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Договорной отдел\ОпС\М-10 СМР\Договор\ДП рамочный + ДС кор. 19.05.2026\ДС №1 фундаменты\"/>
    </mc:Choice>
  </mc:AlternateContent>
  <bookViews>
    <workbookView xWindow="-105" yWindow="-105" windowWidth="21795" windowHeight="13095"/>
  </bookViews>
  <sheets>
    <sheet name="ценовая таблица фундаменты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" i="2" l="1"/>
  <c r="H32" i="2"/>
  <c r="G32" i="2"/>
  <c r="L31" i="2"/>
  <c r="H31" i="2"/>
  <c r="G31" i="2"/>
  <c r="I31" i="2" s="1"/>
  <c r="L30" i="2"/>
  <c r="H30" i="2"/>
  <c r="G30" i="2"/>
  <c r="L29" i="2"/>
  <c r="H29" i="2"/>
  <c r="G29" i="2"/>
  <c r="I29" i="2" s="1"/>
  <c r="L28" i="2"/>
  <c r="H28" i="2"/>
  <c r="G28" i="2"/>
  <c r="L27" i="2"/>
  <c r="H27" i="2"/>
  <c r="G27" i="2"/>
  <c r="I27" i="2" s="1"/>
  <c r="L26" i="2"/>
  <c r="L23" i="2"/>
  <c r="H23" i="2"/>
  <c r="G23" i="2"/>
  <c r="I23" i="2" s="1"/>
  <c r="L22" i="2"/>
  <c r="H22" i="2"/>
  <c r="G22" i="2"/>
  <c r="L21" i="2"/>
  <c r="H21" i="2"/>
  <c r="G21" i="2"/>
  <c r="I21" i="2" s="1"/>
  <c r="L20" i="2"/>
  <c r="H20" i="2"/>
  <c r="G20" i="2"/>
  <c r="L19" i="2"/>
  <c r="H19" i="2"/>
  <c r="G19" i="2"/>
  <c r="I19" i="2" s="1"/>
  <c r="L18" i="2"/>
  <c r="H18" i="2"/>
  <c r="G18" i="2"/>
  <c r="L17" i="2"/>
  <c r="H17" i="2"/>
  <c r="G17" i="2"/>
  <c r="G35" i="2" s="1"/>
  <c r="L16" i="2"/>
  <c r="H35" i="2" l="1"/>
  <c r="H36" i="2" s="1"/>
  <c r="H37" i="2" s="1"/>
  <c r="I18" i="2"/>
  <c r="I20" i="2"/>
  <c r="I22" i="2"/>
  <c r="I28" i="2"/>
  <c r="I33" i="2" s="1"/>
  <c r="I34" i="2" s="1"/>
  <c r="I30" i="2"/>
  <c r="I32" i="2"/>
  <c r="G36" i="2"/>
  <c r="G37" i="2" s="1"/>
  <c r="I17" i="2"/>
  <c r="I24" i="2" s="1"/>
  <c r="I35" i="2" l="1"/>
  <c r="I25" i="2"/>
  <c r="I36" i="2" l="1"/>
  <c r="I37" i="2" s="1"/>
</calcChain>
</file>

<file path=xl/sharedStrings.xml><?xml version="1.0" encoding="utf-8"?>
<sst xmlns="http://schemas.openxmlformats.org/spreadsheetml/2006/main" count="79" uniqueCount="61">
  <si>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</si>
  <si>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</si>
  <si>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</si>
  <si>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</si>
  <si>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</si>
  <si>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</si>
  <si>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</si>
  <si>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</si>
  <si>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</si>
  <si>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</si>
  <si>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</si>
  <si>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</si>
  <si>
    <t>м2</t>
  </si>
  <si>
    <t>м3</t>
  </si>
  <si>
    <t>кг</t>
  </si>
  <si>
    <t>Уплотнение основания грунта
 вибротрамбовками послойно в 1 слой с коэффициентом уплотнения 0,98</t>
  </si>
  <si>
    <t>3,4*3,5</t>
  </si>
  <si>
    <t>Укладка щебня М400 (ГОСТ 8267-93) с уплотнением послойно, общая толщина 100мм</t>
  </si>
  <si>
    <t>3,4*3,5*0,1</t>
  </si>
  <si>
    <t>Устройство подбетонки из бетона кл. В7,5 толщиной 100мм</t>
  </si>
  <si>
    <t>Обмазочная гидроизоляция подбетонки мастикой гидроизоляционной
 Технониколь №24 МГТН в 3 слоя, расход 1,0кг/м2 на каждый слой</t>
  </si>
  <si>
    <t>Мастика гидроизоляционная
Технониколь №24 МГТН в 3 слоя, расход 1,0кг/м2 на каждый слой</t>
  </si>
  <si>
    <t>Устройство железобетонных фундаментов из бетона кл. В25</t>
  </si>
  <si>
    <t xml:space="preserve">Материал в т.ч.:
Пруток 1Ф-НД-8- А240С по ГОСТ 34028-2016 (91,8кг);
 Пруток 1Ф-НД-6- А240С по ГОСТ 34028-2016 (2,7кг);
Пруток 1Ф-НД-12- А500С по ГОСТ 34028-2016 (955,56 кг);
Уголок равнополочный 50х50х5 по ГОСТ 8509-93 (50,06кг)
</t>
  </si>
  <si>
    <t>Устройство крышки канала из стали
 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</si>
  <si>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</si>
  <si>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</si>
  <si>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(3,4+3,5)*2*2,142
Лист из вспененного полиэтилена, толщина 8 мм (29 кг)</t>
  </si>
  <si>
    <t>2,5*4,962*4</t>
  </si>
  <si>
    <t>Укладка щебня М400 (ГОСТ 8267-93) с уплотнением послойно каждые 100мм, общая толщина 200мм</t>
  </si>
  <si>
    <t>4,962*2,5*4*0,2</t>
  </si>
  <si>
    <t>Устройство подбетонки из бетона кл. В7,5 толщиной 50мм</t>
  </si>
  <si>
    <t>4,962*2,5*0,05*4</t>
  </si>
  <si>
    <t>Материал в т.ч.:
Бетон кл. В25;
Пруток 1Ф-НД-16-
А500С по ГОСТ 34028-2016 (2263,12кг)</t>
  </si>
  <si>
    <t>Монтаж противовибрационного слоя- ВИБРОФАМ SD10(12,5)-
 полиуретановый эластомер</t>
  </si>
  <si>
    <t>Генеральный директор</t>
  </si>
  <si>
    <t xml:space="preserve">ООО «КиКГЕОСТРОЙ» </t>
  </si>
  <si>
    <t>АО "Коломенский завод"</t>
  </si>
  <si>
    <t>"____" ________________ 2026 года</t>
  </si>
  <si>
    <t>ИТОГО по объекту без НДС</t>
  </si>
  <si>
    <t>Код инвестиционного проекта</t>
  </si>
  <si>
    <t>«Устройство оснований под монтаж Шахтная электропечь для термической обработки клапанов ПШО 6.20/8И1-К»</t>
  </si>
  <si>
    <t>234 2362 044</t>
  </si>
  <si>
    <t xml:space="preserve">ИТОГО без НДС </t>
  </si>
  <si>
    <t>ИТОГО с НДС 22%</t>
  </si>
  <si>
    <t>«Устройство оснований под монтаж Многофункциональный обрабатывающий центр с ЧПУ мод. SMX3100ST (4.ед)»</t>
  </si>
  <si>
    <t>234 2362 023</t>
  </si>
  <si>
    <t>ИТОГО без НДС</t>
  </si>
  <si>
    <t>"УТВЕРЖДАЮ"</t>
  </si>
  <si>
    <t>"СОГЛАСОВАНО"</t>
  </si>
  <si>
    <t>___________________________ /Ю.Ф. Кесслер/</t>
  </si>
  <si>
    <t>по объекту: «Устройство оснований под монтаж Шахтная электропечь для термической обработки клапанов ПШО 6.20/8И1-К; Устройство оснований под монтаж Многофункциональный обрабатывающий центр с ЧПУ мод. SMX3100ST (4.ед)»  на территории АО «Коломенский завод», 
 расположенного по адресу: Московская область, г. Коломна, ул. Партизан 42</t>
  </si>
  <si>
    <t xml:space="preserve">Итого по объекту  с НДС </t>
  </si>
  <si>
    <t>Итого по объекту НДС-22%</t>
  </si>
  <si>
    <t>Приложение №2</t>
  </si>
  <si>
    <t>к Договору подряда № 6-КЗ-КИКГС от 24.04.2026г.</t>
  </si>
  <si>
    <t xml:space="preserve">Директор по эксплуатации и безопасности </t>
  </si>
  <si>
    <t>производственной деятельности</t>
  </si>
  <si>
    <t>__________________________   /В.С. Степанкевич/</t>
  </si>
  <si>
    <t>к Дополнительному соглашению №1 от 24.04.2026 г.</t>
  </si>
  <si>
    <t>Ценовая таблица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</si>
</sst>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₽_-;\-* #,##0.00\ _₽_-;_-* &quot;-&quot;??\ _₽_-;_-@_-"/>
  </numFmts>
  <fonts count="9" x14ac:knownFonts="1">
    <font>
      <sz val="10"/>
      <color rgb="FF000000"/>
      <name val="Calibri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4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E7E6E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C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43" fontId="3" fillId="3" borderId="1" xfId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43" fontId="3" fillId="4" borderId="1" xfId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5" fillId="0" borderId="0" xfId="0" applyFont="1"/>
    <xf numFmtId="0" fontId="5" fillId="0" borderId="0" xfId="0" applyFont="1" applyAlignment="1">
      <alignment horizontal="right"/>
    </xf>
    <xf numFmtId="43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top" wrapText="1"/>
    </xf>
    <xf numFmtId="0" fontId="0" fillId="5" borderId="0" xfId="0" applyFill="1"/>
    <xf numFmtId="0" fontId="6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3" fontId="6" fillId="2" borderId="1" xfId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43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view="pageBreakPreview" zoomScale="70" zoomScaleNormal="70" zoomScaleSheetLayoutView="70" workbookViewId="0">
      <selection activeCell="B5" sqref="B5:C5"/>
    </sheetView>
  </sheetViews>
  <sheetFormatPr defaultColWidth="13.42578125" defaultRowHeight="12.75" x14ac:dyDescent="0.2"/>
  <cols>
    <col min="1" max="2" width="10.85546875" customWidth="1"/>
    <col min="3" max="3" width="67.85546875" customWidth="1"/>
    <col min="4" max="4" width="21.5703125" customWidth="1"/>
    <col min="5" max="5" width="9" customWidth="1"/>
    <col min="6" max="6" width="10.7109375" bestFit="1" customWidth="1"/>
    <col min="7" max="7" width="17.28515625" bestFit="1" customWidth="1"/>
    <col min="8" max="8" width="17.42578125" bestFit="1" customWidth="1"/>
    <col min="9" max="9" width="21.85546875" customWidth="1"/>
    <col min="10" max="11" width="15.140625" bestFit="1" customWidth="1"/>
    <col min="12" max="12" width="23" bestFit="1" customWidth="1"/>
    <col min="13" max="13" width="94.7109375" customWidth="1"/>
  </cols>
  <sheetData>
    <row r="1" spans="1:13" ht="15" x14ac:dyDescent="0.25"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 t="s">
        <v>54</v>
      </c>
    </row>
    <row r="2" spans="1:13" ht="15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 t="s">
        <v>59</v>
      </c>
    </row>
    <row r="3" spans="1:13" ht="15" x14ac:dyDescent="0.2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 t="s">
        <v>55</v>
      </c>
    </row>
    <row r="4" spans="1:13" ht="15" x14ac:dyDescent="0.25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5.75" x14ac:dyDescent="0.25">
      <c r="B5" s="47" t="s">
        <v>49</v>
      </c>
      <c r="C5" s="47"/>
      <c r="D5" s="48"/>
      <c r="E5" s="49"/>
      <c r="F5" s="49"/>
      <c r="G5" s="49"/>
      <c r="H5" s="49"/>
      <c r="I5" s="49"/>
      <c r="J5" s="49"/>
      <c r="K5" s="49"/>
      <c r="L5" s="49"/>
      <c r="M5" s="48" t="s">
        <v>48</v>
      </c>
    </row>
    <row r="6" spans="1:13" ht="15.75" x14ac:dyDescent="0.25">
      <c r="B6" s="47" t="s">
        <v>35</v>
      </c>
      <c r="C6" s="47"/>
      <c r="D6" s="48"/>
      <c r="E6" s="49"/>
      <c r="F6" s="49"/>
      <c r="G6" s="49"/>
      <c r="H6" s="49"/>
      <c r="I6" s="49"/>
      <c r="J6" s="49"/>
      <c r="K6" s="49"/>
      <c r="L6" s="49"/>
      <c r="M6" s="48" t="s">
        <v>56</v>
      </c>
    </row>
    <row r="7" spans="1:13" ht="15.75" x14ac:dyDescent="0.25">
      <c r="B7" s="47" t="s">
        <v>36</v>
      </c>
      <c r="C7" s="47"/>
      <c r="D7" s="48"/>
      <c r="E7" s="49"/>
      <c r="F7" s="49"/>
      <c r="G7" s="49"/>
      <c r="H7" s="49"/>
      <c r="I7" s="49"/>
      <c r="J7" s="49"/>
      <c r="K7" s="49"/>
      <c r="L7" s="49"/>
      <c r="M7" s="48" t="s">
        <v>57</v>
      </c>
    </row>
    <row r="8" spans="1:13" ht="15.75" x14ac:dyDescent="0.25">
      <c r="B8" s="49"/>
      <c r="C8" s="49"/>
      <c r="D8" s="48"/>
      <c r="E8" s="49"/>
      <c r="F8" s="49"/>
      <c r="G8" s="49"/>
      <c r="H8" s="49"/>
      <c r="I8" s="49"/>
      <c r="J8" s="49"/>
      <c r="K8" s="49"/>
      <c r="L8" s="49"/>
      <c r="M8" s="48" t="s">
        <v>37</v>
      </c>
    </row>
    <row r="9" spans="1:13" ht="15.75" x14ac:dyDescent="0.25">
      <c r="B9" s="47" t="s">
        <v>50</v>
      </c>
      <c r="C9" s="47"/>
      <c r="D9" s="48"/>
      <c r="E9" s="49"/>
      <c r="F9" s="49"/>
      <c r="G9" s="49"/>
      <c r="H9" s="49"/>
      <c r="I9" s="49"/>
      <c r="J9" s="49"/>
      <c r="K9" s="49"/>
      <c r="L9" s="49"/>
      <c r="M9" s="48" t="s">
        <v>58</v>
      </c>
    </row>
    <row r="10" spans="1:13" ht="15.75" x14ac:dyDescent="0.25">
      <c r="B10" s="47" t="s">
        <v>38</v>
      </c>
      <c r="C10" s="47"/>
      <c r="D10" s="48"/>
      <c r="E10" s="49"/>
      <c r="F10" s="49"/>
      <c r="G10" s="49"/>
      <c r="H10" s="49"/>
      <c r="I10" s="49"/>
      <c r="J10" s="49"/>
      <c r="K10" s="49"/>
      <c r="L10" s="49"/>
      <c r="M10" s="48" t="s">
        <v>38</v>
      </c>
    </row>
    <row r="11" spans="1:13" ht="15" x14ac:dyDescent="0.25">
      <c r="B11" s="44"/>
      <c r="C11" s="44"/>
      <c r="D11" s="25"/>
      <c r="E11" s="21"/>
      <c r="F11" s="21"/>
      <c r="G11" s="21"/>
      <c r="H11" s="21"/>
      <c r="I11" s="21"/>
      <c r="J11" s="21"/>
      <c r="K11" s="21"/>
      <c r="L11" s="21"/>
      <c r="M11" s="21"/>
    </row>
    <row r="12" spans="1:13" ht="18.75" x14ac:dyDescent="0.3">
      <c r="A12" s="45" t="s">
        <v>60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</row>
    <row r="13" spans="1:13" s="1" customFormat="1" ht="41.25" customHeight="1" x14ac:dyDescent="0.25">
      <c r="A13" s="46" t="s">
        <v>51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</row>
    <row r="14" spans="1:13" s="2" customFormat="1" ht="30" x14ac:dyDescent="0.25">
      <c r="A14" s="24" t="s">
        <v>0</v>
      </c>
      <c r="B14" s="24" t="s">
        <v>1</v>
      </c>
      <c r="C14" s="24" t="s">
        <v>2</v>
      </c>
      <c r="D14" s="26" t="s">
        <v>40</v>
      </c>
      <c r="E14" s="24" t="s">
        <v>3</v>
      </c>
      <c r="F14" s="24" t="s">
        <v>4</v>
      </c>
      <c r="G14" s="42" t="s">
        <v>5</v>
      </c>
      <c r="H14" s="42"/>
      <c r="I14" s="42" t="s">
        <v>6</v>
      </c>
      <c r="J14" s="42" t="s">
        <v>7</v>
      </c>
      <c r="K14" s="42"/>
      <c r="L14" s="42" t="s">
        <v>8</v>
      </c>
      <c r="M14" s="43" t="s">
        <v>9</v>
      </c>
    </row>
    <row r="15" spans="1:13" s="1" customFormat="1" ht="15" x14ac:dyDescent="0.25">
      <c r="A15" s="24"/>
      <c r="B15" s="24"/>
      <c r="C15" s="3"/>
      <c r="D15" s="3"/>
      <c r="E15" s="24"/>
      <c r="F15" s="24"/>
      <c r="G15" s="23" t="s">
        <v>10</v>
      </c>
      <c r="H15" s="23" t="s">
        <v>11</v>
      </c>
      <c r="I15" s="42"/>
      <c r="J15" s="23" t="s">
        <v>10</v>
      </c>
      <c r="K15" s="23" t="s">
        <v>11</v>
      </c>
      <c r="L15" s="42"/>
      <c r="M15" s="43"/>
    </row>
    <row r="16" spans="1:13" ht="30" x14ac:dyDescent="0.2">
      <c r="A16" s="8">
        <v>670</v>
      </c>
      <c r="B16" s="8"/>
      <c r="C16" s="9" t="s">
        <v>41</v>
      </c>
      <c r="D16" s="38" t="s">
        <v>42</v>
      </c>
      <c r="E16" s="8"/>
      <c r="F16" s="8"/>
      <c r="G16" s="10"/>
      <c r="H16" s="10"/>
      <c r="I16" s="10"/>
      <c r="J16" s="11">
        <v>0</v>
      </c>
      <c r="K16" s="11">
        <v>0</v>
      </c>
      <c r="L16" s="11">
        <f t="shared" ref="L16:L23" si="0">J16+K16</f>
        <v>0</v>
      </c>
      <c r="M16" s="12"/>
    </row>
    <row r="17" spans="1:13" ht="45" x14ac:dyDescent="0.2">
      <c r="A17" s="24">
        <v>669</v>
      </c>
      <c r="B17" s="24">
        <v>67</v>
      </c>
      <c r="C17" s="7" t="s">
        <v>15</v>
      </c>
      <c r="D17" s="7"/>
      <c r="E17" s="24" t="s">
        <v>12</v>
      </c>
      <c r="F17" s="24">
        <v>11.9</v>
      </c>
      <c r="G17" s="11">
        <f t="shared" ref="G17:G23" si="1">J17*F17</f>
        <v>5838.14</v>
      </c>
      <c r="H17" s="11">
        <f t="shared" ref="H17:H23" si="2">K17*F17</f>
        <v>0</v>
      </c>
      <c r="I17" s="11">
        <f t="shared" ref="I17:I23" si="3">G17+H17</f>
        <v>5838.14</v>
      </c>
      <c r="J17" s="11">
        <v>490.6</v>
      </c>
      <c r="K17" s="11">
        <v>0</v>
      </c>
      <c r="L17" s="11">
        <f t="shared" si="0"/>
        <v>490.6</v>
      </c>
      <c r="M17" s="13" t="s">
        <v>16</v>
      </c>
    </row>
    <row r="18" spans="1:13" ht="30" x14ac:dyDescent="0.2">
      <c r="A18" s="24">
        <v>670</v>
      </c>
      <c r="B18" s="24">
        <v>68</v>
      </c>
      <c r="C18" s="7" t="s">
        <v>17</v>
      </c>
      <c r="D18" s="7"/>
      <c r="E18" s="24" t="s">
        <v>13</v>
      </c>
      <c r="F18" s="24">
        <v>1.19</v>
      </c>
      <c r="G18" s="11">
        <f t="shared" si="1"/>
        <v>3648.8732</v>
      </c>
      <c r="H18" s="11">
        <f t="shared" si="2"/>
        <v>6130.88</v>
      </c>
      <c r="I18" s="11">
        <f t="shared" si="3"/>
        <v>9779.7531999999992</v>
      </c>
      <c r="J18" s="11">
        <v>3066.28</v>
      </c>
      <c r="K18" s="11">
        <v>5152</v>
      </c>
      <c r="L18" s="11">
        <f t="shared" si="0"/>
        <v>8218.2800000000007</v>
      </c>
      <c r="M18" s="13" t="s">
        <v>18</v>
      </c>
    </row>
    <row r="19" spans="1:13" ht="15" x14ac:dyDescent="0.2">
      <c r="A19" s="24">
        <v>671</v>
      </c>
      <c r="B19" s="24">
        <v>69</v>
      </c>
      <c r="C19" s="7" t="s">
        <v>19</v>
      </c>
      <c r="D19" s="7"/>
      <c r="E19" s="24" t="s">
        <v>13</v>
      </c>
      <c r="F19" s="24">
        <v>1.19</v>
      </c>
      <c r="G19" s="11">
        <f t="shared" si="1"/>
        <v>16712.7765</v>
      </c>
      <c r="H19" s="11">
        <f t="shared" si="2"/>
        <v>7463.6799999999994</v>
      </c>
      <c r="I19" s="11">
        <f t="shared" si="3"/>
        <v>24176.4565</v>
      </c>
      <c r="J19" s="11">
        <v>14044.35</v>
      </c>
      <c r="K19" s="11">
        <v>6272</v>
      </c>
      <c r="L19" s="11">
        <f t="shared" si="0"/>
        <v>20316.349999999999</v>
      </c>
      <c r="M19" s="13" t="s">
        <v>18</v>
      </c>
    </row>
    <row r="20" spans="1:13" ht="30" x14ac:dyDescent="0.2">
      <c r="A20" s="24">
        <v>672</v>
      </c>
      <c r="B20" s="24">
        <v>70</v>
      </c>
      <c r="C20" s="7" t="s">
        <v>20</v>
      </c>
      <c r="D20" s="7"/>
      <c r="E20" s="24" t="s">
        <v>12</v>
      </c>
      <c r="F20" s="24">
        <v>11.9</v>
      </c>
      <c r="G20" s="11">
        <f t="shared" si="1"/>
        <v>9951.4940000000006</v>
      </c>
      <c r="H20" s="11">
        <f t="shared" si="2"/>
        <v>8529.92</v>
      </c>
      <c r="I20" s="11">
        <f t="shared" si="3"/>
        <v>18481.414000000001</v>
      </c>
      <c r="J20" s="11">
        <v>836.26</v>
      </c>
      <c r="K20" s="11">
        <v>716.8</v>
      </c>
      <c r="L20" s="11">
        <f t="shared" si="0"/>
        <v>1553.06</v>
      </c>
      <c r="M20" s="13" t="s">
        <v>21</v>
      </c>
    </row>
    <row r="21" spans="1:13" ht="90" x14ac:dyDescent="0.2">
      <c r="A21" s="24">
        <v>673</v>
      </c>
      <c r="B21" s="24">
        <v>71</v>
      </c>
      <c r="C21" s="7" t="s">
        <v>22</v>
      </c>
      <c r="D21" s="7"/>
      <c r="E21" s="24" t="s">
        <v>13</v>
      </c>
      <c r="F21" s="24">
        <v>10.3</v>
      </c>
      <c r="G21" s="11">
        <f t="shared" si="1"/>
        <v>309834.50600000005</v>
      </c>
      <c r="H21" s="11">
        <f t="shared" si="2"/>
        <v>123669.93700000002</v>
      </c>
      <c r="I21" s="11">
        <f t="shared" si="3"/>
        <v>433504.44300000009</v>
      </c>
      <c r="J21" s="11">
        <v>30081.02</v>
      </c>
      <c r="K21" s="11">
        <v>12006.79</v>
      </c>
      <c r="L21" s="11">
        <f t="shared" si="0"/>
        <v>42087.81</v>
      </c>
      <c r="M21" s="13" t="s">
        <v>23</v>
      </c>
    </row>
    <row r="22" spans="1:13" ht="30" x14ac:dyDescent="0.2">
      <c r="A22" s="24">
        <v>674</v>
      </c>
      <c r="B22" s="24">
        <v>72</v>
      </c>
      <c r="C22" s="3" t="s">
        <v>24</v>
      </c>
      <c r="D22" s="3"/>
      <c r="E22" s="24" t="s">
        <v>14</v>
      </c>
      <c r="F22" s="24">
        <v>8.75</v>
      </c>
      <c r="G22" s="11">
        <f t="shared" si="1"/>
        <v>3137.4</v>
      </c>
      <c r="H22" s="11">
        <f t="shared" si="2"/>
        <v>539.17499999999995</v>
      </c>
      <c r="I22" s="11">
        <f t="shared" si="3"/>
        <v>3676.5749999999998</v>
      </c>
      <c r="J22" s="11">
        <v>358.56</v>
      </c>
      <c r="K22" s="11">
        <v>61.62</v>
      </c>
      <c r="L22" s="11">
        <f t="shared" si="0"/>
        <v>420.18</v>
      </c>
      <c r="M22" s="3"/>
    </row>
    <row r="23" spans="1:13" ht="30" x14ac:dyDescent="0.2">
      <c r="A23" s="24">
        <v>675</v>
      </c>
      <c r="B23" s="24">
        <v>73</v>
      </c>
      <c r="C23" s="7" t="s">
        <v>25</v>
      </c>
      <c r="D23" s="7"/>
      <c r="E23" s="24" t="s">
        <v>26</v>
      </c>
      <c r="F23" s="24">
        <v>13.8</v>
      </c>
      <c r="G23" s="11">
        <f t="shared" si="1"/>
        <v>3714.96</v>
      </c>
      <c r="H23" s="11">
        <f t="shared" si="2"/>
        <v>1638.336</v>
      </c>
      <c r="I23" s="11">
        <f t="shared" si="3"/>
        <v>5353.2960000000003</v>
      </c>
      <c r="J23" s="11">
        <v>269.2</v>
      </c>
      <c r="K23" s="11">
        <v>118.72</v>
      </c>
      <c r="L23" s="11">
        <f t="shared" si="0"/>
        <v>387.91999999999996</v>
      </c>
      <c r="M23" s="13" t="s">
        <v>27</v>
      </c>
    </row>
    <row r="24" spans="1:13" s="30" customFormat="1" ht="15.75" x14ac:dyDescent="0.2">
      <c r="A24" s="27"/>
      <c r="B24" s="27"/>
      <c r="C24" s="31" t="s">
        <v>43</v>
      </c>
      <c r="D24" s="31"/>
      <c r="E24" s="32"/>
      <c r="F24" s="32"/>
      <c r="G24" s="33"/>
      <c r="H24" s="33"/>
      <c r="I24" s="34">
        <f>SUM(I17:I23)</f>
        <v>500810.07770000008</v>
      </c>
      <c r="J24" s="28"/>
      <c r="K24" s="28"/>
      <c r="L24" s="28"/>
      <c r="M24" s="29"/>
    </row>
    <row r="25" spans="1:13" s="30" customFormat="1" ht="15.75" x14ac:dyDescent="0.2">
      <c r="A25" s="27"/>
      <c r="B25" s="27"/>
      <c r="C25" s="31" t="s">
        <v>44</v>
      </c>
      <c r="D25" s="31"/>
      <c r="E25" s="32"/>
      <c r="F25" s="32"/>
      <c r="G25" s="33"/>
      <c r="H25" s="33"/>
      <c r="I25" s="34">
        <f>I24*1.22</f>
        <v>610988.2947940001</v>
      </c>
      <c r="J25" s="28"/>
      <c r="K25" s="28"/>
      <c r="L25" s="28"/>
      <c r="M25" s="29"/>
    </row>
    <row r="26" spans="1:13" ht="30" x14ac:dyDescent="0.2">
      <c r="A26" s="8">
        <v>676</v>
      </c>
      <c r="B26" s="8"/>
      <c r="C26" s="15" t="s">
        <v>45</v>
      </c>
      <c r="D26" s="38" t="s">
        <v>46</v>
      </c>
      <c r="E26" s="8"/>
      <c r="F26" s="8"/>
      <c r="G26" s="10"/>
      <c r="H26" s="10"/>
      <c r="I26" s="10"/>
      <c r="J26" s="11">
        <v>0</v>
      </c>
      <c r="K26" s="11">
        <v>0</v>
      </c>
      <c r="L26" s="11">
        <f t="shared" ref="L26:L32" si="4">J26+K26</f>
        <v>0</v>
      </c>
      <c r="M26" s="13"/>
    </row>
    <row r="27" spans="1:13" ht="45" x14ac:dyDescent="0.2">
      <c r="A27" s="24">
        <v>677</v>
      </c>
      <c r="B27" s="24">
        <v>74</v>
      </c>
      <c r="C27" s="3" t="s">
        <v>15</v>
      </c>
      <c r="D27" s="3"/>
      <c r="E27" s="24" t="s">
        <v>12</v>
      </c>
      <c r="F27" s="24">
        <v>49.64</v>
      </c>
      <c r="G27" s="11">
        <f t="shared" ref="G27:G32" si="5">J27*F27</f>
        <v>24353.384000000002</v>
      </c>
      <c r="H27" s="11">
        <f t="shared" ref="H27:H32" si="6">K27*F27</f>
        <v>0</v>
      </c>
      <c r="I27" s="11">
        <f t="shared" ref="I27:I32" si="7">G27+H27</f>
        <v>24353.384000000002</v>
      </c>
      <c r="J27" s="11">
        <v>490.6</v>
      </c>
      <c r="K27" s="11">
        <v>0</v>
      </c>
      <c r="L27" s="11">
        <f t="shared" si="4"/>
        <v>490.6</v>
      </c>
      <c r="M27" s="3" t="s">
        <v>28</v>
      </c>
    </row>
    <row r="28" spans="1:13" ht="30" x14ac:dyDescent="0.2">
      <c r="A28" s="24">
        <v>678</v>
      </c>
      <c r="B28" s="24">
        <v>75</v>
      </c>
      <c r="C28" s="7" t="s">
        <v>29</v>
      </c>
      <c r="D28" s="7"/>
      <c r="E28" s="24" t="s">
        <v>13</v>
      </c>
      <c r="F28" s="24">
        <v>10</v>
      </c>
      <c r="G28" s="11">
        <f t="shared" si="5"/>
        <v>30662.800000000003</v>
      </c>
      <c r="H28" s="11">
        <f t="shared" si="6"/>
        <v>51520</v>
      </c>
      <c r="I28" s="11">
        <f t="shared" si="7"/>
        <v>82182.8</v>
      </c>
      <c r="J28" s="11">
        <v>3066.28</v>
      </c>
      <c r="K28" s="11">
        <v>5152</v>
      </c>
      <c r="L28" s="11">
        <f t="shared" si="4"/>
        <v>8218.2800000000007</v>
      </c>
      <c r="M28" s="13" t="s">
        <v>30</v>
      </c>
    </row>
    <row r="29" spans="1:13" ht="15" x14ac:dyDescent="0.2">
      <c r="A29" s="24">
        <v>679</v>
      </c>
      <c r="B29" s="24">
        <v>76</v>
      </c>
      <c r="C29" s="3" t="s">
        <v>31</v>
      </c>
      <c r="D29" s="3"/>
      <c r="E29" s="24" t="s">
        <v>13</v>
      </c>
      <c r="F29" s="24">
        <v>2.48</v>
      </c>
      <c r="G29" s="11">
        <f t="shared" si="5"/>
        <v>34829.987999999998</v>
      </c>
      <c r="H29" s="11">
        <f t="shared" si="6"/>
        <v>15554.56</v>
      </c>
      <c r="I29" s="11">
        <f t="shared" si="7"/>
        <v>50384.547999999995</v>
      </c>
      <c r="J29" s="11">
        <v>14044.35</v>
      </c>
      <c r="K29" s="11">
        <v>6272</v>
      </c>
      <c r="L29" s="11">
        <f t="shared" si="4"/>
        <v>20316.349999999999</v>
      </c>
      <c r="M29" s="16" t="s">
        <v>32</v>
      </c>
    </row>
    <row r="30" spans="1:13" ht="30" x14ac:dyDescent="0.2">
      <c r="A30" s="24">
        <v>680</v>
      </c>
      <c r="B30" s="24">
        <v>77</v>
      </c>
      <c r="C30" s="7" t="s">
        <v>20</v>
      </c>
      <c r="D30" s="7"/>
      <c r="E30" s="24" t="s">
        <v>12</v>
      </c>
      <c r="F30" s="24">
        <v>49.64</v>
      </c>
      <c r="G30" s="11">
        <f t="shared" si="5"/>
        <v>41511.946400000001</v>
      </c>
      <c r="H30" s="11">
        <f t="shared" si="6"/>
        <v>35581.951999999997</v>
      </c>
      <c r="I30" s="11">
        <f t="shared" si="7"/>
        <v>77093.898400000005</v>
      </c>
      <c r="J30" s="11">
        <v>836.26</v>
      </c>
      <c r="K30" s="11">
        <v>716.8</v>
      </c>
      <c r="L30" s="11">
        <f t="shared" si="4"/>
        <v>1553.06</v>
      </c>
      <c r="M30" s="13" t="s">
        <v>21</v>
      </c>
    </row>
    <row r="31" spans="1:13" ht="60" x14ac:dyDescent="0.2">
      <c r="A31" s="24">
        <v>681</v>
      </c>
      <c r="B31" s="24">
        <v>78</v>
      </c>
      <c r="C31" s="3" t="s">
        <v>22</v>
      </c>
      <c r="D31" s="3"/>
      <c r="E31" s="24" t="s">
        <v>13</v>
      </c>
      <c r="F31" s="24">
        <v>30</v>
      </c>
      <c r="G31" s="11">
        <f t="shared" si="5"/>
        <v>822519.3</v>
      </c>
      <c r="H31" s="11">
        <f t="shared" si="6"/>
        <v>317505.90000000002</v>
      </c>
      <c r="I31" s="11">
        <f t="shared" si="7"/>
        <v>1140025.2000000002</v>
      </c>
      <c r="J31" s="11">
        <v>27417.31</v>
      </c>
      <c r="K31" s="11">
        <v>10583.53</v>
      </c>
      <c r="L31" s="11">
        <f t="shared" si="4"/>
        <v>38000.840000000004</v>
      </c>
      <c r="M31" s="3" t="s">
        <v>33</v>
      </c>
    </row>
    <row r="32" spans="1:13" ht="30" x14ac:dyDescent="0.2">
      <c r="A32" s="24">
        <v>682</v>
      </c>
      <c r="B32" s="24">
        <v>79</v>
      </c>
      <c r="C32" s="7" t="s">
        <v>34</v>
      </c>
      <c r="D32" s="7"/>
      <c r="E32" s="24" t="s">
        <v>12</v>
      </c>
      <c r="F32" s="24">
        <v>36</v>
      </c>
      <c r="G32" s="11">
        <f t="shared" si="5"/>
        <v>9691.1999999999989</v>
      </c>
      <c r="H32" s="11">
        <f t="shared" si="6"/>
        <v>386265.60000000003</v>
      </c>
      <c r="I32" s="11">
        <f t="shared" si="7"/>
        <v>395956.80000000005</v>
      </c>
      <c r="J32" s="11">
        <v>269.2</v>
      </c>
      <c r="K32" s="11">
        <v>10729.6</v>
      </c>
      <c r="L32" s="11">
        <f t="shared" si="4"/>
        <v>10998.800000000001</v>
      </c>
      <c r="M32" s="13"/>
    </row>
    <row r="33" spans="1:13" s="30" customFormat="1" ht="15.75" x14ac:dyDescent="0.2">
      <c r="A33" s="27"/>
      <c r="B33" s="27"/>
      <c r="C33" s="35" t="s">
        <v>47</v>
      </c>
      <c r="D33" s="35"/>
      <c r="E33" s="32"/>
      <c r="F33" s="32"/>
      <c r="G33" s="33"/>
      <c r="H33" s="33"/>
      <c r="I33" s="34">
        <f>SUM(I27:I32)</f>
        <v>1769996.6304000004</v>
      </c>
      <c r="J33" s="28"/>
      <c r="K33" s="28"/>
      <c r="L33" s="28"/>
      <c r="M33" s="29"/>
    </row>
    <row r="34" spans="1:13" s="30" customFormat="1" ht="15.75" x14ac:dyDescent="0.2">
      <c r="A34" s="27"/>
      <c r="B34" s="27"/>
      <c r="C34" s="35" t="s">
        <v>44</v>
      </c>
      <c r="D34" s="35"/>
      <c r="E34" s="32"/>
      <c r="F34" s="32"/>
      <c r="G34" s="33"/>
      <c r="H34" s="33"/>
      <c r="I34" s="34">
        <f>I33*1.22</f>
        <v>2159395.8890880006</v>
      </c>
      <c r="J34" s="28"/>
      <c r="K34" s="28"/>
      <c r="L34" s="28"/>
      <c r="M34" s="29"/>
    </row>
    <row r="35" spans="1:13" ht="15" x14ac:dyDescent="0.25">
      <c r="A35" s="17"/>
      <c r="B35" s="17"/>
      <c r="C35" s="39" t="s">
        <v>39</v>
      </c>
      <c r="D35" s="18"/>
      <c r="E35" s="17"/>
      <c r="F35" s="17"/>
      <c r="G35" s="19">
        <f>SUM(G16:G32)</f>
        <v>1316406.7681000002</v>
      </c>
      <c r="H35" s="19">
        <f>SUM(H16:H32)</f>
        <v>954399.94000000018</v>
      </c>
      <c r="I35" s="19">
        <f>I24+I33</f>
        <v>2270806.7081000004</v>
      </c>
      <c r="J35" s="19"/>
      <c r="K35" s="19"/>
      <c r="L35" s="19"/>
      <c r="M35" s="14"/>
    </row>
    <row r="36" spans="1:13" ht="15" x14ac:dyDescent="0.25">
      <c r="A36" s="24"/>
      <c r="B36" s="24"/>
      <c r="C36" s="40" t="s">
        <v>53</v>
      </c>
      <c r="D36" s="7"/>
      <c r="E36" s="24"/>
      <c r="F36" s="24"/>
      <c r="G36" s="23">
        <f>G35*22%</f>
        <v>289609.48898200004</v>
      </c>
      <c r="H36" s="23">
        <f>H35*22%</f>
        <v>209967.98680000004</v>
      </c>
      <c r="I36" s="23">
        <f>I35*22%</f>
        <v>499577.47578200011</v>
      </c>
      <c r="J36" s="23"/>
      <c r="K36" s="23"/>
      <c r="L36" s="23"/>
      <c r="M36" s="4"/>
    </row>
    <row r="37" spans="1:13" ht="15.75" x14ac:dyDescent="0.25">
      <c r="A37" s="5"/>
      <c r="B37" s="5"/>
      <c r="C37" s="41" t="s">
        <v>52</v>
      </c>
      <c r="D37" s="36"/>
      <c r="E37" s="5"/>
      <c r="F37" s="5"/>
      <c r="G37" s="6">
        <f>G35+G36</f>
        <v>1606016.2570820004</v>
      </c>
      <c r="H37" s="6">
        <f>H35+H36</f>
        <v>1164367.9268000002</v>
      </c>
      <c r="I37" s="37">
        <f>I35+I36</f>
        <v>2770384.1838820004</v>
      </c>
      <c r="J37" s="6"/>
      <c r="K37" s="6"/>
      <c r="L37" s="6"/>
      <c r="M37" s="20"/>
    </row>
  </sheetData>
  <mergeCells count="13">
    <mergeCell ref="B11:C11"/>
    <mergeCell ref="A12:M12"/>
    <mergeCell ref="A13:M13"/>
    <mergeCell ref="B5:C5"/>
    <mergeCell ref="B6:C6"/>
    <mergeCell ref="B7:C7"/>
    <mergeCell ref="B9:C9"/>
    <mergeCell ref="B10:C10"/>
    <mergeCell ref="G14:H14"/>
    <mergeCell ref="I14:I15"/>
    <mergeCell ref="J14:K14"/>
    <mergeCell ref="L14:L15"/>
    <mergeCell ref="M14:M15"/>
  </mergeCells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ценовая таблица фундаменты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Чурилова Екатерина Сергеевна</cp:lastModifiedBy>
  <cp:lastPrinted>2026-05-25T13:03:37Z</cp:lastPrinted>
  <dcterms:created xsi:type="dcterms:W3CDTF">2026-03-31T13:40:33Z</dcterms:created>
  <dcterms:modified xsi:type="dcterms:W3CDTF">2026-05-25T13:03:55Z</dcterms:modified>
</cp:coreProperties>
</file>