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 Доп.работы_ПУТЬ_01.11\на подпись\"/>
    </mc:Choice>
  </mc:AlternateContent>
  <xr:revisionPtr revIDLastSave="0" documentId="13_ncr:1_{D53B3EBC-4152-46D1-916D-ED35A04158D2}" xr6:coauthVersionLast="47" xr6:coauthVersionMax="47" xr10:uidLastSave="{00000000-0000-0000-0000-000000000000}"/>
  <bookViews>
    <workbookView xWindow="28680" yWindow="1290" windowWidth="29040" windowHeight="15720" firstSheet="1" activeTab="3" xr2:uid="{00000000-000D-0000-FFFF-FFFF00000000}"/>
  </bookViews>
  <sheets>
    <sheet name="Доп.раб._Модернизация и замена " sheetId="1" state="hidden" r:id="rId1"/>
    <sheet name="ВОР" sheetId="2" r:id="rId2"/>
    <sheet name="ЛСР" sheetId="3" r:id="rId3"/>
    <sheet name="КАЦ" sheetId="4" r:id="rId4"/>
  </sheets>
  <definedNames>
    <definedName name="_xlnm.Print_Titles" localSheetId="0">'Доп.раб._Модернизация и замена '!$5:$5</definedName>
    <definedName name="_xlnm.Print_Titles" localSheetId="3">КАЦ!$14:$14</definedName>
    <definedName name="_xlnm.Print_Titles" localSheetId="2">ЛСР!$38:$38</definedName>
    <definedName name="_xlnm.Print_Area" localSheetId="0">'Доп.раб._Модернизация и замена '!$A$1:$F$58</definedName>
    <definedName name="_xlnm.Print_Area" localSheetId="3">КАЦ!$A$1:$AA$66</definedName>
    <definedName name="_xlnm.Print_Area" localSheetId="2">ЛСР!$A$1:$N$485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39" i="2" l="1"/>
  <c r="A40" i="2" s="1"/>
  <c r="A41" i="2" s="1"/>
  <c r="A42" i="2" s="1"/>
  <c r="A43" i="2" s="1"/>
  <c r="A44" i="2" s="1"/>
  <c r="A45" i="2" s="1"/>
  <c r="A46" i="2" s="1"/>
  <c r="A47" i="2" s="1"/>
  <c r="A48" i="2" s="1"/>
  <c r="E42" i="2"/>
  <c r="E44" i="2"/>
  <c r="E12" i="2"/>
  <c r="E23" i="2"/>
  <c r="E24" i="2" s="1"/>
  <c r="E21" i="2"/>
  <c r="E22" i="2" s="1"/>
  <c r="E19" i="2"/>
  <c r="E20" i="2" s="1"/>
  <c r="E18" i="2"/>
  <c r="E50" i="2"/>
  <c r="E51" i="2" s="1"/>
  <c r="E52" i="2" l="1"/>
  <c r="A19" i="2"/>
  <c r="A20" i="2" s="1"/>
  <c r="A21" i="2" s="1"/>
  <c r="A22" i="2" s="1"/>
  <c r="A23" i="2" s="1"/>
  <c r="A24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E14" i="2"/>
  <c r="A49" i="2" l="1"/>
  <c r="A50" i="2" s="1"/>
  <c r="A51" i="2" s="1"/>
  <c r="A52" i="2" s="1"/>
  <c r="A53" i="2" s="1"/>
  <c r="A54" i="2" s="1"/>
  <c r="A55" i="2" s="1"/>
  <c r="A19" i="1"/>
  <c r="A18" i="1"/>
  <c r="A16" i="1"/>
  <c r="A15" i="1"/>
  <c r="A14" i="1"/>
  <c r="A13" i="1"/>
  <c r="A12" i="1"/>
  <c r="A10" i="1"/>
  <c r="A9" i="1"/>
  <c r="A8" i="1"/>
</calcChain>
</file>

<file path=xl/sharedStrings.xml><?xml version="1.0" encoding="utf-8"?>
<sst xmlns="http://schemas.openxmlformats.org/spreadsheetml/2006/main" count="2403" uniqueCount="592">
  <si>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</si>
  <si>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</si>
  <si>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</si>
  <si>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</si>
  <si>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</si>
  <si>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</si>
  <si>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Формула расчёта, расчёт объёмов работ и расхода материалов</t>
  </si>
  <si>
    <t>Раздел 1. Ремонтно-восстановительные работы на пути 1Б</t>
  </si>
  <si>
    <t>Подготовка земляного полотна</t>
  </si>
  <si>
    <t>1000 м3</t>
  </si>
  <si>
    <t xml:space="preserve">(211,41*0,2) / 1000 </t>
  </si>
  <si>
    <t xml:space="preserve">1 </t>
  </si>
  <si>
    <t>100 м3</t>
  </si>
  <si>
    <t xml:space="preserve">(211,41*0,8) / 100 </t>
  </si>
  <si>
    <t xml:space="preserve">214,33 / 1000 </t>
  </si>
  <si>
    <t>Прочие работы</t>
  </si>
  <si>
    <t>1 т груза</t>
  </si>
  <si>
    <t xml:space="preserve"> </t>
  </si>
  <si>
    <t>Реконструкция стрелочного перевода и пути 1Б</t>
  </si>
  <si>
    <t xml:space="preserve">84,56 / 1000 </t>
  </si>
  <si>
    <t>На каждый последующий проход по одному следу добавлять: к расценке 01-02-001-01/до 5 слоев</t>
  </si>
  <si>
    <t>1000 м2</t>
  </si>
  <si>
    <t xml:space="preserve">845,62 / 1000 </t>
  </si>
  <si>
    <t>Нетканый геотекстиль: Дорнит 500 г/м2</t>
  </si>
  <si>
    <t>м2</t>
  </si>
  <si>
    <t xml:space="preserve">845,62*1,1 </t>
  </si>
  <si>
    <t xml:space="preserve">169,12 / 100 </t>
  </si>
  <si>
    <t>Песок карьерный</t>
  </si>
  <si>
    <t>м3</t>
  </si>
  <si>
    <t xml:space="preserve">169,12*1,1 </t>
  </si>
  <si>
    <t xml:space="preserve">295,97 / 100 </t>
  </si>
  <si>
    <t>Щебень гранитный 20/40 (РЖД)</t>
  </si>
  <si>
    <t xml:space="preserve">295,97*1,26 </t>
  </si>
  <si>
    <t>Раздел 2. Укладка стрелочного перевода 1/7 на композитных брусьях</t>
  </si>
  <si>
    <t>компл</t>
  </si>
  <si>
    <t>м</t>
  </si>
  <si>
    <t>т</t>
  </si>
  <si>
    <t>шт</t>
  </si>
  <si>
    <t>Брус композитный</t>
  </si>
  <si>
    <t>комплект</t>
  </si>
  <si>
    <t>Перевод стрелочный типа Р65 марки 1/7 проект ЛПTП.665121.103M</t>
  </si>
  <si>
    <t>Брусья полимерные композитные 4.5 м</t>
  </si>
  <si>
    <t>Ручной переводной механизм проект ЛПТП665131.009 (в комплекте с закладкой стрелочной)</t>
  </si>
  <si>
    <t>м реза</t>
  </si>
  <si>
    <t xml:space="preserve">6*0,18 </t>
  </si>
  <si>
    <t>км пути</t>
  </si>
  <si>
    <t xml:space="preserve">171,5/1000 </t>
  </si>
  <si>
    <t>Рельсы РП65 ДТ350, L=12.5 м</t>
  </si>
  <si>
    <t>Шпала железобетонная, Ш1 1-й сорт, в комплекте со скреплением КБ-65</t>
  </si>
  <si>
    <t>Накладка 1Р-65</t>
  </si>
  <si>
    <t>Болт стыковой М27х160 в сборе</t>
  </si>
  <si>
    <t>кг</t>
  </si>
  <si>
    <t>Эмаль ПФ-115</t>
  </si>
  <si>
    <t>Тупиковый упор Р-65</t>
  </si>
  <si>
    <t xml:space="preserve">749,5/1000+571/1000 </t>
  </si>
  <si>
    <t>Сталь листовая горячекатаная марки Ст3 толщиной: 3,0 мм</t>
  </si>
  <si>
    <t>Сталь угловая равнополочная размером 50х50х4 мм</t>
  </si>
  <si>
    <t xml:space="preserve">113,36 / 1000 </t>
  </si>
  <si>
    <t xml:space="preserve">100,43*1,17 </t>
  </si>
  <si>
    <t/>
  </si>
  <si>
    <t>[должность, подпись (инициалы, фамилия)]</t>
  </si>
  <si>
    <t>Выемка грунта загрязнённого из основания пути и стрелочного перевода №15 на глубину 0.25м</t>
  </si>
  <si>
    <t>Выемка грунта загрязнённого (с включениями щебня, мусора) из основания пути и стрелочного перевода №15 на глубину 0.25м</t>
  </si>
  <si>
    <t>Погрузка механизированная и перевозка по территории завода до 2-х км загрязнённого грунта (с включениями щебня, мусора, бетон)</t>
  </si>
  <si>
    <t>Погрузка вручную и перевозка до 2 км балансодержателю демонтированных элементов     (шпалы, рельсы, скрепления, болты)</t>
  </si>
  <si>
    <t>Разгрузка вручную и перевозка до 2 км балансодержателю демонтированных элементов     (шпалы, рельсы, скрепления, болты)</t>
  </si>
  <si>
    <t>Перевозка грузов  автомобилями-самосвалами грузоподъемностью 10 т  на расстояние до 2 км</t>
  </si>
  <si>
    <t>Разработка грунта под основание пути и стрелочного перевода на глубину 0.30м</t>
  </si>
  <si>
    <t>Уплотнение основания выемки катками послойное (прохождение по одному следу 5 раз), толщина слоя 10 см</t>
  </si>
  <si>
    <t>Устройство прослойки из геотекстиля</t>
  </si>
  <si>
    <t>Устройство песчаного основания с уплотнением катками h=0.20м</t>
  </si>
  <si>
    <t>Устройство балластного основания из щебня h=0,35м</t>
  </si>
  <si>
    <t>Укладка стрелочного перевода типа 1/7 Р65,  брусья композитные</t>
  </si>
  <si>
    <t>Сборка стрелочного перевода типа 1/7 Р65,  брусья композитные</t>
  </si>
  <si>
    <t>Монтаж переводного механизма (флюгарки)</t>
  </si>
  <si>
    <t xml:space="preserve">Резка рельс при стыковке с сущ. путями, 12 шт
</t>
  </si>
  <si>
    <t>Укладка пути  на железобетонных шпалах тип Р65</t>
  </si>
  <si>
    <t>Монтаж упоров тупиковых рельсовых, с засыпкой призмы упора путевого песком</t>
  </si>
  <si>
    <t>Изготовление и монтаж металлического обрамления упора путевого</t>
  </si>
  <si>
    <t>Балластировка пути и стрелочного перевода</t>
  </si>
  <si>
    <t>Выправка пути и стрелочного перевода</t>
  </si>
  <si>
    <t>Щебень балластный кат.2</t>
  </si>
  <si>
    <t>Рихтовка пути</t>
  </si>
  <si>
    <t>Рихтовка стрелочного перевода 1/7</t>
  </si>
  <si>
    <t xml:space="preserve"> Укладка стрелочного перевода 1/7 на композитных брусьях</t>
  </si>
  <si>
    <t xml:space="preserve"> Ремонтно-восстановительные работы на пути 1Б</t>
  </si>
  <si>
    <t>Наименование вида работ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</si>
  <si>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</si>
  <si>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</si>
  <si>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</si>
  <si>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</si>
  <si>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№п/п</t>
  </si>
  <si>
    <t>Ед.изм.</t>
  </si>
  <si>
    <t>Окраска металического обрамления упора краской в 2 слоя</t>
  </si>
  <si>
    <t xml:space="preserve"> м3</t>
  </si>
  <si>
    <t>ГОСТ 25100-2011 п.3.44, техногенный грунт: Грунт, измененный, перемещенный или образованный в результате инженернохозяйственной деятельности человека.Техногенные грунты относятся к IV классу классификации грунтов</t>
  </si>
  <si>
    <t>Погрузка и разгрузка вручную демонтированных элементов  (шпалы, рельсы, скрепления, болты)</t>
  </si>
  <si>
    <t>Погрузка механизированная загрязнённого грунта (с включениями щебня, мусора, бетона)</t>
  </si>
  <si>
    <t xml:space="preserve">Перевозка по территории завода до 2-х км загрязнённого грунта (с включениями щебня, мусора, бетон)  </t>
  </si>
  <si>
    <t>Перевозка по территории завода до 2-х км демонтированных элементов  (шпалы, рельсы, скрепления, болты)</t>
  </si>
  <si>
    <t>6*0,18м=1,08м</t>
  </si>
  <si>
    <t>Резка рельс при стыковке с сущ. путями, 6 шт</t>
  </si>
  <si>
    <t>109.04*1,17=127.58</t>
  </si>
  <si>
    <t>799.60*1,1=879.56</t>
  </si>
  <si>
    <t>159,92*1,1=175,91</t>
  </si>
  <si>
    <t>279,86*1,26=352,62</t>
  </si>
  <si>
    <t>14,6*1,1=16,06</t>
  </si>
  <si>
    <t>Засыпка призмы упора путевого щебнем</t>
  </si>
  <si>
    <t>12,4*1,17=14,51</t>
  </si>
  <si>
    <t>10,9*1,17=12,75</t>
  </si>
  <si>
    <t>Засыпка призмы упора путевого песком, вручную</t>
  </si>
  <si>
    <t xml:space="preserve">Выемка загрязненного грунта,экскаваторами с ковшом вместимостью: 0,5м3,  из основания пути и стрелочного перевода №15 на глубину 0.25м </t>
  </si>
  <si>
    <t>Разработка грунта, экскаваторами с ковшом вместимостью: 0,5м3, под основание пути и стрелочного перевода на глубину 0.30м</t>
  </si>
  <si>
    <t>(40+159,9)м3*1,9т+200,52м3*1,6т=700,64т</t>
  </si>
  <si>
    <t>³ Под прочими работами понимаются затраты, учитываемые в соответствии с пунктами 122-128 Методики.</t>
  </si>
  <si>
    <t>² Под прочими затратами понимаются затраты, учитываемые в соответствии с пунктом 184 Методики.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</si>
  <si>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</si>
  <si>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Проверил:</t>
  </si>
  <si>
    <t>Составил:</t>
  </si>
  <si>
    <t xml:space="preserve">          Затраты труда машинистов</t>
  </si>
  <si>
    <t xml:space="preserve">          Затраты труда рабочих</t>
  </si>
  <si>
    <t xml:space="preserve">     справочно:</t>
  </si>
  <si>
    <t xml:space="preserve">  ВСЕГО по смете</t>
  </si>
  <si>
    <t xml:space="preserve">     НДС 20%</t>
  </si>
  <si>
    <t xml:space="preserve">     Итого с непредвиденными</t>
  </si>
  <si>
    <t xml:space="preserve">     Непредвиденные затраты 3%</t>
  </si>
  <si>
    <t xml:space="preserve">     Итого</t>
  </si>
  <si>
    <t xml:space="preserve">     Производство работ в зимнее время - 2,4%*0,8 (№ 325/пр от 25.05.2021г.,прил.1 п.8) 1,92%</t>
  </si>
  <si>
    <t xml:space="preserve">     Производство работ в зимнее время - 2,4%*0,8=1,92% (№ 325/пр от 25.05.2021г.,прил.1 п.8) </t>
  </si>
  <si>
    <t xml:space="preserve">     Итого сметная прибыль (справочно)</t>
  </si>
  <si>
    <t xml:space="preserve">     Итого накладные расходы (справочно)</t>
  </si>
  <si>
    <t xml:space="preserve">     Итого ФОТ (справочно)</t>
  </si>
  <si>
    <t xml:space="preserve">               сметная прибыль</t>
  </si>
  <si>
    <t xml:space="preserve">               накладные расходы</t>
  </si>
  <si>
    <t xml:space="preserve">               материалы</t>
  </si>
  <si>
    <t xml:space="preserve">                    в том числе оплата труда машинистов (ОТм)</t>
  </si>
  <si>
    <t xml:space="preserve">               эксплуатация машин и механизмов</t>
  </si>
  <si>
    <t xml:space="preserve">               оплата труда</t>
  </si>
  <si>
    <t xml:space="preserve">          в том числе:</t>
  </si>
  <si>
    <t xml:space="preserve">     Монтажные работы</t>
  </si>
  <si>
    <t xml:space="preserve">          Перевозка</t>
  </si>
  <si>
    <t xml:space="preserve">                    сметная прибыль</t>
  </si>
  <si>
    <t xml:space="preserve">                    накладные расходы</t>
  </si>
  <si>
    <t xml:space="preserve">                    материалы</t>
  </si>
  <si>
    <t xml:space="preserve">                         в том числе оплата труда машинистов (ОТм)</t>
  </si>
  <si>
    <t xml:space="preserve">                    эксплуатация машин и механизмов</t>
  </si>
  <si>
    <t xml:space="preserve">                    оплата труда</t>
  </si>
  <si>
    <t xml:space="preserve">               в том числе:</t>
  </si>
  <si>
    <t xml:space="preserve">          Строительные работы</t>
  </si>
  <si>
    <t xml:space="preserve">     Строительные работы</t>
  </si>
  <si>
    <t xml:space="preserve">               Перевозка</t>
  </si>
  <si>
    <t xml:space="preserve">               Материалы</t>
  </si>
  <si>
    <t xml:space="preserve">                    в том числе оплата труда машинистов (Отм)</t>
  </si>
  <si>
    <t xml:space="preserve">               Эксплуатация машин</t>
  </si>
  <si>
    <t xml:space="preserve">               Оплата труда рабочих</t>
  </si>
  <si>
    <t xml:space="preserve">     Итого прямые затраты (справочно)</t>
  </si>
  <si>
    <t>Итоги по смете:</t>
  </si>
  <si>
    <t>Итого по разделу 2 Укладка стрелочного перевода 1/7 на композитных брусьях</t>
  </si>
  <si>
    <t>Всего по позиции</t>
  </si>
  <si>
    <t>ЗСР МАТ=1,012 к расх.</t>
  </si>
  <si>
    <t>Цена=6720/9,5</t>
  </si>
  <si>
    <t>Объем=10,9*1,17</t>
  </si>
  <si>
    <t>ТЦ_25.1.00.00_50_5047268891_14.11.2025_01</t>
  </si>
  <si>
    <t>61</t>
  </si>
  <si>
    <t>СП Железные дороги</t>
  </si>
  <si>
    <t>%</t>
  </si>
  <si>
    <t>Приказ № 774/пр от 11.12.2020 Прил. п.22, Приказ № 774/пр от 11.12.2020 п.16</t>
  </si>
  <si>
    <t>НР Железные дороги</t>
  </si>
  <si>
    <t>Приказ № 812/пр от 21.12.2020 Прил. п.22</t>
  </si>
  <si>
    <t>ФОТ</t>
  </si>
  <si>
    <t>Итого по расценке</t>
  </si>
  <si>
    <t>ЗТм</t>
  </si>
  <si>
    <t>чел.-ч</t>
  </si>
  <si>
    <t>ЗТ</t>
  </si>
  <si>
    <t>в т.ч. ОТм</t>
  </si>
  <si>
    <t>3</t>
  </si>
  <si>
    <t>ЭМ</t>
  </si>
  <si>
    <t>2</t>
  </si>
  <si>
    <t>ОТ</t>
  </si>
  <si>
    <t>1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</si>
  <si>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</si>
  <si>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648/пр_2022_п.124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</si>
  <si>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</si>
  <si>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421/пр_2020_прил.10_т.3_п.3_гр.4</t>
  </si>
  <si>
    <t>Объем=22,42/1000</t>
  </si>
  <si>
    <t>Выправочно-отделочные работы и окончательная выправка пути на деревянных шпалах, балласт щебеночный/выправка и рихтовка стрелочного перевода</t>
  </si>
  <si>
    <t>ФЕР28-01-031-01</t>
  </si>
  <si>
    <t>60</t>
  </si>
  <si>
    <t>Объем=109,04*1,17</t>
  </si>
  <si>
    <t>59</t>
  </si>
  <si>
    <t>Щебень из плотных горных пород для балластного слоя железнодорожного пути, фракция от 25 до 60 мм</t>
  </si>
  <si>
    <t>ФССЦ-02.2.05.04-0061</t>
  </si>
  <si>
    <t>58</t>
  </si>
  <si>
    <t>М</t>
  </si>
  <si>
    <t>4</t>
  </si>
  <si>
    <t>Объем=109,04 / 1000</t>
  </si>
  <si>
    <t>Балластировка пути и стрелочных переводов на железобетонных шпалах, балласт: щебеночный</t>
  </si>
  <si>
    <t>ФЕР28-01-027-04</t>
  </si>
  <si>
    <t>57</t>
  </si>
  <si>
    <t>ФССЦ-08.3.08.02-0031</t>
  </si>
  <si>
    <t>56</t>
  </si>
  <si>
    <t>ФССЦ-08.3.05.02-0055</t>
  </si>
  <si>
    <t>55</t>
  </si>
  <si>
    <t>СП Строительные металлические конструкции</t>
  </si>
  <si>
    <t>Приказ № 774/пр от 11.12.2020 Прил. п.9, Приказ № 774/пр от 11.12.2020 п.16</t>
  </si>
  <si>
    <t>НР Строительные металлические конструкции</t>
  </si>
  <si>
    <t>Приказ № 812/пр от 21.12.2020 Прил. п.9</t>
  </si>
  <si>
    <t>Объем=749,5/1000+571/1000</t>
  </si>
  <si>
    <t>Монтаж щитов и блоков встроенных площадок с настилом из листовой стали, ребрами жесткости, составного сечения / применит.Монтаж обрамления упора путевого</t>
  </si>
  <si>
    <t>ФЕР09-03-031-01</t>
  </si>
  <si>
    <t>54</t>
  </si>
  <si>
    <t>Изготовление стоек опорных из прокатной стали /применит. Изготовление обрамления упора путевого</t>
  </si>
  <si>
    <t>ФЕР09-09-001-01</t>
  </si>
  <si>
    <t>53</t>
  </si>
  <si>
    <t>Цена=210000,00/1,2/9,5</t>
  </si>
  <si>
    <t>ТЦ_25.1.05.05_77_7801649287_10.11.2025_01</t>
  </si>
  <si>
    <t>52</t>
  </si>
  <si>
    <t>Рельсы железнодорожные старогодные</t>
  </si>
  <si>
    <t>ФССЦ-25.1.05.07-0001</t>
  </si>
  <si>
    <t>51</t>
  </si>
  <si>
    <t>ФССЦ-14.4.04.08-0004</t>
  </si>
  <si>
    <t>50</t>
  </si>
  <si>
    <t>Олифа комбинированная для разведения масляных густотертых красок и для внешних работ по деревянным поверхностям</t>
  </si>
  <si>
    <t>ФССЦ-14.5.05.01-0012</t>
  </si>
  <si>
    <t>49</t>
  </si>
  <si>
    <t>Краска масляная земляная МА-0115, мумия, сурик железный</t>
  </si>
  <si>
    <t>ФССЦ-14.4.02.04-0142</t>
  </si>
  <si>
    <t>48</t>
  </si>
  <si>
    <t>Цена=1375/9,5</t>
  </si>
  <si>
    <t>Объем=14,6*1,1</t>
  </si>
  <si>
    <t>47</t>
  </si>
  <si>
    <t>СП Земляные работы, выполняемые ручным способом</t>
  </si>
  <si>
    <t>Приказ № 774/пр от 11.12.2020 Прил. п.1.2, Приказ № 774/пр от 11.12.2020 п.16</t>
  </si>
  <si>
    <t>НР Земляные работы, выполняемые ручным способом</t>
  </si>
  <si>
    <t>Приказ № 812/пр от 21.12.2020 Прил. п.1.2</t>
  </si>
  <si>
    <t>Объем=14,6 / 100</t>
  </si>
  <si>
    <t>Засыпка вручную траншей, пазух котлованов и ям, группа грунтов: 1/применит.Засыпка призмы упора путевого песком</t>
  </si>
  <si>
    <t>ФЕР01-02-061-01</t>
  </si>
  <si>
    <t>46</t>
  </si>
  <si>
    <t>Объем=12,4*1,17</t>
  </si>
  <si>
    <t>45</t>
  </si>
  <si>
    <t>Устройство упоров тупиковых рельсовых</t>
  </si>
  <si>
    <t>ФЕР28-01-099-01</t>
  </si>
  <si>
    <t>44</t>
  </si>
  <si>
    <t>Цена=231,84/1,2/9,5</t>
  </si>
  <si>
    <t>43</t>
  </si>
  <si>
    <t>Болты для рельсовых стыков железнодорожного пути с гайками, М27х160-180 мм</t>
  </si>
  <si>
    <t>ФССЦ-25.1.04.04-0003</t>
  </si>
  <si>
    <t>42</t>
  </si>
  <si>
    <t>Цена=19597,00/1,2/9,5</t>
  </si>
  <si>
    <t>41</t>
  </si>
  <si>
    <t>Накладка рельсовая двухголовая 2Р65</t>
  </si>
  <si>
    <t>ФССЦ-25.1.05.01-0002</t>
  </si>
  <si>
    <t>40</t>
  </si>
  <si>
    <t>Цена=19320/1,2/9,5</t>
  </si>
  <si>
    <t>39</t>
  </si>
  <si>
    <t>Болты клеммные для рельсовых скреплений железнодорожного пути с гайками, М22х75 мм</t>
  </si>
  <si>
    <t>ФССЦ-25.1.04.02-0001</t>
  </si>
  <si>
    <t>38</t>
  </si>
  <si>
    <t>Болты закладные для рельсовых скреплений железнодорожного пути с гайками, М22х175 мм</t>
  </si>
  <si>
    <t>ФССЦ-25.1.04.01-0001</t>
  </si>
  <si>
    <t>37</t>
  </si>
  <si>
    <t>Прокладки ПБР65х8 ЦП143 (ПБР 65х7 ЦП318) из смеси РП 101-710</t>
  </si>
  <si>
    <t>ФССЦ-25.1.06.19-0085</t>
  </si>
  <si>
    <t>36</t>
  </si>
  <si>
    <t>Прокладки повышенной упругости под подкладку КБ, КБ10 ЦП 328 из смеси РП 101-710</t>
  </si>
  <si>
    <t>ФССЦ-25.1.06.19-0051</t>
  </si>
  <si>
    <t>35</t>
  </si>
  <si>
    <t>Подкладка раздельного скрепления железнодорожного пути КБ-65</t>
  </si>
  <si>
    <t>ФССЦ-25.1.05.02-0006</t>
  </si>
  <si>
    <t>34</t>
  </si>
  <si>
    <t>Шпалы железобетонные Ш1, объем бетона 0,106 м3, расход стали 7,25 кг</t>
  </si>
  <si>
    <t>ФССЦ-25.1.02.01-0035</t>
  </si>
  <si>
    <t>33</t>
  </si>
  <si>
    <t>Цена=221760,00/1,2/9,5</t>
  </si>
  <si>
    <t>32</t>
  </si>
  <si>
    <t>Рельсы железнодорожные Р-65 категория Т1</t>
  </si>
  <si>
    <t>ФССЦ-25.1.05.05-0043</t>
  </si>
  <si>
    <t>31</t>
  </si>
  <si>
    <t>Объем=160,4/1000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</si>
  <si>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</si>
  <si>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</si>
  <si>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30</t>
  </si>
  <si>
    <t>Объем=6*0,18</t>
  </si>
  <si>
    <t>Резка стального профилированного настила/применит. Резка рельс при стыковке с сущ. путями, 6 шт</t>
  </si>
  <si>
    <t>ФЕР09-05-006-01</t>
  </si>
  <si>
    <t>29</t>
  </si>
  <si>
    <t>Цена=188160,00/1,2/9,5</t>
  </si>
  <si>
    <t>ТЦ_25.1.06.00_77_7718148430_11.11.2025_01</t>
  </si>
  <si>
    <t>28</t>
  </si>
  <si>
    <t>Цена=50497,20/1,2/9,5</t>
  </si>
  <si>
    <t>ТЦ_25.1.01.02_77_7729790078_13.11.2025_02</t>
  </si>
  <si>
    <t>27</t>
  </si>
  <si>
    <t>Шпалы непропитанные для железных дорог, тип I</t>
  </si>
  <si>
    <t>ФССЦ-25.1.01.04-0031</t>
  </si>
  <si>
    <t>26</t>
  </si>
  <si>
    <t>СП Оборудование общего назначения</t>
  </si>
  <si>
    <t>Пр/774-079.0</t>
  </si>
  <si>
    <t>НР Оборудование общего назначения</t>
  </si>
  <si>
    <t>Пр/812-079.0-1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</si>
  <si>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</si>
  <si>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</si>
  <si>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25</t>
  </si>
  <si>
    <t>Цена=4452000,00/1,2/9,5</t>
  </si>
  <si>
    <t>ТЦ_25.1.06.15_77_7718148430_11.11.2025_01</t>
  </si>
  <si>
    <t>24</t>
  </si>
  <si>
    <t>Цена=2008440,00/1,2/9,5</t>
  </si>
  <si>
    <t>23</t>
  </si>
  <si>
    <t>Прокладки под подкладку Д65 и СД-65, ЦП67 из смеси РП 101-710</t>
  </si>
  <si>
    <t>ФССЦ-25.1.06.19-0061</t>
  </si>
  <si>
    <t>22</t>
  </si>
  <si>
    <t>Подкладка костыльного скрепления железнодорожного пути Д-65</t>
  </si>
  <si>
    <t>ФССЦ-25.1.05.02-0003</t>
  </si>
  <si>
    <t>21</t>
  </si>
  <si>
    <t>Шурупы путевые, размер 24х170 мм</t>
  </si>
  <si>
    <t>ФССЦ-25.1.04.07-0003</t>
  </si>
  <si>
    <t>20</t>
  </si>
  <si>
    <t>19</t>
  </si>
  <si>
    <t>Сборка стрелочного перевода блоками при типе рельсов Р65 на деревянных брусьях, марка перевода: 1/9/применит. 1/7</t>
  </si>
  <si>
    <t>ФЕР28-01-017-06</t>
  </si>
  <si>
    <t>18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</si>
  <si>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слоя/применит. 1/7</t>
  </si>
  <si>
    <t>ФЕР28-01-018-13</t>
  </si>
  <si>
    <t>17</t>
  </si>
  <si>
    <t>Итого по разделу 1 Ремонтно-восстановительные работы на пути 1Б</t>
  </si>
  <si>
    <t>Объем=279,86*1,26</t>
  </si>
  <si>
    <t>16</t>
  </si>
  <si>
    <t>СП Автомобильные дороги</t>
  </si>
  <si>
    <t>Приказ № 774/пр от 11.12.2020 Прил. п.21 (в ред. пр. № 317/пр от 22.04.2022), Приказ № 774/пр от 11.12.2020 п.16</t>
  </si>
  <si>
    <t>НР Автомобильные дороги</t>
  </si>
  <si>
    <t>Приказ № 812/пр от 21.12.2020 Прил. п.21 (в ред. пр. № 636/пр от 02.09.2021)</t>
  </si>
  <si>
    <t>Объем=279,86 / 100</t>
  </si>
  <si>
    <t>Устройство подстилающих и выравнивающих слоев оснований: из щебня</t>
  </si>
  <si>
    <t>ФЕР27-04-001-04</t>
  </si>
  <si>
    <t>15</t>
  </si>
  <si>
    <t>Объем=159,92*1,1</t>
  </si>
  <si>
    <t>14</t>
  </si>
  <si>
    <t>Объем=159,92 / 100</t>
  </si>
  <si>
    <t>Устройство подстилающих и выравнивающих слоев оснований: из песка</t>
  </si>
  <si>
    <t>ФЕР27-04-001-01</t>
  </si>
  <si>
    <t>13</t>
  </si>
  <si>
    <t>Объем=799,6*1,1</t>
  </si>
  <si>
    <t>ФССЦ-01.7.12.05-0059</t>
  </si>
  <si>
    <t>12</t>
  </si>
  <si>
    <t>Объем=799,6 / 1000</t>
  </si>
  <si>
    <t>Устройство прослойки из нетканого синтетического материала (НСМ) в земляном полотне: сплошной</t>
  </si>
  <si>
    <t>ФЕР27-04-016-04</t>
  </si>
  <si>
    <t>11</t>
  </si>
  <si>
    <t>СП Земляные работы, выполняемые механизированным способом</t>
  </si>
  <si>
    <t>Приказ № 774/пр от 11.12.2020 Прил. п.1.1, Приказ № 774/пр от 11.12.2020 п.16</t>
  </si>
  <si>
    <t>НР Земляные работы, выполняемые механизированным способом</t>
  </si>
  <si>
    <t>Приказ № 812/пр от 21.12.2020 Прил. п.1.1</t>
  </si>
  <si>
    <t>5-1=4/1 ПЗ=4 (ОЗП=4; ЭМ=4 к расх.; ЗПМ=4; МАТ=4 к расх.; ТЗ=4; ТЗМ=4)</t>
  </si>
  <si>
    <t>ФЕР01-02-001-07</t>
  </si>
  <si>
    <t>10</t>
  </si>
  <si>
    <t>Объем=79,96 / 1000</t>
  </si>
  <si>
    <t>Уплотнение грунта прицепными катками на пневмоколесном ходу 25 т на первый проход по одному следу при толщине слоя: 25 см/применит.</t>
  </si>
  <si>
    <t>ФЕР01-02-001-01</t>
  </si>
  <si>
    <t>9</t>
  </si>
  <si>
    <t>Разгрузка при автомобильных перевозках мусора строительного с погрузкой вручную</t>
  </si>
  <si>
    <t>ФССЦпг-01-01-02-041</t>
  </si>
  <si>
    <t>8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</si>
  <si>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</si>
  <si>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</si>
  <si>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7</t>
  </si>
  <si>
    <t>Погрузка при автомобильных перевозках мусора строительного с погрузкой вручную/применит. Шпалы, рельсы, скрепления, болты</t>
  </si>
  <si>
    <t>ФССЦпг-01-01-01-041</t>
  </si>
  <si>
    <t>6</t>
  </si>
  <si>
    <t>Объем=(40+159,9)*1,9+200,52*1,6</t>
  </si>
  <si>
    <t>5</t>
  </si>
  <si>
    <t>Объем=159,9*1,9</t>
  </si>
  <si>
    <t>Погрузка при автомобильных перевозках мусора строительного с погрузкой экскаваторами емкостью ковша до 0,5 м3/применит. Загрязнённого грунта, щебня и мусора</t>
  </si>
  <si>
    <t>ФССЦпг-01-01-01-043</t>
  </si>
  <si>
    <t>Объем=200,52 / 1000</t>
  </si>
  <si>
    <t>Разработка грунта с погрузкой на автомобили-самосвалы экскаваторами с ковшом вместимостью: 0,5 (0,5-0,63) м3, группа грунтов 2/применит. Разработка грунта под основание пути и стрелочного перевода на глубину 0.30м</t>
  </si>
  <si>
    <t>ФЕР01-01-013-14</t>
  </si>
  <si>
    <t>Объем=159,9 / 100</t>
  </si>
  <si>
    <t>Разборка покрытий и оснований: щебеночных/применит.Выемка грунта загрязнённого (с включениями щебня, мусора) из основания пути и стрелочного перевода №15 на глубину 0.25м</t>
  </si>
  <si>
    <t>ФЕР27-03-008-02</t>
  </si>
  <si>
    <t>Объем=40 / 1000</t>
  </si>
  <si>
    <t>Разработка грунта с погрузкой на автомобили-самосвалы экскаваторами с ковшом вместимостью: 0,5 (0,5-0,63) м3, группа грунтов 4/применит. Выемка грунта загрязнённого из основания пути и стрелочного перевода №15 на глубину 0.25м</t>
  </si>
  <si>
    <t>ФЕР01-01-013-16</t>
  </si>
  <si>
    <t>всего</t>
  </si>
  <si>
    <t>коэффициенты</t>
  </si>
  <si>
    <t>на единицу</t>
  </si>
  <si>
    <t>всего с учетом коэффициентов</t>
  </si>
  <si>
    <t>Сметная стоимость в текущем уровне цен, руб.</t>
  </si>
  <si>
    <t>Индексы</t>
  </si>
  <si>
    <t>Сметная стоимость в базисном уровне цен (в текущем уровне цен (гр. 8) для ресурсов, отсутствующих в ФРСН), руб.</t>
  </si>
  <si>
    <t>Количество</t>
  </si>
  <si>
    <t>Единица измерения</t>
  </si>
  <si>
    <t>Наименование работ и затрат</t>
  </si>
  <si>
    <t>Обоснование</t>
  </si>
  <si>
    <t xml:space="preserve">  </t>
  </si>
  <si>
    <t>тыс.руб.</t>
  </si>
  <si>
    <t>(0)</t>
  </si>
  <si>
    <t>прочих затрат</t>
  </si>
  <si>
    <t>чел.час.</t>
  </si>
  <si>
    <t>Нормативные затраты труда машинистов</t>
  </si>
  <si>
    <t>оборудования</t>
  </si>
  <si>
    <t>Нормативные затраты труда рабочих</t>
  </si>
  <si>
    <t>(1,28)</t>
  </si>
  <si>
    <t>монтажных работ</t>
  </si>
  <si>
    <t>(8,84)</t>
  </si>
  <si>
    <t>Средства на оплату труда рабочих</t>
  </si>
  <si>
    <t>(2239,32)</t>
  </si>
  <si>
    <t>строительных работ</t>
  </si>
  <si>
    <t>в том числе:</t>
  </si>
  <si>
    <t>(2822,55)</t>
  </si>
  <si>
    <t xml:space="preserve">Сметная стоимость </t>
  </si>
  <si>
    <t>II квартал 2025 года (01.01.2000)</t>
  </si>
  <si>
    <t xml:space="preserve">Составлен(а) в текущем (базисном) уровне цен </t>
  </si>
  <si>
    <t>(проектная и (или) иная техническая документация)</t>
  </si>
  <si>
    <t>Ведомость объемов работ</t>
  </si>
  <si>
    <t>Основание</t>
  </si>
  <si>
    <t>методом</t>
  </si>
  <si>
    <t>базисно-индексным</t>
  </si>
  <si>
    <t xml:space="preserve">Составлен </t>
  </si>
  <si>
    <t xml:space="preserve"> (наименование работ и затрат)</t>
  </si>
  <si>
    <t>Модернизация железнодорожного пути и стрелочных переводов  на территории АО "Коломенский завод".</t>
  </si>
  <si>
    <t>ЛОКАЛЬНЫЙ СМЕТНЫЙ РАСЧЕТ (СМЕТА) № 3</t>
  </si>
  <si>
    <t>(наименование объекта капитального строительства)</t>
  </si>
  <si>
    <t>(наименование стройки)</t>
  </si>
  <si>
    <t xml:space="preserve">Наименование зоны субъекта Российской Федерации </t>
  </si>
  <si>
    <t>50. Московская область</t>
  </si>
  <si>
    <t xml:space="preserve">Наименование субъекта Российской Федерации 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</si>
  <si>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</si>
  <si>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</si>
  <si>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</si>
  <si>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 xml:space="preserve">Реквизиты приказа Минстроя России об утверждении дополнений и изменений к сметным нормативам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</si>
  <si>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</si>
  <si>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Наименование редакции сметных нормативов  </t>
  </si>
  <si>
    <t>ГРАНД-Смета, версия 2023.3</t>
  </si>
  <si>
    <t>Наименование программного продукта</t>
  </si>
  <si>
    <t>Утверждено приказом № 421 от 4 августа 2020 г. Минстроя РФ в редакции приказа № 557 от 7 июля 2022 г.</t>
  </si>
  <si>
    <t>Приложение № 2</t>
  </si>
  <si>
    <t>(фамилия, имя, отчество (при наличии)</t>
  </si>
  <si>
    <t>(подпись)</t>
  </si>
  <si>
    <t>(наименование должности)</t>
  </si>
  <si>
    <t>Застройщик (технический заказчик):</t>
  </si>
  <si>
    <t>7734428339</t>
  </si>
  <si>
    <t>773401001</t>
  </si>
  <si>
    <t>ООО "НГПС"</t>
  </si>
  <si>
    <t>11.2025</t>
  </si>
  <si>
    <t>ТЦ_25.1.00.00_77_7734428339_12.11.2025_01_7.1.3</t>
  </si>
  <si>
    <t>7.1.3</t>
  </si>
  <si>
    <t>500517939200</t>
  </si>
  <si>
    <t>ИП Аветян</t>
  </si>
  <si>
    <t>Песок</t>
  </si>
  <si>
    <t>ТЦ_25.1.00.00_77_500517939200_11.11.2025_01_7.1.2</t>
  </si>
  <si>
    <t>7.1.2</t>
  </si>
  <si>
    <t>5047268891</t>
  </si>
  <si>
    <t>504701001</t>
  </si>
  <si>
    <t>ООО «КОМПАНИЯ ПЕРЕСВЕТ»</t>
  </si>
  <si>
    <t>ТЦ_25.1.00.00_50_5047268891_14.11.2025_01_7.1.1</t>
  </si>
  <si>
    <t>7.1.1</t>
  </si>
  <si>
    <t>Раздел 7. Песок</t>
  </si>
  <si>
    <t>ТЦ_25.1.00.00_77_7734428339_12.11.2025_01_6.1.3</t>
  </si>
  <si>
    <t>6.1.3</t>
  </si>
  <si>
    <t>ТЦ_25.1.00.00_77_500517939200_11.11.2025_01_6.1.2</t>
  </si>
  <si>
    <t>6.1.2</t>
  </si>
  <si>
    <t>ТЦ_25.1.00.00_50_5047268891_14.11.2025_01_6.1.1</t>
  </si>
  <si>
    <t>6.1.1</t>
  </si>
  <si>
    <t>Раздел 6. Щебнь</t>
  </si>
  <si>
    <t>7816467272</t>
  </si>
  <si>
    <t>781001001</t>
  </si>
  <si>
    <t>ООО «Авангард Плюс»</t>
  </si>
  <si>
    <t>Ручной переводной механизм ЛПТП66131.009</t>
  </si>
  <si>
    <t>ТЦ_25.1.06.00_78_7816467272_10.11.2025_01_5.1.3</t>
  </si>
  <si>
    <t>5.1.3</t>
  </si>
  <si>
    <t>7811790458</t>
  </si>
  <si>
    <t>ООО «ЖДСК»</t>
  </si>
  <si>
    <t>ТЦ_25.1.06.00_78_7811790458_10.11.2025_01_5.1.2</t>
  </si>
  <si>
    <t>5.1.2</t>
  </si>
  <si>
    <t>7718148430</t>
  </si>
  <si>
    <t>771801001</t>
  </si>
  <si>
    <t>ООО "ПромСтрелКом"</t>
  </si>
  <si>
    <t>ТЦ_25.1.06.00_77_7718148430_11.11.2025_01_5.1.1</t>
  </si>
  <si>
    <t>5.1.1</t>
  </si>
  <si>
    <t>Раздел 5. Ручной переводной механизм</t>
  </si>
  <si>
    <t>7707011088</t>
  </si>
  <si>
    <t>770801001</t>
  </si>
  <si>
    <t>АО  «ФИРМА ТВЕМА»</t>
  </si>
  <si>
    <t>ТЦ_25.1.01.02_77_7707011088_12.11.2025_02_4.1.3</t>
  </si>
  <si>
    <t>4.1.3</t>
  </si>
  <si>
    <t>7704259450</t>
  </si>
  <si>
    <t>772601001</t>
  </si>
  <si>
    <t>ООО «НАУЧНО - ПРОИЗВОДСТВЕННОЕ
ПРЕДПРИЯТИЕ «ТВЕМА»</t>
  </si>
  <si>
    <t>ТЦ_25.1.01.02_77_7704259450_12.11.2025_02_4.1.2</t>
  </si>
  <si>
    <t>4.1.2</t>
  </si>
  <si>
    <t>7729790078</t>
  </si>
  <si>
    <t>772901001</t>
  </si>
  <si>
    <t>ООО «АКСИОН РУС»</t>
  </si>
  <si>
    <t>ТЦ_25.1.01.02_77_7729790078_13.11.2025_02_4.1.1</t>
  </si>
  <si>
    <t>4.1.1</t>
  </si>
  <si>
    <t>Раздел 4. Брусья полимерные композитные</t>
  </si>
  <si>
    <t>ТЦ_25.1.01.02_77_7707011088_12.11.2025_02_3.1.3</t>
  </si>
  <si>
    <t>3.1.3</t>
  </si>
  <si>
    <t>ТЦ_25.1.01.02_77_7704259450_12.11.2025_02_3.1.2</t>
  </si>
  <si>
    <t>3.1.2</t>
  </si>
  <si>
    <t>ТЦ_25.1.01.02_77_7729790078_13.11.2025_02_3.1.1</t>
  </si>
  <si>
    <t>3.1.1</t>
  </si>
  <si>
    <t>Раздел 3. Брус композитный</t>
  </si>
  <si>
    <t>3808192154</t>
  </si>
  <si>
    <t>381201001</t>
  </si>
  <si>
    <t>ООО "ЖЕЛДОРКОМПЛЕКТ"</t>
  </si>
  <si>
    <t>Стрелочный перевод Р65 марка 1/7 ЛПТП.665121М</t>
  </si>
  <si>
    <t>ТЦ_25.1.06.15_38_3808192154_14.11.2025_01_2.1.3</t>
  </si>
  <si>
    <t>2.1.3</t>
  </si>
  <si>
    <t>7720859920</t>
  </si>
  <si>
    <t>772001001</t>
  </si>
  <si>
    <t>ООО «ЖДР»</t>
  </si>
  <si>
    <t>ТЦ_25.1.06.15_77_7720859920_13.11.2025_01_2.1.2</t>
  </si>
  <si>
    <t>2.1.2</t>
  </si>
  <si>
    <t>ТЦ_25.1.06.15_77_7718148430_11.11.2025_01_2.1.1</t>
  </si>
  <si>
    <t>2.1.1</t>
  </si>
  <si>
    <t>Раздел 2. Стрелочные переводы</t>
  </si>
  <si>
    <t>ТЦ_25.1.05.05_78_7811790458_10.11.2025_01_1.6.3</t>
  </si>
  <si>
    <t>1.6.3</t>
  </si>
  <si>
    <t>ТЦ_25.1.05.05_78_7816467272_10.11.2025_01_1.6.2</t>
  </si>
  <si>
    <t>1.6.2</t>
  </si>
  <si>
    <t>7801649287</t>
  </si>
  <si>
    <t>781401001</t>
  </si>
  <si>
    <t>АО«НТПК»</t>
  </si>
  <si>
    <t>ТЦ_25.1.05.05_77_7801649287_10.11.2025_01_1.6.1</t>
  </si>
  <si>
    <t>1.6.1</t>
  </si>
  <si>
    <t>Закладка запорная в сборе</t>
  </si>
  <si>
    <t>ТЦ_25.1.05.05_78_7811790458_10.11.2025_01_1.5.3</t>
  </si>
  <si>
    <t>1.5.3</t>
  </si>
  <si>
    <t>ТЦ_25.1.05.05_78_7816467272_10.11.2025_01_1.5.2</t>
  </si>
  <si>
    <t>1.5.2</t>
  </si>
  <si>
    <t>ТЦ_25.1.05.05_77_7801649287_10.11.2025_01_1.5.1</t>
  </si>
  <si>
    <t>1.5.1</t>
  </si>
  <si>
    <t>ТЦ_25.1.05.05_78_7811790458_10.11.2025_01_1.4.3</t>
  </si>
  <si>
    <t>1.4.3</t>
  </si>
  <si>
    <t>ТЦ_25.1.05.05_78_7816467272_10.11.2025_01_1.4.2</t>
  </si>
  <si>
    <t>1.4.2</t>
  </si>
  <si>
    <t>ТЦ_25.1.05.05_77_7801649287_10.11.2025_01_1.4.1</t>
  </si>
  <si>
    <t>1.4.1</t>
  </si>
  <si>
    <t>ТЦ_25.1.05.05_78_7811790458_10.11.2025_01_1.3.3</t>
  </si>
  <si>
    <t>1.3.3</t>
  </si>
  <si>
    <t>ТЦ_25.1.05.05_78_7816467272_10.11.2025_01_1.3.2</t>
  </si>
  <si>
    <t>1.3.2</t>
  </si>
  <si>
    <t>ТЦ_25.1.05.05_77_7801649287_10.11.2025_01_1.3.1</t>
  </si>
  <si>
    <t>1.3.1</t>
  </si>
  <si>
    <t>ТЦ_25.1.05.05_78_7811790458_10.11.2025_01_1.2.3</t>
  </si>
  <si>
    <t>1.2.3</t>
  </si>
  <si>
    <t>ТЦ_25.1.05.05_78_7816467272_10.11.2025_01_1.2.2</t>
  </si>
  <si>
    <t>1.2.2</t>
  </si>
  <si>
    <t>ТЦ_25.1.05.05_77_7801649287_10.11.2025_01_1.2.1</t>
  </si>
  <si>
    <t>1.2.1</t>
  </si>
  <si>
    <t>ТЦ_25.1.05.05_78_7811790458_10.11.2025_01_1.1.3</t>
  </si>
  <si>
    <t>1.1.3</t>
  </si>
  <si>
    <t>ТЦ_25.1.05.05_78_7816467272_10.11.2025_01_1.1.2</t>
  </si>
  <si>
    <t>1.1.2</t>
  </si>
  <si>
    <t>ТЦ_25.1.05.05_77_7801649287_10.11.2025_01_1.1.1</t>
  </si>
  <si>
    <t>1.1.1</t>
  </si>
  <si>
    <t>Раздел 1. Жд пути</t>
  </si>
  <si>
    <t>рублей</t>
  </si>
  <si>
    <t>Наименование затрат</t>
  </si>
  <si>
    <t xml:space="preserve">рублей за единицу измерения в соответствии с графой 5 без учета НДС </t>
  </si>
  <si>
    <t>Статус организации - производитель (1) / поставщик (2)</t>
  </si>
  <si>
    <t>Населенный пункт расположения склада производителя (поставщика)</t>
  </si>
  <si>
    <t>Гиперссылка на веб-сайт производителя (поставщика)</t>
  </si>
  <si>
    <t>ИНН организации</t>
  </si>
  <si>
    <t>КПП организации</t>
  </si>
  <si>
    <t>Страна производителя оборудования, производственного и хозяйственного инвентаря</t>
  </si>
  <si>
    <t>Полное и (или) сокращенное (при наличии) наименования производителя (поставщика)</t>
  </si>
  <si>
    <t>Сметная цена без учета НДС, рублей за единицу измерения в соответствии 
с графой 5</t>
  </si>
  <si>
    <t>Дополнительные затраты, предусмотренные пунктами 88, 117, 119–121 Методики</t>
  </si>
  <si>
    <t>Заготовительно-складские расходы</t>
  </si>
  <si>
    <t>Затраты на перевозку</t>
  </si>
  <si>
    <t>Текущая отпускная цена за единицу измерения без НДС, рублей в соответствии с графой 5 в уровне цен составления сметной документации</t>
  </si>
  <si>
    <t>Коэффициент пересчета в единицу измерения в соответствии с графой 5</t>
  </si>
  <si>
    <t>Индекс фактической инфляции / 
Индекс по ГОСР</t>
  </si>
  <si>
    <t>Месяц и год составления обосновывающего документа / Квартал (для сметных цен строительных ресурсов в текущем уровне цен и индексов по ГОСР, размещенных в ФГИС ЦС, применяемых при РИМ)</t>
  </si>
  <si>
    <t>Текущая отпускная цена за единицу измерения в обосновывающем документе без учета НДС, рублей / Сметная цена строительного ресурса в базисном или текущем уровне цен, размещенная в ФГИС ЦС, применяемая при РИМ, рублей</t>
  </si>
  <si>
    <t>Текущая отпускная цена за единицу измерения в обосновывающем документе с учетом НДС, рублей</t>
  </si>
  <si>
    <t>Единица измерения ресурса, затрат в обосновывающем документе</t>
  </si>
  <si>
    <t>Единица измерения ресурса, затрат в соответствии с проектной документацией</t>
  </si>
  <si>
    <t>Полное наименование ресурса, затрат в обосновывающем документе</t>
  </si>
  <si>
    <t>Наименование ресурса, затрат в соответствии с проектной документацией</t>
  </si>
  <si>
    <t>Код строительного ресурса</t>
  </si>
  <si>
    <t>Номер по порядку</t>
  </si>
  <si>
    <t xml:space="preserve">Ценовая зона субъекта Российской Федерации </t>
  </si>
  <si>
    <t>2 квартал 2025</t>
  </si>
  <si>
    <t xml:space="preserve">Уровень цен составления сметной документации </t>
  </si>
  <si>
    <t xml:space="preserve">Сводная таблица результатов конъюнктурного анализа </t>
  </si>
  <si>
    <t>Утверждено приказом № 421 от 4 августа 2020 г. Минстроя РФ в редакции приказа № 30/пр от 23 января 2025 г.</t>
  </si>
  <si>
    <t xml:space="preserve">Приложение № 1 </t>
  </si>
  <si>
    <t>Ведомость объемов работ по объекту:</t>
  </si>
  <si>
    <t xml:space="preserve">Модернизация железнодорожного пути и стрелочных переводов  на территории АО "Коломенский завод".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</si>
</sst>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"/>
    <numFmt numFmtId="167" formatCode="0.0"/>
    <numFmt numFmtId="168" formatCode="0.0000000"/>
    <numFmt numFmtId="169" formatCode="0.000000"/>
  </numFmts>
  <fonts count="3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i/>
      <sz val="10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1F2326"/>
      <name val="Segoe UI"/>
      <family val="2"/>
      <charset val="204"/>
    </font>
    <font>
      <b/>
      <i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FFFFFF"/>
      <name val="Arial"/>
      <family val="2"/>
      <charset val="204"/>
    </font>
    <font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u/>
      <sz val="9"/>
      <color rgb="FF0563C1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8" fillId="0" borderId="0"/>
  </cellStyleXfs>
  <cellXfs count="37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2" fontId="9" fillId="0" borderId="1" xfId="0" applyNumberFormat="1" applyFont="1" applyFill="1" applyBorder="1" applyAlignment="1" applyProtection="1">
      <alignment horizontal="center" vertical="center" wrapText="1"/>
    </xf>
    <xf numFmtId="1" fontId="9" fillId="0" borderId="1" xfId="0" applyNumberFormat="1" applyFont="1" applyFill="1" applyBorder="1" applyAlignment="1" applyProtection="1">
      <alignment horizontal="center" vertical="center" wrapText="1"/>
    </xf>
    <xf numFmtId="167" fontId="9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/>
    <xf numFmtId="0" fontId="12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5" fillId="0" borderId="0" xfId="0" applyFont="1"/>
    <xf numFmtId="1" fontId="14" fillId="0" borderId="1" xfId="0" applyNumberFormat="1" applyFont="1" applyFill="1" applyBorder="1" applyAlignment="1" applyProtection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2" fontId="9" fillId="3" borderId="1" xfId="0" applyNumberFormat="1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0" fillId="3" borderId="0" xfId="0" applyFill="1"/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2" xfId="0" applyNumberFormat="1" applyFont="1" applyFill="1" applyBorder="1" applyAlignment="1" applyProtection="1">
      <alignment horizontal="left" vertical="center" wrapText="1"/>
    </xf>
    <xf numFmtId="0" fontId="9" fillId="3" borderId="12" xfId="0" applyNumberFormat="1" applyFont="1" applyFill="1" applyBorder="1" applyAlignment="1" applyProtection="1">
      <alignment horizontal="center" vertical="center" wrapText="1"/>
    </xf>
    <xf numFmtId="2" fontId="9" fillId="3" borderId="12" xfId="0" applyNumberFormat="1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>
      <alignment horizontal="left" vertical="center" wrapText="1"/>
    </xf>
    <xf numFmtId="166" fontId="9" fillId="3" borderId="1" xfId="0" applyNumberFormat="1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left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1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5" fillId="3" borderId="0" xfId="0" applyFont="1" applyFill="1"/>
    <xf numFmtId="2" fontId="14" fillId="3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 applyProtection="1">
      <alignment horizontal="center" vertical="center" wrapText="1"/>
    </xf>
    <xf numFmtId="167" fontId="9" fillId="3" borderId="1" xfId="0" applyNumberFormat="1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9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left" vertical="center" wrapText="1"/>
    </xf>
    <xf numFmtId="0" fontId="20" fillId="3" borderId="1" xfId="0" applyNumberFormat="1" applyFont="1" applyFill="1" applyBorder="1" applyAlignment="1" applyProtection="1">
      <alignment horizontal="center" vertical="center" wrapText="1"/>
    </xf>
    <xf numFmtId="167" fontId="20" fillId="3" borderId="1" xfId="0" applyNumberFormat="1" applyFont="1" applyFill="1" applyBorder="1" applyAlignment="1" applyProtection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left" vertical="center" wrapText="1"/>
    </xf>
    <xf numFmtId="0" fontId="19" fillId="3" borderId="1" xfId="0" applyNumberFormat="1" applyFont="1" applyFill="1" applyBorder="1" applyAlignment="1" applyProtection="1">
      <alignment horizontal="center" vertical="center" wrapText="1"/>
    </xf>
    <xf numFmtId="2" fontId="19" fillId="3" borderId="1" xfId="0" applyNumberFormat="1" applyFont="1" applyFill="1" applyBorder="1" applyAlignment="1" applyProtection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167" fontId="19" fillId="3" borderId="1" xfId="0" applyNumberFormat="1" applyFont="1" applyFill="1" applyBorder="1" applyAlignment="1" applyProtection="1">
      <alignment horizontal="center" vertical="center" wrapText="1"/>
    </xf>
    <xf numFmtId="0" fontId="1" fillId="0" borderId="0" xfId="1" applyFont="1"/>
    <xf numFmtId="0" fontId="1" fillId="0" borderId="0" xfId="1" applyFont="1" applyAlignment="1">
      <alignment horizontal="left" vertical="top" wrapText="1"/>
    </xf>
    <xf numFmtId="0" fontId="1" fillId="0" borderId="0" xfId="1" applyFont="1" applyAlignment="1">
      <alignment horizontal="right" vertical="top" wrapText="1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49" fontId="1" fillId="0" borderId="0" xfId="1" applyNumberFormat="1" applyFont="1"/>
    <xf numFmtId="0" fontId="18" fillId="0" borderId="0" xfId="1"/>
    <xf numFmtId="0" fontId="4" fillId="0" borderId="0" xfId="1" applyFont="1" applyAlignment="1">
      <alignment vertical="top" wrapText="1"/>
    </xf>
    <xf numFmtId="0" fontId="5" fillId="0" borderId="0" xfId="1" applyFont="1"/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left" wrapText="1"/>
    </xf>
    <xf numFmtId="49" fontId="1" fillId="0" borderId="0" xfId="1" applyNumberFormat="1" applyFont="1" applyAlignment="1">
      <alignment vertical="top"/>
    </xf>
    <xf numFmtId="49" fontId="1" fillId="0" borderId="0" xfId="1" applyNumberFormat="1" applyFont="1" applyAlignment="1">
      <alignment horizontal="left"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 vertical="top" wrapText="1"/>
    </xf>
    <xf numFmtId="49" fontId="5" fillId="0" borderId="0" xfId="1" applyNumberFormat="1" applyFont="1" applyAlignment="1">
      <alignment vertical="top"/>
    </xf>
    <xf numFmtId="0" fontId="5" fillId="0" borderId="0" xfId="1" applyFont="1" applyAlignment="1">
      <alignment horizontal="right" vertical="top"/>
    </xf>
    <xf numFmtId="49" fontId="5" fillId="0" borderId="0" xfId="1" applyNumberFormat="1" applyFont="1"/>
    <xf numFmtId="0" fontId="1" fillId="0" borderId="4" xfId="1" applyFont="1" applyBorder="1"/>
    <xf numFmtId="49" fontId="1" fillId="0" borderId="4" xfId="1" applyNumberFormat="1" applyFont="1" applyBorder="1"/>
    <xf numFmtId="0" fontId="4" fillId="0" borderId="0" xfId="1" applyFont="1" applyAlignment="1">
      <alignment horizontal="right" vertical="top"/>
    </xf>
    <xf numFmtId="2" fontId="4" fillId="0" borderId="0" xfId="1" applyNumberFormat="1" applyFont="1" applyAlignment="1">
      <alignment horizontal="center" vertical="top"/>
    </xf>
    <xf numFmtId="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top" wrapText="1"/>
    </xf>
    <xf numFmtId="0" fontId="21" fillId="0" borderId="0" xfId="1" applyFont="1"/>
    <xf numFmtId="0" fontId="1" fillId="0" borderId="18" xfId="1" applyFont="1" applyBorder="1" applyAlignment="1">
      <alignment horizontal="right" vertical="top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right" vertical="top"/>
    </xf>
    <xf numFmtId="49" fontId="1" fillId="0" borderId="0" xfId="1" applyNumberFormat="1" applyFont="1" applyAlignment="1">
      <alignment horizontal="right" vertical="top" wrapText="1"/>
    </xf>
    <xf numFmtId="49" fontId="1" fillId="0" borderId="6" xfId="1" applyNumberFormat="1" applyFont="1" applyBorder="1"/>
    <xf numFmtId="4" fontId="4" fillId="0" borderId="18" xfId="1" applyNumberFormat="1" applyFont="1" applyBorder="1" applyAlignment="1">
      <alignment horizontal="right" vertical="top"/>
    </xf>
    <xf numFmtId="0" fontId="4" fillId="0" borderId="0" xfId="1" applyFont="1" applyAlignment="1">
      <alignment horizontal="center" vertical="top"/>
    </xf>
    <xf numFmtId="49" fontId="4" fillId="0" borderId="0" xfId="1" applyNumberFormat="1" applyFont="1" applyAlignment="1">
      <alignment horizontal="right" vertical="top" wrapText="1"/>
    </xf>
    <xf numFmtId="4" fontId="1" fillId="0" borderId="18" xfId="1" applyNumberFormat="1" applyFont="1" applyBorder="1" applyAlignment="1">
      <alignment horizontal="right" vertical="top"/>
    </xf>
    <xf numFmtId="4" fontId="1" fillId="0" borderId="0" xfId="1" applyNumberFormat="1" applyFont="1" applyAlignment="1">
      <alignment horizontal="right" vertical="top"/>
    </xf>
    <xf numFmtId="2" fontId="1" fillId="0" borderId="0" xfId="1" applyNumberFormat="1" applyFont="1" applyAlignment="1">
      <alignment horizontal="right" vertical="top"/>
    </xf>
    <xf numFmtId="2" fontId="1" fillId="0" borderId="18" xfId="1" applyNumberFormat="1" applyFont="1" applyBorder="1" applyAlignment="1">
      <alignment horizontal="right" vertical="top"/>
    </xf>
    <xf numFmtId="0" fontId="4" fillId="0" borderId="19" xfId="1" applyFont="1" applyBorder="1" applyAlignment="1">
      <alignment horizontal="right" vertical="top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horizontal="right" vertical="top"/>
    </xf>
    <xf numFmtId="49" fontId="4" fillId="0" borderId="4" xfId="1" applyNumberFormat="1" applyFont="1" applyBorder="1" applyAlignment="1">
      <alignment horizontal="right" vertical="top" wrapText="1"/>
    </xf>
    <xf numFmtId="49" fontId="1" fillId="0" borderId="20" xfId="1" applyNumberFormat="1" applyFont="1" applyBorder="1"/>
    <xf numFmtId="0" fontId="1" fillId="0" borderId="0" xfId="1" applyFont="1" applyAlignment="1">
      <alignment vertical="top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4" fontId="4" fillId="0" borderId="19" xfId="1" applyNumberFormat="1" applyFont="1" applyBorder="1" applyAlignment="1">
      <alignment horizontal="right" vertical="top"/>
    </xf>
    <xf numFmtId="4" fontId="4" fillId="0" borderId="4" xfId="1" applyNumberFormat="1" applyFont="1" applyBorder="1" applyAlignment="1">
      <alignment horizontal="right" vertical="top"/>
    </xf>
    <xf numFmtId="0" fontId="1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49" fontId="4" fillId="0" borderId="0" xfId="1" applyNumberFormat="1" applyFont="1" applyAlignment="1">
      <alignment horizontal="center" vertical="top" wrapText="1"/>
    </xf>
    <xf numFmtId="4" fontId="4" fillId="0" borderId="19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center" vertical="top" wrapText="1"/>
    </xf>
    <xf numFmtId="4" fontId="4" fillId="0" borderId="4" xfId="1" applyNumberFormat="1" applyFont="1" applyBorder="1" applyAlignment="1">
      <alignment horizontal="righ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right" vertical="top" wrapText="1"/>
    </xf>
    <xf numFmtId="49" fontId="4" fillId="0" borderId="4" xfId="1" applyNumberFormat="1" applyFont="1" applyBorder="1" applyAlignment="1">
      <alignment horizontal="center" vertical="top" wrapText="1"/>
    </xf>
    <xf numFmtId="49" fontId="4" fillId="0" borderId="0" xfId="1" applyNumberFormat="1" applyFont="1" applyAlignment="1">
      <alignment horizontal="left" vertical="top" wrapText="1"/>
    </xf>
    <xf numFmtId="49" fontId="4" fillId="0" borderId="6" xfId="1" applyNumberFormat="1" applyFont="1" applyBorder="1" applyAlignment="1">
      <alignment horizontal="center" vertical="top" wrapText="1"/>
    </xf>
    <xf numFmtId="49" fontId="1" fillId="0" borderId="6" xfId="1" applyNumberFormat="1" applyFont="1" applyBorder="1" applyAlignment="1">
      <alignment vertical="center" wrapText="1"/>
    </xf>
    <xf numFmtId="49" fontId="1" fillId="0" borderId="6" xfId="1" applyNumberFormat="1" applyFont="1" applyBorder="1" applyAlignment="1">
      <alignment horizontal="center" vertical="top" wrapText="1"/>
    </xf>
    <xf numFmtId="167" fontId="4" fillId="0" borderId="4" xfId="1" applyNumberFormat="1" applyFont="1" applyBorder="1" applyAlignment="1">
      <alignment horizontal="center" vertical="top" wrapText="1"/>
    </xf>
    <xf numFmtId="164" fontId="4" fillId="0" borderId="4" xfId="1" applyNumberFormat="1" applyFont="1" applyBorder="1" applyAlignment="1">
      <alignment horizontal="center" vertical="top" wrapText="1"/>
    </xf>
    <xf numFmtId="2" fontId="4" fillId="0" borderId="4" xfId="1" applyNumberFormat="1" applyFont="1" applyBorder="1" applyAlignment="1">
      <alignment horizontal="right" vertical="top" wrapText="1"/>
    </xf>
    <xf numFmtId="2" fontId="4" fillId="0" borderId="4" xfId="1" applyNumberFormat="1" applyFont="1" applyBorder="1" applyAlignment="1">
      <alignment horizontal="center" vertical="top" wrapText="1"/>
    </xf>
    <xf numFmtId="1" fontId="4" fillId="0" borderId="4" xfId="1" applyNumberFormat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left" vertical="top" wrapText="1"/>
    </xf>
    <xf numFmtId="49" fontId="4" fillId="0" borderId="20" xfId="1" applyNumberFormat="1" applyFont="1" applyBorder="1" applyAlignment="1">
      <alignment horizontal="center" vertical="top" wrapText="1"/>
    </xf>
    <xf numFmtId="4" fontId="1" fillId="0" borderId="18" xfId="1" applyNumberFormat="1" applyFont="1" applyBorder="1" applyAlignment="1">
      <alignment horizontal="right" vertical="top" wrapText="1"/>
    </xf>
    <xf numFmtId="2" fontId="1" fillId="0" borderId="0" xfId="1" applyNumberFormat="1" applyFont="1" applyAlignment="1">
      <alignment horizontal="right" vertical="top" wrapText="1"/>
    </xf>
    <xf numFmtId="2" fontId="1" fillId="0" borderId="0" xfId="1" applyNumberFormat="1" applyFont="1" applyAlignment="1">
      <alignment horizontal="center" vertical="top" wrapText="1"/>
    </xf>
    <xf numFmtId="1" fontId="1" fillId="0" borderId="0" xfId="1" applyNumberFormat="1" applyFont="1" applyAlignment="1">
      <alignment horizontal="center" vertical="top" wrapText="1"/>
    </xf>
    <xf numFmtId="49" fontId="1" fillId="0" borderId="0" xfId="1" applyNumberFormat="1" applyFont="1" applyAlignment="1">
      <alignment horizontal="center" vertical="top" wrapText="1"/>
    </xf>
    <xf numFmtId="49" fontId="1" fillId="0" borderId="6" xfId="1" applyNumberFormat="1" applyFont="1" applyBorder="1" applyAlignment="1">
      <alignment horizontal="right" vertical="top" wrapText="1"/>
    </xf>
    <xf numFmtId="4" fontId="1" fillId="0" borderId="19" xfId="1" applyNumberFormat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18" xfId="1" applyFont="1" applyBorder="1" applyAlignment="1">
      <alignment horizontal="right" vertical="top" wrapText="1"/>
    </xf>
    <xf numFmtId="168" fontId="1" fillId="0" borderId="0" xfId="1" applyNumberFormat="1" applyFont="1" applyAlignment="1">
      <alignment horizontal="center" vertical="top" wrapText="1"/>
    </xf>
    <xf numFmtId="166" fontId="1" fillId="0" borderId="0" xfId="1" applyNumberFormat="1" applyFont="1" applyAlignment="1">
      <alignment horizontal="center" vertical="top" wrapText="1"/>
    </xf>
    <xf numFmtId="2" fontId="1" fillId="0" borderId="18" xfId="1" applyNumberFormat="1" applyFont="1" applyBorder="1" applyAlignment="1">
      <alignment horizontal="right" vertical="top" wrapText="1"/>
    </xf>
    <xf numFmtId="0" fontId="1" fillId="0" borderId="6" xfId="1" applyFont="1" applyBorder="1"/>
    <xf numFmtId="4" fontId="1" fillId="0" borderId="0" xfId="1" applyNumberFormat="1" applyFont="1" applyAlignment="1">
      <alignment horizontal="right" vertical="top" wrapText="1"/>
    </xf>
    <xf numFmtId="0" fontId="4" fillId="0" borderId="19" xfId="1" applyFont="1" applyBorder="1" applyAlignment="1">
      <alignment horizontal="right" vertical="top" wrapText="1"/>
    </xf>
    <xf numFmtId="167" fontId="1" fillId="0" borderId="0" xfId="1" applyNumberFormat="1" applyFont="1" applyAlignment="1">
      <alignment horizontal="center" vertical="top" wrapText="1"/>
    </xf>
    <xf numFmtId="165" fontId="4" fillId="0" borderId="4" xfId="1" applyNumberFormat="1" applyFont="1" applyBorder="1" applyAlignment="1">
      <alignment horizontal="center" vertical="top" wrapText="1"/>
    </xf>
    <xf numFmtId="165" fontId="1" fillId="0" borderId="0" xfId="1" applyNumberFormat="1" applyFont="1" applyAlignment="1">
      <alignment horizontal="center" vertical="top" wrapText="1"/>
    </xf>
    <xf numFmtId="2" fontId="4" fillId="0" borderId="19" xfId="1" applyNumberFormat="1" applyFont="1" applyBorder="1" applyAlignment="1">
      <alignment horizontal="right" vertical="top" wrapText="1"/>
    </xf>
    <xf numFmtId="169" fontId="1" fillId="0" borderId="0" xfId="1" applyNumberFormat="1" applyFont="1" applyAlignment="1">
      <alignment horizontal="center" vertical="top" wrapText="1"/>
    </xf>
    <xf numFmtId="164" fontId="1" fillId="0" borderId="0" xfId="1" applyNumberFormat="1" applyFont="1" applyAlignment="1">
      <alignment horizontal="center" vertical="top" wrapText="1"/>
    </xf>
    <xf numFmtId="166" fontId="4" fillId="0" borderId="4" xfId="1" applyNumberFormat="1" applyFont="1" applyBorder="1" applyAlignment="1">
      <alignment horizontal="center" vertical="top" wrapText="1"/>
    </xf>
    <xf numFmtId="2" fontId="1" fillId="0" borderId="19" xfId="1" applyNumberFormat="1" applyFont="1" applyBorder="1" applyAlignment="1">
      <alignment horizontal="right" vertical="top" wrapText="1"/>
    </xf>
    <xf numFmtId="0" fontId="22" fillId="0" borderId="0" xfId="1" applyFont="1"/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49" fontId="1" fillId="0" borderId="0" xfId="1" applyNumberFormat="1" applyFont="1" applyAlignment="1">
      <alignment vertical="center"/>
    </xf>
    <xf numFmtId="0" fontId="5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right"/>
    </xf>
    <xf numFmtId="4" fontId="5" fillId="0" borderId="5" xfId="1" applyNumberFormat="1" applyFont="1" applyBorder="1"/>
    <xf numFmtId="0" fontId="23" fillId="0" borderId="0" xfId="1" applyFont="1"/>
    <xf numFmtId="49" fontId="1" fillId="0" borderId="21" xfId="1" applyNumberFormat="1" applyFont="1" applyBorder="1" applyAlignment="1">
      <alignment horizontal="right"/>
    </xf>
    <xf numFmtId="49" fontId="5" fillId="0" borderId="5" xfId="1" applyNumberFormat="1" applyFont="1" applyBorder="1" applyAlignment="1">
      <alignment horizontal="right"/>
    </xf>
    <xf numFmtId="49" fontId="1" fillId="0" borderId="0" xfId="1" applyNumberFormat="1" applyFont="1" applyAlignment="1">
      <alignment horizontal="right"/>
    </xf>
    <xf numFmtId="2" fontId="5" fillId="0" borderId="0" xfId="1" applyNumberFormat="1" applyFont="1"/>
    <xf numFmtId="0" fontId="6" fillId="0" borderId="0" xfId="1" applyFont="1"/>
    <xf numFmtId="0" fontId="5" fillId="0" borderId="0" xfId="1" applyFont="1" applyAlignment="1">
      <alignment vertical="center" wrapText="1"/>
    </xf>
    <xf numFmtId="49" fontId="23" fillId="0" borderId="0" xfId="1" applyNumberFormat="1" applyFont="1" applyAlignment="1">
      <alignment horizontal="left"/>
    </xf>
    <xf numFmtId="0" fontId="5" fillId="0" borderId="0" xfId="1" applyFont="1" applyAlignment="1">
      <alignment horizontal="center"/>
    </xf>
    <xf numFmtId="49" fontId="5" fillId="0" borderId="0" xfId="1" applyNumberFormat="1" applyFont="1" applyAlignment="1">
      <alignment horizontal="center"/>
    </xf>
    <xf numFmtId="49" fontId="6" fillId="0" borderId="0" xfId="1" applyNumberFormat="1" applyFont="1"/>
    <xf numFmtId="49" fontId="6" fillId="0" borderId="0" xfId="1" applyNumberFormat="1" applyFont="1" applyAlignment="1">
      <alignment horizontal="center"/>
    </xf>
    <xf numFmtId="49" fontId="1" fillId="0" borderId="0" xfId="1" applyNumberFormat="1" applyFont="1" applyAlignment="1">
      <alignment horizontal="right" vertical="top"/>
    </xf>
    <xf numFmtId="49" fontId="5" fillId="0" borderId="0" xfId="1" applyNumberFormat="1" applyFont="1" applyAlignment="1">
      <alignment wrapText="1"/>
    </xf>
    <xf numFmtId="49" fontId="1" fillId="0" borderId="5" xfId="1" applyNumberFormat="1" applyFont="1" applyBorder="1" applyAlignment="1">
      <alignment horizontal="center"/>
    </xf>
    <xf numFmtId="49" fontId="24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left"/>
    </xf>
    <xf numFmtId="0" fontId="25" fillId="0" borderId="0" xfId="1" applyFont="1"/>
    <xf numFmtId="0" fontId="25" fillId="0" borderId="0" xfId="1" applyFont="1" applyAlignment="1">
      <alignment wrapText="1"/>
    </xf>
    <xf numFmtId="49" fontId="25" fillId="0" borderId="0" xfId="1" applyNumberFormat="1" applyFont="1" applyAlignment="1">
      <alignment vertical="top" wrapText="1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right"/>
    </xf>
    <xf numFmtId="0" fontId="26" fillId="0" borderId="0" xfId="1" applyFont="1"/>
    <xf numFmtId="0" fontId="26" fillId="0" borderId="0" xfId="1" applyFont="1" applyAlignment="1">
      <alignment horizontal="left" vertical="center" wrapText="1"/>
    </xf>
    <xf numFmtId="0" fontId="26" fillId="0" borderId="0" xfId="1" applyFont="1" applyAlignment="1">
      <alignment horizont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vertical="top"/>
    </xf>
    <xf numFmtId="0" fontId="27" fillId="0" borderId="0" xfId="1" applyFont="1" applyAlignment="1">
      <alignment horizontal="right"/>
    </xf>
    <xf numFmtId="0" fontId="28" fillId="0" borderId="0" xfId="1" applyFont="1" applyAlignment="1">
      <alignment vertical="top" wrapText="1"/>
    </xf>
    <xf numFmtId="0" fontId="27" fillId="0" borderId="5" xfId="1" applyFont="1" applyBorder="1" applyAlignment="1">
      <alignment horizontal="right" vertical="top"/>
    </xf>
    <xf numFmtId="0" fontId="29" fillId="0" borderId="5" xfId="1" applyFont="1" applyBorder="1"/>
    <xf numFmtId="0" fontId="27" fillId="0" borderId="5" xfId="1" applyFont="1" applyBorder="1" applyAlignment="1">
      <alignment vertical="top" wrapText="1"/>
    </xf>
    <xf numFmtId="0" fontId="27" fillId="0" borderId="0" xfId="1" applyFont="1" applyAlignment="1">
      <alignment vertical="top" wrapText="1"/>
    </xf>
    <xf numFmtId="0" fontId="27" fillId="0" borderId="0" xfId="1" applyFont="1" applyAlignment="1">
      <alignment vertical="top"/>
    </xf>
    <xf numFmtId="0" fontId="27" fillId="0" borderId="5" xfId="1" applyFont="1" applyBorder="1" applyAlignment="1">
      <alignment vertical="top"/>
    </xf>
    <xf numFmtId="0" fontId="27" fillId="0" borderId="5" xfId="1" applyFont="1" applyBorder="1" applyAlignment="1">
      <alignment horizontal="left" vertical="top"/>
    </xf>
    <xf numFmtId="0" fontId="27" fillId="0" borderId="0" xfId="1" applyFont="1" applyAlignment="1">
      <alignment horizontal="right" vertical="top"/>
    </xf>
    <xf numFmtId="0" fontId="29" fillId="0" borderId="0" xfId="1" applyFont="1"/>
    <xf numFmtId="49" fontId="27" fillId="0" borderId="0" xfId="1" applyNumberFormat="1" applyFont="1" applyAlignment="1">
      <alignment horizontal="left" vertical="top"/>
    </xf>
    <xf numFmtId="0" fontId="27" fillId="0" borderId="0" xfId="1" applyFont="1" applyAlignment="1">
      <alignment horizontal="center" vertical="top"/>
    </xf>
    <xf numFmtId="0" fontId="6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30" fillId="0" borderId="0" xfId="1" applyFont="1" applyAlignment="1">
      <alignment horizontal="left" vertical="top" wrapText="1"/>
    </xf>
    <xf numFmtId="0" fontId="1" fillId="0" borderId="0" xfId="1" applyFont="1" applyAlignment="1">
      <alignment horizontal="left" vertical="top" textRotation="90" wrapText="1"/>
    </xf>
    <xf numFmtId="2" fontId="5" fillId="0" borderId="0" xfId="1" applyNumberFormat="1" applyFont="1" applyAlignment="1">
      <alignment horizontal="right" vertical="center"/>
    </xf>
    <xf numFmtId="0" fontId="26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 vertical="center"/>
    </xf>
    <xf numFmtId="49" fontId="29" fillId="0" borderId="1" xfId="1" applyNumberFormat="1" applyFont="1" applyBorder="1" applyAlignment="1">
      <alignment horizontal="center" vertical="top"/>
    </xf>
    <xf numFmtId="49" fontId="29" fillId="0" borderId="1" xfId="1" applyNumberFormat="1" applyFont="1" applyBorder="1" applyAlignment="1">
      <alignment horizontal="left" vertical="top" wrapText="1"/>
    </xf>
    <xf numFmtId="49" fontId="27" fillId="0" borderId="1" xfId="1" applyNumberFormat="1" applyFont="1" applyBorder="1" applyAlignment="1">
      <alignment horizontal="left" vertical="top" wrapText="1"/>
    </xf>
    <xf numFmtId="49" fontId="29" fillId="0" borderId="1" xfId="1" applyNumberFormat="1" applyFont="1" applyBorder="1" applyAlignment="1">
      <alignment horizontal="center" vertical="top" textRotation="90" wrapText="1"/>
    </xf>
    <xf numFmtId="49" fontId="29" fillId="0" borderId="1" xfId="1" applyNumberFormat="1" applyFont="1" applyBorder="1" applyAlignment="1">
      <alignment horizontal="center" vertical="top" wrapText="1"/>
    </xf>
    <xf numFmtId="4" fontId="29" fillId="0" borderId="1" xfId="1" applyNumberFormat="1" applyFont="1" applyBorder="1" applyAlignment="1">
      <alignment horizontal="right" vertical="top"/>
    </xf>
    <xf numFmtId="0" fontId="29" fillId="0" borderId="1" xfId="1" applyFont="1" applyBorder="1" applyAlignment="1">
      <alignment horizontal="right" vertical="top" wrapText="1"/>
    </xf>
    <xf numFmtId="0" fontId="29" fillId="0" borderId="1" xfId="1" applyFont="1" applyBorder="1" applyAlignment="1">
      <alignment horizontal="left" vertical="top" wrapText="1"/>
    </xf>
    <xf numFmtId="4" fontId="29" fillId="0" borderId="1" xfId="1" applyNumberFormat="1" applyFont="1" applyBorder="1" applyAlignment="1">
      <alignment horizontal="right" vertical="top" wrapText="1"/>
    </xf>
    <xf numFmtId="0" fontId="29" fillId="0" borderId="1" xfId="1" applyFont="1" applyBorder="1" applyAlignment="1">
      <alignment horizontal="center" vertical="top" wrapText="1"/>
    </xf>
    <xf numFmtId="49" fontId="27" fillId="0" borderId="1" xfId="1" applyNumberFormat="1" applyFont="1" applyBorder="1" applyAlignment="1">
      <alignment horizontal="center" vertical="top" wrapText="1"/>
    </xf>
    <xf numFmtId="49" fontId="29" fillId="0" borderId="1" xfId="1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left" vertical="top" wrapText="1"/>
    </xf>
    <xf numFmtId="49" fontId="32" fillId="0" borderId="1" xfId="1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top" textRotation="90" wrapText="1"/>
    </xf>
    <xf numFmtId="49" fontId="3" fillId="0" borderId="1" xfId="1" applyNumberFormat="1" applyFont="1" applyBorder="1" applyAlignment="1">
      <alignment horizontal="center" vertical="top" wrapText="1"/>
    </xf>
    <xf numFmtId="4" fontId="32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right" vertical="top" wrapText="1"/>
    </xf>
    <xf numFmtId="0" fontId="3" fillId="0" borderId="1" xfId="1" applyFont="1" applyBorder="1" applyAlignment="1">
      <alignment horizontal="left" vertical="top" wrapText="1"/>
    </xf>
    <xf numFmtId="4" fontId="3" fillId="0" borderId="1" xfId="1" applyNumberFormat="1" applyFont="1" applyBorder="1" applyAlignment="1">
      <alignment horizontal="right" vertical="top" wrapText="1"/>
    </xf>
    <xf numFmtId="0" fontId="3" fillId="0" borderId="1" xfId="1" applyFont="1" applyBorder="1" applyAlignment="1">
      <alignment horizontal="center" vertical="top" wrapText="1"/>
    </xf>
    <xf numFmtId="0" fontId="32" fillId="0" borderId="1" xfId="1" applyFont="1" applyBorder="1" applyAlignment="1">
      <alignment horizontal="right" vertical="top" wrapText="1"/>
    </xf>
    <xf numFmtId="49" fontId="32" fillId="0" borderId="1" xfId="1" applyNumberFormat="1" applyFont="1" applyBorder="1" applyAlignment="1">
      <alignment horizontal="center" vertical="top" wrapText="1"/>
    </xf>
    <xf numFmtId="4" fontId="32" fillId="0" borderId="1" xfId="1" applyNumberFormat="1" applyFont="1" applyBorder="1" applyAlignment="1">
      <alignment horizontal="right" vertical="top" wrapText="1"/>
    </xf>
    <xf numFmtId="49" fontId="3" fillId="0" borderId="1" xfId="1" applyNumberFormat="1" applyFont="1" applyBorder="1" applyAlignment="1">
      <alignment vertical="top" wrapText="1"/>
    </xf>
    <xf numFmtId="2" fontId="29" fillId="0" borderId="1" xfId="1" applyNumberFormat="1" applyFont="1" applyBorder="1" applyAlignment="1">
      <alignment horizontal="right" vertical="top"/>
    </xf>
    <xf numFmtId="2" fontId="29" fillId="0" borderId="1" xfId="1" applyNumberFormat="1" applyFont="1" applyBorder="1" applyAlignment="1">
      <alignment horizontal="right" vertical="top" wrapText="1"/>
    </xf>
    <xf numFmtId="2" fontId="32" fillId="0" borderId="1" xfId="1" applyNumberFormat="1" applyFont="1" applyBorder="1" applyAlignment="1">
      <alignment horizontal="right" vertical="top"/>
    </xf>
    <xf numFmtId="2" fontId="3" fillId="0" borderId="1" xfId="1" applyNumberFormat="1" applyFont="1" applyBorder="1" applyAlignment="1">
      <alignment horizontal="right" vertical="top" wrapText="1"/>
    </xf>
    <xf numFmtId="2" fontId="32" fillId="0" borderId="1" xfId="1" applyNumberFormat="1" applyFont="1" applyBorder="1" applyAlignment="1">
      <alignment horizontal="right" vertical="top" wrapText="1"/>
    </xf>
    <xf numFmtId="0" fontId="29" fillId="0" borderId="1" xfId="1" applyFont="1" applyBorder="1" applyAlignment="1">
      <alignment horizontal="center" vertical="center"/>
    </xf>
    <xf numFmtId="0" fontId="26" fillId="0" borderId="0" xfId="1" applyFont="1" applyAlignment="1">
      <alignment wrapText="1"/>
    </xf>
    <xf numFmtId="0" fontId="29" fillId="0" borderId="1" xfId="1" applyFont="1" applyBorder="1" applyAlignment="1">
      <alignment horizontal="center" vertical="center" textRotation="90" wrapText="1"/>
    </xf>
    <xf numFmtId="0" fontId="29" fillId="0" borderId="1" xfId="1" applyFont="1" applyBorder="1" applyAlignment="1">
      <alignment horizontal="center" vertical="center" wrapText="1"/>
    </xf>
    <xf numFmtId="0" fontId="29" fillId="0" borderId="17" xfId="1" applyFont="1" applyBorder="1" applyAlignment="1">
      <alignment horizontal="center" vertical="center" textRotation="90" wrapText="1"/>
    </xf>
    <xf numFmtId="0" fontId="29" fillId="0" borderId="0" xfId="1" applyFont="1" applyAlignment="1">
      <alignment horizontal="center" wrapText="1"/>
    </xf>
    <xf numFmtId="0" fontId="33" fillId="0" borderId="0" xfId="1" applyFont="1" applyAlignment="1">
      <alignment horizontal="center" vertical="top" wrapText="1"/>
    </xf>
    <xf numFmtId="49" fontId="29" fillId="0" borderId="0" xfId="1" applyNumberFormat="1" applyFont="1" applyAlignment="1">
      <alignment vertical="center"/>
    </xf>
    <xf numFmtId="0" fontId="29" fillId="0" borderId="0" xfId="1" applyFont="1" applyAlignment="1">
      <alignment horizontal="right" vertical="center"/>
    </xf>
    <xf numFmtId="0" fontId="34" fillId="0" borderId="0" xfId="1" applyFont="1" applyAlignment="1">
      <alignment horizontal="center" wrapText="1"/>
    </xf>
    <xf numFmtId="0" fontId="34" fillId="0" borderId="0" xfId="1" applyFont="1"/>
    <xf numFmtId="0" fontId="29" fillId="0" borderId="0" xfId="1" applyFont="1" applyAlignment="1">
      <alignment horizontal="right" vertical="top"/>
    </xf>
    <xf numFmtId="0" fontId="29" fillId="0" borderId="0" xfId="1" applyFont="1" applyAlignment="1">
      <alignment wrapText="1"/>
    </xf>
    <xf numFmtId="0" fontId="34" fillId="0" borderId="0" xfId="1" applyFont="1" applyAlignment="1">
      <alignment wrapText="1"/>
    </xf>
    <xf numFmtId="0" fontId="35" fillId="3" borderId="0" xfId="0" applyFont="1" applyFill="1" applyAlignment="1">
      <alignment horizontal="left" vertical="center" wrapText="1"/>
    </xf>
    <xf numFmtId="49" fontId="9" fillId="5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top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5" fillId="0" borderId="21" xfId="1" applyFont="1" applyBorder="1" applyAlignment="1">
      <alignment horizontal="left" wrapText="1"/>
    </xf>
    <xf numFmtId="49" fontId="5" fillId="0" borderId="5" xfId="1" applyNumberFormat="1" applyFont="1" applyBorder="1" applyAlignment="1">
      <alignment horizontal="left" wrapText="1"/>
    </xf>
    <xf numFmtId="49" fontId="5" fillId="0" borderId="0" xfId="1" applyNumberFormat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0" borderId="0" xfId="1" applyNumberFormat="1" applyFont="1" applyAlignment="1">
      <alignment horizontal="center" wrapText="1"/>
    </xf>
    <xf numFmtId="49" fontId="6" fillId="0" borderId="4" xfId="1" applyNumberFormat="1" applyFont="1" applyBorder="1" applyAlignment="1">
      <alignment horizontal="center" vertical="top"/>
    </xf>
    <xf numFmtId="49" fontId="24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left" vertical="top"/>
    </xf>
    <xf numFmtId="0" fontId="1" fillId="0" borderId="1" xfId="1" applyFont="1" applyBorder="1" applyAlignment="1">
      <alignment horizontal="center" vertical="center" wrapText="1"/>
    </xf>
    <xf numFmtId="49" fontId="5" fillId="5" borderId="5" xfId="1" applyNumberFormat="1" applyFont="1" applyFill="1" applyBorder="1" applyAlignment="1">
      <alignment horizontal="center" wrapText="1"/>
    </xf>
    <xf numFmtId="49" fontId="6" fillId="0" borderId="4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wrapText="1"/>
    </xf>
    <xf numFmtId="0" fontId="1" fillId="0" borderId="1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left" vertical="center" wrapText="1"/>
    </xf>
    <xf numFmtId="49" fontId="3" fillId="0" borderId="21" xfId="1" applyNumberFormat="1" applyFont="1" applyBorder="1" applyAlignment="1">
      <alignment horizontal="left" vertical="center" wrapText="1"/>
    </xf>
    <xf numFmtId="49" fontId="3" fillId="0" borderId="3" xfId="1" applyNumberFormat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49" fontId="4" fillId="0" borderId="21" xfId="1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top" wrapText="1"/>
    </xf>
    <xf numFmtId="4" fontId="5" fillId="0" borderId="21" xfId="1" applyNumberFormat="1" applyFont="1" applyBorder="1" applyAlignment="1">
      <alignment horizontal="right"/>
    </xf>
    <xf numFmtId="0" fontId="5" fillId="0" borderId="21" xfId="1" applyFont="1" applyBorder="1" applyAlignment="1">
      <alignment horizontal="center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0" xfId="1" applyNumberFormat="1" applyFont="1" applyAlignment="1">
      <alignment horizontal="left" vertical="top" wrapText="1"/>
    </xf>
    <xf numFmtId="49" fontId="1" fillId="0" borderId="4" xfId="1" applyNumberFormat="1" applyFont="1" applyBorder="1" applyAlignment="1">
      <alignment horizontal="left" vertical="top" wrapText="1"/>
    </xf>
    <xf numFmtId="49" fontId="1" fillId="0" borderId="18" xfId="1" applyNumberFormat="1" applyFont="1" applyBorder="1" applyAlignment="1">
      <alignment horizontal="left" vertical="top" wrapText="1"/>
    </xf>
    <xf numFmtId="0" fontId="1" fillId="0" borderId="0" xfId="1" applyFont="1" applyAlignment="1">
      <alignment horizontal="left" vertical="top" wrapText="1"/>
    </xf>
    <xf numFmtId="0" fontId="1" fillId="0" borderId="18" xfId="1" applyFont="1" applyBorder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0" fontId="6" fillId="0" borderId="4" xfId="1" applyFont="1" applyBorder="1" applyAlignment="1">
      <alignment horizontal="center" vertical="top"/>
    </xf>
    <xf numFmtId="49" fontId="5" fillId="0" borderId="5" xfId="1" applyNumberFormat="1" applyFont="1" applyBorder="1" applyAlignment="1">
      <alignment vertical="top" wrapText="1"/>
    </xf>
    <xf numFmtId="49" fontId="5" fillId="0" borderId="5" xfId="1" applyNumberFormat="1" applyFont="1" applyBorder="1" applyAlignment="1">
      <alignment horizontal="right" vertical="top" wrapText="1"/>
    </xf>
    <xf numFmtId="0" fontId="29" fillId="0" borderId="1" xfId="1" applyFont="1" applyBorder="1" applyAlignment="1">
      <alignment horizontal="center" vertical="center" textRotation="90" wrapText="1"/>
    </xf>
    <xf numFmtId="0" fontId="29" fillId="0" borderId="22" xfId="1" applyFont="1" applyBorder="1" applyAlignment="1">
      <alignment horizontal="center" vertical="center" textRotation="90" wrapText="1"/>
    </xf>
    <xf numFmtId="0" fontId="29" fillId="0" borderId="17" xfId="1" applyFont="1" applyBorder="1" applyAlignment="1">
      <alignment horizontal="center" vertical="center" textRotation="90" wrapText="1"/>
    </xf>
    <xf numFmtId="0" fontId="29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49" fontId="34" fillId="0" borderId="5" xfId="1" applyNumberFormat="1" applyFont="1" applyBorder="1" applyAlignment="1">
      <alignment horizontal="center" wrapText="1"/>
    </xf>
    <xf numFmtId="0" fontId="34" fillId="0" borderId="5" xfId="1" applyFont="1" applyBorder="1" applyAlignment="1">
      <alignment horizontal="center" wrapText="1"/>
    </xf>
    <xf numFmtId="0" fontId="33" fillId="0" borderId="0" xfId="1" applyFont="1" applyAlignment="1">
      <alignment horizontal="center" vertical="top" wrapText="1"/>
    </xf>
    <xf numFmtId="0" fontId="29" fillId="0" borderId="2" xfId="1" applyFont="1" applyBorder="1" applyAlignment="1">
      <alignment horizontal="center" vertical="center" wrapText="1"/>
    </xf>
    <xf numFmtId="0" fontId="29" fillId="0" borderId="21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/>
    </xf>
  </cellXfs>
  <cellStyles count="2">
    <cellStyle name="Обычный" xfId="0" builtinId="0"/>
    <cellStyle name="Обычный 2" xfId="1" xr:uid="{7496818B-93AD-4CBF-9130-CDCDE71A6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E59"/>
  <sheetViews>
    <sheetView topLeftCell="A16" workbookViewId="0">
      <selection activeCell="B27" sqref="B27:D52"/>
    </sheetView>
  </sheetViews>
  <sheetFormatPr defaultColWidth="9.140625" defaultRowHeight="11.25" customHeight="1" x14ac:dyDescent="0.2"/>
  <cols>
    <col min="1" max="1" width="5.7109375" style="1" customWidth="1"/>
    <col min="2" max="2" width="33" style="2" customWidth="1"/>
    <col min="3" max="3" width="9.7109375" style="2" customWidth="1"/>
    <col min="4" max="4" width="12.28515625" style="2" customWidth="1"/>
    <col min="5" max="5" width="19.7109375" style="2" customWidth="1"/>
    <col min="6" max="6" width="18.7109375" style="2" customWidth="1"/>
    <col min="7" max="7" width="8.7109375" style="2" customWidth="1"/>
    <col min="8" max="8" width="8.140625" style="2" hidden="1" customWidth="1"/>
    <col min="9" max="9" width="8.5703125" style="2" customWidth="1"/>
    <col min="10" max="10" width="10" style="2" customWidth="1"/>
    <col min="11" max="11" width="7.85546875" style="2" customWidth="1"/>
    <col min="12" max="12" width="9.7109375" style="2" customWidth="1"/>
    <col min="13" max="13" width="11" style="2" hidden="1" customWidth="1"/>
    <col min="14" max="14" width="14.28515625" style="2" customWidth="1"/>
    <col min="15" max="17" width="9.140625" style="2"/>
    <col min="18" max="19" width="107.85546875" style="3" hidden="1" customWidth="1"/>
    <col min="20" max="22" width="49.42578125" style="4" hidden="1" customWidth="1"/>
    <col min="23" max="25" width="47" style="5" hidden="1" customWidth="1"/>
    <col min="26" max="28" width="49.42578125" style="4" hidden="1" customWidth="1"/>
    <col min="29" max="31" width="47" style="5" hidden="1" customWidth="1"/>
    <col min="32" max="16384" width="9.140625" style="2"/>
  </cols>
  <sheetData>
    <row r="2" spans="1:19" customFormat="1" ht="18" x14ac:dyDescent="0.25">
      <c r="A2" s="311" t="s">
        <v>0</v>
      </c>
      <c r="B2" s="311"/>
      <c r="C2" s="311"/>
      <c r="D2" s="311"/>
      <c r="E2" s="311"/>
      <c r="F2" s="311"/>
    </row>
    <row r="3" spans="1:19" customFormat="1" ht="9.75" customHeight="1" x14ac:dyDescent="0.25">
      <c r="A3" s="6"/>
    </row>
    <row r="4" spans="1:19" customFormat="1" ht="36" customHeight="1" x14ac:dyDescent="0.25">
      <c r="A4" s="7" t="s">
        <v>1</v>
      </c>
      <c r="B4" s="8" t="s">
        <v>3</v>
      </c>
      <c r="C4" s="8" t="s">
        <v>4</v>
      </c>
      <c r="D4" s="8" t="s">
        <v>5</v>
      </c>
      <c r="E4" s="312" t="s">
        <v>6</v>
      </c>
      <c r="F4" s="312"/>
    </row>
    <row r="5" spans="1:19" customFormat="1" ht="15" x14ac:dyDescent="0.25">
      <c r="A5" s="9">
        <v>1</v>
      </c>
      <c r="B5" s="10">
        <v>2</v>
      </c>
      <c r="C5" s="10">
        <v>3</v>
      </c>
      <c r="D5" s="10">
        <v>4</v>
      </c>
      <c r="E5" s="313">
        <v>5</v>
      </c>
      <c r="F5" s="314"/>
      <c r="G5" s="29"/>
    </row>
    <row r="6" spans="1:19" customFormat="1" ht="15" x14ac:dyDescent="0.25">
      <c r="A6" s="315" t="s">
        <v>85</v>
      </c>
      <c r="B6" s="316"/>
      <c r="C6" s="316"/>
      <c r="D6" s="316"/>
      <c r="E6" s="316"/>
      <c r="F6" s="316"/>
      <c r="R6" s="11" t="s">
        <v>7</v>
      </c>
    </row>
    <row r="7" spans="1:19" customFormat="1" ht="15" x14ac:dyDescent="0.25">
      <c r="A7" s="317" t="s">
        <v>8</v>
      </c>
      <c r="B7" s="317"/>
      <c r="C7" s="317"/>
      <c r="D7" s="317"/>
      <c r="E7" s="317"/>
      <c r="F7" s="317"/>
      <c r="R7" s="11"/>
      <c r="S7" s="12" t="s">
        <v>8</v>
      </c>
    </row>
    <row r="8" spans="1:19" customFormat="1" ht="33.75" x14ac:dyDescent="0.25">
      <c r="A8" s="13">
        <f>IF(H8&lt;&gt;"",COUNTA(H$1:H8),"")</f>
        <v>1</v>
      </c>
      <c r="B8" s="14" t="s">
        <v>61</v>
      </c>
      <c r="C8" s="15" t="s">
        <v>9</v>
      </c>
      <c r="D8" s="16">
        <v>4.2000000000000003E-2</v>
      </c>
      <c r="E8" s="17"/>
      <c r="F8" s="14" t="s">
        <v>10</v>
      </c>
      <c r="H8" s="2" t="s">
        <v>11</v>
      </c>
      <c r="R8" s="11"/>
      <c r="S8" s="12"/>
    </row>
    <row r="9" spans="1:19" customFormat="1" ht="45" x14ac:dyDescent="0.25">
      <c r="A9" s="13">
        <f>IF(H9&lt;&gt;"",COUNTA(H$1:H9),"")</f>
        <v>2</v>
      </c>
      <c r="B9" s="14" t="s">
        <v>62</v>
      </c>
      <c r="C9" s="15" t="s">
        <v>12</v>
      </c>
      <c r="D9" s="16">
        <v>1.6910000000000001</v>
      </c>
      <c r="E9" s="17"/>
      <c r="F9" s="14" t="s">
        <v>13</v>
      </c>
      <c r="H9" s="2" t="s">
        <v>11</v>
      </c>
      <c r="R9" s="11"/>
      <c r="S9" s="12"/>
    </row>
    <row r="10" spans="1:19" customFormat="1" ht="22.5" x14ac:dyDescent="0.25">
      <c r="A10" s="13">
        <f>IF(H10&lt;&gt;"",COUNTA(H$1:H10),"")</f>
        <v>3</v>
      </c>
      <c r="B10" s="14" t="s">
        <v>67</v>
      </c>
      <c r="C10" s="15" t="s">
        <v>9</v>
      </c>
      <c r="D10" s="18">
        <v>0.21432999999999999</v>
      </c>
      <c r="E10" s="17"/>
      <c r="F10" s="14" t="s">
        <v>14</v>
      </c>
      <c r="H10" s="2" t="s">
        <v>11</v>
      </c>
      <c r="R10" s="11"/>
      <c r="S10" s="12"/>
    </row>
    <row r="11" spans="1:19" customFormat="1" ht="15" x14ac:dyDescent="0.25">
      <c r="A11" s="317" t="s">
        <v>15</v>
      </c>
      <c r="B11" s="317"/>
      <c r="C11" s="317"/>
      <c r="D11" s="317"/>
      <c r="E11" s="317"/>
      <c r="F11" s="317"/>
      <c r="R11" s="11"/>
      <c r="S11" s="12" t="s">
        <v>15</v>
      </c>
    </row>
    <row r="12" spans="1:19" customFormat="1" ht="45" x14ac:dyDescent="0.25">
      <c r="A12" s="13">
        <f>IF(H12&lt;&gt;"",COUNTA(H$1:H12),"")</f>
        <v>4</v>
      </c>
      <c r="B12" s="14" t="s">
        <v>63</v>
      </c>
      <c r="C12" s="15" t="s">
        <v>16</v>
      </c>
      <c r="D12" s="19">
        <v>662.58</v>
      </c>
      <c r="E12" s="17"/>
      <c r="F12" s="14"/>
      <c r="H12" s="2" t="s">
        <v>11</v>
      </c>
      <c r="R12" s="11"/>
      <c r="S12" s="12"/>
    </row>
    <row r="13" spans="1:19" customFormat="1" ht="33.75" x14ac:dyDescent="0.25">
      <c r="A13" s="13">
        <f>IF(H13&lt;&gt;"",COUNTA(H$1:H13),"")</f>
        <v>5</v>
      </c>
      <c r="B13" s="14" t="s">
        <v>66</v>
      </c>
      <c r="C13" s="15" t="s">
        <v>16</v>
      </c>
      <c r="D13" s="19">
        <v>662.58</v>
      </c>
      <c r="E13" s="17"/>
      <c r="F13" s="14" t="s">
        <v>17</v>
      </c>
      <c r="H13" s="2" t="s">
        <v>11</v>
      </c>
      <c r="R13" s="11"/>
      <c r="S13" s="12"/>
    </row>
    <row r="14" spans="1:19" customFormat="1" ht="45" x14ac:dyDescent="0.25">
      <c r="A14" s="13">
        <f>IF(H14&lt;&gt;"",COUNTA(H$1:H14),"")</f>
        <v>6</v>
      </c>
      <c r="B14" s="14" t="s">
        <v>64</v>
      </c>
      <c r="C14" s="15" t="s">
        <v>16</v>
      </c>
      <c r="D14" s="19">
        <v>22.88</v>
      </c>
      <c r="E14" s="17"/>
      <c r="F14" s="14" t="s">
        <v>17</v>
      </c>
      <c r="H14" s="2" t="s">
        <v>11</v>
      </c>
      <c r="R14" s="11"/>
      <c r="S14" s="12"/>
    </row>
    <row r="15" spans="1:19" customFormat="1" ht="33.75" x14ac:dyDescent="0.25">
      <c r="A15" s="13">
        <f>IF(H15&lt;&gt;"",COUNTA(H$1:H15),"")</f>
        <v>7</v>
      </c>
      <c r="B15" s="14" t="s">
        <v>66</v>
      </c>
      <c r="C15" s="15" t="s">
        <v>16</v>
      </c>
      <c r="D15" s="19">
        <v>22.88</v>
      </c>
      <c r="E15" s="17"/>
      <c r="F15" s="14" t="s">
        <v>17</v>
      </c>
      <c r="H15" s="2" t="s">
        <v>11</v>
      </c>
      <c r="R15" s="11"/>
      <c r="S15" s="12"/>
    </row>
    <row r="16" spans="1:19" customFormat="1" ht="45" x14ac:dyDescent="0.25">
      <c r="A16" s="13">
        <f>IF(H16&lt;&gt;"",COUNTA(H$1:H16),"")</f>
        <v>8</v>
      </c>
      <c r="B16" s="14" t="s">
        <v>65</v>
      </c>
      <c r="C16" s="15" t="s">
        <v>16</v>
      </c>
      <c r="D16" s="19">
        <v>22.88</v>
      </c>
      <c r="E16" s="17"/>
      <c r="F16" s="14" t="s">
        <v>17</v>
      </c>
      <c r="H16" s="2" t="s">
        <v>11</v>
      </c>
      <c r="R16" s="11"/>
      <c r="S16" s="12"/>
    </row>
    <row r="17" spans="1:19" customFormat="1" ht="15" x14ac:dyDescent="0.25">
      <c r="A17" s="321" t="s">
        <v>18</v>
      </c>
      <c r="B17" s="317"/>
      <c r="C17" s="317"/>
      <c r="D17" s="317"/>
      <c r="E17" s="317"/>
      <c r="F17" s="317"/>
      <c r="R17" s="11"/>
      <c r="S17" s="12" t="s">
        <v>18</v>
      </c>
    </row>
    <row r="18" spans="1:19" customFormat="1" ht="33.75" x14ac:dyDescent="0.25">
      <c r="A18" s="13">
        <f>IF(H18&lt;&gt;"",COUNTA(H$1:H18),"")</f>
        <v>9</v>
      </c>
      <c r="B18" s="14" t="s">
        <v>68</v>
      </c>
      <c r="C18" s="15" t="s">
        <v>9</v>
      </c>
      <c r="D18" s="18">
        <v>8.4559999999999996E-2</v>
      </c>
      <c r="E18" s="17"/>
      <c r="F18" s="14" t="s">
        <v>19</v>
      </c>
      <c r="H18" s="2" t="s">
        <v>11</v>
      </c>
      <c r="R18" s="11"/>
      <c r="S18" s="12"/>
    </row>
    <row r="19" spans="1:19" customFormat="1" ht="33.75" hidden="1" x14ac:dyDescent="0.25">
      <c r="A19" s="13">
        <f>IF(H19&lt;&gt;"",COUNTA(H$1:H19),"")</f>
        <v>10</v>
      </c>
      <c r="B19" s="14" t="s">
        <v>20</v>
      </c>
      <c r="C19" s="15" t="s">
        <v>9</v>
      </c>
      <c r="D19" s="18">
        <v>8.4559999999999996E-2</v>
      </c>
      <c r="E19" s="17"/>
      <c r="F19" s="14" t="s">
        <v>19</v>
      </c>
      <c r="H19" s="2" t="s">
        <v>11</v>
      </c>
      <c r="R19" s="11"/>
      <c r="S19" s="12"/>
    </row>
    <row r="20" spans="1:19" customFormat="1" ht="15" x14ac:dyDescent="0.25">
      <c r="A20" s="13">
        <v>10</v>
      </c>
      <c r="B20" s="14" t="s">
        <v>69</v>
      </c>
      <c r="C20" s="15" t="s">
        <v>21</v>
      </c>
      <c r="D20" s="18">
        <v>0.84562000000000004</v>
      </c>
      <c r="E20" s="17"/>
      <c r="F20" s="14" t="s">
        <v>22</v>
      </c>
      <c r="H20" s="2" t="s">
        <v>11</v>
      </c>
      <c r="R20" s="11"/>
      <c r="S20" s="12"/>
    </row>
    <row r="21" spans="1:19" customFormat="1" ht="15" x14ac:dyDescent="0.25">
      <c r="A21" s="13">
        <v>11</v>
      </c>
      <c r="B21" s="14" t="s">
        <v>23</v>
      </c>
      <c r="C21" s="15" t="s">
        <v>24</v>
      </c>
      <c r="D21" s="16">
        <v>930.18200000000002</v>
      </c>
      <c r="E21" s="17"/>
      <c r="F21" s="14" t="s">
        <v>25</v>
      </c>
      <c r="H21" s="2" t="s">
        <v>11</v>
      </c>
      <c r="R21" s="11"/>
      <c r="S21" s="12"/>
    </row>
    <row r="22" spans="1:19" customFormat="1" ht="22.5" x14ac:dyDescent="0.25">
      <c r="A22" s="13">
        <v>12</v>
      </c>
      <c r="B22" s="14" t="s">
        <v>70</v>
      </c>
      <c r="C22" s="15" t="s">
        <v>12</v>
      </c>
      <c r="D22" s="20">
        <v>1.6912</v>
      </c>
      <c r="E22" s="17"/>
      <c r="F22" s="14" t="s">
        <v>26</v>
      </c>
      <c r="H22" s="2" t="s">
        <v>11</v>
      </c>
      <c r="R22" s="11"/>
      <c r="S22" s="12"/>
    </row>
    <row r="23" spans="1:19" customFormat="1" ht="15" x14ac:dyDescent="0.25">
      <c r="A23" s="13">
        <v>13</v>
      </c>
      <c r="B23" s="14" t="s">
        <v>27</v>
      </c>
      <c r="C23" s="15" t="s">
        <v>28</v>
      </c>
      <c r="D23" s="16">
        <v>186.03200000000001</v>
      </c>
      <c r="E23" s="17"/>
      <c r="F23" s="14" t="s">
        <v>29</v>
      </c>
      <c r="H23" s="2" t="s">
        <v>11</v>
      </c>
      <c r="R23" s="11"/>
      <c r="S23" s="12"/>
    </row>
    <row r="24" spans="1:19" customFormat="1" ht="22.5" x14ac:dyDescent="0.25">
      <c r="A24" s="13">
        <v>14</v>
      </c>
      <c r="B24" s="14" t="s">
        <v>71</v>
      </c>
      <c r="C24" s="15" t="s">
        <v>12</v>
      </c>
      <c r="D24" s="20">
        <v>2.9597000000000002</v>
      </c>
      <c r="E24" s="17"/>
      <c r="F24" s="14" t="s">
        <v>30</v>
      </c>
      <c r="H24" s="2" t="s">
        <v>11</v>
      </c>
      <c r="R24" s="11"/>
      <c r="S24" s="12"/>
    </row>
    <row r="25" spans="1:19" customFormat="1" ht="15" x14ac:dyDescent="0.25">
      <c r="A25" s="13">
        <v>15</v>
      </c>
      <c r="B25" s="14" t="s">
        <v>31</v>
      </c>
      <c r="C25" s="15" t="s">
        <v>28</v>
      </c>
      <c r="D25" s="20">
        <v>372.92219999999998</v>
      </c>
      <c r="E25" s="17"/>
      <c r="F25" s="14" t="s">
        <v>32</v>
      </c>
      <c r="H25" s="2" t="s">
        <v>11</v>
      </c>
      <c r="R25" s="11"/>
      <c r="S25" s="12"/>
    </row>
    <row r="26" spans="1:19" customFormat="1" ht="15" x14ac:dyDescent="0.25">
      <c r="A26" s="315" t="s">
        <v>84</v>
      </c>
      <c r="B26" s="316"/>
      <c r="C26" s="316"/>
      <c r="D26" s="316"/>
      <c r="E26" s="316"/>
      <c r="F26" s="316"/>
      <c r="R26" s="11" t="s">
        <v>33</v>
      </c>
      <c r="S26" s="12"/>
    </row>
    <row r="27" spans="1:19" customFormat="1" ht="22.5" x14ac:dyDescent="0.25">
      <c r="A27" s="13">
        <v>16</v>
      </c>
      <c r="B27" s="14" t="s">
        <v>72</v>
      </c>
      <c r="C27" s="15" t="s">
        <v>34</v>
      </c>
      <c r="D27" s="21">
        <v>1</v>
      </c>
      <c r="E27" s="17"/>
      <c r="F27" s="14" t="s">
        <v>17</v>
      </c>
      <c r="H27" s="2" t="s">
        <v>11</v>
      </c>
      <c r="R27" s="11"/>
      <c r="S27" s="12"/>
    </row>
    <row r="28" spans="1:19" customFormat="1" ht="22.5" x14ac:dyDescent="0.25">
      <c r="A28" s="13">
        <v>17</v>
      </c>
      <c r="B28" s="14" t="s">
        <v>73</v>
      </c>
      <c r="C28" s="15" t="s">
        <v>34</v>
      </c>
      <c r="D28" s="21">
        <v>1</v>
      </c>
      <c r="E28" s="17"/>
      <c r="F28" s="14" t="s">
        <v>17</v>
      </c>
      <c r="H28" s="2" t="s">
        <v>11</v>
      </c>
      <c r="R28" s="11"/>
      <c r="S28" s="12"/>
    </row>
    <row r="29" spans="1:19" customFormat="1" ht="15" x14ac:dyDescent="0.25">
      <c r="A29" s="13">
        <v>18</v>
      </c>
      <c r="B29" s="14" t="s">
        <v>38</v>
      </c>
      <c r="C29" s="15" t="s">
        <v>39</v>
      </c>
      <c r="D29" s="21">
        <v>1</v>
      </c>
      <c r="E29" s="17"/>
      <c r="F29" s="14" t="s">
        <v>17</v>
      </c>
      <c r="H29" s="2" t="s">
        <v>11</v>
      </c>
      <c r="R29" s="11"/>
      <c r="S29" s="12"/>
    </row>
    <row r="30" spans="1:19" customFormat="1" ht="22.5" x14ac:dyDescent="0.25">
      <c r="A30" s="13">
        <v>19</v>
      </c>
      <c r="B30" s="14" t="s">
        <v>40</v>
      </c>
      <c r="C30" s="15" t="s">
        <v>39</v>
      </c>
      <c r="D30" s="21">
        <v>1</v>
      </c>
      <c r="E30" s="17"/>
      <c r="F30" s="14" t="s">
        <v>17</v>
      </c>
      <c r="H30" s="2" t="s">
        <v>11</v>
      </c>
      <c r="R30" s="11"/>
      <c r="S30" s="12"/>
    </row>
    <row r="31" spans="1:19" customFormat="1" ht="22.5" x14ac:dyDescent="0.25">
      <c r="A31" s="13">
        <v>20</v>
      </c>
      <c r="B31" s="14" t="s">
        <v>74</v>
      </c>
      <c r="C31" s="15" t="s">
        <v>37</v>
      </c>
      <c r="D31" s="21">
        <v>1</v>
      </c>
      <c r="E31" s="17"/>
      <c r="F31" s="14" t="s">
        <v>17</v>
      </c>
      <c r="H31" s="2" t="s">
        <v>11</v>
      </c>
      <c r="R31" s="11"/>
      <c r="S31" s="12"/>
    </row>
    <row r="32" spans="1:19" customFormat="1" ht="15" x14ac:dyDescent="0.25">
      <c r="A32" s="13">
        <v>21</v>
      </c>
      <c r="B32" s="14" t="s">
        <v>41</v>
      </c>
      <c r="C32" s="15" t="s">
        <v>37</v>
      </c>
      <c r="D32" s="21">
        <v>2</v>
      </c>
      <c r="E32" s="17"/>
      <c r="F32" s="14" t="s">
        <v>17</v>
      </c>
      <c r="H32" s="2" t="s">
        <v>11</v>
      </c>
      <c r="R32" s="11"/>
      <c r="S32" s="12"/>
    </row>
    <row r="33" spans="1:19" customFormat="1" ht="33.75" x14ac:dyDescent="0.25">
      <c r="A33" s="13">
        <v>22</v>
      </c>
      <c r="B33" s="14" t="s">
        <v>42</v>
      </c>
      <c r="C33" s="15" t="s">
        <v>37</v>
      </c>
      <c r="D33" s="21">
        <v>1</v>
      </c>
      <c r="E33" s="17"/>
      <c r="F33" s="14" t="s">
        <v>17</v>
      </c>
      <c r="H33" s="2" t="s">
        <v>11</v>
      </c>
      <c r="R33" s="11"/>
      <c r="S33" s="12"/>
    </row>
    <row r="34" spans="1:19" customFormat="1" ht="33.75" x14ac:dyDescent="0.25">
      <c r="A34" s="13">
        <v>23</v>
      </c>
      <c r="B34" s="14" t="s">
        <v>75</v>
      </c>
      <c r="C34" s="15" t="s">
        <v>43</v>
      </c>
      <c r="D34" s="19">
        <v>1.08</v>
      </c>
      <c r="E34" s="17"/>
      <c r="F34" s="14" t="s">
        <v>44</v>
      </c>
      <c r="H34" s="2" t="s">
        <v>11</v>
      </c>
      <c r="R34" s="11"/>
      <c r="S34" s="12"/>
    </row>
    <row r="35" spans="1:19" customFormat="1" ht="22.5" x14ac:dyDescent="0.25">
      <c r="A35" s="13">
        <v>24</v>
      </c>
      <c r="B35" s="14" t="s">
        <v>76</v>
      </c>
      <c r="C35" s="15" t="s">
        <v>45</v>
      </c>
      <c r="D35" s="20">
        <v>0.17150000000000001</v>
      </c>
      <c r="E35" s="17"/>
      <c r="F35" s="14" t="s">
        <v>46</v>
      </c>
      <c r="H35" s="2" t="s">
        <v>11</v>
      </c>
      <c r="R35" s="11"/>
      <c r="S35" s="12"/>
    </row>
    <row r="36" spans="1:19" customFormat="1" ht="15" x14ac:dyDescent="0.25">
      <c r="A36" s="13">
        <v>25</v>
      </c>
      <c r="B36" s="14" t="s">
        <v>47</v>
      </c>
      <c r="C36" s="15" t="s">
        <v>37</v>
      </c>
      <c r="D36" s="21">
        <v>28</v>
      </c>
      <c r="E36" s="17"/>
      <c r="F36" s="14" t="s">
        <v>17</v>
      </c>
      <c r="H36" s="2" t="s">
        <v>11</v>
      </c>
      <c r="R36" s="11"/>
      <c r="S36" s="12"/>
    </row>
    <row r="37" spans="1:19" customFormat="1" ht="22.5" x14ac:dyDescent="0.25">
      <c r="A37" s="13">
        <v>26</v>
      </c>
      <c r="B37" s="14" t="s">
        <v>48</v>
      </c>
      <c r="C37" s="15" t="s">
        <v>37</v>
      </c>
      <c r="D37" s="21">
        <v>316</v>
      </c>
      <c r="E37" s="17"/>
      <c r="F37" s="14" t="s">
        <v>17</v>
      </c>
      <c r="H37" s="2" t="s">
        <v>11</v>
      </c>
      <c r="R37" s="11"/>
      <c r="S37" s="12"/>
    </row>
    <row r="38" spans="1:19" customFormat="1" ht="15" x14ac:dyDescent="0.25">
      <c r="A38" s="13">
        <v>27</v>
      </c>
      <c r="B38" s="14" t="s">
        <v>49</v>
      </c>
      <c r="C38" s="15" t="s">
        <v>34</v>
      </c>
      <c r="D38" s="21">
        <v>36</v>
      </c>
      <c r="E38" s="17"/>
      <c r="F38" s="14" t="s">
        <v>17</v>
      </c>
      <c r="H38" s="2" t="s">
        <v>11</v>
      </c>
      <c r="R38" s="11"/>
      <c r="S38" s="12"/>
    </row>
    <row r="39" spans="1:19" customFormat="1" ht="15" x14ac:dyDescent="0.25">
      <c r="A39" s="13">
        <v>28</v>
      </c>
      <c r="B39" s="14" t="s">
        <v>50</v>
      </c>
      <c r="C39" s="15" t="s">
        <v>37</v>
      </c>
      <c r="D39" s="21">
        <v>216</v>
      </c>
      <c r="E39" s="17"/>
      <c r="F39" s="14" t="s">
        <v>17</v>
      </c>
      <c r="H39" s="2" t="s">
        <v>11</v>
      </c>
      <c r="R39" s="11"/>
      <c r="S39" s="12"/>
    </row>
    <row r="40" spans="1:19" customFormat="1" ht="22.5" x14ac:dyDescent="0.25">
      <c r="A40" s="13">
        <v>29</v>
      </c>
      <c r="B40" s="14" t="s">
        <v>77</v>
      </c>
      <c r="C40" s="15" t="s">
        <v>37</v>
      </c>
      <c r="D40" s="21">
        <v>1</v>
      </c>
      <c r="E40" s="17"/>
      <c r="F40" s="14" t="s">
        <v>17</v>
      </c>
      <c r="H40" s="2" t="s">
        <v>11</v>
      </c>
      <c r="R40" s="11"/>
      <c r="S40" s="12"/>
    </row>
    <row r="41" spans="1:19" customFormat="1" ht="15" x14ac:dyDescent="0.25">
      <c r="A41" s="13">
        <v>30</v>
      </c>
      <c r="B41" s="14" t="s">
        <v>27</v>
      </c>
      <c r="C41" s="15" t="s">
        <v>28</v>
      </c>
      <c r="D41" s="22">
        <v>33.700000000000003</v>
      </c>
      <c r="E41" s="17"/>
      <c r="F41" s="14" t="s">
        <v>17</v>
      </c>
      <c r="H41" s="2" t="s">
        <v>11</v>
      </c>
      <c r="R41" s="11"/>
      <c r="S41" s="12"/>
    </row>
    <row r="42" spans="1:19" customFormat="1" ht="15" x14ac:dyDescent="0.25">
      <c r="A42" s="13">
        <v>31</v>
      </c>
      <c r="B42" s="14" t="s">
        <v>52</v>
      </c>
      <c r="C42" s="15" t="s">
        <v>51</v>
      </c>
      <c r="D42" s="19">
        <v>6.36</v>
      </c>
      <c r="E42" s="17"/>
      <c r="F42" s="14" t="s">
        <v>17</v>
      </c>
      <c r="H42" s="2" t="s">
        <v>11</v>
      </c>
      <c r="R42" s="11"/>
      <c r="S42" s="12"/>
    </row>
    <row r="43" spans="1:19" customFormat="1" ht="15" x14ac:dyDescent="0.25">
      <c r="A43" s="13">
        <v>32</v>
      </c>
      <c r="B43" s="14" t="s">
        <v>53</v>
      </c>
      <c r="C43" s="15" t="s">
        <v>34</v>
      </c>
      <c r="D43" s="21">
        <v>1</v>
      </c>
      <c r="E43" s="17"/>
      <c r="F43" s="14" t="s">
        <v>17</v>
      </c>
      <c r="H43" s="2" t="s">
        <v>11</v>
      </c>
      <c r="R43" s="11"/>
      <c r="S43" s="12"/>
    </row>
    <row r="44" spans="1:19" customFormat="1" ht="22.5" x14ac:dyDescent="0.25">
      <c r="A44" s="13">
        <v>33</v>
      </c>
      <c r="B44" s="14" t="s">
        <v>78</v>
      </c>
      <c r="C44" s="15" t="s">
        <v>36</v>
      </c>
      <c r="D44" s="16">
        <v>1.321</v>
      </c>
      <c r="E44" s="17"/>
      <c r="F44" s="14" t="s">
        <v>54</v>
      </c>
      <c r="H44" s="2" t="s">
        <v>11</v>
      </c>
      <c r="R44" s="11"/>
      <c r="S44" s="12"/>
    </row>
    <row r="45" spans="1:19" customFormat="1" ht="22.5" x14ac:dyDescent="0.25">
      <c r="A45" s="13">
        <v>34</v>
      </c>
      <c r="B45" s="14" t="s">
        <v>55</v>
      </c>
      <c r="C45" s="15" t="s">
        <v>36</v>
      </c>
      <c r="D45" s="19">
        <v>0.75</v>
      </c>
      <c r="E45" s="17"/>
      <c r="F45" s="14" t="s">
        <v>17</v>
      </c>
      <c r="H45" s="2" t="s">
        <v>11</v>
      </c>
      <c r="R45" s="11"/>
      <c r="S45" s="12"/>
    </row>
    <row r="46" spans="1:19" customFormat="1" ht="22.5" x14ac:dyDescent="0.25">
      <c r="A46" s="13">
        <v>35</v>
      </c>
      <c r="B46" s="14" t="s">
        <v>56</v>
      </c>
      <c r="C46" s="15" t="s">
        <v>51</v>
      </c>
      <c r="D46" s="21">
        <v>571</v>
      </c>
      <c r="E46" s="17"/>
      <c r="F46" s="14" t="s">
        <v>17</v>
      </c>
      <c r="H46" s="2" t="s">
        <v>11</v>
      </c>
      <c r="R46" s="11"/>
      <c r="S46" s="12"/>
    </row>
    <row r="47" spans="1:19" customFormat="1" ht="22.5" x14ac:dyDescent="0.25">
      <c r="A47" s="13">
        <v>36</v>
      </c>
      <c r="B47" s="14" t="s">
        <v>79</v>
      </c>
      <c r="C47" s="15" t="s">
        <v>9</v>
      </c>
      <c r="D47" s="20">
        <v>0.1134</v>
      </c>
      <c r="E47" s="17"/>
      <c r="F47" s="14" t="s">
        <v>57</v>
      </c>
      <c r="H47" s="2" t="s">
        <v>11</v>
      </c>
      <c r="R47" s="11"/>
      <c r="S47" s="12"/>
    </row>
    <row r="48" spans="1:19" customFormat="1" ht="15" x14ac:dyDescent="0.25">
      <c r="A48" s="13">
        <v>37</v>
      </c>
      <c r="B48" s="14" t="s">
        <v>31</v>
      </c>
      <c r="C48" s="15" t="s">
        <v>28</v>
      </c>
      <c r="D48" s="20">
        <v>117.5031</v>
      </c>
      <c r="E48" s="17"/>
      <c r="F48" s="14" t="s">
        <v>58</v>
      </c>
      <c r="H48" s="2" t="s">
        <v>11</v>
      </c>
      <c r="R48" s="11"/>
      <c r="S48" s="12"/>
    </row>
    <row r="49" spans="1:31" customFormat="1" ht="29.25" customHeight="1" x14ac:dyDescent="0.25">
      <c r="A49" s="13">
        <v>38</v>
      </c>
      <c r="B49" s="14" t="s">
        <v>80</v>
      </c>
      <c r="C49" s="15" t="s">
        <v>28</v>
      </c>
      <c r="D49" s="19">
        <v>11.34</v>
      </c>
      <c r="E49" s="17"/>
      <c r="F49" s="14"/>
      <c r="H49" s="2"/>
      <c r="R49" s="11"/>
      <c r="S49" s="12"/>
    </row>
    <row r="50" spans="1:31" customFormat="1" ht="18" customHeight="1" x14ac:dyDescent="0.25">
      <c r="A50" s="13">
        <v>39</v>
      </c>
      <c r="B50" s="14" t="s">
        <v>81</v>
      </c>
      <c r="C50" s="15" t="s">
        <v>28</v>
      </c>
      <c r="D50" s="19">
        <v>13.27</v>
      </c>
      <c r="E50" s="17"/>
      <c r="F50" s="14"/>
      <c r="H50" s="2"/>
      <c r="R50" s="11"/>
      <c r="S50" s="12"/>
    </row>
    <row r="51" spans="1:31" customFormat="1" ht="18" customHeight="1" x14ac:dyDescent="0.25">
      <c r="A51" s="13">
        <v>40</v>
      </c>
      <c r="B51" s="14" t="s">
        <v>82</v>
      </c>
      <c r="C51" s="15" t="s">
        <v>35</v>
      </c>
      <c r="D51" s="19">
        <v>171.5</v>
      </c>
      <c r="E51" s="17"/>
      <c r="F51" s="14"/>
      <c r="H51" s="2"/>
      <c r="R51" s="11"/>
      <c r="S51" s="12"/>
    </row>
    <row r="52" spans="1:31" customFormat="1" ht="18" customHeight="1" x14ac:dyDescent="0.25">
      <c r="A52" s="13">
        <v>41</v>
      </c>
      <c r="B52" s="14" t="s">
        <v>83</v>
      </c>
      <c r="C52" s="15" t="s">
        <v>35</v>
      </c>
      <c r="D52" s="19">
        <v>22.42</v>
      </c>
      <c r="E52" s="17"/>
      <c r="F52" s="14"/>
      <c r="H52" s="2"/>
      <c r="R52" s="11"/>
      <c r="S52" s="12"/>
    </row>
    <row r="53" spans="1:31" customFormat="1" ht="39" customHeight="1" x14ac:dyDescent="0.25">
      <c r="B53" s="2"/>
      <c r="C53" s="2"/>
      <c r="D53" s="2"/>
      <c r="E53" s="2"/>
      <c r="F53" s="2"/>
    </row>
    <row r="54" spans="1:31" s="23" customFormat="1" ht="15" x14ac:dyDescent="0.25">
      <c r="A54" s="24"/>
      <c r="B54" s="319"/>
      <c r="C54" s="319"/>
      <c r="D54" s="319"/>
      <c r="E54" s="320"/>
      <c r="F54" s="320"/>
      <c r="G54"/>
      <c r="H54"/>
      <c r="I54"/>
      <c r="J54"/>
      <c r="K54"/>
      <c r="L54"/>
      <c r="M54"/>
      <c r="N54"/>
      <c r="O54"/>
      <c r="P54"/>
      <c r="Q54"/>
      <c r="R54" s="25"/>
      <c r="S54" s="25"/>
      <c r="T54" s="26" t="s">
        <v>59</v>
      </c>
      <c r="U54" s="26" t="s">
        <v>59</v>
      </c>
      <c r="V54" s="26" t="s">
        <v>59</v>
      </c>
      <c r="W54" s="27" t="s">
        <v>59</v>
      </c>
      <c r="X54" s="27" t="s">
        <v>59</v>
      </c>
      <c r="Y54" s="27" t="s">
        <v>59</v>
      </c>
      <c r="Z54" s="26"/>
      <c r="AA54" s="26"/>
      <c r="AB54" s="26"/>
      <c r="AC54" s="27"/>
      <c r="AD54" s="27"/>
      <c r="AE54" s="27"/>
    </row>
    <row r="55" spans="1:31" s="23" customFormat="1" ht="19.5" customHeight="1" x14ac:dyDescent="0.2">
      <c r="A55" s="24"/>
      <c r="B55" s="318" t="s">
        <v>60</v>
      </c>
      <c r="C55" s="318"/>
      <c r="D55" s="318"/>
      <c r="E55" s="318"/>
      <c r="F55" s="318"/>
      <c r="R55" s="25"/>
      <c r="S55" s="25"/>
      <c r="T55" s="26"/>
      <c r="U55" s="26"/>
      <c r="V55" s="26"/>
      <c r="W55" s="27"/>
      <c r="X55" s="27"/>
      <c r="Y55" s="27"/>
      <c r="Z55" s="26"/>
      <c r="AA55" s="26"/>
      <c r="AB55" s="26"/>
      <c r="AC55" s="27"/>
      <c r="AD55" s="27"/>
      <c r="AE55" s="27"/>
    </row>
    <row r="56" spans="1:31" s="23" customFormat="1" ht="15" x14ac:dyDescent="0.25">
      <c r="A56" s="24"/>
      <c r="B56" s="319"/>
      <c r="C56" s="319"/>
      <c r="D56" s="319"/>
      <c r="E56" s="320"/>
      <c r="F56" s="320"/>
      <c r="G56"/>
      <c r="H56"/>
      <c r="I56"/>
      <c r="J56"/>
      <c r="K56"/>
      <c r="L56"/>
      <c r="M56"/>
      <c r="N56"/>
      <c r="O56"/>
      <c r="P56"/>
      <c r="Q56"/>
      <c r="R56" s="25"/>
      <c r="S56" s="25"/>
      <c r="T56" s="26"/>
      <c r="U56" s="26"/>
      <c r="V56" s="26"/>
      <c r="W56" s="27"/>
      <c r="X56" s="27"/>
      <c r="Y56" s="27"/>
      <c r="Z56" s="26" t="s">
        <v>59</v>
      </c>
      <c r="AA56" s="26" t="s">
        <v>59</v>
      </c>
      <c r="AB56" s="26" t="s">
        <v>59</v>
      </c>
      <c r="AC56" s="27" t="s">
        <v>59</v>
      </c>
      <c r="AD56" s="27" t="s">
        <v>59</v>
      </c>
      <c r="AE56" s="27" t="s">
        <v>59</v>
      </c>
    </row>
    <row r="57" spans="1:31" s="23" customFormat="1" ht="19.5" customHeight="1" x14ac:dyDescent="0.2">
      <c r="A57" s="24"/>
      <c r="B57" s="318" t="s">
        <v>60</v>
      </c>
      <c r="C57" s="318"/>
      <c r="D57" s="318"/>
      <c r="E57" s="318"/>
      <c r="F57" s="318"/>
      <c r="R57" s="25"/>
      <c r="S57" s="25"/>
      <c r="T57" s="26"/>
      <c r="U57" s="26"/>
      <c r="V57" s="26"/>
      <c r="W57" s="27"/>
      <c r="X57" s="27"/>
      <c r="Y57" s="27"/>
      <c r="Z57" s="26"/>
      <c r="AA57" s="26"/>
      <c r="AB57" s="26"/>
      <c r="AC57" s="27"/>
      <c r="AD57" s="27"/>
      <c r="AE57" s="27"/>
    </row>
    <row r="59" spans="1:31" customFormat="1" ht="15" x14ac:dyDescent="0.25">
      <c r="C59" s="28"/>
    </row>
  </sheetData>
  <mergeCells count="14">
    <mergeCell ref="B55:F55"/>
    <mergeCell ref="B56:D56"/>
    <mergeCell ref="E56:F56"/>
    <mergeCell ref="B57:F57"/>
    <mergeCell ref="A11:F11"/>
    <mergeCell ref="A17:F17"/>
    <mergeCell ref="A26:F26"/>
    <mergeCell ref="B54:D54"/>
    <mergeCell ref="E54:F54"/>
    <mergeCell ref="A2:F2"/>
    <mergeCell ref="E4:F4"/>
    <mergeCell ref="E5:F5"/>
    <mergeCell ref="A6:F6"/>
    <mergeCell ref="A7:F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8407A-0BDC-498A-A2F8-059241814B08}">
  <dimension ref="A3:G58"/>
  <sheetViews>
    <sheetView zoomScale="80" zoomScaleNormal="80" workbookViewId="0">
      <selection activeCell="C5" sqref="C5"/>
    </sheetView>
  </sheetViews>
  <sheetFormatPr defaultRowHeight="15" x14ac:dyDescent="0.25"/>
  <cols>
    <col min="1" max="1" width="9.140625" style="30"/>
    <col min="2" max="2" width="8.7109375" style="30" bestFit="1" customWidth="1"/>
    <col min="3" max="3" width="72.7109375" style="44" customWidth="1"/>
    <col min="4" max="4" width="14.42578125" style="31" customWidth="1"/>
    <col min="5" max="5" width="11.28515625" style="31" customWidth="1"/>
    <col min="6" max="6" width="41.28515625" style="30" customWidth="1"/>
    <col min="7" max="7" width="78" style="43" customWidth="1"/>
    <col min="8" max="9" width="118.28515625" customWidth="1"/>
  </cols>
  <sheetData>
    <row r="3" spans="1:7" ht="20.25" customHeight="1" x14ac:dyDescent="0.25">
      <c r="C3" s="309" t="s">
        <v>590</v>
      </c>
    </row>
    <row r="4" spans="1:7" ht="30" customHeight="1" x14ac:dyDescent="0.25">
      <c r="C4" s="310" t="s">
        <v>591</v>
      </c>
      <c r="D4" s="310"/>
      <c r="E4" s="310"/>
      <c r="F4" s="310"/>
      <c r="G4" s="310"/>
    </row>
    <row r="5" spans="1:7" ht="15.75" thickBot="1" x14ac:dyDescent="0.3"/>
    <row r="6" spans="1:7" x14ac:dyDescent="0.25">
      <c r="A6" s="327" t="s">
        <v>91</v>
      </c>
      <c r="B6" s="324" t="s">
        <v>2</v>
      </c>
      <c r="C6" s="324" t="s">
        <v>86</v>
      </c>
      <c r="D6" s="329" t="s">
        <v>92</v>
      </c>
      <c r="E6" s="324" t="s">
        <v>5</v>
      </c>
      <c r="F6" s="324" t="s">
        <v>87</v>
      </c>
      <c r="G6" s="322" t="s">
        <v>88</v>
      </c>
    </row>
    <row r="7" spans="1:7" x14ac:dyDescent="0.25">
      <c r="A7" s="328"/>
      <c r="B7" s="325"/>
      <c r="C7" s="325"/>
      <c r="D7" s="330"/>
      <c r="E7" s="325"/>
      <c r="F7" s="325"/>
      <c r="G7" s="323"/>
    </row>
    <row r="8" spans="1:7" x14ac:dyDescent="0.25">
      <c r="A8" s="32">
        <v>1</v>
      </c>
      <c r="B8" s="33">
        <v>2</v>
      </c>
      <c r="C8" s="33">
        <v>3</v>
      </c>
      <c r="D8" s="33">
        <v>4</v>
      </c>
      <c r="E8" s="33">
        <v>5</v>
      </c>
      <c r="F8" s="33">
        <v>6</v>
      </c>
      <c r="G8" s="42">
        <v>7</v>
      </c>
    </row>
    <row r="9" spans="1:7" x14ac:dyDescent="0.25">
      <c r="A9" s="45"/>
      <c r="B9" s="46"/>
      <c r="C9" s="47" t="s">
        <v>85</v>
      </c>
      <c r="D9" s="46"/>
      <c r="E9" s="46"/>
      <c r="F9" s="46"/>
      <c r="G9" s="48"/>
    </row>
    <row r="10" spans="1:7" ht="33" customHeight="1" x14ac:dyDescent="0.25">
      <c r="A10" s="32">
        <v>1</v>
      </c>
      <c r="B10" s="33"/>
      <c r="C10" s="34" t="s">
        <v>111</v>
      </c>
      <c r="D10" s="35" t="s">
        <v>28</v>
      </c>
      <c r="E10" s="38">
        <v>39.979999999999997</v>
      </c>
      <c r="F10" s="33"/>
      <c r="G10" s="49" t="s">
        <v>95</v>
      </c>
    </row>
    <row r="11" spans="1:7" ht="30" customHeight="1" x14ac:dyDescent="0.25">
      <c r="A11" s="32">
        <v>2</v>
      </c>
      <c r="B11" s="33"/>
      <c r="C11" s="34" t="s">
        <v>62</v>
      </c>
      <c r="D11" s="35" t="s">
        <v>28</v>
      </c>
      <c r="E11" s="38">
        <v>159.91999999999999</v>
      </c>
      <c r="F11" s="33"/>
      <c r="G11" s="42"/>
    </row>
    <row r="12" spans="1:7" ht="30" customHeight="1" x14ac:dyDescent="0.25">
      <c r="A12" s="32">
        <v>3</v>
      </c>
      <c r="B12" s="33"/>
      <c r="C12" s="34" t="s">
        <v>112</v>
      </c>
      <c r="D12" s="35" t="s">
        <v>28</v>
      </c>
      <c r="E12" s="36">
        <f>0.20052*1000</f>
        <v>200.52</v>
      </c>
      <c r="F12" s="33"/>
      <c r="G12" s="42"/>
    </row>
    <row r="13" spans="1:7" ht="30" customHeight="1" x14ac:dyDescent="0.25">
      <c r="A13" s="32">
        <v>4</v>
      </c>
      <c r="B13" s="33"/>
      <c r="C13" s="34" t="s">
        <v>97</v>
      </c>
      <c r="D13" s="35" t="s">
        <v>16</v>
      </c>
      <c r="E13" s="36">
        <v>700.64</v>
      </c>
      <c r="F13" s="33"/>
      <c r="G13" s="42" t="s">
        <v>113</v>
      </c>
    </row>
    <row r="14" spans="1:7" ht="30" customHeight="1" x14ac:dyDescent="0.25">
      <c r="A14" s="32">
        <v>5</v>
      </c>
      <c r="B14" s="33"/>
      <c r="C14" s="34" t="s">
        <v>98</v>
      </c>
      <c r="D14" s="35" t="s">
        <v>16</v>
      </c>
      <c r="E14" s="36">
        <f>E13</f>
        <v>700.64</v>
      </c>
      <c r="F14" s="33"/>
      <c r="G14" s="42"/>
    </row>
    <row r="15" spans="1:7" ht="30" customHeight="1" x14ac:dyDescent="0.25">
      <c r="A15" s="32">
        <v>6</v>
      </c>
      <c r="B15" s="33"/>
      <c r="C15" s="34" t="s">
        <v>96</v>
      </c>
      <c r="D15" s="35" t="s">
        <v>16</v>
      </c>
      <c r="E15" s="36">
        <v>20.010000000000002</v>
      </c>
      <c r="F15" s="33"/>
      <c r="G15" s="42"/>
    </row>
    <row r="16" spans="1:7" ht="30" customHeight="1" x14ac:dyDescent="0.25">
      <c r="A16" s="32">
        <v>7</v>
      </c>
      <c r="B16" s="33"/>
      <c r="C16" s="34" t="s">
        <v>99</v>
      </c>
      <c r="D16" s="35" t="s">
        <v>16</v>
      </c>
      <c r="E16" s="36">
        <v>20.010000000000002</v>
      </c>
      <c r="F16" s="33"/>
      <c r="G16" s="42"/>
    </row>
    <row r="17" spans="1:7" x14ac:dyDescent="0.25">
      <c r="A17" s="45"/>
      <c r="B17" s="46"/>
      <c r="C17" s="47" t="s">
        <v>18</v>
      </c>
      <c r="D17" s="46"/>
      <c r="E17" s="46"/>
      <c r="F17" s="46"/>
      <c r="G17" s="48"/>
    </row>
    <row r="18" spans="1:7" ht="30" customHeight="1" x14ac:dyDescent="0.25">
      <c r="A18" s="32">
        <v>8</v>
      </c>
      <c r="B18" s="33"/>
      <c r="C18" s="34" t="s">
        <v>68</v>
      </c>
      <c r="D18" s="35" t="s">
        <v>28</v>
      </c>
      <c r="E18" s="61">
        <f>0.07996*1000</f>
        <v>79.960000000000008</v>
      </c>
      <c r="F18" s="33"/>
      <c r="G18" s="42"/>
    </row>
    <row r="19" spans="1:7" ht="30" customHeight="1" x14ac:dyDescent="0.25">
      <c r="A19" s="32">
        <f>A18+1</f>
        <v>9</v>
      </c>
      <c r="B19" s="33"/>
      <c r="C19" s="34" t="s">
        <v>69</v>
      </c>
      <c r="D19" s="35" t="s">
        <v>24</v>
      </c>
      <c r="E19" s="61">
        <f>0.7996*1000</f>
        <v>799.6</v>
      </c>
      <c r="F19" s="33"/>
      <c r="G19" s="42"/>
    </row>
    <row r="20" spans="1:7" s="55" customFormat="1" ht="30" customHeight="1" x14ac:dyDescent="0.2">
      <c r="A20" s="50">
        <f t="shared" ref="A20:A24" si="0">A19+1</f>
        <v>10</v>
      </c>
      <c r="B20" s="51"/>
      <c r="C20" s="52" t="s">
        <v>23</v>
      </c>
      <c r="D20" s="53" t="s">
        <v>24</v>
      </c>
      <c r="E20" s="78">
        <f>E19*1.1</f>
        <v>879.56000000000006</v>
      </c>
      <c r="F20" s="51"/>
      <c r="G20" s="54" t="s">
        <v>103</v>
      </c>
    </row>
    <row r="21" spans="1:7" ht="30" customHeight="1" x14ac:dyDescent="0.25">
      <c r="A21" s="32">
        <f t="shared" si="0"/>
        <v>11</v>
      </c>
      <c r="B21" s="33"/>
      <c r="C21" s="34" t="s">
        <v>70</v>
      </c>
      <c r="D21" s="35" t="s">
        <v>28</v>
      </c>
      <c r="E21" s="61">
        <f>1.5992*100</f>
        <v>159.91999999999999</v>
      </c>
      <c r="F21" s="33"/>
      <c r="G21" s="42"/>
    </row>
    <row r="22" spans="1:7" s="55" customFormat="1" ht="30" customHeight="1" x14ac:dyDescent="0.2">
      <c r="A22" s="50">
        <f t="shared" si="0"/>
        <v>12</v>
      </c>
      <c r="B22" s="51"/>
      <c r="C22" s="52" t="s">
        <v>27</v>
      </c>
      <c r="D22" s="53" t="s">
        <v>28</v>
      </c>
      <c r="E22" s="78">
        <f>E21*1.1</f>
        <v>175.91200000000001</v>
      </c>
      <c r="F22" s="51"/>
      <c r="G22" s="54" t="s">
        <v>104</v>
      </c>
    </row>
    <row r="23" spans="1:7" ht="30" customHeight="1" x14ac:dyDescent="0.25">
      <c r="A23" s="32">
        <f t="shared" si="0"/>
        <v>13</v>
      </c>
      <c r="B23" s="33"/>
      <c r="C23" s="34" t="s">
        <v>71</v>
      </c>
      <c r="D23" s="35" t="s">
        <v>28</v>
      </c>
      <c r="E23" s="61">
        <f>2.7986*100</f>
        <v>279.86</v>
      </c>
      <c r="F23" s="33"/>
      <c r="G23" s="42"/>
    </row>
    <row r="24" spans="1:7" s="55" customFormat="1" ht="30" customHeight="1" x14ac:dyDescent="0.2">
      <c r="A24" s="50">
        <f t="shared" si="0"/>
        <v>14</v>
      </c>
      <c r="B24" s="51"/>
      <c r="C24" s="52" t="s">
        <v>31</v>
      </c>
      <c r="D24" s="53" t="s">
        <v>28</v>
      </c>
      <c r="E24" s="78">
        <f>E23*1.26</f>
        <v>352.62360000000001</v>
      </c>
      <c r="F24" s="51"/>
      <c r="G24" s="54" t="s">
        <v>105</v>
      </c>
    </row>
    <row r="25" spans="1:7" x14ac:dyDescent="0.25">
      <c r="A25" s="45"/>
      <c r="B25" s="46"/>
      <c r="C25" s="47" t="s">
        <v>84</v>
      </c>
      <c r="D25" s="46"/>
      <c r="E25" s="79"/>
      <c r="F25" s="46"/>
      <c r="G25" s="48"/>
    </row>
    <row r="26" spans="1:7" ht="30" customHeight="1" x14ac:dyDescent="0.25">
      <c r="A26" s="32">
        <f>A24+1</f>
        <v>15</v>
      </c>
      <c r="B26" s="33"/>
      <c r="C26" s="34" t="s">
        <v>72</v>
      </c>
      <c r="D26" s="35" t="s">
        <v>34</v>
      </c>
      <c r="E26" s="37">
        <v>1</v>
      </c>
      <c r="F26" s="33"/>
      <c r="G26" s="42"/>
    </row>
    <row r="27" spans="1:7" ht="30" customHeight="1" x14ac:dyDescent="0.25">
      <c r="A27" s="32">
        <f>A26+1</f>
        <v>16</v>
      </c>
      <c r="B27" s="33"/>
      <c r="C27" s="34" t="s">
        <v>73</v>
      </c>
      <c r="D27" s="35" t="s">
        <v>34</v>
      </c>
      <c r="E27" s="37">
        <v>1</v>
      </c>
      <c r="F27" s="33"/>
      <c r="G27" s="42"/>
    </row>
    <row r="28" spans="1:7" s="55" customFormat="1" ht="30" customHeight="1" x14ac:dyDescent="0.2">
      <c r="A28" s="50">
        <f t="shared" ref="A28:A55" si="1">A27+1</f>
        <v>17</v>
      </c>
      <c r="B28" s="51"/>
      <c r="C28" s="52" t="s">
        <v>38</v>
      </c>
      <c r="D28" s="53" t="s">
        <v>39</v>
      </c>
      <c r="E28" s="56">
        <v>1</v>
      </c>
      <c r="F28" s="51"/>
      <c r="G28" s="54"/>
    </row>
    <row r="29" spans="1:7" s="55" customFormat="1" ht="30" customHeight="1" x14ac:dyDescent="0.2">
      <c r="A29" s="50">
        <f t="shared" si="1"/>
        <v>18</v>
      </c>
      <c r="B29" s="51"/>
      <c r="C29" s="52" t="s">
        <v>40</v>
      </c>
      <c r="D29" s="53" t="s">
        <v>39</v>
      </c>
      <c r="E29" s="56">
        <v>1</v>
      </c>
      <c r="F29" s="51"/>
      <c r="G29" s="54"/>
    </row>
    <row r="30" spans="1:7" ht="30" customHeight="1" x14ac:dyDescent="0.25">
      <c r="A30" s="32">
        <f t="shared" si="1"/>
        <v>19</v>
      </c>
      <c r="B30" s="33"/>
      <c r="C30" s="34" t="s">
        <v>74</v>
      </c>
      <c r="D30" s="35" t="s">
        <v>37</v>
      </c>
      <c r="E30" s="37">
        <v>1</v>
      </c>
      <c r="F30" s="33"/>
      <c r="G30" s="42"/>
    </row>
    <row r="31" spans="1:7" s="55" customFormat="1" ht="30" customHeight="1" x14ac:dyDescent="0.2">
      <c r="A31" s="50">
        <f t="shared" si="1"/>
        <v>20</v>
      </c>
      <c r="B31" s="51"/>
      <c r="C31" s="52" t="s">
        <v>41</v>
      </c>
      <c r="D31" s="53" t="s">
        <v>37</v>
      </c>
      <c r="E31" s="56">
        <v>2</v>
      </c>
      <c r="F31" s="51"/>
      <c r="G31" s="54"/>
    </row>
    <row r="32" spans="1:7" ht="30" customHeight="1" x14ac:dyDescent="0.25">
      <c r="A32" s="32">
        <f t="shared" si="1"/>
        <v>21</v>
      </c>
      <c r="B32" s="33"/>
      <c r="C32" s="34" t="s">
        <v>42</v>
      </c>
      <c r="D32" s="35" t="s">
        <v>37</v>
      </c>
      <c r="E32" s="37">
        <v>1</v>
      </c>
      <c r="F32" s="33"/>
      <c r="G32" s="42"/>
    </row>
    <row r="33" spans="1:7" ht="30" customHeight="1" x14ac:dyDescent="0.25">
      <c r="A33" s="32">
        <f t="shared" si="1"/>
        <v>22</v>
      </c>
      <c r="B33" s="33"/>
      <c r="C33" s="34" t="s">
        <v>101</v>
      </c>
      <c r="D33" s="35" t="s">
        <v>43</v>
      </c>
      <c r="E33" s="36">
        <v>1.08</v>
      </c>
      <c r="F33" s="33"/>
      <c r="G33" s="42" t="s">
        <v>100</v>
      </c>
    </row>
    <row r="34" spans="1:7" s="63" customFormat="1" ht="30" customHeight="1" x14ac:dyDescent="0.25">
      <c r="A34" s="57">
        <f t="shared" si="1"/>
        <v>23</v>
      </c>
      <c r="B34" s="58"/>
      <c r="C34" s="59" t="s">
        <v>76</v>
      </c>
      <c r="D34" s="60" t="s">
        <v>45</v>
      </c>
      <c r="E34" s="70">
        <v>0.16039999999999999</v>
      </c>
      <c r="F34" s="58"/>
      <c r="G34" s="62"/>
    </row>
    <row r="35" spans="1:7" s="77" customFormat="1" ht="30" customHeight="1" x14ac:dyDescent="0.2">
      <c r="A35" s="71">
        <f t="shared" si="1"/>
        <v>24</v>
      </c>
      <c r="B35" s="72"/>
      <c r="C35" s="73" t="s">
        <v>47</v>
      </c>
      <c r="D35" s="74" t="s">
        <v>37</v>
      </c>
      <c r="E35" s="75">
        <v>26</v>
      </c>
      <c r="F35" s="72"/>
      <c r="G35" s="76"/>
    </row>
    <row r="36" spans="1:7" s="55" customFormat="1" ht="30" customHeight="1" x14ac:dyDescent="0.2">
      <c r="A36" s="50">
        <f t="shared" si="1"/>
        <v>25</v>
      </c>
      <c r="B36" s="51"/>
      <c r="C36" s="52" t="s">
        <v>48</v>
      </c>
      <c r="D36" s="74" t="s">
        <v>37</v>
      </c>
      <c r="E36" s="75">
        <v>295</v>
      </c>
      <c r="F36" s="72"/>
      <c r="G36" s="54"/>
    </row>
    <row r="37" spans="1:7" s="55" customFormat="1" ht="30" customHeight="1" x14ac:dyDescent="0.2">
      <c r="A37" s="50">
        <f t="shared" si="1"/>
        <v>26</v>
      </c>
      <c r="B37" s="51"/>
      <c r="C37" s="52" t="s">
        <v>49</v>
      </c>
      <c r="D37" s="74" t="s">
        <v>34</v>
      </c>
      <c r="E37" s="75">
        <v>34</v>
      </c>
      <c r="F37" s="72"/>
      <c r="G37" s="54"/>
    </row>
    <row r="38" spans="1:7" s="55" customFormat="1" ht="30" customHeight="1" x14ac:dyDescent="0.2">
      <c r="A38" s="50">
        <f t="shared" si="1"/>
        <v>27</v>
      </c>
      <c r="B38" s="51"/>
      <c r="C38" s="52" t="s">
        <v>50</v>
      </c>
      <c r="D38" s="74" t="s">
        <v>37</v>
      </c>
      <c r="E38" s="75">
        <v>204</v>
      </c>
      <c r="F38" s="72"/>
      <c r="G38" s="54"/>
    </row>
    <row r="39" spans="1:7" ht="30" customHeight="1" x14ac:dyDescent="0.25">
      <c r="A39" s="50">
        <f t="shared" si="1"/>
        <v>28</v>
      </c>
      <c r="B39" s="33"/>
      <c r="C39" s="34" t="s">
        <v>77</v>
      </c>
      <c r="D39" s="60" t="s">
        <v>37</v>
      </c>
      <c r="E39" s="80">
        <v>1</v>
      </c>
      <c r="F39" s="58"/>
      <c r="G39" s="42"/>
    </row>
    <row r="40" spans="1:7" s="55" customFormat="1" ht="30" customHeight="1" x14ac:dyDescent="0.2">
      <c r="A40" s="50">
        <f t="shared" si="1"/>
        <v>29</v>
      </c>
      <c r="B40" s="51"/>
      <c r="C40" s="52" t="s">
        <v>53</v>
      </c>
      <c r="D40" s="74" t="s">
        <v>34</v>
      </c>
      <c r="E40" s="75">
        <v>1</v>
      </c>
      <c r="F40" s="72"/>
      <c r="G40" s="54"/>
    </row>
    <row r="41" spans="1:7" s="84" customFormat="1" ht="30" customHeight="1" x14ac:dyDescent="0.25">
      <c r="A41" s="86">
        <f t="shared" si="1"/>
        <v>30</v>
      </c>
      <c r="B41" s="87"/>
      <c r="C41" s="88" t="s">
        <v>107</v>
      </c>
      <c r="D41" s="89" t="s">
        <v>28</v>
      </c>
      <c r="E41" s="90">
        <v>12.4</v>
      </c>
      <c r="F41" s="91"/>
      <c r="G41" s="92"/>
    </row>
    <row r="42" spans="1:7" s="85" customFormat="1" ht="30" customHeight="1" x14ac:dyDescent="0.2">
      <c r="A42" s="86">
        <f t="shared" si="1"/>
        <v>31</v>
      </c>
      <c r="B42" s="93"/>
      <c r="C42" s="94" t="s">
        <v>31</v>
      </c>
      <c r="D42" s="95" t="s">
        <v>28</v>
      </c>
      <c r="E42" s="96">
        <f>E41*1.17</f>
        <v>14.507999999999999</v>
      </c>
      <c r="F42" s="97"/>
      <c r="G42" s="98" t="s">
        <v>108</v>
      </c>
    </row>
    <row r="43" spans="1:7" s="84" customFormat="1" ht="30" customHeight="1" x14ac:dyDescent="0.25">
      <c r="A43" s="86">
        <f t="shared" si="1"/>
        <v>32</v>
      </c>
      <c r="B43" s="87"/>
      <c r="C43" s="88" t="s">
        <v>110</v>
      </c>
      <c r="D43" s="89" t="s">
        <v>28</v>
      </c>
      <c r="E43" s="90">
        <v>14.6</v>
      </c>
      <c r="F43" s="91"/>
      <c r="G43" s="92"/>
    </row>
    <row r="44" spans="1:7" s="85" customFormat="1" ht="30" customHeight="1" x14ac:dyDescent="0.2">
      <c r="A44" s="86">
        <f t="shared" si="1"/>
        <v>33</v>
      </c>
      <c r="B44" s="93"/>
      <c r="C44" s="94" t="s">
        <v>27</v>
      </c>
      <c r="D44" s="95" t="s">
        <v>28</v>
      </c>
      <c r="E44" s="99">
        <f>E43*1.1</f>
        <v>16.060000000000002</v>
      </c>
      <c r="F44" s="97"/>
      <c r="G44" s="98" t="s">
        <v>106</v>
      </c>
    </row>
    <row r="45" spans="1:7" s="40" customFormat="1" ht="30" customHeight="1" x14ac:dyDescent="0.25">
      <c r="A45" s="50">
        <f t="shared" si="1"/>
        <v>34</v>
      </c>
      <c r="B45" s="39"/>
      <c r="C45" s="34" t="s">
        <v>93</v>
      </c>
      <c r="D45" s="60" t="s">
        <v>24</v>
      </c>
      <c r="E45" s="81">
        <v>31.8</v>
      </c>
      <c r="F45" s="82"/>
      <c r="G45" s="41"/>
    </row>
    <row r="46" spans="1:7" s="55" customFormat="1" ht="30" customHeight="1" x14ac:dyDescent="0.2">
      <c r="A46" s="50">
        <f t="shared" si="1"/>
        <v>35</v>
      </c>
      <c r="B46" s="51"/>
      <c r="C46" s="52" t="s">
        <v>52</v>
      </c>
      <c r="D46" s="74" t="s">
        <v>51</v>
      </c>
      <c r="E46" s="78">
        <v>6.36</v>
      </c>
      <c r="F46" s="72"/>
      <c r="G46" s="54"/>
    </row>
    <row r="47" spans="1:7" ht="30" customHeight="1" x14ac:dyDescent="0.25">
      <c r="A47" s="50">
        <f t="shared" si="1"/>
        <v>36</v>
      </c>
      <c r="B47" s="33"/>
      <c r="C47" s="34" t="s">
        <v>78</v>
      </c>
      <c r="D47" s="60" t="s">
        <v>36</v>
      </c>
      <c r="E47" s="83">
        <v>1.321</v>
      </c>
      <c r="F47" s="58"/>
      <c r="G47" s="42"/>
    </row>
    <row r="48" spans="1:7" s="55" customFormat="1" ht="30" customHeight="1" x14ac:dyDescent="0.2">
      <c r="A48" s="50">
        <f t="shared" si="1"/>
        <v>37</v>
      </c>
      <c r="B48" s="51"/>
      <c r="C48" s="52" t="s">
        <v>55</v>
      </c>
      <c r="D48" s="74" t="s">
        <v>36</v>
      </c>
      <c r="E48" s="78">
        <v>0.75</v>
      </c>
      <c r="F48" s="72"/>
      <c r="G48" s="54"/>
    </row>
    <row r="49" spans="1:7" s="55" customFormat="1" ht="30" customHeight="1" x14ac:dyDescent="0.2">
      <c r="A49" s="50">
        <f t="shared" si="1"/>
        <v>38</v>
      </c>
      <c r="B49" s="51"/>
      <c r="C49" s="52" t="s">
        <v>56</v>
      </c>
      <c r="D49" s="74" t="s">
        <v>51</v>
      </c>
      <c r="E49" s="75">
        <v>571</v>
      </c>
      <c r="F49" s="72"/>
      <c r="G49" s="54"/>
    </row>
    <row r="50" spans="1:7" ht="30" customHeight="1" x14ac:dyDescent="0.25">
      <c r="A50" s="32">
        <f t="shared" si="1"/>
        <v>39</v>
      </c>
      <c r="B50" s="33"/>
      <c r="C50" s="34" t="s">
        <v>79</v>
      </c>
      <c r="D50" s="60" t="s">
        <v>94</v>
      </c>
      <c r="E50" s="61">
        <f>0.10904*1000</f>
        <v>109.03999999999999</v>
      </c>
      <c r="F50" s="58"/>
      <c r="G50" s="42"/>
    </row>
    <row r="51" spans="1:7" s="55" customFormat="1" ht="30" customHeight="1" x14ac:dyDescent="0.2">
      <c r="A51" s="50">
        <f t="shared" si="1"/>
        <v>40</v>
      </c>
      <c r="B51" s="51"/>
      <c r="C51" s="52" t="s">
        <v>31</v>
      </c>
      <c r="D51" s="74" t="s">
        <v>28</v>
      </c>
      <c r="E51" s="78">
        <f>E50*1.17</f>
        <v>127.57679999999998</v>
      </c>
      <c r="F51" s="72"/>
      <c r="G51" s="54" t="s">
        <v>102</v>
      </c>
    </row>
    <row r="52" spans="1:7" ht="30" customHeight="1" x14ac:dyDescent="0.25">
      <c r="A52" s="32">
        <f t="shared" si="1"/>
        <v>41</v>
      </c>
      <c r="B52" s="33"/>
      <c r="C52" s="34" t="s">
        <v>80</v>
      </c>
      <c r="D52" s="60" t="s">
        <v>28</v>
      </c>
      <c r="E52" s="61">
        <f>E50*0.1</f>
        <v>10.904</v>
      </c>
      <c r="F52" s="58"/>
      <c r="G52" s="42"/>
    </row>
    <row r="53" spans="1:7" s="55" customFormat="1" ht="26.25" customHeight="1" x14ac:dyDescent="0.2">
      <c r="A53" s="50">
        <f t="shared" si="1"/>
        <v>42</v>
      </c>
      <c r="B53" s="51"/>
      <c r="C53" s="52" t="s">
        <v>81</v>
      </c>
      <c r="D53" s="74" t="s">
        <v>28</v>
      </c>
      <c r="E53" s="78">
        <v>12.75</v>
      </c>
      <c r="F53" s="72"/>
      <c r="G53" s="54" t="s">
        <v>109</v>
      </c>
    </row>
    <row r="54" spans="1:7" s="63" customFormat="1" ht="30" customHeight="1" x14ac:dyDescent="0.25">
      <c r="A54" s="57">
        <f t="shared" si="1"/>
        <v>43</v>
      </c>
      <c r="B54" s="58"/>
      <c r="C54" s="59" t="s">
        <v>82</v>
      </c>
      <c r="D54" s="60" t="s">
        <v>35</v>
      </c>
      <c r="E54" s="61">
        <v>160.38999999999999</v>
      </c>
      <c r="F54" s="58"/>
      <c r="G54" s="62"/>
    </row>
    <row r="55" spans="1:7" s="63" customFormat="1" ht="30" customHeight="1" thickBot="1" x14ac:dyDescent="0.3">
      <c r="A55" s="64">
        <f t="shared" si="1"/>
        <v>44</v>
      </c>
      <c r="B55" s="65"/>
      <c r="C55" s="66" t="s">
        <v>83</v>
      </c>
      <c r="D55" s="67" t="s">
        <v>35</v>
      </c>
      <c r="E55" s="68">
        <v>22.42</v>
      </c>
      <c r="F55" s="65"/>
      <c r="G55" s="69"/>
    </row>
    <row r="57" spans="1:7" x14ac:dyDescent="0.25">
      <c r="B57" s="326" t="s">
        <v>89</v>
      </c>
      <c r="C57" s="326"/>
      <c r="D57" s="326"/>
      <c r="E57" s="326"/>
      <c r="F57" s="326"/>
    </row>
    <row r="58" spans="1:7" ht="47.25" customHeight="1" x14ac:dyDescent="0.25">
      <c r="B58" s="326" t="s">
        <v>90</v>
      </c>
      <c r="C58" s="326"/>
      <c r="D58" s="326"/>
      <c r="E58" s="326"/>
      <c r="F58" s="326"/>
    </row>
  </sheetData>
  <mergeCells count="9">
    <mergeCell ref="G6:G7"/>
    <mergeCell ref="C6:C7"/>
    <mergeCell ref="B57:F57"/>
    <mergeCell ref="B58:F58"/>
    <mergeCell ref="A6:A7"/>
    <mergeCell ref="D6:D7"/>
    <mergeCell ref="B6:B7"/>
    <mergeCell ref="E6:E7"/>
    <mergeCell ref="F6:F7"/>
  </mergeCells>
  <pageMargins left="0.7" right="0.7" top="0.75" bottom="0.75" header="0.3" footer="0.3"/>
  <pageSetup paperSize="9" orientation="portrait" r:id="rId1"/>
  <ignoredErrors>
    <ignoredError sqref="E21 E5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9DA4-D67F-48BD-8EF9-E2F3DC97838A}">
  <sheetPr>
    <pageSetUpPr fitToPage="1"/>
  </sheetPr>
  <dimension ref="A1:IA486"/>
  <sheetViews>
    <sheetView topLeftCell="A443" workbookViewId="0">
      <selection activeCell="B26" sqref="B26"/>
    </sheetView>
  </sheetViews>
  <sheetFormatPr defaultColWidth="9.140625" defaultRowHeight="11.25" customHeight="1" x14ac:dyDescent="0.2"/>
  <cols>
    <col min="1" max="1" width="8.85546875" style="108" customWidth="1"/>
    <col min="2" max="2" width="20.140625" style="100" customWidth="1"/>
    <col min="3" max="4" width="10.42578125" style="100" customWidth="1"/>
    <col min="5" max="5" width="13.28515625" style="100" customWidth="1"/>
    <col min="6" max="6" width="8.5703125" style="100" customWidth="1"/>
    <col min="7" max="7" width="10.7109375" style="100" customWidth="1"/>
    <col min="8" max="8" width="8.42578125" style="100" customWidth="1"/>
    <col min="9" max="9" width="13.140625" style="100" customWidth="1"/>
    <col min="10" max="10" width="12.28515625" style="100" customWidth="1"/>
    <col min="11" max="11" width="8.5703125" style="100" customWidth="1"/>
    <col min="12" max="12" width="13" style="100" customWidth="1"/>
    <col min="13" max="13" width="7.85546875" style="100" customWidth="1"/>
    <col min="14" max="14" width="13.28515625" style="100" customWidth="1"/>
    <col min="15" max="15" width="1.140625" style="100" hidden="1" customWidth="1"/>
    <col min="16" max="16" width="73.85546875" style="100" hidden="1" customWidth="1"/>
    <col min="17" max="17" width="83.42578125" style="100" hidden="1" customWidth="1"/>
    <col min="18" max="24" width="9.140625" style="100"/>
    <col min="25" max="40" width="87.28515625" style="107" hidden="1" customWidth="1"/>
    <col min="41" max="46" width="71.7109375" style="101" hidden="1" customWidth="1"/>
    <col min="47" max="54" width="87.28515625" style="107" hidden="1" customWidth="1"/>
    <col min="55" max="60" width="71.7109375" style="101" hidden="1" customWidth="1"/>
    <col min="61" max="68" width="87.28515625" style="107" hidden="1" customWidth="1"/>
    <col min="69" max="74" width="71.7109375" style="101" hidden="1" customWidth="1"/>
    <col min="75" max="82" width="87.28515625" style="107" hidden="1" customWidth="1"/>
    <col min="83" max="88" width="71.7109375" style="101" hidden="1" customWidth="1"/>
    <col min="89" max="96" width="87.28515625" style="107" hidden="1" customWidth="1"/>
    <col min="97" max="102" width="71.7109375" style="101" hidden="1" customWidth="1"/>
    <col min="103" max="110" width="87.28515625" style="107" hidden="1" customWidth="1"/>
    <col min="111" max="152" width="159" style="106" hidden="1" customWidth="1"/>
    <col min="153" max="155" width="32.28515625" style="105" hidden="1" customWidth="1"/>
    <col min="156" max="157" width="159" style="104" hidden="1" customWidth="1"/>
    <col min="158" max="160" width="34.140625" style="101" hidden="1" customWidth="1"/>
    <col min="161" max="162" width="130" style="101" hidden="1" customWidth="1"/>
    <col min="163" max="166" width="34.140625" style="101" hidden="1" customWidth="1"/>
    <col min="167" max="167" width="130" style="101" hidden="1" customWidth="1"/>
    <col min="168" max="173" width="95.85546875" style="101" hidden="1" customWidth="1"/>
    <col min="174" max="178" width="53.42578125" style="103" hidden="1" customWidth="1"/>
    <col min="179" max="183" width="55.42578125" style="102" hidden="1" customWidth="1"/>
    <col min="184" max="188" width="53.42578125" style="103" hidden="1" customWidth="1"/>
    <col min="189" max="193" width="55.42578125" style="102" hidden="1" customWidth="1"/>
    <col min="194" max="235" width="159" style="101" hidden="1" customWidth="1"/>
    <col min="236" max="16384" width="9.140625" style="100"/>
  </cols>
  <sheetData>
    <row r="1" spans="1:138" s="109" customFormat="1" ht="15" x14ac:dyDescent="0.25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231" t="s">
        <v>435</v>
      </c>
    </row>
    <row r="2" spans="1:138" s="109" customFormat="1" ht="11.25" customHeight="1" x14ac:dyDescent="0.2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231" t="s">
        <v>434</v>
      </c>
    </row>
    <row r="3" spans="1:138" s="109" customFormat="1" ht="8.25" customHeigh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231"/>
    </row>
    <row r="4" spans="1:138" s="109" customFormat="1" ht="2.25" customHeight="1" x14ac:dyDescent="0.25">
      <c r="A4" s="230"/>
      <c r="B4" s="123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</row>
    <row r="5" spans="1:138" s="109" customFormat="1" ht="15" x14ac:dyDescent="0.25">
      <c r="A5" s="230" t="s">
        <v>433</v>
      </c>
      <c r="B5" s="123"/>
      <c r="C5" s="125"/>
      <c r="E5" s="125"/>
      <c r="F5" s="125"/>
      <c r="G5" s="332" t="s">
        <v>432</v>
      </c>
      <c r="H5" s="332"/>
      <c r="I5" s="332"/>
      <c r="J5" s="332"/>
      <c r="K5" s="332"/>
      <c r="L5" s="332"/>
      <c r="M5" s="332"/>
      <c r="N5" s="332"/>
      <c r="Y5" s="118" t="s">
        <v>432</v>
      </c>
      <c r="Z5" s="118" t="s">
        <v>59</v>
      </c>
      <c r="AA5" s="118" t="s">
        <v>59</v>
      </c>
      <c r="AB5" s="118" t="s">
        <v>59</v>
      </c>
      <c r="AC5" s="118" t="s">
        <v>59</v>
      </c>
      <c r="AD5" s="118" t="s">
        <v>59</v>
      </c>
      <c r="AE5" s="118" t="s">
        <v>59</v>
      </c>
      <c r="AF5" s="118" t="s">
        <v>59</v>
      </c>
    </row>
    <row r="6" spans="1:138" s="109" customFormat="1" ht="68.25" x14ac:dyDescent="0.25">
      <c r="A6" s="230" t="s">
        <v>431</v>
      </c>
      <c r="B6" s="123"/>
      <c r="C6" s="125"/>
      <c r="E6" s="222"/>
      <c r="F6" s="222"/>
      <c r="G6" s="331" t="s">
        <v>430</v>
      </c>
      <c r="H6" s="331"/>
      <c r="I6" s="331"/>
      <c r="J6" s="331"/>
      <c r="K6" s="331"/>
      <c r="L6" s="331"/>
      <c r="M6" s="331"/>
      <c r="N6" s="331"/>
      <c r="AG6" s="118" t="s">
        <v>430</v>
      </c>
      <c r="AH6" s="118" t="s">
        <v>59</v>
      </c>
      <c r="AI6" s="118" t="s">
        <v>59</v>
      </c>
      <c r="AJ6" s="118" t="s">
        <v>59</v>
      </c>
      <c r="AK6" s="118" t="s">
        <v>59</v>
      </c>
      <c r="AL6" s="118" t="s">
        <v>59</v>
      </c>
      <c r="AM6" s="118" t="s">
        <v>59</v>
      </c>
      <c r="AN6" s="118" t="s">
        <v>59</v>
      </c>
    </row>
    <row r="7" spans="1:138" s="109" customFormat="1" ht="45.75" x14ac:dyDescent="0.25">
      <c r="A7" s="333" t="s">
        <v>429</v>
      </c>
      <c r="B7" s="333"/>
      <c r="C7" s="333"/>
      <c r="D7" s="333"/>
      <c r="E7" s="333"/>
      <c r="F7" s="333"/>
      <c r="G7" s="331" t="s">
        <v>428</v>
      </c>
      <c r="H7" s="331"/>
      <c r="I7" s="331"/>
      <c r="J7" s="331"/>
      <c r="K7" s="331"/>
      <c r="L7" s="331"/>
      <c r="M7" s="331"/>
      <c r="N7" s="331"/>
      <c r="P7" s="229" t="s">
        <v>429</v>
      </c>
      <c r="Q7" s="228" t="s">
        <v>428</v>
      </c>
      <c r="R7" s="116"/>
      <c r="S7" s="116"/>
      <c r="T7" s="116"/>
      <c r="U7" s="116"/>
      <c r="V7" s="116"/>
      <c r="W7" s="116"/>
      <c r="X7" s="116"/>
      <c r="AO7" s="112" t="s">
        <v>429</v>
      </c>
      <c r="AP7" s="112" t="s">
        <v>59</v>
      </c>
      <c r="AQ7" s="112" t="s">
        <v>59</v>
      </c>
      <c r="AR7" s="112" t="s">
        <v>59</v>
      </c>
      <c r="AS7" s="112" t="s">
        <v>59</v>
      </c>
      <c r="AT7" s="112" t="s">
        <v>59</v>
      </c>
      <c r="AU7" s="118" t="s">
        <v>428</v>
      </c>
      <c r="AV7" s="118" t="s">
        <v>59</v>
      </c>
      <c r="AW7" s="118" t="s">
        <v>59</v>
      </c>
      <c r="AX7" s="118" t="s">
        <v>59</v>
      </c>
      <c r="AY7" s="118" t="s">
        <v>59</v>
      </c>
      <c r="AZ7" s="118" t="s">
        <v>59</v>
      </c>
      <c r="BA7" s="118" t="s">
        <v>59</v>
      </c>
      <c r="BB7" s="118" t="s">
        <v>59</v>
      </c>
    </row>
    <row r="8" spans="1:138" s="109" customFormat="1" ht="78.75" x14ac:dyDescent="0.25">
      <c r="A8" s="334" t="s">
        <v>427</v>
      </c>
      <c r="B8" s="334"/>
      <c r="C8" s="334"/>
      <c r="D8" s="334"/>
      <c r="E8" s="334"/>
      <c r="F8" s="334"/>
      <c r="G8" s="331"/>
      <c r="H8" s="331"/>
      <c r="I8" s="331"/>
      <c r="J8" s="331"/>
      <c r="K8" s="331"/>
      <c r="L8" s="331"/>
      <c r="M8" s="331"/>
      <c r="N8" s="331"/>
      <c r="P8" s="229" t="s">
        <v>427</v>
      </c>
      <c r="Q8" s="228"/>
      <c r="R8" s="116"/>
      <c r="S8" s="116"/>
      <c r="T8" s="116"/>
      <c r="U8" s="116"/>
      <c r="V8" s="116"/>
      <c r="W8" s="116"/>
      <c r="X8" s="116"/>
      <c r="BC8" s="112" t="s">
        <v>427</v>
      </c>
      <c r="BD8" s="112" t="s">
        <v>59</v>
      </c>
      <c r="BE8" s="112" t="s">
        <v>59</v>
      </c>
      <c r="BF8" s="112" t="s">
        <v>59</v>
      </c>
      <c r="BG8" s="112" t="s">
        <v>59</v>
      </c>
      <c r="BH8" s="112" t="s">
        <v>59</v>
      </c>
      <c r="BI8" s="118" t="s">
        <v>59</v>
      </c>
      <c r="BJ8" s="118" t="s">
        <v>59</v>
      </c>
      <c r="BK8" s="118" t="s">
        <v>59</v>
      </c>
      <c r="BL8" s="118" t="s">
        <v>59</v>
      </c>
      <c r="BM8" s="118" t="s">
        <v>59</v>
      </c>
      <c r="BN8" s="118" t="s">
        <v>59</v>
      </c>
      <c r="BO8" s="118" t="s">
        <v>59</v>
      </c>
      <c r="BP8" s="118" t="s">
        <v>59</v>
      </c>
    </row>
    <row r="9" spans="1:138" s="109" customFormat="1" ht="33.75" x14ac:dyDescent="0.25">
      <c r="A9" s="333" t="s">
        <v>426</v>
      </c>
      <c r="B9" s="333"/>
      <c r="C9" s="333"/>
      <c r="D9" s="333"/>
      <c r="E9" s="333"/>
      <c r="F9" s="333"/>
      <c r="G9" s="331"/>
      <c r="H9" s="331"/>
      <c r="I9" s="331"/>
      <c r="J9" s="331"/>
      <c r="K9" s="331"/>
      <c r="L9" s="331"/>
      <c r="M9" s="331"/>
      <c r="N9" s="331"/>
      <c r="P9" s="229" t="s">
        <v>426</v>
      </c>
      <c r="Q9" s="228"/>
      <c r="R9" s="116"/>
      <c r="S9" s="116"/>
      <c r="T9" s="116"/>
      <c r="U9" s="116"/>
      <c r="V9" s="116"/>
      <c r="W9" s="116"/>
      <c r="X9" s="116"/>
      <c r="BQ9" s="112" t="s">
        <v>426</v>
      </c>
      <c r="BR9" s="112" t="s">
        <v>59</v>
      </c>
      <c r="BS9" s="112" t="s">
        <v>59</v>
      </c>
      <c r="BT9" s="112" t="s">
        <v>59</v>
      </c>
      <c r="BU9" s="112" t="s">
        <v>59</v>
      </c>
      <c r="BV9" s="112" t="s">
        <v>59</v>
      </c>
      <c r="BW9" s="118" t="s">
        <v>59</v>
      </c>
      <c r="BX9" s="118" t="s">
        <v>59</v>
      </c>
      <c r="BY9" s="118" t="s">
        <v>59</v>
      </c>
      <c r="BZ9" s="118" t="s">
        <v>59</v>
      </c>
      <c r="CA9" s="118" t="s">
        <v>59</v>
      </c>
      <c r="CB9" s="118" t="s">
        <v>59</v>
      </c>
      <c r="CC9" s="118" t="s">
        <v>59</v>
      </c>
      <c r="CD9" s="118" t="s">
        <v>59</v>
      </c>
    </row>
    <row r="10" spans="1:138" s="109" customFormat="1" ht="15" x14ac:dyDescent="0.25">
      <c r="A10" s="338" t="s">
        <v>425</v>
      </c>
      <c r="B10" s="338"/>
      <c r="C10" s="338"/>
      <c r="D10" s="338"/>
      <c r="E10" s="338"/>
      <c r="F10" s="338"/>
      <c r="G10" s="331" t="s">
        <v>424</v>
      </c>
      <c r="H10" s="331"/>
      <c r="I10" s="331"/>
      <c r="J10" s="331"/>
      <c r="K10" s="331"/>
      <c r="L10" s="331"/>
      <c r="M10" s="331"/>
      <c r="N10" s="331"/>
      <c r="P10" s="227"/>
      <c r="Q10" s="227"/>
      <c r="CE10" s="112" t="s">
        <v>425</v>
      </c>
      <c r="CF10" s="112" t="s">
        <v>59</v>
      </c>
      <c r="CG10" s="112" t="s">
        <v>59</v>
      </c>
      <c r="CH10" s="112" t="s">
        <v>59</v>
      </c>
      <c r="CI10" s="112" t="s">
        <v>59</v>
      </c>
      <c r="CJ10" s="112" t="s">
        <v>59</v>
      </c>
      <c r="CK10" s="118" t="s">
        <v>424</v>
      </c>
      <c r="CL10" s="118" t="s">
        <v>59</v>
      </c>
      <c r="CM10" s="118" t="s">
        <v>59</v>
      </c>
      <c r="CN10" s="118" t="s">
        <v>59</v>
      </c>
      <c r="CO10" s="118" t="s">
        <v>59</v>
      </c>
      <c r="CP10" s="118" t="s">
        <v>59</v>
      </c>
      <c r="CQ10" s="118" t="s">
        <v>59</v>
      </c>
      <c r="CR10" s="118" t="s">
        <v>59</v>
      </c>
    </row>
    <row r="11" spans="1:138" s="109" customFormat="1" ht="15" x14ac:dyDescent="0.25">
      <c r="A11" s="338" t="s">
        <v>423</v>
      </c>
      <c r="B11" s="338"/>
      <c r="C11" s="338"/>
      <c r="D11" s="338"/>
      <c r="E11" s="338"/>
      <c r="F11" s="338"/>
      <c r="G11" s="331"/>
      <c r="H11" s="331"/>
      <c r="I11" s="331"/>
      <c r="J11" s="331"/>
      <c r="K11" s="331"/>
      <c r="L11" s="331"/>
      <c r="M11" s="331"/>
      <c r="N11" s="331"/>
      <c r="CS11" s="112" t="s">
        <v>423</v>
      </c>
      <c r="CT11" s="112" t="s">
        <v>59</v>
      </c>
      <c r="CU11" s="112" t="s">
        <v>59</v>
      </c>
      <c r="CV11" s="112" t="s">
        <v>59</v>
      </c>
      <c r="CW11" s="112" t="s">
        <v>59</v>
      </c>
      <c r="CX11" s="112" t="s">
        <v>59</v>
      </c>
      <c r="CY11" s="118" t="s">
        <v>59</v>
      </c>
      <c r="CZ11" s="118" t="s">
        <v>59</v>
      </c>
      <c r="DA11" s="118" t="s">
        <v>59</v>
      </c>
      <c r="DB11" s="118" t="s">
        <v>59</v>
      </c>
      <c r="DC11" s="118" t="s">
        <v>59</v>
      </c>
      <c r="DD11" s="118" t="s">
        <v>59</v>
      </c>
      <c r="DE11" s="118" t="s">
        <v>59</v>
      </c>
      <c r="DF11" s="118" t="s">
        <v>59</v>
      </c>
    </row>
    <row r="12" spans="1:138" s="109" customFormat="1" ht="8.25" customHeight="1" x14ac:dyDescent="0.25">
      <c r="A12" s="226"/>
      <c r="B12" s="125"/>
      <c r="C12" s="125"/>
      <c r="D12" s="125"/>
      <c r="E12" s="125"/>
      <c r="F12" s="123"/>
      <c r="G12" s="123"/>
      <c r="H12" s="123"/>
      <c r="I12" s="123"/>
      <c r="J12" s="123"/>
      <c r="K12" s="123"/>
      <c r="L12" s="123"/>
      <c r="M12" s="123"/>
      <c r="N12" s="123"/>
    </row>
    <row r="13" spans="1:138" s="109" customFormat="1" ht="15" x14ac:dyDescent="0.25">
      <c r="A13" s="335"/>
      <c r="B13" s="335"/>
      <c r="C13" s="335"/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DG13" s="117" t="s">
        <v>59</v>
      </c>
      <c r="DH13" s="117" t="s">
        <v>59</v>
      </c>
      <c r="DI13" s="117" t="s">
        <v>59</v>
      </c>
      <c r="DJ13" s="117" t="s">
        <v>59</v>
      </c>
      <c r="DK13" s="117" t="s">
        <v>59</v>
      </c>
      <c r="DL13" s="117" t="s">
        <v>59</v>
      </c>
      <c r="DM13" s="117" t="s">
        <v>59</v>
      </c>
      <c r="DN13" s="117" t="s">
        <v>59</v>
      </c>
      <c r="DO13" s="117" t="s">
        <v>59</v>
      </c>
      <c r="DP13" s="117" t="s">
        <v>59</v>
      </c>
      <c r="DQ13" s="117" t="s">
        <v>59</v>
      </c>
      <c r="DR13" s="117" t="s">
        <v>59</v>
      </c>
      <c r="DS13" s="117" t="s">
        <v>59</v>
      </c>
      <c r="DT13" s="117" t="s">
        <v>59</v>
      </c>
    </row>
    <row r="14" spans="1:138" s="109" customFormat="1" ht="15" x14ac:dyDescent="0.25">
      <c r="A14" s="336" t="s">
        <v>422</v>
      </c>
      <c r="B14" s="336"/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</row>
    <row r="15" spans="1:138" s="109" customFormat="1" ht="8.25" customHeight="1" x14ac:dyDescent="0.25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</row>
    <row r="16" spans="1:138" s="109" customFormat="1" ht="15" x14ac:dyDescent="0.25">
      <c r="A16" s="335" t="s">
        <v>419</v>
      </c>
      <c r="B16" s="335"/>
      <c r="C16" s="335"/>
      <c r="D16" s="335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DU16" s="117" t="s">
        <v>419</v>
      </c>
      <c r="DV16" s="117" t="s">
        <v>59</v>
      </c>
      <c r="DW16" s="117" t="s">
        <v>59</v>
      </c>
      <c r="DX16" s="117" t="s">
        <v>59</v>
      </c>
      <c r="DY16" s="117" t="s">
        <v>59</v>
      </c>
      <c r="DZ16" s="117" t="s">
        <v>59</v>
      </c>
      <c r="EA16" s="117" t="s">
        <v>59</v>
      </c>
      <c r="EB16" s="117" t="s">
        <v>59</v>
      </c>
      <c r="EC16" s="117" t="s">
        <v>59</v>
      </c>
      <c r="ED16" s="117" t="s">
        <v>59</v>
      </c>
      <c r="EE16" s="117" t="s">
        <v>59</v>
      </c>
      <c r="EF16" s="117" t="s">
        <v>59</v>
      </c>
      <c r="EG16" s="117" t="s">
        <v>59</v>
      </c>
      <c r="EH16" s="117" t="s">
        <v>59</v>
      </c>
    </row>
    <row r="17" spans="1:155" s="109" customFormat="1" ht="15" x14ac:dyDescent="0.25">
      <c r="A17" s="336" t="s">
        <v>421</v>
      </c>
      <c r="B17" s="336"/>
      <c r="C17" s="336"/>
      <c r="D17" s="336"/>
      <c r="E17" s="336"/>
      <c r="F17" s="336"/>
      <c r="G17" s="336"/>
      <c r="H17" s="336"/>
      <c r="I17" s="336"/>
      <c r="J17" s="336"/>
      <c r="K17" s="336"/>
      <c r="L17" s="336"/>
      <c r="M17" s="336"/>
      <c r="N17" s="336"/>
    </row>
    <row r="18" spans="1:155" s="109" customFormat="1" ht="24" customHeight="1" x14ac:dyDescent="0.25">
      <c r="A18" s="337" t="s">
        <v>420</v>
      </c>
      <c r="B18" s="337"/>
      <c r="C18" s="337"/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7"/>
    </row>
    <row r="19" spans="1:155" s="109" customFormat="1" ht="8.25" customHeight="1" x14ac:dyDescent="0.25">
      <c r="A19" s="224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</row>
    <row r="20" spans="1:155" s="109" customFormat="1" ht="15" x14ac:dyDescent="0.25">
      <c r="A20" s="340" t="s">
        <v>419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EI20" s="117" t="s">
        <v>419</v>
      </c>
      <c r="EJ20" s="117" t="s">
        <v>59</v>
      </c>
      <c r="EK20" s="117" t="s">
        <v>59</v>
      </c>
      <c r="EL20" s="117" t="s">
        <v>59</v>
      </c>
      <c r="EM20" s="117" t="s">
        <v>59</v>
      </c>
      <c r="EN20" s="117" t="s">
        <v>59</v>
      </c>
      <c r="EO20" s="117" t="s">
        <v>59</v>
      </c>
      <c r="EP20" s="117" t="s">
        <v>59</v>
      </c>
      <c r="EQ20" s="117" t="s">
        <v>59</v>
      </c>
      <c r="ER20" s="117" t="s">
        <v>59</v>
      </c>
      <c r="ES20" s="117" t="s">
        <v>59</v>
      </c>
      <c r="ET20" s="117" t="s">
        <v>59</v>
      </c>
      <c r="EU20" s="117" t="s">
        <v>59</v>
      </c>
      <c r="EV20" s="117" t="s">
        <v>59</v>
      </c>
    </row>
    <row r="21" spans="1:155" s="109" customFormat="1" ht="13.5" customHeight="1" x14ac:dyDescent="0.25">
      <c r="A21" s="336" t="s">
        <v>418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</row>
    <row r="22" spans="1:155" s="109" customFormat="1" ht="15" customHeight="1" x14ac:dyDescent="0.25">
      <c r="A22" s="125" t="s">
        <v>417</v>
      </c>
      <c r="B22" s="223" t="s">
        <v>416</v>
      </c>
      <c r="C22" s="108" t="s">
        <v>415</v>
      </c>
      <c r="D22" s="108"/>
      <c r="E22" s="108"/>
      <c r="F22" s="222"/>
      <c r="G22" s="222"/>
      <c r="H22" s="222"/>
      <c r="I22" s="222"/>
      <c r="J22" s="222"/>
      <c r="K22" s="222"/>
      <c r="L22" s="222"/>
      <c r="M22" s="222"/>
      <c r="N22" s="222"/>
    </row>
    <row r="23" spans="1:155" s="109" customFormat="1" ht="18" customHeight="1" x14ac:dyDescent="0.25">
      <c r="A23" s="125" t="s">
        <v>414</v>
      </c>
      <c r="B23" s="332" t="s">
        <v>413</v>
      </c>
      <c r="C23" s="332"/>
      <c r="D23" s="332"/>
      <c r="E23" s="332"/>
      <c r="F23" s="332"/>
      <c r="G23" s="222"/>
      <c r="H23" s="222"/>
      <c r="I23" s="222"/>
      <c r="J23" s="222"/>
      <c r="K23" s="222"/>
      <c r="L23" s="222"/>
      <c r="M23" s="222"/>
      <c r="N23" s="222"/>
    </row>
    <row r="24" spans="1:155" s="109" customFormat="1" ht="15" x14ac:dyDescent="0.25">
      <c r="A24" s="125"/>
      <c r="B24" s="341" t="s">
        <v>412</v>
      </c>
      <c r="C24" s="341"/>
      <c r="D24" s="341"/>
      <c r="E24" s="341"/>
      <c r="F24" s="341"/>
      <c r="G24" s="219"/>
      <c r="H24" s="219"/>
      <c r="I24" s="219"/>
      <c r="J24" s="219"/>
      <c r="K24" s="219"/>
      <c r="L24" s="219"/>
      <c r="M24" s="221"/>
      <c r="N24" s="219"/>
    </row>
    <row r="25" spans="1:155" s="109" customFormat="1" ht="9.75" customHeight="1" x14ac:dyDescent="0.25">
      <c r="A25" s="125"/>
      <c r="B25" s="125"/>
      <c r="C25" s="125"/>
      <c r="D25" s="220"/>
      <c r="E25" s="220"/>
      <c r="F25" s="220"/>
      <c r="G25" s="220"/>
      <c r="H25" s="220"/>
      <c r="I25" s="220"/>
      <c r="J25" s="220"/>
      <c r="K25" s="220"/>
      <c r="L25" s="220"/>
      <c r="M25" s="219"/>
      <c r="N25" s="219"/>
    </row>
    <row r="26" spans="1:155" s="109" customFormat="1" ht="15" x14ac:dyDescent="0.25">
      <c r="A26" s="216" t="s">
        <v>411</v>
      </c>
      <c r="B26" s="125"/>
      <c r="C26" s="125"/>
      <c r="D26" s="342" t="s">
        <v>410</v>
      </c>
      <c r="E26" s="342"/>
      <c r="F26" s="342"/>
      <c r="G26" s="218"/>
      <c r="H26" s="218"/>
      <c r="I26" s="218"/>
      <c r="J26" s="218"/>
      <c r="K26" s="218"/>
      <c r="L26" s="218"/>
      <c r="M26" s="218"/>
      <c r="N26" s="218"/>
      <c r="EW26" s="116" t="s">
        <v>410</v>
      </c>
      <c r="EX26" s="116" t="s">
        <v>59</v>
      </c>
      <c r="EY26" s="116" t="s">
        <v>59</v>
      </c>
    </row>
    <row r="27" spans="1:155" s="109" customFormat="1" ht="9.75" customHeight="1" x14ac:dyDescent="0.25">
      <c r="A27" s="125"/>
      <c r="B27" s="111"/>
      <c r="C27" s="111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</row>
    <row r="28" spans="1:155" s="109" customFormat="1" ht="12.75" customHeight="1" x14ac:dyDescent="0.25">
      <c r="A28" s="216" t="s">
        <v>409</v>
      </c>
      <c r="B28" s="111"/>
      <c r="C28" s="208">
        <v>29118.51</v>
      </c>
      <c r="D28" s="207" t="s">
        <v>408</v>
      </c>
      <c r="E28" s="206" t="s">
        <v>394</v>
      </c>
      <c r="G28" s="111"/>
      <c r="H28" s="111"/>
      <c r="I28" s="111"/>
      <c r="J28" s="111"/>
      <c r="K28" s="111"/>
      <c r="L28" s="215"/>
      <c r="M28" s="215"/>
      <c r="N28" s="111"/>
    </row>
    <row r="29" spans="1:155" s="109" customFormat="1" ht="12.75" customHeight="1" x14ac:dyDescent="0.25">
      <c r="A29" s="125"/>
      <c r="B29" s="214" t="s">
        <v>407</v>
      </c>
      <c r="C29" s="213"/>
      <c r="D29" s="212"/>
      <c r="E29" s="206"/>
      <c r="G29" s="111"/>
    </row>
    <row r="30" spans="1:155" s="109" customFormat="1" ht="12.75" customHeight="1" x14ac:dyDescent="0.25">
      <c r="A30" s="125"/>
      <c r="B30" s="209" t="s">
        <v>406</v>
      </c>
      <c r="C30" s="208">
        <v>23066.29</v>
      </c>
      <c r="D30" s="207" t="s">
        <v>405</v>
      </c>
      <c r="E30" s="206" t="s">
        <v>394</v>
      </c>
      <c r="G30" s="111" t="s">
        <v>404</v>
      </c>
      <c r="I30" s="111"/>
      <c r="J30" s="111"/>
      <c r="K30" s="111"/>
      <c r="L30" s="208">
        <v>461.47</v>
      </c>
      <c r="M30" s="211" t="s">
        <v>403</v>
      </c>
      <c r="N30" s="206" t="s">
        <v>394</v>
      </c>
    </row>
    <row r="31" spans="1:155" s="109" customFormat="1" ht="12.75" customHeight="1" x14ac:dyDescent="0.25">
      <c r="A31" s="125"/>
      <c r="B31" s="209" t="s">
        <v>402</v>
      </c>
      <c r="C31" s="208">
        <v>48.56</v>
      </c>
      <c r="D31" s="210" t="s">
        <v>401</v>
      </c>
      <c r="E31" s="206" t="s">
        <v>394</v>
      </c>
      <c r="G31" s="111" t="s">
        <v>400</v>
      </c>
      <c r="I31" s="111"/>
      <c r="J31" s="111"/>
      <c r="K31" s="111"/>
      <c r="L31" s="351">
        <v>999.88</v>
      </c>
      <c r="M31" s="351"/>
      <c r="N31" s="206" t="s">
        <v>397</v>
      </c>
    </row>
    <row r="32" spans="1:155" s="109" customFormat="1" ht="12.75" customHeight="1" x14ac:dyDescent="0.25">
      <c r="A32" s="125"/>
      <c r="B32" s="209" t="s">
        <v>399</v>
      </c>
      <c r="C32" s="208">
        <v>0</v>
      </c>
      <c r="D32" s="210" t="s">
        <v>395</v>
      </c>
      <c r="E32" s="206" t="s">
        <v>394</v>
      </c>
      <c r="G32" s="111" t="s">
        <v>398</v>
      </c>
      <c r="I32" s="111"/>
      <c r="J32" s="111"/>
      <c r="K32" s="111"/>
      <c r="L32" s="351">
        <v>306.7</v>
      </c>
      <c r="M32" s="351"/>
      <c r="N32" s="206" t="s">
        <v>397</v>
      </c>
    </row>
    <row r="33" spans="1:163" s="109" customFormat="1" ht="12.75" customHeight="1" x14ac:dyDescent="0.25">
      <c r="A33" s="125"/>
      <c r="B33" s="209" t="s">
        <v>396</v>
      </c>
      <c r="C33" s="208">
        <v>0</v>
      </c>
      <c r="D33" s="207" t="s">
        <v>395</v>
      </c>
      <c r="E33" s="206" t="s">
        <v>394</v>
      </c>
      <c r="G33" s="111"/>
      <c r="H33" s="111"/>
      <c r="I33" s="111"/>
      <c r="J33" s="111"/>
      <c r="K33" s="111"/>
      <c r="L33" s="352" t="s">
        <v>393</v>
      </c>
      <c r="M33" s="352"/>
      <c r="N33" s="111"/>
    </row>
    <row r="34" spans="1:163" s="109" customFormat="1" ht="9.75" customHeight="1" x14ac:dyDescent="0.25">
      <c r="A34" s="205"/>
    </row>
    <row r="35" spans="1:163" s="109" customFormat="1" ht="36" customHeight="1" x14ac:dyDescent="0.25">
      <c r="A35" s="353" t="s">
        <v>1</v>
      </c>
      <c r="B35" s="339" t="s">
        <v>392</v>
      </c>
      <c r="C35" s="339" t="s">
        <v>391</v>
      </c>
      <c r="D35" s="339"/>
      <c r="E35" s="339"/>
      <c r="F35" s="339" t="s">
        <v>390</v>
      </c>
      <c r="G35" s="339" t="s">
        <v>389</v>
      </c>
      <c r="H35" s="339"/>
      <c r="I35" s="339"/>
      <c r="J35" s="339" t="s">
        <v>388</v>
      </c>
      <c r="K35" s="339"/>
      <c r="L35" s="339"/>
      <c r="M35" s="339" t="s">
        <v>387</v>
      </c>
      <c r="N35" s="339" t="s">
        <v>386</v>
      </c>
    </row>
    <row r="36" spans="1:163" s="109" customFormat="1" ht="11.25" customHeight="1" x14ac:dyDescent="0.25">
      <c r="A36" s="353"/>
      <c r="B36" s="339"/>
      <c r="C36" s="339"/>
      <c r="D36" s="339"/>
      <c r="E36" s="339"/>
      <c r="F36" s="339"/>
      <c r="G36" s="339"/>
      <c r="H36" s="339"/>
      <c r="I36" s="339"/>
      <c r="J36" s="339"/>
      <c r="K36" s="339"/>
      <c r="L36" s="339"/>
      <c r="M36" s="339"/>
      <c r="N36" s="339"/>
    </row>
    <row r="37" spans="1:163" s="109" customFormat="1" ht="34.5" customHeight="1" x14ac:dyDescent="0.25">
      <c r="A37" s="353"/>
      <c r="B37" s="339"/>
      <c r="C37" s="339"/>
      <c r="D37" s="339"/>
      <c r="E37" s="339"/>
      <c r="F37" s="339"/>
      <c r="G37" s="204" t="s">
        <v>384</v>
      </c>
      <c r="H37" s="204" t="s">
        <v>383</v>
      </c>
      <c r="I37" s="204" t="s">
        <v>385</v>
      </c>
      <c r="J37" s="204" t="s">
        <v>384</v>
      </c>
      <c r="K37" s="204" t="s">
        <v>383</v>
      </c>
      <c r="L37" s="204" t="s">
        <v>382</v>
      </c>
      <c r="M37" s="339"/>
      <c r="N37" s="339"/>
    </row>
    <row r="38" spans="1:163" s="109" customFormat="1" ht="15" x14ac:dyDescent="0.25">
      <c r="A38" s="203">
        <v>1</v>
      </c>
      <c r="B38" s="202">
        <v>2</v>
      </c>
      <c r="C38" s="343">
        <v>3</v>
      </c>
      <c r="D38" s="343"/>
      <c r="E38" s="343"/>
      <c r="F38" s="202">
        <v>4</v>
      </c>
      <c r="G38" s="202">
        <v>5</v>
      </c>
      <c r="H38" s="202">
        <v>6</v>
      </c>
      <c r="I38" s="202">
        <v>7</v>
      </c>
      <c r="J38" s="202">
        <v>8</v>
      </c>
      <c r="K38" s="202">
        <v>9</v>
      </c>
      <c r="L38" s="202">
        <v>10</v>
      </c>
      <c r="M38" s="202">
        <v>11</v>
      </c>
      <c r="N38" s="202">
        <v>12</v>
      </c>
      <c r="O38" s="201"/>
      <c r="P38" s="201"/>
      <c r="Q38" s="201"/>
    </row>
    <row r="39" spans="1:163" s="109" customFormat="1" ht="15" x14ac:dyDescent="0.25">
      <c r="A39" s="344" t="s">
        <v>7</v>
      </c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6"/>
      <c r="EZ39" s="153" t="s">
        <v>7</v>
      </c>
    </row>
    <row r="40" spans="1:163" s="109" customFormat="1" ht="15" x14ac:dyDescent="0.25">
      <c r="A40" s="347" t="s">
        <v>8</v>
      </c>
      <c r="B40" s="348"/>
      <c r="C40" s="348"/>
      <c r="D40" s="348"/>
      <c r="E40" s="348"/>
      <c r="F40" s="348"/>
      <c r="G40" s="348"/>
      <c r="H40" s="348"/>
      <c r="I40" s="348"/>
      <c r="J40" s="348"/>
      <c r="K40" s="348"/>
      <c r="L40" s="348"/>
      <c r="M40" s="348"/>
      <c r="N40" s="349"/>
      <c r="EZ40" s="153"/>
      <c r="FA40" s="152" t="s">
        <v>8</v>
      </c>
    </row>
    <row r="41" spans="1:163" s="109" customFormat="1" ht="78.75" x14ac:dyDescent="0.25">
      <c r="A41" s="175" t="s">
        <v>179</v>
      </c>
      <c r="B41" s="174" t="s">
        <v>381</v>
      </c>
      <c r="C41" s="350" t="s">
        <v>380</v>
      </c>
      <c r="D41" s="350"/>
      <c r="E41" s="350"/>
      <c r="F41" s="164" t="s">
        <v>9</v>
      </c>
      <c r="G41" s="162">
        <v>0.04</v>
      </c>
      <c r="H41" s="173">
        <v>1</v>
      </c>
      <c r="I41" s="172">
        <v>0.04</v>
      </c>
      <c r="J41" s="163"/>
      <c r="K41" s="162"/>
      <c r="L41" s="163"/>
      <c r="M41" s="162"/>
      <c r="N41" s="192"/>
      <c r="EZ41" s="153"/>
      <c r="FA41" s="152"/>
      <c r="FB41" s="131" t="s">
        <v>380</v>
      </c>
      <c r="FC41" s="131" t="s">
        <v>59</v>
      </c>
      <c r="FD41" s="131" t="s">
        <v>59</v>
      </c>
    </row>
    <row r="42" spans="1:163" s="109" customFormat="1" ht="15" x14ac:dyDescent="0.25">
      <c r="A42" s="168"/>
      <c r="B42" s="120"/>
      <c r="C42" s="354" t="s">
        <v>379</v>
      </c>
      <c r="D42" s="354"/>
      <c r="E42" s="354"/>
      <c r="F42" s="354"/>
      <c r="G42" s="354"/>
      <c r="H42" s="354"/>
      <c r="I42" s="354"/>
      <c r="J42" s="354"/>
      <c r="K42" s="354"/>
      <c r="L42" s="354"/>
      <c r="M42" s="354"/>
      <c r="N42" s="356"/>
      <c r="EZ42" s="153"/>
      <c r="FA42" s="152"/>
      <c r="FB42" s="131"/>
      <c r="FC42" s="131"/>
      <c r="FD42" s="131"/>
      <c r="FE42" s="101" t="s">
        <v>379</v>
      </c>
    </row>
    <row r="43" spans="1:163" s="109" customFormat="1" ht="67.5" x14ac:dyDescent="0.25">
      <c r="A43" s="167"/>
      <c r="B43" s="137" t="s">
        <v>183</v>
      </c>
      <c r="C43" s="357" t="s">
        <v>182</v>
      </c>
      <c r="D43" s="357"/>
      <c r="E43" s="357"/>
      <c r="F43" s="357"/>
      <c r="G43" s="357"/>
      <c r="H43" s="357"/>
      <c r="I43" s="357"/>
      <c r="J43" s="357"/>
      <c r="K43" s="357"/>
      <c r="L43" s="357"/>
      <c r="M43" s="357"/>
      <c r="N43" s="358"/>
      <c r="EZ43" s="153"/>
      <c r="FA43" s="152"/>
      <c r="FB43" s="131"/>
      <c r="FC43" s="131"/>
      <c r="FD43" s="131"/>
      <c r="FF43" s="101" t="s">
        <v>182</v>
      </c>
    </row>
    <row r="44" spans="1:163" s="109" customFormat="1" ht="33.75" x14ac:dyDescent="0.25">
      <c r="A44" s="167"/>
      <c r="B44" s="137" t="s">
        <v>181</v>
      </c>
      <c r="C44" s="357" t="s">
        <v>180</v>
      </c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8"/>
      <c r="EZ44" s="153"/>
      <c r="FA44" s="152"/>
      <c r="FB44" s="131"/>
      <c r="FC44" s="131"/>
      <c r="FD44" s="131"/>
      <c r="FF44" s="101" t="s">
        <v>180</v>
      </c>
    </row>
    <row r="45" spans="1:163" s="109" customFormat="1" ht="15" x14ac:dyDescent="0.25">
      <c r="A45" s="190"/>
      <c r="B45" s="137" t="s">
        <v>179</v>
      </c>
      <c r="C45" s="354" t="s">
        <v>178</v>
      </c>
      <c r="D45" s="354"/>
      <c r="E45" s="354"/>
      <c r="F45" s="180"/>
      <c r="G45" s="156"/>
      <c r="H45" s="156"/>
      <c r="I45" s="156"/>
      <c r="J45" s="177">
        <v>163.80000000000001</v>
      </c>
      <c r="K45" s="188">
        <v>1.3225</v>
      </c>
      <c r="L45" s="177">
        <v>8.67</v>
      </c>
      <c r="M45" s="178">
        <v>52.21</v>
      </c>
      <c r="N45" s="189">
        <v>452.66</v>
      </c>
      <c r="EZ45" s="153"/>
      <c r="FA45" s="152"/>
      <c r="FB45" s="131"/>
      <c r="FC45" s="131"/>
      <c r="FD45" s="131"/>
      <c r="FG45" s="101" t="s">
        <v>178</v>
      </c>
    </row>
    <row r="46" spans="1:163" s="109" customFormat="1" ht="15" x14ac:dyDescent="0.25">
      <c r="A46" s="190"/>
      <c r="B46" s="137" t="s">
        <v>177</v>
      </c>
      <c r="C46" s="354" t="s">
        <v>176</v>
      </c>
      <c r="D46" s="354"/>
      <c r="E46" s="354"/>
      <c r="F46" s="180"/>
      <c r="G46" s="156"/>
      <c r="H46" s="156"/>
      <c r="I46" s="156"/>
      <c r="J46" s="191">
        <v>5771.86</v>
      </c>
      <c r="K46" s="188">
        <v>1.4375</v>
      </c>
      <c r="L46" s="177">
        <v>331.88</v>
      </c>
      <c r="M46" s="178">
        <v>15.71</v>
      </c>
      <c r="N46" s="176">
        <v>5213.83</v>
      </c>
      <c r="EZ46" s="153"/>
      <c r="FA46" s="152"/>
      <c r="FB46" s="131"/>
      <c r="FC46" s="131"/>
      <c r="FD46" s="131"/>
      <c r="FG46" s="101" t="s">
        <v>176</v>
      </c>
    </row>
    <row r="47" spans="1:163" s="109" customFormat="1" ht="15" x14ac:dyDescent="0.25">
      <c r="A47" s="190"/>
      <c r="B47" s="137" t="s">
        <v>175</v>
      </c>
      <c r="C47" s="354" t="s">
        <v>174</v>
      </c>
      <c r="D47" s="354"/>
      <c r="E47" s="354"/>
      <c r="F47" s="180"/>
      <c r="G47" s="156"/>
      <c r="H47" s="156"/>
      <c r="I47" s="156"/>
      <c r="J47" s="177">
        <v>822.15</v>
      </c>
      <c r="K47" s="188">
        <v>1.4375</v>
      </c>
      <c r="L47" s="177">
        <v>47.27</v>
      </c>
      <c r="M47" s="178">
        <v>52.21</v>
      </c>
      <c r="N47" s="176">
        <v>2467.9699999999998</v>
      </c>
      <c r="EZ47" s="153"/>
      <c r="FA47" s="152"/>
      <c r="FB47" s="131"/>
      <c r="FC47" s="131"/>
      <c r="FD47" s="131"/>
      <c r="FG47" s="101" t="s">
        <v>174</v>
      </c>
    </row>
    <row r="48" spans="1:163" s="109" customFormat="1" ht="15" x14ac:dyDescent="0.25">
      <c r="A48" s="190"/>
      <c r="B48" s="137" t="s">
        <v>194</v>
      </c>
      <c r="C48" s="354" t="s">
        <v>193</v>
      </c>
      <c r="D48" s="354"/>
      <c r="E48" s="354"/>
      <c r="F48" s="180"/>
      <c r="G48" s="156"/>
      <c r="H48" s="156"/>
      <c r="I48" s="156"/>
      <c r="J48" s="177">
        <v>6.5</v>
      </c>
      <c r="K48" s="156"/>
      <c r="L48" s="177">
        <v>0.26</v>
      </c>
      <c r="M48" s="193">
        <v>9.5</v>
      </c>
      <c r="N48" s="189">
        <v>2.4700000000000002</v>
      </c>
      <c r="EZ48" s="153"/>
      <c r="FA48" s="152"/>
      <c r="FB48" s="131"/>
      <c r="FC48" s="131"/>
      <c r="FD48" s="131"/>
      <c r="FG48" s="101" t="s">
        <v>193</v>
      </c>
    </row>
    <row r="49" spans="1:166" s="109" customFormat="1" ht="15" x14ac:dyDescent="0.25">
      <c r="A49" s="181"/>
      <c r="B49" s="137"/>
      <c r="C49" s="354" t="s">
        <v>173</v>
      </c>
      <c r="D49" s="354"/>
      <c r="E49" s="354"/>
      <c r="F49" s="180" t="s">
        <v>172</v>
      </c>
      <c r="G49" s="179">
        <v>21</v>
      </c>
      <c r="H49" s="188">
        <v>1.3225</v>
      </c>
      <c r="I49" s="188">
        <v>1.1109</v>
      </c>
      <c r="J49" s="102"/>
      <c r="K49" s="156"/>
      <c r="L49" s="102"/>
      <c r="M49" s="156"/>
      <c r="N49" s="186"/>
      <c r="EZ49" s="153"/>
      <c r="FA49" s="152"/>
      <c r="FB49" s="131"/>
      <c r="FC49" s="131"/>
      <c r="FD49" s="131"/>
      <c r="FH49" s="101" t="s">
        <v>173</v>
      </c>
    </row>
    <row r="50" spans="1:166" s="109" customFormat="1" ht="15" x14ac:dyDescent="0.25">
      <c r="A50" s="181"/>
      <c r="B50" s="137"/>
      <c r="C50" s="354" t="s">
        <v>171</v>
      </c>
      <c r="D50" s="354"/>
      <c r="E50" s="354"/>
      <c r="F50" s="180" t="s">
        <v>172</v>
      </c>
      <c r="G50" s="193">
        <v>60.9</v>
      </c>
      <c r="H50" s="188">
        <v>1.4375</v>
      </c>
      <c r="I50" s="195">
        <v>3.5017499999999999</v>
      </c>
      <c r="J50" s="102"/>
      <c r="K50" s="156"/>
      <c r="L50" s="102"/>
      <c r="M50" s="156"/>
      <c r="N50" s="186"/>
      <c r="EZ50" s="153"/>
      <c r="FA50" s="152"/>
      <c r="FB50" s="131"/>
      <c r="FC50" s="131"/>
      <c r="FD50" s="131"/>
      <c r="FH50" s="101" t="s">
        <v>171</v>
      </c>
    </row>
    <row r="51" spans="1:166" s="109" customFormat="1" ht="15" x14ac:dyDescent="0.25">
      <c r="A51" s="168"/>
      <c r="B51" s="137"/>
      <c r="C51" s="355" t="s">
        <v>170</v>
      </c>
      <c r="D51" s="355"/>
      <c r="E51" s="355"/>
      <c r="F51" s="185"/>
      <c r="G51" s="160"/>
      <c r="H51" s="160"/>
      <c r="I51" s="160"/>
      <c r="J51" s="184">
        <v>5942.16</v>
      </c>
      <c r="K51" s="160"/>
      <c r="L51" s="183">
        <v>340.81</v>
      </c>
      <c r="M51" s="160"/>
      <c r="N51" s="182">
        <v>5668.96</v>
      </c>
      <c r="EZ51" s="153"/>
      <c r="FA51" s="152"/>
      <c r="FB51" s="131"/>
      <c r="FC51" s="131"/>
      <c r="FD51" s="131"/>
      <c r="FI51" s="101" t="s">
        <v>170</v>
      </c>
    </row>
    <row r="52" spans="1:166" s="109" customFormat="1" ht="15" x14ac:dyDescent="0.25">
      <c r="A52" s="181"/>
      <c r="B52" s="137"/>
      <c r="C52" s="354" t="s">
        <v>169</v>
      </c>
      <c r="D52" s="354"/>
      <c r="E52" s="354"/>
      <c r="F52" s="180"/>
      <c r="G52" s="156"/>
      <c r="H52" s="156"/>
      <c r="I52" s="156"/>
      <c r="J52" s="102"/>
      <c r="K52" s="156"/>
      <c r="L52" s="177">
        <v>55.94</v>
      </c>
      <c r="M52" s="156"/>
      <c r="N52" s="176">
        <v>2920.63</v>
      </c>
      <c r="EZ52" s="153"/>
      <c r="FA52" s="152"/>
      <c r="FB52" s="131"/>
      <c r="FC52" s="131"/>
      <c r="FD52" s="131"/>
      <c r="FH52" s="101" t="s">
        <v>169</v>
      </c>
    </row>
    <row r="53" spans="1:166" s="109" customFormat="1" ht="22.5" x14ac:dyDescent="0.25">
      <c r="A53" s="181"/>
      <c r="B53" s="137" t="s">
        <v>351</v>
      </c>
      <c r="C53" s="354" t="s">
        <v>350</v>
      </c>
      <c r="D53" s="354"/>
      <c r="E53" s="354"/>
      <c r="F53" s="180" t="s">
        <v>165</v>
      </c>
      <c r="G53" s="179">
        <v>92</v>
      </c>
      <c r="H53" s="156"/>
      <c r="I53" s="179">
        <v>92</v>
      </c>
      <c r="J53" s="102"/>
      <c r="K53" s="156"/>
      <c r="L53" s="177">
        <v>51.46</v>
      </c>
      <c r="M53" s="156"/>
      <c r="N53" s="176">
        <v>2686.98</v>
      </c>
      <c r="EZ53" s="153"/>
      <c r="FA53" s="152"/>
      <c r="FB53" s="131"/>
      <c r="FC53" s="131"/>
      <c r="FD53" s="131"/>
      <c r="FH53" s="101" t="s">
        <v>350</v>
      </c>
    </row>
    <row r="54" spans="1:166" s="109" customFormat="1" ht="45" x14ac:dyDescent="0.25">
      <c r="A54" s="181"/>
      <c r="B54" s="137" t="s">
        <v>349</v>
      </c>
      <c r="C54" s="354" t="s">
        <v>348</v>
      </c>
      <c r="D54" s="354"/>
      <c r="E54" s="354"/>
      <c r="F54" s="180" t="s">
        <v>165</v>
      </c>
      <c r="G54" s="179">
        <v>46</v>
      </c>
      <c r="H54" s="178">
        <v>0.85</v>
      </c>
      <c r="I54" s="193">
        <v>39.1</v>
      </c>
      <c r="J54" s="102"/>
      <c r="K54" s="156"/>
      <c r="L54" s="177">
        <v>21.87</v>
      </c>
      <c r="M54" s="156"/>
      <c r="N54" s="176">
        <v>1141.97</v>
      </c>
      <c r="EZ54" s="153"/>
      <c r="FA54" s="152"/>
      <c r="FB54" s="131"/>
      <c r="FC54" s="131"/>
      <c r="FD54" s="131"/>
      <c r="FH54" s="101" t="s">
        <v>348</v>
      </c>
    </row>
    <row r="55" spans="1:166" s="109" customFormat="1" ht="15" x14ac:dyDescent="0.25">
      <c r="A55" s="166"/>
      <c r="B55" s="165"/>
      <c r="C55" s="350" t="s">
        <v>158</v>
      </c>
      <c r="D55" s="350"/>
      <c r="E55" s="350"/>
      <c r="F55" s="164"/>
      <c r="G55" s="162"/>
      <c r="H55" s="162"/>
      <c r="I55" s="162"/>
      <c r="J55" s="163"/>
      <c r="K55" s="162"/>
      <c r="L55" s="171">
        <v>414.14</v>
      </c>
      <c r="M55" s="160"/>
      <c r="N55" s="159">
        <v>9497.91</v>
      </c>
      <c r="EZ55" s="153"/>
      <c r="FA55" s="152"/>
      <c r="FB55" s="131"/>
      <c r="FC55" s="131"/>
      <c r="FD55" s="131"/>
      <c r="FJ55" s="131" t="s">
        <v>158</v>
      </c>
    </row>
    <row r="56" spans="1:166" s="109" customFormat="1" ht="67.5" x14ac:dyDescent="0.25">
      <c r="A56" s="175" t="s">
        <v>177</v>
      </c>
      <c r="B56" s="174" t="s">
        <v>378</v>
      </c>
      <c r="C56" s="350" t="s">
        <v>377</v>
      </c>
      <c r="D56" s="350"/>
      <c r="E56" s="350"/>
      <c r="F56" s="164" t="s">
        <v>12</v>
      </c>
      <c r="G56" s="162">
        <v>1.599</v>
      </c>
      <c r="H56" s="173">
        <v>1</v>
      </c>
      <c r="I56" s="170">
        <v>1.599</v>
      </c>
      <c r="J56" s="163"/>
      <c r="K56" s="162"/>
      <c r="L56" s="163"/>
      <c r="M56" s="162"/>
      <c r="N56" s="192"/>
      <c r="EZ56" s="153"/>
      <c r="FA56" s="152"/>
      <c r="FB56" s="131" t="s">
        <v>377</v>
      </c>
      <c r="FC56" s="131" t="s">
        <v>59</v>
      </c>
      <c r="FD56" s="131" t="s">
        <v>59</v>
      </c>
      <c r="FJ56" s="131"/>
    </row>
    <row r="57" spans="1:166" s="109" customFormat="1" ht="15" x14ac:dyDescent="0.25">
      <c r="A57" s="168"/>
      <c r="B57" s="120"/>
      <c r="C57" s="354" t="s">
        <v>376</v>
      </c>
      <c r="D57" s="354"/>
      <c r="E57" s="354"/>
      <c r="F57" s="354"/>
      <c r="G57" s="354"/>
      <c r="H57" s="354"/>
      <c r="I57" s="354"/>
      <c r="J57" s="354"/>
      <c r="K57" s="354"/>
      <c r="L57" s="354"/>
      <c r="M57" s="354"/>
      <c r="N57" s="356"/>
      <c r="EZ57" s="153"/>
      <c r="FA57" s="152"/>
      <c r="FB57" s="131"/>
      <c r="FC57" s="131"/>
      <c r="FD57" s="131"/>
      <c r="FE57" s="101" t="s">
        <v>376</v>
      </c>
      <c r="FJ57" s="131"/>
    </row>
    <row r="58" spans="1:166" s="109" customFormat="1" ht="67.5" x14ac:dyDescent="0.25">
      <c r="A58" s="167"/>
      <c r="B58" s="137" t="s">
        <v>183</v>
      </c>
      <c r="C58" s="357" t="s">
        <v>182</v>
      </c>
      <c r="D58" s="357"/>
      <c r="E58" s="357"/>
      <c r="F58" s="357"/>
      <c r="G58" s="357"/>
      <c r="H58" s="357"/>
      <c r="I58" s="357"/>
      <c r="J58" s="357"/>
      <c r="K58" s="357"/>
      <c r="L58" s="357"/>
      <c r="M58" s="357"/>
      <c r="N58" s="358"/>
      <c r="EZ58" s="153"/>
      <c r="FA58" s="152"/>
      <c r="FB58" s="131"/>
      <c r="FC58" s="131"/>
      <c r="FD58" s="131"/>
      <c r="FF58" s="101" t="s">
        <v>182</v>
      </c>
      <c r="FJ58" s="131"/>
    </row>
    <row r="59" spans="1:166" s="109" customFormat="1" ht="33.75" x14ac:dyDescent="0.25">
      <c r="A59" s="167"/>
      <c r="B59" s="137" t="s">
        <v>181</v>
      </c>
      <c r="C59" s="357" t="s">
        <v>180</v>
      </c>
      <c r="D59" s="357"/>
      <c r="E59" s="357"/>
      <c r="F59" s="357"/>
      <c r="G59" s="357"/>
      <c r="H59" s="357"/>
      <c r="I59" s="357"/>
      <c r="J59" s="357"/>
      <c r="K59" s="357"/>
      <c r="L59" s="357"/>
      <c r="M59" s="357"/>
      <c r="N59" s="358"/>
      <c r="EZ59" s="153"/>
      <c r="FA59" s="152"/>
      <c r="FB59" s="131"/>
      <c r="FC59" s="131"/>
      <c r="FD59" s="131"/>
      <c r="FF59" s="101" t="s">
        <v>180</v>
      </c>
      <c r="FJ59" s="131"/>
    </row>
    <row r="60" spans="1:166" s="109" customFormat="1" ht="15" x14ac:dyDescent="0.25">
      <c r="A60" s="190"/>
      <c r="B60" s="137" t="s">
        <v>179</v>
      </c>
      <c r="C60" s="354" t="s">
        <v>178</v>
      </c>
      <c r="D60" s="354"/>
      <c r="E60" s="354"/>
      <c r="F60" s="180"/>
      <c r="G60" s="156"/>
      <c r="H60" s="156"/>
      <c r="I60" s="156"/>
      <c r="J60" s="177">
        <v>103.12</v>
      </c>
      <c r="K60" s="188">
        <v>1.3225</v>
      </c>
      <c r="L60" s="177">
        <v>218.07</v>
      </c>
      <c r="M60" s="178">
        <v>52.21</v>
      </c>
      <c r="N60" s="176">
        <v>11385.43</v>
      </c>
      <c r="EZ60" s="153"/>
      <c r="FA60" s="152"/>
      <c r="FB60" s="131"/>
      <c r="FC60" s="131"/>
      <c r="FD60" s="131"/>
      <c r="FG60" s="101" t="s">
        <v>178</v>
      </c>
      <c r="FJ60" s="131"/>
    </row>
    <row r="61" spans="1:166" s="109" customFormat="1" ht="15" x14ac:dyDescent="0.25">
      <c r="A61" s="190"/>
      <c r="B61" s="137" t="s">
        <v>177</v>
      </c>
      <c r="C61" s="354" t="s">
        <v>176</v>
      </c>
      <c r="D61" s="354"/>
      <c r="E61" s="354"/>
      <c r="F61" s="180"/>
      <c r="G61" s="156"/>
      <c r="H61" s="156"/>
      <c r="I61" s="156"/>
      <c r="J61" s="177">
        <v>407.65</v>
      </c>
      <c r="K61" s="188">
        <v>1.4375</v>
      </c>
      <c r="L61" s="177">
        <v>937.01</v>
      </c>
      <c r="M61" s="178">
        <v>15.71</v>
      </c>
      <c r="N61" s="176">
        <v>14720.43</v>
      </c>
      <c r="EZ61" s="153"/>
      <c r="FA61" s="152"/>
      <c r="FB61" s="131"/>
      <c r="FC61" s="131"/>
      <c r="FD61" s="131"/>
      <c r="FG61" s="101" t="s">
        <v>176</v>
      </c>
      <c r="FJ61" s="131"/>
    </row>
    <row r="62" spans="1:166" s="109" customFormat="1" ht="15" x14ac:dyDescent="0.25">
      <c r="A62" s="190"/>
      <c r="B62" s="137" t="s">
        <v>175</v>
      </c>
      <c r="C62" s="354" t="s">
        <v>174</v>
      </c>
      <c r="D62" s="354"/>
      <c r="E62" s="354"/>
      <c r="F62" s="180"/>
      <c r="G62" s="156"/>
      <c r="H62" s="156"/>
      <c r="I62" s="156"/>
      <c r="J62" s="177">
        <v>50.3</v>
      </c>
      <c r="K62" s="188">
        <v>1.4375</v>
      </c>
      <c r="L62" s="177">
        <v>115.62</v>
      </c>
      <c r="M62" s="178">
        <v>52.21</v>
      </c>
      <c r="N62" s="176">
        <v>6036.52</v>
      </c>
      <c r="EZ62" s="153"/>
      <c r="FA62" s="152"/>
      <c r="FB62" s="131"/>
      <c r="FC62" s="131"/>
      <c r="FD62" s="131"/>
      <c r="FG62" s="101" t="s">
        <v>174</v>
      </c>
      <c r="FJ62" s="131"/>
    </row>
    <row r="63" spans="1:166" s="109" customFormat="1" ht="15" x14ac:dyDescent="0.25">
      <c r="A63" s="181"/>
      <c r="B63" s="137"/>
      <c r="C63" s="354" t="s">
        <v>173</v>
      </c>
      <c r="D63" s="354"/>
      <c r="E63" s="354"/>
      <c r="F63" s="180" t="s">
        <v>172</v>
      </c>
      <c r="G63" s="178">
        <v>13.22</v>
      </c>
      <c r="H63" s="188">
        <v>1.3225</v>
      </c>
      <c r="I63" s="187">
        <v>27.956036600000001</v>
      </c>
      <c r="J63" s="102"/>
      <c r="K63" s="156"/>
      <c r="L63" s="102"/>
      <c r="M63" s="156"/>
      <c r="N63" s="186"/>
      <c r="EZ63" s="153"/>
      <c r="FA63" s="152"/>
      <c r="FB63" s="131"/>
      <c r="FC63" s="131"/>
      <c r="FD63" s="131"/>
      <c r="FH63" s="101" t="s">
        <v>173</v>
      </c>
      <c r="FJ63" s="131"/>
    </row>
    <row r="64" spans="1:166" s="109" customFormat="1" ht="15" x14ac:dyDescent="0.25">
      <c r="A64" s="181"/>
      <c r="B64" s="137"/>
      <c r="C64" s="354" t="s">
        <v>171</v>
      </c>
      <c r="D64" s="354"/>
      <c r="E64" s="354"/>
      <c r="F64" s="180" t="s">
        <v>172</v>
      </c>
      <c r="G64" s="178">
        <v>3.79</v>
      </c>
      <c r="H64" s="188">
        <v>1.4375</v>
      </c>
      <c r="I64" s="187">
        <v>8.7115518999999999</v>
      </c>
      <c r="J64" s="102"/>
      <c r="K64" s="156"/>
      <c r="L64" s="102"/>
      <c r="M64" s="156"/>
      <c r="N64" s="186"/>
      <c r="EZ64" s="153"/>
      <c r="FA64" s="152"/>
      <c r="FB64" s="131"/>
      <c r="FC64" s="131"/>
      <c r="FD64" s="131"/>
      <c r="FH64" s="101" t="s">
        <v>171</v>
      </c>
      <c r="FJ64" s="131"/>
    </row>
    <row r="65" spans="1:166" s="109" customFormat="1" ht="15" x14ac:dyDescent="0.25">
      <c r="A65" s="168"/>
      <c r="B65" s="137"/>
      <c r="C65" s="355" t="s">
        <v>170</v>
      </c>
      <c r="D65" s="355"/>
      <c r="E65" s="355"/>
      <c r="F65" s="185"/>
      <c r="G65" s="160"/>
      <c r="H65" s="160"/>
      <c r="I65" s="160"/>
      <c r="J65" s="183">
        <v>510.77</v>
      </c>
      <c r="K65" s="160"/>
      <c r="L65" s="184">
        <v>1155.08</v>
      </c>
      <c r="M65" s="160"/>
      <c r="N65" s="182">
        <v>26105.86</v>
      </c>
      <c r="EZ65" s="153"/>
      <c r="FA65" s="152"/>
      <c r="FB65" s="131"/>
      <c r="FC65" s="131"/>
      <c r="FD65" s="131"/>
      <c r="FI65" s="101" t="s">
        <v>170</v>
      </c>
      <c r="FJ65" s="131"/>
    </row>
    <row r="66" spans="1:166" s="109" customFormat="1" ht="15" x14ac:dyDescent="0.25">
      <c r="A66" s="181"/>
      <c r="B66" s="137"/>
      <c r="C66" s="354" t="s">
        <v>169</v>
      </c>
      <c r="D66" s="354"/>
      <c r="E66" s="354"/>
      <c r="F66" s="180"/>
      <c r="G66" s="156"/>
      <c r="H66" s="156"/>
      <c r="I66" s="156"/>
      <c r="J66" s="102"/>
      <c r="K66" s="156"/>
      <c r="L66" s="177">
        <v>333.69</v>
      </c>
      <c r="M66" s="156"/>
      <c r="N66" s="176">
        <v>17421.95</v>
      </c>
      <c r="EZ66" s="153"/>
      <c r="FA66" s="152"/>
      <c r="FB66" s="131"/>
      <c r="FC66" s="131"/>
      <c r="FD66" s="131"/>
      <c r="FH66" s="101" t="s">
        <v>169</v>
      </c>
      <c r="FJ66" s="131"/>
    </row>
    <row r="67" spans="1:166" s="109" customFormat="1" ht="45" x14ac:dyDescent="0.25">
      <c r="A67" s="181"/>
      <c r="B67" s="137" t="s">
        <v>330</v>
      </c>
      <c r="C67" s="354" t="s">
        <v>329</v>
      </c>
      <c r="D67" s="354"/>
      <c r="E67" s="354"/>
      <c r="F67" s="180" t="s">
        <v>165</v>
      </c>
      <c r="G67" s="179">
        <v>147</v>
      </c>
      <c r="H67" s="156"/>
      <c r="I67" s="179">
        <v>147</v>
      </c>
      <c r="J67" s="102"/>
      <c r="K67" s="156"/>
      <c r="L67" s="177">
        <v>490.52</v>
      </c>
      <c r="M67" s="156"/>
      <c r="N67" s="176">
        <v>25610.27</v>
      </c>
      <c r="EZ67" s="153"/>
      <c r="FA67" s="152"/>
      <c r="FB67" s="131"/>
      <c r="FC67" s="131"/>
      <c r="FD67" s="131"/>
      <c r="FH67" s="101" t="s">
        <v>329</v>
      </c>
      <c r="FJ67" s="131"/>
    </row>
    <row r="68" spans="1:166" s="109" customFormat="1" ht="56.25" x14ac:dyDescent="0.25">
      <c r="A68" s="181"/>
      <c r="B68" s="137" t="s">
        <v>328</v>
      </c>
      <c r="C68" s="354" t="s">
        <v>327</v>
      </c>
      <c r="D68" s="354"/>
      <c r="E68" s="354"/>
      <c r="F68" s="180" t="s">
        <v>165</v>
      </c>
      <c r="G68" s="179">
        <v>134</v>
      </c>
      <c r="H68" s="178">
        <v>0.85</v>
      </c>
      <c r="I68" s="193">
        <v>113.9</v>
      </c>
      <c r="J68" s="102"/>
      <c r="K68" s="156"/>
      <c r="L68" s="177">
        <v>380.07</v>
      </c>
      <c r="M68" s="156"/>
      <c r="N68" s="176">
        <v>19843.599999999999</v>
      </c>
      <c r="EZ68" s="153"/>
      <c r="FA68" s="152"/>
      <c r="FB68" s="131"/>
      <c r="FC68" s="131"/>
      <c r="FD68" s="131"/>
      <c r="FH68" s="101" t="s">
        <v>327</v>
      </c>
      <c r="FJ68" s="131"/>
    </row>
    <row r="69" spans="1:166" s="109" customFormat="1" ht="15" x14ac:dyDescent="0.25">
      <c r="A69" s="166"/>
      <c r="B69" s="165"/>
      <c r="C69" s="350" t="s">
        <v>158</v>
      </c>
      <c r="D69" s="350"/>
      <c r="E69" s="350"/>
      <c r="F69" s="164"/>
      <c r="G69" s="162"/>
      <c r="H69" s="162"/>
      <c r="I69" s="162"/>
      <c r="J69" s="163"/>
      <c r="K69" s="162"/>
      <c r="L69" s="161">
        <v>2025.67</v>
      </c>
      <c r="M69" s="160"/>
      <c r="N69" s="159">
        <v>71559.73</v>
      </c>
      <c r="EZ69" s="153"/>
      <c r="FA69" s="152"/>
      <c r="FB69" s="131"/>
      <c r="FC69" s="131"/>
      <c r="FD69" s="131"/>
      <c r="FJ69" s="131" t="s">
        <v>158</v>
      </c>
    </row>
    <row r="70" spans="1:166" s="109" customFormat="1" ht="78.75" x14ac:dyDescent="0.25">
      <c r="A70" s="175" t="s">
        <v>175</v>
      </c>
      <c r="B70" s="174" t="s">
        <v>375</v>
      </c>
      <c r="C70" s="350" t="s">
        <v>374</v>
      </c>
      <c r="D70" s="350"/>
      <c r="E70" s="350"/>
      <c r="F70" s="164" t="s">
        <v>9</v>
      </c>
      <c r="G70" s="162">
        <v>0.20052</v>
      </c>
      <c r="H70" s="173">
        <v>1</v>
      </c>
      <c r="I70" s="194">
        <v>0.20052</v>
      </c>
      <c r="J70" s="163"/>
      <c r="K70" s="162"/>
      <c r="L70" s="163"/>
      <c r="M70" s="162"/>
      <c r="N70" s="192"/>
      <c r="EZ70" s="153"/>
      <c r="FA70" s="152"/>
      <c r="FB70" s="131" t="s">
        <v>374</v>
      </c>
      <c r="FC70" s="131" t="s">
        <v>59</v>
      </c>
      <c r="FD70" s="131" t="s">
        <v>59</v>
      </c>
      <c r="FJ70" s="131"/>
    </row>
    <row r="71" spans="1:166" s="109" customFormat="1" ht="15" x14ac:dyDescent="0.25">
      <c r="A71" s="168"/>
      <c r="B71" s="120"/>
      <c r="C71" s="354" t="s">
        <v>373</v>
      </c>
      <c r="D71" s="354"/>
      <c r="E71" s="354"/>
      <c r="F71" s="354"/>
      <c r="G71" s="354"/>
      <c r="H71" s="354"/>
      <c r="I71" s="354"/>
      <c r="J71" s="354"/>
      <c r="K71" s="354"/>
      <c r="L71" s="354"/>
      <c r="M71" s="354"/>
      <c r="N71" s="356"/>
      <c r="EZ71" s="153"/>
      <c r="FA71" s="152"/>
      <c r="FB71" s="131"/>
      <c r="FC71" s="131"/>
      <c r="FD71" s="131"/>
      <c r="FE71" s="101" t="s">
        <v>373</v>
      </c>
      <c r="FJ71" s="131"/>
    </row>
    <row r="72" spans="1:166" s="109" customFormat="1" ht="67.5" x14ac:dyDescent="0.25">
      <c r="A72" s="167"/>
      <c r="B72" s="137" t="s">
        <v>183</v>
      </c>
      <c r="C72" s="357" t="s">
        <v>182</v>
      </c>
      <c r="D72" s="357"/>
      <c r="E72" s="357"/>
      <c r="F72" s="357"/>
      <c r="G72" s="357"/>
      <c r="H72" s="357"/>
      <c r="I72" s="357"/>
      <c r="J72" s="357"/>
      <c r="K72" s="357"/>
      <c r="L72" s="357"/>
      <c r="M72" s="357"/>
      <c r="N72" s="358"/>
      <c r="EZ72" s="153"/>
      <c r="FA72" s="152"/>
      <c r="FB72" s="131"/>
      <c r="FC72" s="131"/>
      <c r="FD72" s="131"/>
      <c r="FF72" s="101" t="s">
        <v>182</v>
      </c>
      <c r="FJ72" s="131"/>
    </row>
    <row r="73" spans="1:166" s="109" customFormat="1" ht="33.75" x14ac:dyDescent="0.25">
      <c r="A73" s="167"/>
      <c r="B73" s="137" t="s">
        <v>181</v>
      </c>
      <c r="C73" s="357" t="s">
        <v>180</v>
      </c>
      <c r="D73" s="357"/>
      <c r="E73" s="357"/>
      <c r="F73" s="357"/>
      <c r="G73" s="357"/>
      <c r="H73" s="357"/>
      <c r="I73" s="357"/>
      <c r="J73" s="357"/>
      <c r="K73" s="357"/>
      <c r="L73" s="357"/>
      <c r="M73" s="357"/>
      <c r="N73" s="358"/>
      <c r="EZ73" s="153"/>
      <c r="FA73" s="152"/>
      <c r="FB73" s="131"/>
      <c r="FC73" s="131"/>
      <c r="FD73" s="131"/>
      <c r="FF73" s="101" t="s">
        <v>180</v>
      </c>
      <c r="FJ73" s="131"/>
    </row>
    <row r="74" spans="1:166" s="109" customFormat="1" ht="15" x14ac:dyDescent="0.25">
      <c r="A74" s="190"/>
      <c r="B74" s="137" t="s">
        <v>179</v>
      </c>
      <c r="C74" s="354" t="s">
        <v>178</v>
      </c>
      <c r="D74" s="354"/>
      <c r="E74" s="354"/>
      <c r="F74" s="180"/>
      <c r="G74" s="156"/>
      <c r="H74" s="156"/>
      <c r="I74" s="156"/>
      <c r="J74" s="177">
        <v>101.4</v>
      </c>
      <c r="K74" s="188">
        <v>1.3225</v>
      </c>
      <c r="L74" s="177">
        <v>26.89</v>
      </c>
      <c r="M74" s="178">
        <v>52.21</v>
      </c>
      <c r="N74" s="176">
        <v>1403.93</v>
      </c>
      <c r="EZ74" s="153"/>
      <c r="FA74" s="152"/>
      <c r="FB74" s="131"/>
      <c r="FC74" s="131"/>
      <c r="FD74" s="131"/>
      <c r="FG74" s="101" t="s">
        <v>178</v>
      </c>
      <c r="FJ74" s="131"/>
    </row>
    <row r="75" spans="1:166" s="109" customFormat="1" ht="15" x14ac:dyDescent="0.25">
      <c r="A75" s="190"/>
      <c r="B75" s="137" t="s">
        <v>177</v>
      </c>
      <c r="C75" s="354" t="s">
        <v>176</v>
      </c>
      <c r="D75" s="354"/>
      <c r="E75" s="354"/>
      <c r="F75" s="180"/>
      <c r="G75" s="156"/>
      <c r="H75" s="156"/>
      <c r="I75" s="156"/>
      <c r="J75" s="191">
        <v>3563.26</v>
      </c>
      <c r="K75" s="188">
        <v>1.4375</v>
      </c>
      <c r="L75" s="191">
        <v>1027.0999999999999</v>
      </c>
      <c r="M75" s="178">
        <v>15.71</v>
      </c>
      <c r="N75" s="176">
        <v>16135.74</v>
      </c>
      <c r="EZ75" s="153"/>
      <c r="FA75" s="152"/>
      <c r="FB75" s="131"/>
      <c r="FC75" s="131"/>
      <c r="FD75" s="131"/>
      <c r="FG75" s="101" t="s">
        <v>176</v>
      </c>
      <c r="FJ75" s="131"/>
    </row>
    <row r="76" spans="1:166" s="109" customFormat="1" ht="15" x14ac:dyDescent="0.25">
      <c r="A76" s="190"/>
      <c r="B76" s="137" t="s">
        <v>175</v>
      </c>
      <c r="C76" s="354" t="s">
        <v>174</v>
      </c>
      <c r="D76" s="354"/>
      <c r="E76" s="354"/>
      <c r="F76" s="180"/>
      <c r="G76" s="156"/>
      <c r="H76" s="156"/>
      <c r="I76" s="156"/>
      <c r="J76" s="177">
        <v>507.6</v>
      </c>
      <c r="K76" s="188">
        <v>1.4375</v>
      </c>
      <c r="L76" s="177">
        <v>146.31</v>
      </c>
      <c r="M76" s="178">
        <v>52.21</v>
      </c>
      <c r="N76" s="176">
        <v>7638.85</v>
      </c>
      <c r="EZ76" s="153"/>
      <c r="FA76" s="152"/>
      <c r="FB76" s="131"/>
      <c r="FC76" s="131"/>
      <c r="FD76" s="131"/>
      <c r="FG76" s="101" t="s">
        <v>174</v>
      </c>
      <c r="FJ76" s="131"/>
    </row>
    <row r="77" spans="1:166" s="109" customFormat="1" ht="15" x14ac:dyDescent="0.25">
      <c r="A77" s="190"/>
      <c r="B77" s="137" t="s">
        <v>194</v>
      </c>
      <c r="C77" s="354" t="s">
        <v>193</v>
      </c>
      <c r="D77" s="354"/>
      <c r="E77" s="354"/>
      <c r="F77" s="180"/>
      <c r="G77" s="156"/>
      <c r="H77" s="156"/>
      <c r="I77" s="156"/>
      <c r="J77" s="177">
        <v>4.34</v>
      </c>
      <c r="K77" s="156"/>
      <c r="L77" s="177">
        <v>0.87</v>
      </c>
      <c r="M77" s="193">
        <v>9.5</v>
      </c>
      <c r="N77" s="189">
        <v>8.27</v>
      </c>
      <c r="EZ77" s="153"/>
      <c r="FA77" s="152"/>
      <c r="FB77" s="131"/>
      <c r="FC77" s="131"/>
      <c r="FD77" s="131"/>
      <c r="FG77" s="101" t="s">
        <v>193</v>
      </c>
      <c r="FJ77" s="131"/>
    </row>
    <row r="78" spans="1:166" s="109" customFormat="1" ht="15" x14ac:dyDescent="0.25">
      <c r="A78" s="181"/>
      <c r="B78" s="137"/>
      <c r="C78" s="354" t="s">
        <v>173</v>
      </c>
      <c r="D78" s="354"/>
      <c r="E78" s="354"/>
      <c r="F78" s="180" t="s">
        <v>172</v>
      </c>
      <c r="G78" s="179">
        <v>13</v>
      </c>
      <c r="H78" s="188">
        <v>1.3225</v>
      </c>
      <c r="I78" s="187">
        <v>3.4474401000000001</v>
      </c>
      <c r="J78" s="102"/>
      <c r="K78" s="156"/>
      <c r="L78" s="102"/>
      <c r="M78" s="156"/>
      <c r="N78" s="186"/>
      <c r="EZ78" s="153"/>
      <c r="FA78" s="152"/>
      <c r="FB78" s="131"/>
      <c r="FC78" s="131"/>
      <c r="FD78" s="131"/>
      <c r="FH78" s="101" t="s">
        <v>173</v>
      </c>
      <c r="FJ78" s="131"/>
    </row>
    <row r="79" spans="1:166" s="109" customFormat="1" ht="15" x14ac:dyDescent="0.25">
      <c r="A79" s="181"/>
      <c r="B79" s="137"/>
      <c r="C79" s="354" t="s">
        <v>171</v>
      </c>
      <c r="D79" s="354"/>
      <c r="E79" s="354"/>
      <c r="F79" s="180" t="s">
        <v>172</v>
      </c>
      <c r="G79" s="193">
        <v>37.6</v>
      </c>
      <c r="H79" s="188">
        <v>1.4375</v>
      </c>
      <c r="I79" s="197">
        <v>10.838106</v>
      </c>
      <c r="J79" s="102"/>
      <c r="K79" s="156"/>
      <c r="L79" s="102"/>
      <c r="M79" s="156"/>
      <c r="N79" s="186"/>
      <c r="EZ79" s="153"/>
      <c r="FA79" s="152"/>
      <c r="FB79" s="131"/>
      <c r="FC79" s="131"/>
      <c r="FD79" s="131"/>
      <c r="FH79" s="101" t="s">
        <v>171</v>
      </c>
      <c r="FJ79" s="131"/>
    </row>
    <row r="80" spans="1:166" s="109" customFormat="1" ht="15" x14ac:dyDescent="0.25">
      <c r="A80" s="168"/>
      <c r="B80" s="137"/>
      <c r="C80" s="355" t="s">
        <v>170</v>
      </c>
      <c r="D80" s="355"/>
      <c r="E80" s="355"/>
      <c r="F80" s="185"/>
      <c r="G80" s="160"/>
      <c r="H80" s="160"/>
      <c r="I80" s="160"/>
      <c r="J80" s="184">
        <v>3669</v>
      </c>
      <c r="K80" s="160"/>
      <c r="L80" s="184">
        <v>1054.8599999999999</v>
      </c>
      <c r="M80" s="160"/>
      <c r="N80" s="182">
        <v>17547.939999999999</v>
      </c>
      <c r="EZ80" s="153"/>
      <c r="FA80" s="152"/>
      <c r="FB80" s="131"/>
      <c r="FC80" s="131"/>
      <c r="FD80" s="131"/>
      <c r="FI80" s="101" t="s">
        <v>170</v>
      </c>
      <c r="FJ80" s="131"/>
    </row>
    <row r="81" spans="1:166" s="109" customFormat="1" ht="15" x14ac:dyDescent="0.25">
      <c r="A81" s="181"/>
      <c r="B81" s="137"/>
      <c r="C81" s="354" t="s">
        <v>169</v>
      </c>
      <c r="D81" s="354"/>
      <c r="E81" s="354"/>
      <c r="F81" s="180"/>
      <c r="G81" s="156"/>
      <c r="H81" s="156"/>
      <c r="I81" s="156"/>
      <c r="J81" s="102"/>
      <c r="K81" s="156"/>
      <c r="L81" s="177">
        <v>173.2</v>
      </c>
      <c r="M81" s="156"/>
      <c r="N81" s="176">
        <v>9042.7800000000007</v>
      </c>
      <c r="EZ81" s="153"/>
      <c r="FA81" s="152"/>
      <c r="FB81" s="131"/>
      <c r="FC81" s="131"/>
      <c r="FD81" s="131"/>
      <c r="FH81" s="101" t="s">
        <v>169</v>
      </c>
      <c r="FJ81" s="131"/>
    </row>
    <row r="82" spans="1:166" s="109" customFormat="1" ht="22.5" x14ac:dyDescent="0.25">
      <c r="A82" s="181"/>
      <c r="B82" s="137" t="s">
        <v>351</v>
      </c>
      <c r="C82" s="354" t="s">
        <v>350</v>
      </c>
      <c r="D82" s="354"/>
      <c r="E82" s="354"/>
      <c r="F82" s="180" t="s">
        <v>165</v>
      </c>
      <c r="G82" s="179">
        <v>92</v>
      </c>
      <c r="H82" s="156"/>
      <c r="I82" s="179">
        <v>92</v>
      </c>
      <c r="J82" s="102"/>
      <c r="K82" s="156"/>
      <c r="L82" s="177">
        <v>159.34</v>
      </c>
      <c r="M82" s="156"/>
      <c r="N82" s="176">
        <v>8319.36</v>
      </c>
      <c r="EZ82" s="153"/>
      <c r="FA82" s="152"/>
      <c r="FB82" s="131"/>
      <c r="FC82" s="131"/>
      <c r="FD82" s="131"/>
      <c r="FH82" s="101" t="s">
        <v>350</v>
      </c>
      <c r="FJ82" s="131"/>
    </row>
    <row r="83" spans="1:166" s="109" customFormat="1" ht="45" x14ac:dyDescent="0.25">
      <c r="A83" s="181"/>
      <c r="B83" s="137" t="s">
        <v>349</v>
      </c>
      <c r="C83" s="354" t="s">
        <v>348</v>
      </c>
      <c r="D83" s="354"/>
      <c r="E83" s="354"/>
      <c r="F83" s="180" t="s">
        <v>165</v>
      </c>
      <c r="G83" s="179">
        <v>46</v>
      </c>
      <c r="H83" s="178">
        <v>0.85</v>
      </c>
      <c r="I83" s="193">
        <v>39.1</v>
      </c>
      <c r="J83" s="102"/>
      <c r="K83" s="156"/>
      <c r="L83" s="177">
        <v>67.72</v>
      </c>
      <c r="M83" s="156"/>
      <c r="N83" s="176">
        <v>3535.73</v>
      </c>
      <c r="EZ83" s="153"/>
      <c r="FA83" s="152"/>
      <c r="FB83" s="131"/>
      <c r="FC83" s="131"/>
      <c r="FD83" s="131"/>
      <c r="FH83" s="101" t="s">
        <v>348</v>
      </c>
      <c r="FJ83" s="131"/>
    </row>
    <row r="84" spans="1:166" s="109" customFormat="1" ht="15" x14ac:dyDescent="0.25">
      <c r="A84" s="166"/>
      <c r="B84" s="165"/>
      <c r="C84" s="350" t="s">
        <v>158</v>
      </c>
      <c r="D84" s="350"/>
      <c r="E84" s="350"/>
      <c r="F84" s="164"/>
      <c r="G84" s="162"/>
      <c r="H84" s="162"/>
      <c r="I84" s="162"/>
      <c r="J84" s="163"/>
      <c r="K84" s="162"/>
      <c r="L84" s="161">
        <v>1281.92</v>
      </c>
      <c r="M84" s="160"/>
      <c r="N84" s="159">
        <v>29403.03</v>
      </c>
      <c r="EZ84" s="153"/>
      <c r="FA84" s="152"/>
      <c r="FB84" s="131"/>
      <c r="FC84" s="131"/>
      <c r="FD84" s="131"/>
      <c r="FJ84" s="131" t="s">
        <v>158</v>
      </c>
    </row>
    <row r="85" spans="1:166" s="109" customFormat="1" ht="15" x14ac:dyDescent="0.25">
      <c r="A85" s="347" t="s">
        <v>15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9"/>
      <c r="EZ85" s="153"/>
      <c r="FA85" s="152" t="s">
        <v>15</v>
      </c>
      <c r="FB85" s="131"/>
      <c r="FC85" s="131"/>
      <c r="FD85" s="131"/>
      <c r="FJ85" s="131"/>
    </row>
    <row r="86" spans="1:166" s="109" customFormat="1" ht="56.25" x14ac:dyDescent="0.25">
      <c r="A86" s="175" t="s">
        <v>194</v>
      </c>
      <c r="B86" s="174" t="s">
        <v>372</v>
      </c>
      <c r="C86" s="350" t="s">
        <v>371</v>
      </c>
      <c r="D86" s="350"/>
      <c r="E86" s="350"/>
      <c r="F86" s="164" t="s">
        <v>16</v>
      </c>
      <c r="G86" s="162">
        <v>303.8</v>
      </c>
      <c r="H86" s="173">
        <v>1</v>
      </c>
      <c r="I86" s="169">
        <v>303.8</v>
      </c>
      <c r="J86" s="171">
        <v>3.28</v>
      </c>
      <c r="K86" s="162"/>
      <c r="L86" s="171">
        <v>996.46</v>
      </c>
      <c r="M86" s="172">
        <v>15.71</v>
      </c>
      <c r="N86" s="159">
        <v>15654.39</v>
      </c>
      <c r="EZ86" s="153"/>
      <c r="FA86" s="152"/>
      <c r="FB86" s="131" t="s">
        <v>371</v>
      </c>
      <c r="FC86" s="131" t="s">
        <v>59</v>
      </c>
      <c r="FD86" s="131" t="s">
        <v>59</v>
      </c>
      <c r="FJ86" s="131"/>
    </row>
    <row r="87" spans="1:166" s="109" customFormat="1" ht="15" x14ac:dyDescent="0.25">
      <c r="A87" s="168"/>
      <c r="B87" s="120"/>
      <c r="C87" s="354" t="s">
        <v>370</v>
      </c>
      <c r="D87" s="354"/>
      <c r="E87" s="354"/>
      <c r="F87" s="354"/>
      <c r="G87" s="354"/>
      <c r="H87" s="354"/>
      <c r="I87" s="354"/>
      <c r="J87" s="354"/>
      <c r="K87" s="354"/>
      <c r="L87" s="354"/>
      <c r="M87" s="354"/>
      <c r="N87" s="356"/>
      <c r="EZ87" s="153"/>
      <c r="FA87" s="152"/>
      <c r="FB87" s="131"/>
      <c r="FC87" s="131"/>
      <c r="FD87" s="131"/>
      <c r="FE87" s="101" t="s">
        <v>370</v>
      </c>
      <c r="FJ87" s="131"/>
    </row>
    <row r="88" spans="1:166" s="109" customFormat="1" ht="15" x14ac:dyDescent="0.25">
      <c r="A88" s="166"/>
      <c r="B88" s="165"/>
      <c r="C88" s="350" t="s">
        <v>158</v>
      </c>
      <c r="D88" s="350"/>
      <c r="E88" s="350"/>
      <c r="F88" s="164"/>
      <c r="G88" s="162"/>
      <c r="H88" s="162"/>
      <c r="I88" s="162"/>
      <c r="J88" s="163"/>
      <c r="K88" s="162"/>
      <c r="L88" s="171">
        <v>996.46</v>
      </c>
      <c r="M88" s="160"/>
      <c r="N88" s="159">
        <v>15654.39</v>
      </c>
      <c r="EZ88" s="153"/>
      <c r="FA88" s="152"/>
      <c r="FB88" s="131"/>
      <c r="FC88" s="131"/>
      <c r="FD88" s="131"/>
      <c r="FJ88" s="131" t="s">
        <v>158</v>
      </c>
    </row>
    <row r="89" spans="1:166" s="109" customFormat="1" ht="45" x14ac:dyDescent="0.25">
      <c r="A89" s="175" t="s">
        <v>369</v>
      </c>
      <c r="B89" s="174" t="s">
        <v>363</v>
      </c>
      <c r="C89" s="350" t="s">
        <v>362</v>
      </c>
      <c r="D89" s="350"/>
      <c r="E89" s="350"/>
      <c r="F89" s="164" t="s">
        <v>16</v>
      </c>
      <c r="G89" s="162">
        <v>700.64</v>
      </c>
      <c r="H89" s="173">
        <v>1</v>
      </c>
      <c r="I89" s="172">
        <v>700.64</v>
      </c>
      <c r="J89" s="171">
        <v>3.86</v>
      </c>
      <c r="K89" s="162"/>
      <c r="L89" s="161">
        <v>2704.47</v>
      </c>
      <c r="M89" s="172">
        <v>16.22</v>
      </c>
      <c r="N89" s="159">
        <v>43866.5</v>
      </c>
      <c r="EZ89" s="153"/>
      <c r="FA89" s="152"/>
      <c r="FB89" s="131" t="s">
        <v>362</v>
      </c>
      <c r="FC89" s="131" t="s">
        <v>59</v>
      </c>
      <c r="FD89" s="131" t="s">
        <v>59</v>
      </c>
      <c r="FJ89" s="131"/>
    </row>
    <row r="90" spans="1:166" s="109" customFormat="1" ht="15" x14ac:dyDescent="0.25">
      <c r="A90" s="168"/>
      <c r="B90" s="120"/>
      <c r="C90" s="354" t="s">
        <v>368</v>
      </c>
      <c r="D90" s="354"/>
      <c r="E90" s="354"/>
      <c r="F90" s="354"/>
      <c r="G90" s="354"/>
      <c r="H90" s="354"/>
      <c r="I90" s="354"/>
      <c r="J90" s="354"/>
      <c r="K90" s="354"/>
      <c r="L90" s="354"/>
      <c r="M90" s="354"/>
      <c r="N90" s="356"/>
      <c r="EZ90" s="153"/>
      <c r="FA90" s="152"/>
      <c r="FB90" s="131"/>
      <c r="FC90" s="131"/>
      <c r="FD90" s="131"/>
      <c r="FE90" s="101" t="s">
        <v>368</v>
      </c>
      <c r="FJ90" s="131"/>
    </row>
    <row r="91" spans="1:166" s="109" customFormat="1" ht="15" x14ac:dyDescent="0.25">
      <c r="A91" s="166"/>
      <c r="B91" s="165"/>
      <c r="C91" s="350" t="s">
        <v>158</v>
      </c>
      <c r="D91" s="350"/>
      <c r="E91" s="350"/>
      <c r="F91" s="164"/>
      <c r="G91" s="162"/>
      <c r="H91" s="162"/>
      <c r="I91" s="162"/>
      <c r="J91" s="163"/>
      <c r="K91" s="162"/>
      <c r="L91" s="161">
        <v>2704.47</v>
      </c>
      <c r="M91" s="160"/>
      <c r="N91" s="159">
        <v>43866.5</v>
      </c>
      <c r="EZ91" s="153"/>
      <c r="FA91" s="152"/>
      <c r="FB91" s="131"/>
      <c r="FC91" s="131"/>
      <c r="FD91" s="131"/>
      <c r="FJ91" s="131" t="s">
        <v>158</v>
      </c>
    </row>
    <row r="92" spans="1:166" s="109" customFormat="1" ht="45" x14ac:dyDescent="0.25">
      <c r="A92" s="175" t="s">
        <v>367</v>
      </c>
      <c r="B92" s="174" t="s">
        <v>366</v>
      </c>
      <c r="C92" s="350" t="s">
        <v>365</v>
      </c>
      <c r="D92" s="350"/>
      <c r="E92" s="350"/>
      <c r="F92" s="164" t="s">
        <v>16</v>
      </c>
      <c r="G92" s="162">
        <v>20.010000000000002</v>
      </c>
      <c r="H92" s="173">
        <v>1</v>
      </c>
      <c r="I92" s="172">
        <v>20.010000000000002</v>
      </c>
      <c r="J92" s="171">
        <v>42.98</v>
      </c>
      <c r="K92" s="162"/>
      <c r="L92" s="171">
        <v>860.03</v>
      </c>
      <c r="M92" s="172">
        <v>15.71</v>
      </c>
      <c r="N92" s="159">
        <v>13511.07</v>
      </c>
      <c r="EZ92" s="153"/>
      <c r="FA92" s="152"/>
      <c r="FB92" s="131" t="s">
        <v>365</v>
      </c>
      <c r="FC92" s="131" t="s">
        <v>59</v>
      </c>
      <c r="FD92" s="131" t="s">
        <v>59</v>
      </c>
      <c r="FJ92" s="131"/>
    </row>
    <row r="93" spans="1:166" s="109" customFormat="1" ht="15" x14ac:dyDescent="0.25">
      <c r="A93" s="166"/>
      <c r="B93" s="165"/>
      <c r="C93" s="350" t="s">
        <v>158</v>
      </c>
      <c r="D93" s="350"/>
      <c r="E93" s="350"/>
      <c r="F93" s="164"/>
      <c r="G93" s="162"/>
      <c r="H93" s="162"/>
      <c r="I93" s="162"/>
      <c r="J93" s="163"/>
      <c r="K93" s="162"/>
      <c r="L93" s="171">
        <v>860.03</v>
      </c>
      <c r="M93" s="160"/>
      <c r="N93" s="159">
        <v>13511.07</v>
      </c>
      <c r="EZ93" s="153"/>
      <c r="FA93" s="152"/>
      <c r="FB93" s="131"/>
      <c r="FC93" s="131"/>
      <c r="FD93" s="131"/>
      <c r="FJ93" s="131" t="s">
        <v>158</v>
      </c>
    </row>
    <row r="94" spans="1:166" s="109" customFormat="1" ht="45" x14ac:dyDescent="0.25">
      <c r="A94" s="175" t="s">
        <v>364</v>
      </c>
      <c r="B94" s="174" t="s">
        <v>363</v>
      </c>
      <c r="C94" s="350" t="s">
        <v>362</v>
      </c>
      <c r="D94" s="350"/>
      <c r="E94" s="350"/>
      <c r="F94" s="164" t="s">
        <v>16</v>
      </c>
      <c r="G94" s="162">
        <v>20.010000000000002</v>
      </c>
      <c r="H94" s="173">
        <v>1</v>
      </c>
      <c r="I94" s="172">
        <v>20.010000000000002</v>
      </c>
      <c r="J94" s="171">
        <v>3.86</v>
      </c>
      <c r="K94" s="162"/>
      <c r="L94" s="171">
        <v>77.239999999999995</v>
      </c>
      <c r="M94" s="172">
        <v>16.22</v>
      </c>
      <c r="N94" s="159">
        <v>1252.83</v>
      </c>
      <c r="EZ94" s="153"/>
      <c r="FA94" s="152"/>
      <c r="FB94" s="131" t="s">
        <v>362</v>
      </c>
      <c r="FC94" s="131" t="s">
        <v>59</v>
      </c>
      <c r="FD94" s="131" t="s">
        <v>59</v>
      </c>
      <c r="FJ94" s="131"/>
    </row>
    <row r="95" spans="1:166" s="109" customFormat="1" ht="15" x14ac:dyDescent="0.25">
      <c r="A95" s="166"/>
      <c r="B95" s="165"/>
      <c r="C95" s="350" t="s">
        <v>158</v>
      </c>
      <c r="D95" s="350"/>
      <c r="E95" s="350"/>
      <c r="F95" s="164"/>
      <c r="G95" s="162"/>
      <c r="H95" s="162"/>
      <c r="I95" s="162"/>
      <c r="J95" s="163"/>
      <c r="K95" s="162"/>
      <c r="L95" s="171">
        <v>77.239999999999995</v>
      </c>
      <c r="M95" s="160"/>
      <c r="N95" s="159">
        <v>1252.83</v>
      </c>
      <c r="EZ95" s="153"/>
      <c r="FA95" s="152"/>
      <c r="FB95" s="131"/>
      <c r="FC95" s="131"/>
      <c r="FD95" s="131"/>
      <c r="FJ95" s="131" t="s">
        <v>158</v>
      </c>
    </row>
    <row r="96" spans="1:166" s="109" customFormat="1" ht="33.75" x14ac:dyDescent="0.25">
      <c r="A96" s="175" t="s">
        <v>361</v>
      </c>
      <c r="B96" s="174" t="s">
        <v>360</v>
      </c>
      <c r="C96" s="350" t="s">
        <v>359</v>
      </c>
      <c r="D96" s="350"/>
      <c r="E96" s="350"/>
      <c r="F96" s="164" t="s">
        <v>16</v>
      </c>
      <c r="G96" s="162">
        <v>20.010000000000002</v>
      </c>
      <c r="H96" s="173">
        <v>1</v>
      </c>
      <c r="I96" s="172">
        <v>20.010000000000002</v>
      </c>
      <c r="J96" s="163"/>
      <c r="K96" s="162"/>
      <c r="L96" s="163"/>
      <c r="M96" s="172">
        <v>15.71</v>
      </c>
      <c r="N96" s="192"/>
      <c r="EZ96" s="153"/>
      <c r="FA96" s="152"/>
      <c r="FB96" s="131" t="s">
        <v>359</v>
      </c>
      <c r="FC96" s="131" t="s">
        <v>59</v>
      </c>
      <c r="FD96" s="131" t="s">
        <v>59</v>
      </c>
      <c r="FJ96" s="131"/>
    </row>
    <row r="97" spans="1:166" s="109" customFormat="1" ht="15" x14ac:dyDescent="0.25">
      <c r="A97" s="166"/>
      <c r="B97" s="165"/>
      <c r="C97" s="350" t="s">
        <v>158</v>
      </c>
      <c r="D97" s="350"/>
      <c r="E97" s="350"/>
      <c r="F97" s="164"/>
      <c r="G97" s="162"/>
      <c r="H97" s="162"/>
      <c r="I97" s="162"/>
      <c r="J97" s="163"/>
      <c r="K97" s="162"/>
      <c r="L97" s="171">
        <v>0</v>
      </c>
      <c r="M97" s="160"/>
      <c r="N97" s="196">
        <v>0</v>
      </c>
      <c r="EZ97" s="153"/>
      <c r="FA97" s="152"/>
      <c r="FB97" s="131"/>
      <c r="FC97" s="131"/>
      <c r="FD97" s="131"/>
      <c r="FJ97" s="131" t="s">
        <v>158</v>
      </c>
    </row>
    <row r="98" spans="1:166" s="109" customFormat="1" ht="15" x14ac:dyDescent="0.25">
      <c r="A98" s="347" t="s">
        <v>18</v>
      </c>
      <c r="B98" s="348"/>
      <c r="C98" s="348"/>
      <c r="D98" s="348"/>
      <c r="E98" s="348"/>
      <c r="F98" s="348"/>
      <c r="G98" s="348"/>
      <c r="H98" s="348"/>
      <c r="I98" s="348"/>
      <c r="J98" s="348"/>
      <c r="K98" s="348"/>
      <c r="L98" s="348"/>
      <c r="M98" s="348"/>
      <c r="N98" s="349"/>
      <c r="EZ98" s="153"/>
      <c r="FA98" s="152" t="s">
        <v>18</v>
      </c>
      <c r="FB98" s="131"/>
      <c r="FC98" s="131"/>
      <c r="FD98" s="131"/>
      <c r="FJ98" s="131"/>
    </row>
    <row r="99" spans="1:166" s="109" customFormat="1" ht="45" x14ac:dyDescent="0.25">
      <c r="A99" s="175" t="s">
        <v>358</v>
      </c>
      <c r="B99" s="174" t="s">
        <v>357</v>
      </c>
      <c r="C99" s="350" t="s">
        <v>356</v>
      </c>
      <c r="D99" s="350"/>
      <c r="E99" s="350"/>
      <c r="F99" s="164" t="s">
        <v>9</v>
      </c>
      <c r="G99" s="162">
        <v>7.9960000000000003E-2</v>
      </c>
      <c r="H99" s="173">
        <v>1</v>
      </c>
      <c r="I99" s="194">
        <v>7.9960000000000003E-2</v>
      </c>
      <c r="J99" s="163"/>
      <c r="K99" s="162"/>
      <c r="L99" s="163"/>
      <c r="M99" s="162"/>
      <c r="N99" s="192"/>
      <c r="EZ99" s="153"/>
      <c r="FA99" s="152"/>
      <c r="FB99" s="131" t="s">
        <v>356</v>
      </c>
      <c r="FC99" s="131" t="s">
        <v>59</v>
      </c>
      <c r="FD99" s="131" t="s">
        <v>59</v>
      </c>
      <c r="FJ99" s="131"/>
    </row>
    <row r="100" spans="1:166" s="109" customFormat="1" ht="15" x14ac:dyDescent="0.25">
      <c r="A100" s="168"/>
      <c r="B100" s="120"/>
      <c r="C100" s="354" t="s">
        <v>355</v>
      </c>
      <c r="D100" s="354"/>
      <c r="E100" s="354"/>
      <c r="F100" s="354"/>
      <c r="G100" s="354"/>
      <c r="H100" s="354"/>
      <c r="I100" s="354"/>
      <c r="J100" s="354"/>
      <c r="K100" s="354"/>
      <c r="L100" s="354"/>
      <c r="M100" s="354"/>
      <c r="N100" s="356"/>
      <c r="EZ100" s="153"/>
      <c r="FA100" s="152"/>
      <c r="FB100" s="131"/>
      <c r="FC100" s="131"/>
      <c r="FD100" s="131"/>
      <c r="FE100" s="101" t="s">
        <v>355</v>
      </c>
      <c r="FJ100" s="131"/>
    </row>
    <row r="101" spans="1:166" s="109" customFormat="1" ht="67.5" x14ac:dyDescent="0.25">
      <c r="A101" s="167"/>
      <c r="B101" s="137" t="s">
        <v>183</v>
      </c>
      <c r="C101" s="357" t="s">
        <v>182</v>
      </c>
      <c r="D101" s="357"/>
      <c r="E101" s="357"/>
      <c r="F101" s="357"/>
      <c r="G101" s="357"/>
      <c r="H101" s="357"/>
      <c r="I101" s="357"/>
      <c r="J101" s="357"/>
      <c r="K101" s="357"/>
      <c r="L101" s="357"/>
      <c r="M101" s="357"/>
      <c r="N101" s="358"/>
      <c r="EZ101" s="153"/>
      <c r="FA101" s="152"/>
      <c r="FB101" s="131"/>
      <c r="FC101" s="131"/>
      <c r="FD101" s="131"/>
      <c r="FF101" s="101" t="s">
        <v>182</v>
      </c>
      <c r="FJ101" s="131"/>
    </row>
    <row r="102" spans="1:166" s="109" customFormat="1" ht="33.75" x14ac:dyDescent="0.25">
      <c r="A102" s="167"/>
      <c r="B102" s="137" t="s">
        <v>181</v>
      </c>
      <c r="C102" s="357" t="s">
        <v>180</v>
      </c>
      <c r="D102" s="357"/>
      <c r="E102" s="357"/>
      <c r="F102" s="357"/>
      <c r="G102" s="357"/>
      <c r="H102" s="357"/>
      <c r="I102" s="357"/>
      <c r="J102" s="357"/>
      <c r="K102" s="357"/>
      <c r="L102" s="357"/>
      <c r="M102" s="357"/>
      <c r="N102" s="358"/>
      <c r="EZ102" s="153"/>
      <c r="FA102" s="152"/>
      <c r="FB102" s="131"/>
      <c r="FC102" s="131"/>
      <c r="FD102" s="131"/>
      <c r="FF102" s="101" t="s">
        <v>180</v>
      </c>
      <c r="FJ102" s="131"/>
    </row>
    <row r="103" spans="1:166" s="109" customFormat="1" ht="15" x14ac:dyDescent="0.25">
      <c r="A103" s="190"/>
      <c r="B103" s="137" t="s">
        <v>177</v>
      </c>
      <c r="C103" s="354" t="s">
        <v>176</v>
      </c>
      <c r="D103" s="354"/>
      <c r="E103" s="354"/>
      <c r="F103" s="180"/>
      <c r="G103" s="156"/>
      <c r="H103" s="156"/>
      <c r="I103" s="156"/>
      <c r="J103" s="191">
        <v>1299.08</v>
      </c>
      <c r="K103" s="188">
        <v>1.4375</v>
      </c>
      <c r="L103" s="177">
        <v>149.32</v>
      </c>
      <c r="M103" s="178">
        <v>15.71</v>
      </c>
      <c r="N103" s="176">
        <v>2345.8200000000002</v>
      </c>
      <c r="EZ103" s="153"/>
      <c r="FA103" s="152"/>
      <c r="FB103" s="131"/>
      <c r="FC103" s="131"/>
      <c r="FD103" s="131"/>
      <c r="FG103" s="101" t="s">
        <v>176</v>
      </c>
      <c r="FJ103" s="131"/>
    </row>
    <row r="104" spans="1:166" s="109" customFormat="1" ht="15" x14ac:dyDescent="0.25">
      <c r="A104" s="190"/>
      <c r="B104" s="137" t="s">
        <v>175</v>
      </c>
      <c r="C104" s="354" t="s">
        <v>174</v>
      </c>
      <c r="D104" s="354"/>
      <c r="E104" s="354"/>
      <c r="F104" s="180"/>
      <c r="G104" s="156"/>
      <c r="H104" s="156"/>
      <c r="I104" s="156"/>
      <c r="J104" s="177">
        <v>212.78</v>
      </c>
      <c r="K104" s="188">
        <v>1.4375</v>
      </c>
      <c r="L104" s="177">
        <v>24.46</v>
      </c>
      <c r="M104" s="178">
        <v>52.21</v>
      </c>
      <c r="N104" s="176">
        <v>1277.06</v>
      </c>
      <c r="EZ104" s="153"/>
      <c r="FA104" s="152"/>
      <c r="FB104" s="131"/>
      <c r="FC104" s="131"/>
      <c r="FD104" s="131"/>
      <c r="FG104" s="101" t="s">
        <v>174</v>
      </c>
      <c r="FJ104" s="131"/>
    </row>
    <row r="105" spans="1:166" s="109" customFormat="1" ht="15" x14ac:dyDescent="0.25">
      <c r="A105" s="181"/>
      <c r="B105" s="137"/>
      <c r="C105" s="354" t="s">
        <v>171</v>
      </c>
      <c r="D105" s="354"/>
      <c r="E105" s="354"/>
      <c r="F105" s="180" t="s">
        <v>172</v>
      </c>
      <c r="G105" s="178">
        <v>15.67</v>
      </c>
      <c r="H105" s="188">
        <v>1.4375</v>
      </c>
      <c r="I105" s="197">
        <v>1.8011490000000001</v>
      </c>
      <c r="J105" s="102"/>
      <c r="K105" s="156"/>
      <c r="L105" s="102"/>
      <c r="M105" s="156"/>
      <c r="N105" s="186"/>
      <c r="EZ105" s="153"/>
      <c r="FA105" s="152"/>
      <c r="FB105" s="131"/>
      <c r="FC105" s="131"/>
      <c r="FD105" s="131"/>
      <c r="FH105" s="101" t="s">
        <v>171</v>
      </c>
      <c r="FJ105" s="131"/>
    </row>
    <row r="106" spans="1:166" s="109" customFormat="1" ht="15" x14ac:dyDescent="0.25">
      <c r="A106" s="168"/>
      <c r="B106" s="137"/>
      <c r="C106" s="355" t="s">
        <v>170</v>
      </c>
      <c r="D106" s="355"/>
      <c r="E106" s="355"/>
      <c r="F106" s="185"/>
      <c r="G106" s="160"/>
      <c r="H106" s="160"/>
      <c r="I106" s="160"/>
      <c r="J106" s="184">
        <v>1299.08</v>
      </c>
      <c r="K106" s="160"/>
      <c r="L106" s="183">
        <v>149.32</v>
      </c>
      <c r="M106" s="160"/>
      <c r="N106" s="182">
        <v>2345.8200000000002</v>
      </c>
      <c r="EZ106" s="153"/>
      <c r="FA106" s="152"/>
      <c r="FB106" s="131"/>
      <c r="FC106" s="131"/>
      <c r="FD106" s="131"/>
      <c r="FI106" s="101" t="s">
        <v>170</v>
      </c>
      <c r="FJ106" s="131"/>
    </row>
    <row r="107" spans="1:166" s="109" customFormat="1" ht="15" x14ac:dyDescent="0.25">
      <c r="A107" s="181"/>
      <c r="B107" s="137"/>
      <c r="C107" s="354" t="s">
        <v>169</v>
      </c>
      <c r="D107" s="354"/>
      <c r="E107" s="354"/>
      <c r="F107" s="180"/>
      <c r="G107" s="156"/>
      <c r="H107" s="156"/>
      <c r="I107" s="156"/>
      <c r="J107" s="102"/>
      <c r="K107" s="156"/>
      <c r="L107" s="177">
        <v>24.46</v>
      </c>
      <c r="M107" s="156"/>
      <c r="N107" s="176">
        <v>1277.06</v>
      </c>
      <c r="EZ107" s="153"/>
      <c r="FA107" s="152"/>
      <c r="FB107" s="131"/>
      <c r="FC107" s="131"/>
      <c r="FD107" s="131"/>
      <c r="FH107" s="101" t="s">
        <v>169</v>
      </c>
      <c r="FJ107" s="131"/>
    </row>
    <row r="108" spans="1:166" s="109" customFormat="1" ht="22.5" x14ac:dyDescent="0.25">
      <c r="A108" s="181"/>
      <c r="B108" s="137" t="s">
        <v>351</v>
      </c>
      <c r="C108" s="354" t="s">
        <v>350</v>
      </c>
      <c r="D108" s="354"/>
      <c r="E108" s="354"/>
      <c r="F108" s="180" t="s">
        <v>165</v>
      </c>
      <c r="G108" s="179">
        <v>92</v>
      </c>
      <c r="H108" s="156"/>
      <c r="I108" s="179">
        <v>92</v>
      </c>
      <c r="J108" s="102"/>
      <c r="K108" s="156"/>
      <c r="L108" s="177">
        <v>22.5</v>
      </c>
      <c r="M108" s="156"/>
      <c r="N108" s="176">
        <v>1174.9000000000001</v>
      </c>
      <c r="EZ108" s="153"/>
      <c r="FA108" s="152"/>
      <c r="FB108" s="131"/>
      <c r="FC108" s="131"/>
      <c r="FD108" s="131"/>
      <c r="FH108" s="101" t="s">
        <v>350</v>
      </c>
      <c r="FJ108" s="131"/>
    </row>
    <row r="109" spans="1:166" s="109" customFormat="1" ht="45" x14ac:dyDescent="0.25">
      <c r="A109" s="181"/>
      <c r="B109" s="137" t="s">
        <v>349</v>
      </c>
      <c r="C109" s="354" t="s">
        <v>348</v>
      </c>
      <c r="D109" s="354"/>
      <c r="E109" s="354"/>
      <c r="F109" s="180" t="s">
        <v>165</v>
      </c>
      <c r="G109" s="179">
        <v>46</v>
      </c>
      <c r="H109" s="178">
        <v>0.85</v>
      </c>
      <c r="I109" s="193">
        <v>39.1</v>
      </c>
      <c r="J109" s="102"/>
      <c r="K109" s="156"/>
      <c r="L109" s="177">
        <v>9.56</v>
      </c>
      <c r="M109" s="156"/>
      <c r="N109" s="189">
        <v>499.33</v>
      </c>
      <c r="EZ109" s="153"/>
      <c r="FA109" s="152"/>
      <c r="FB109" s="131"/>
      <c r="FC109" s="131"/>
      <c r="FD109" s="131"/>
      <c r="FH109" s="101" t="s">
        <v>348</v>
      </c>
      <c r="FJ109" s="131"/>
    </row>
    <row r="110" spans="1:166" s="109" customFormat="1" ht="15" x14ac:dyDescent="0.25">
      <c r="A110" s="166"/>
      <c r="B110" s="165"/>
      <c r="C110" s="350" t="s">
        <v>158</v>
      </c>
      <c r="D110" s="350"/>
      <c r="E110" s="350"/>
      <c r="F110" s="164"/>
      <c r="G110" s="162"/>
      <c r="H110" s="162"/>
      <c r="I110" s="162"/>
      <c r="J110" s="163"/>
      <c r="K110" s="162"/>
      <c r="L110" s="171">
        <v>181.38</v>
      </c>
      <c r="M110" s="160"/>
      <c r="N110" s="159">
        <v>4020.05</v>
      </c>
      <c r="EZ110" s="153"/>
      <c r="FA110" s="152"/>
      <c r="FB110" s="131"/>
      <c r="FC110" s="131"/>
      <c r="FD110" s="131"/>
      <c r="FJ110" s="131" t="s">
        <v>158</v>
      </c>
    </row>
    <row r="111" spans="1:166" s="109" customFormat="1" ht="33.75" x14ac:dyDescent="0.25">
      <c r="A111" s="175" t="s">
        <v>354</v>
      </c>
      <c r="B111" s="174" t="s">
        <v>353</v>
      </c>
      <c r="C111" s="350" t="s">
        <v>20</v>
      </c>
      <c r="D111" s="350"/>
      <c r="E111" s="350"/>
      <c r="F111" s="164" t="s">
        <v>9</v>
      </c>
      <c r="G111" s="162">
        <v>7.9960000000000003E-2</v>
      </c>
      <c r="H111" s="173">
        <v>1</v>
      </c>
      <c r="I111" s="194">
        <v>7.9960000000000003E-2</v>
      </c>
      <c r="J111" s="163"/>
      <c r="K111" s="162"/>
      <c r="L111" s="163"/>
      <c r="M111" s="162"/>
      <c r="N111" s="192"/>
      <c r="EZ111" s="153"/>
      <c r="FA111" s="152"/>
      <c r="FB111" s="131" t="s">
        <v>20</v>
      </c>
      <c r="FC111" s="131" t="s">
        <v>59</v>
      </c>
      <c r="FD111" s="131" t="s">
        <v>59</v>
      </c>
      <c r="FJ111" s="131"/>
    </row>
    <row r="112" spans="1:166" s="109" customFormat="1" ht="67.5" x14ac:dyDescent="0.25">
      <c r="A112" s="167"/>
      <c r="B112" s="137" t="s">
        <v>183</v>
      </c>
      <c r="C112" s="357" t="s">
        <v>182</v>
      </c>
      <c r="D112" s="357"/>
      <c r="E112" s="357"/>
      <c r="F112" s="357"/>
      <c r="G112" s="357"/>
      <c r="H112" s="357"/>
      <c r="I112" s="357"/>
      <c r="J112" s="357"/>
      <c r="K112" s="357"/>
      <c r="L112" s="357"/>
      <c r="M112" s="357"/>
      <c r="N112" s="358"/>
      <c r="EZ112" s="153"/>
      <c r="FA112" s="152"/>
      <c r="FB112" s="131"/>
      <c r="FC112" s="131"/>
      <c r="FD112" s="131"/>
      <c r="FF112" s="101" t="s">
        <v>182</v>
      </c>
      <c r="FJ112" s="131"/>
    </row>
    <row r="113" spans="1:166" s="109" customFormat="1" ht="15" x14ac:dyDescent="0.25">
      <c r="A113" s="167"/>
      <c r="B113" s="137"/>
      <c r="C113" s="357" t="s">
        <v>352</v>
      </c>
      <c r="D113" s="357"/>
      <c r="E113" s="357"/>
      <c r="F113" s="357"/>
      <c r="G113" s="357"/>
      <c r="H113" s="357"/>
      <c r="I113" s="357"/>
      <c r="J113" s="357"/>
      <c r="K113" s="357"/>
      <c r="L113" s="357"/>
      <c r="M113" s="357"/>
      <c r="N113" s="358"/>
      <c r="EZ113" s="153"/>
      <c r="FA113" s="152"/>
      <c r="FB113" s="131"/>
      <c r="FC113" s="131"/>
      <c r="FD113" s="131"/>
      <c r="FF113" s="101" t="s">
        <v>352</v>
      </c>
      <c r="FJ113" s="131"/>
    </row>
    <row r="114" spans="1:166" s="109" customFormat="1" ht="33.75" x14ac:dyDescent="0.25">
      <c r="A114" s="167"/>
      <c r="B114" s="137" t="s">
        <v>181</v>
      </c>
      <c r="C114" s="357" t="s">
        <v>180</v>
      </c>
      <c r="D114" s="357"/>
      <c r="E114" s="357"/>
      <c r="F114" s="357"/>
      <c r="G114" s="357"/>
      <c r="H114" s="357"/>
      <c r="I114" s="357"/>
      <c r="J114" s="357"/>
      <c r="K114" s="357"/>
      <c r="L114" s="357"/>
      <c r="M114" s="357"/>
      <c r="N114" s="358"/>
      <c r="EZ114" s="153"/>
      <c r="FA114" s="152"/>
      <c r="FB114" s="131"/>
      <c r="FC114" s="131"/>
      <c r="FD114" s="131"/>
      <c r="FF114" s="101" t="s">
        <v>180</v>
      </c>
      <c r="FJ114" s="131"/>
    </row>
    <row r="115" spans="1:166" s="109" customFormat="1" ht="15" x14ac:dyDescent="0.25">
      <c r="A115" s="190"/>
      <c r="B115" s="137" t="s">
        <v>177</v>
      </c>
      <c r="C115" s="354" t="s">
        <v>176</v>
      </c>
      <c r="D115" s="354"/>
      <c r="E115" s="354"/>
      <c r="F115" s="180"/>
      <c r="G115" s="156"/>
      <c r="H115" s="156"/>
      <c r="I115" s="156"/>
      <c r="J115" s="177">
        <v>168.38</v>
      </c>
      <c r="K115" s="178">
        <v>5.75</v>
      </c>
      <c r="L115" s="177">
        <v>77.42</v>
      </c>
      <c r="M115" s="178">
        <v>15.71</v>
      </c>
      <c r="N115" s="176">
        <v>1216.27</v>
      </c>
      <c r="EZ115" s="153"/>
      <c r="FA115" s="152"/>
      <c r="FB115" s="131"/>
      <c r="FC115" s="131"/>
      <c r="FD115" s="131"/>
      <c r="FG115" s="101" t="s">
        <v>176</v>
      </c>
      <c r="FJ115" s="131"/>
    </row>
    <row r="116" spans="1:166" s="109" customFormat="1" ht="15" x14ac:dyDescent="0.25">
      <c r="A116" s="190"/>
      <c r="B116" s="137" t="s">
        <v>175</v>
      </c>
      <c r="C116" s="354" t="s">
        <v>174</v>
      </c>
      <c r="D116" s="354"/>
      <c r="E116" s="354"/>
      <c r="F116" s="180"/>
      <c r="G116" s="156"/>
      <c r="H116" s="156"/>
      <c r="I116" s="156"/>
      <c r="J116" s="177">
        <v>19.73</v>
      </c>
      <c r="K116" s="178">
        <v>5.75</v>
      </c>
      <c r="L116" s="177">
        <v>9.07</v>
      </c>
      <c r="M116" s="178">
        <v>52.21</v>
      </c>
      <c r="N116" s="189">
        <v>473.54</v>
      </c>
      <c r="EZ116" s="153"/>
      <c r="FA116" s="152"/>
      <c r="FB116" s="131"/>
      <c r="FC116" s="131"/>
      <c r="FD116" s="131"/>
      <c r="FG116" s="101" t="s">
        <v>174</v>
      </c>
      <c r="FJ116" s="131"/>
    </row>
    <row r="117" spans="1:166" s="109" customFormat="1" ht="15" x14ac:dyDescent="0.25">
      <c r="A117" s="181"/>
      <c r="B117" s="137"/>
      <c r="C117" s="354" t="s">
        <v>171</v>
      </c>
      <c r="D117" s="354"/>
      <c r="E117" s="354"/>
      <c r="F117" s="180" t="s">
        <v>172</v>
      </c>
      <c r="G117" s="178">
        <v>1.37</v>
      </c>
      <c r="H117" s="178">
        <v>5.75</v>
      </c>
      <c r="I117" s="187">
        <v>0.62988489999999997</v>
      </c>
      <c r="J117" s="102"/>
      <c r="K117" s="156"/>
      <c r="L117" s="102"/>
      <c r="M117" s="156"/>
      <c r="N117" s="186"/>
      <c r="EZ117" s="153"/>
      <c r="FA117" s="152"/>
      <c r="FB117" s="131"/>
      <c r="FC117" s="131"/>
      <c r="FD117" s="131"/>
      <c r="FH117" s="101" t="s">
        <v>171</v>
      </c>
      <c r="FJ117" s="131"/>
    </row>
    <row r="118" spans="1:166" s="109" customFormat="1" ht="15" x14ac:dyDescent="0.25">
      <c r="A118" s="168"/>
      <c r="B118" s="137"/>
      <c r="C118" s="355" t="s">
        <v>170</v>
      </c>
      <c r="D118" s="355"/>
      <c r="E118" s="355"/>
      <c r="F118" s="185"/>
      <c r="G118" s="160"/>
      <c r="H118" s="160"/>
      <c r="I118" s="160"/>
      <c r="J118" s="183">
        <v>168.38</v>
      </c>
      <c r="K118" s="160"/>
      <c r="L118" s="183">
        <v>77.42</v>
      </c>
      <c r="M118" s="160"/>
      <c r="N118" s="182">
        <v>1216.27</v>
      </c>
      <c r="EZ118" s="153"/>
      <c r="FA118" s="152"/>
      <c r="FB118" s="131"/>
      <c r="FC118" s="131"/>
      <c r="FD118" s="131"/>
      <c r="FI118" s="101" t="s">
        <v>170</v>
      </c>
      <c r="FJ118" s="131"/>
    </row>
    <row r="119" spans="1:166" s="109" customFormat="1" ht="15" x14ac:dyDescent="0.25">
      <c r="A119" s="181"/>
      <c r="B119" s="137"/>
      <c r="C119" s="354" t="s">
        <v>169</v>
      </c>
      <c r="D119" s="354"/>
      <c r="E119" s="354"/>
      <c r="F119" s="180"/>
      <c r="G119" s="156"/>
      <c r="H119" s="156"/>
      <c r="I119" s="156"/>
      <c r="J119" s="102"/>
      <c r="K119" s="156"/>
      <c r="L119" s="177">
        <v>9.07</v>
      </c>
      <c r="M119" s="156"/>
      <c r="N119" s="189">
        <v>473.54</v>
      </c>
      <c r="EZ119" s="153"/>
      <c r="FA119" s="152"/>
      <c r="FB119" s="131"/>
      <c r="FC119" s="131"/>
      <c r="FD119" s="131"/>
      <c r="FH119" s="101" t="s">
        <v>169</v>
      </c>
      <c r="FJ119" s="131"/>
    </row>
    <row r="120" spans="1:166" s="109" customFormat="1" ht="22.5" x14ac:dyDescent="0.25">
      <c r="A120" s="181"/>
      <c r="B120" s="137" t="s">
        <v>351</v>
      </c>
      <c r="C120" s="354" t="s">
        <v>350</v>
      </c>
      <c r="D120" s="354"/>
      <c r="E120" s="354"/>
      <c r="F120" s="180" t="s">
        <v>165</v>
      </c>
      <c r="G120" s="179">
        <v>92</v>
      </c>
      <c r="H120" s="156"/>
      <c r="I120" s="179">
        <v>92</v>
      </c>
      <c r="J120" s="102"/>
      <c r="K120" s="156"/>
      <c r="L120" s="177">
        <v>8.34</v>
      </c>
      <c r="M120" s="156"/>
      <c r="N120" s="189">
        <v>435.66</v>
      </c>
      <c r="EZ120" s="153"/>
      <c r="FA120" s="152"/>
      <c r="FB120" s="131"/>
      <c r="FC120" s="131"/>
      <c r="FD120" s="131"/>
      <c r="FH120" s="101" t="s">
        <v>350</v>
      </c>
      <c r="FJ120" s="131"/>
    </row>
    <row r="121" spans="1:166" s="109" customFormat="1" ht="45" x14ac:dyDescent="0.25">
      <c r="A121" s="181"/>
      <c r="B121" s="137" t="s">
        <v>349</v>
      </c>
      <c r="C121" s="354" t="s">
        <v>348</v>
      </c>
      <c r="D121" s="354"/>
      <c r="E121" s="354"/>
      <c r="F121" s="180" t="s">
        <v>165</v>
      </c>
      <c r="G121" s="179">
        <v>46</v>
      </c>
      <c r="H121" s="178">
        <v>0.85</v>
      </c>
      <c r="I121" s="193">
        <v>39.1</v>
      </c>
      <c r="J121" s="102"/>
      <c r="K121" s="156"/>
      <c r="L121" s="177">
        <v>3.55</v>
      </c>
      <c r="M121" s="156"/>
      <c r="N121" s="189">
        <v>185.15</v>
      </c>
      <c r="EZ121" s="153"/>
      <c r="FA121" s="152"/>
      <c r="FB121" s="131"/>
      <c r="FC121" s="131"/>
      <c r="FD121" s="131"/>
      <c r="FH121" s="101" t="s">
        <v>348</v>
      </c>
      <c r="FJ121" s="131"/>
    </row>
    <row r="122" spans="1:166" s="109" customFormat="1" ht="15" x14ac:dyDescent="0.25">
      <c r="A122" s="166"/>
      <c r="B122" s="165"/>
      <c r="C122" s="350" t="s">
        <v>158</v>
      </c>
      <c r="D122" s="350"/>
      <c r="E122" s="350"/>
      <c r="F122" s="164"/>
      <c r="G122" s="162"/>
      <c r="H122" s="162"/>
      <c r="I122" s="162"/>
      <c r="J122" s="163"/>
      <c r="K122" s="162"/>
      <c r="L122" s="171">
        <v>89.31</v>
      </c>
      <c r="M122" s="160"/>
      <c r="N122" s="159">
        <v>1837.08</v>
      </c>
      <c r="EZ122" s="153"/>
      <c r="FA122" s="152"/>
      <c r="FB122" s="131"/>
      <c r="FC122" s="131"/>
      <c r="FD122" s="131"/>
      <c r="FJ122" s="131" t="s">
        <v>158</v>
      </c>
    </row>
    <row r="123" spans="1:166" s="109" customFormat="1" ht="33.75" x14ac:dyDescent="0.25">
      <c r="A123" s="175" t="s">
        <v>347</v>
      </c>
      <c r="B123" s="174" t="s">
        <v>346</v>
      </c>
      <c r="C123" s="350" t="s">
        <v>345</v>
      </c>
      <c r="D123" s="350"/>
      <c r="E123" s="350"/>
      <c r="F123" s="164" t="s">
        <v>21</v>
      </c>
      <c r="G123" s="162">
        <v>0.79959999999999998</v>
      </c>
      <c r="H123" s="173">
        <v>1</v>
      </c>
      <c r="I123" s="199">
        <v>0.79959999999999998</v>
      </c>
      <c r="J123" s="163"/>
      <c r="K123" s="162"/>
      <c r="L123" s="163"/>
      <c r="M123" s="162"/>
      <c r="N123" s="192"/>
      <c r="EZ123" s="153"/>
      <c r="FA123" s="152"/>
      <c r="FB123" s="131" t="s">
        <v>345</v>
      </c>
      <c r="FC123" s="131" t="s">
        <v>59</v>
      </c>
      <c r="FD123" s="131" t="s">
        <v>59</v>
      </c>
      <c r="FJ123" s="131"/>
    </row>
    <row r="124" spans="1:166" s="109" customFormat="1" ht="15" x14ac:dyDescent="0.25">
      <c r="A124" s="168"/>
      <c r="B124" s="120"/>
      <c r="C124" s="354" t="s">
        <v>344</v>
      </c>
      <c r="D124" s="354"/>
      <c r="E124" s="354"/>
      <c r="F124" s="354"/>
      <c r="G124" s="354"/>
      <c r="H124" s="354"/>
      <c r="I124" s="354"/>
      <c r="J124" s="354"/>
      <c r="K124" s="354"/>
      <c r="L124" s="354"/>
      <c r="M124" s="354"/>
      <c r="N124" s="356"/>
      <c r="EZ124" s="153"/>
      <c r="FA124" s="152"/>
      <c r="FB124" s="131"/>
      <c r="FC124" s="131"/>
      <c r="FD124" s="131"/>
      <c r="FE124" s="101" t="s">
        <v>344</v>
      </c>
      <c r="FJ124" s="131"/>
    </row>
    <row r="125" spans="1:166" s="109" customFormat="1" ht="67.5" x14ac:dyDescent="0.25">
      <c r="A125" s="167"/>
      <c r="B125" s="137" t="s">
        <v>183</v>
      </c>
      <c r="C125" s="357" t="s">
        <v>182</v>
      </c>
      <c r="D125" s="357"/>
      <c r="E125" s="357"/>
      <c r="F125" s="357"/>
      <c r="G125" s="357"/>
      <c r="H125" s="357"/>
      <c r="I125" s="357"/>
      <c r="J125" s="357"/>
      <c r="K125" s="357"/>
      <c r="L125" s="357"/>
      <c r="M125" s="357"/>
      <c r="N125" s="358"/>
      <c r="EZ125" s="153"/>
      <c r="FA125" s="152"/>
      <c r="FB125" s="131"/>
      <c r="FC125" s="131"/>
      <c r="FD125" s="131"/>
      <c r="FF125" s="101" t="s">
        <v>182</v>
      </c>
      <c r="FJ125" s="131"/>
    </row>
    <row r="126" spans="1:166" s="109" customFormat="1" ht="33.75" x14ac:dyDescent="0.25">
      <c r="A126" s="167"/>
      <c r="B126" s="137" t="s">
        <v>181</v>
      </c>
      <c r="C126" s="357" t="s">
        <v>180</v>
      </c>
      <c r="D126" s="357"/>
      <c r="E126" s="357"/>
      <c r="F126" s="357"/>
      <c r="G126" s="357"/>
      <c r="H126" s="357"/>
      <c r="I126" s="357"/>
      <c r="J126" s="357"/>
      <c r="K126" s="357"/>
      <c r="L126" s="357"/>
      <c r="M126" s="357"/>
      <c r="N126" s="358"/>
      <c r="EZ126" s="153"/>
      <c r="FA126" s="152"/>
      <c r="FB126" s="131"/>
      <c r="FC126" s="131"/>
      <c r="FD126" s="131"/>
      <c r="FF126" s="101" t="s">
        <v>180</v>
      </c>
      <c r="FJ126" s="131"/>
    </row>
    <row r="127" spans="1:166" s="109" customFormat="1" ht="15" x14ac:dyDescent="0.25">
      <c r="A127" s="190"/>
      <c r="B127" s="137" t="s">
        <v>179</v>
      </c>
      <c r="C127" s="354" t="s">
        <v>178</v>
      </c>
      <c r="D127" s="354"/>
      <c r="E127" s="354"/>
      <c r="F127" s="180"/>
      <c r="G127" s="156"/>
      <c r="H127" s="156"/>
      <c r="I127" s="156"/>
      <c r="J127" s="177">
        <v>219.94</v>
      </c>
      <c r="K127" s="188">
        <v>1.3225</v>
      </c>
      <c r="L127" s="177">
        <v>232.58</v>
      </c>
      <c r="M127" s="178">
        <v>52.21</v>
      </c>
      <c r="N127" s="176">
        <v>12143</v>
      </c>
      <c r="EZ127" s="153"/>
      <c r="FA127" s="152"/>
      <c r="FB127" s="131"/>
      <c r="FC127" s="131"/>
      <c r="FD127" s="131"/>
      <c r="FG127" s="101" t="s">
        <v>178</v>
      </c>
      <c r="FJ127" s="131"/>
    </row>
    <row r="128" spans="1:166" s="109" customFormat="1" ht="15" x14ac:dyDescent="0.25">
      <c r="A128" s="190"/>
      <c r="B128" s="137" t="s">
        <v>177</v>
      </c>
      <c r="C128" s="354" t="s">
        <v>176</v>
      </c>
      <c r="D128" s="354"/>
      <c r="E128" s="354"/>
      <c r="F128" s="180"/>
      <c r="G128" s="156"/>
      <c r="H128" s="156"/>
      <c r="I128" s="156"/>
      <c r="J128" s="177">
        <v>557.59</v>
      </c>
      <c r="K128" s="188">
        <v>1.4375</v>
      </c>
      <c r="L128" s="177">
        <v>640.91</v>
      </c>
      <c r="M128" s="178">
        <v>15.71</v>
      </c>
      <c r="N128" s="176">
        <v>10068.700000000001</v>
      </c>
      <c r="EZ128" s="153"/>
      <c r="FA128" s="152"/>
      <c r="FB128" s="131"/>
      <c r="FC128" s="131"/>
      <c r="FD128" s="131"/>
      <c r="FG128" s="101" t="s">
        <v>176</v>
      </c>
      <c r="FJ128" s="131"/>
    </row>
    <row r="129" spans="1:166" s="109" customFormat="1" ht="15" x14ac:dyDescent="0.25">
      <c r="A129" s="190"/>
      <c r="B129" s="137" t="s">
        <v>175</v>
      </c>
      <c r="C129" s="354" t="s">
        <v>174</v>
      </c>
      <c r="D129" s="354"/>
      <c r="E129" s="354"/>
      <c r="F129" s="180"/>
      <c r="G129" s="156"/>
      <c r="H129" s="156"/>
      <c r="I129" s="156"/>
      <c r="J129" s="177">
        <v>51.27</v>
      </c>
      <c r="K129" s="188">
        <v>1.4375</v>
      </c>
      <c r="L129" s="177">
        <v>58.93</v>
      </c>
      <c r="M129" s="178">
        <v>52.21</v>
      </c>
      <c r="N129" s="176">
        <v>3076.74</v>
      </c>
      <c r="EZ129" s="153"/>
      <c r="FA129" s="152"/>
      <c r="FB129" s="131"/>
      <c r="FC129" s="131"/>
      <c r="FD129" s="131"/>
      <c r="FG129" s="101" t="s">
        <v>174</v>
      </c>
      <c r="FJ129" s="131"/>
    </row>
    <row r="130" spans="1:166" s="109" customFormat="1" ht="15" x14ac:dyDescent="0.25">
      <c r="A130" s="190"/>
      <c r="B130" s="137" t="s">
        <v>194</v>
      </c>
      <c r="C130" s="354" t="s">
        <v>193</v>
      </c>
      <c r="D130" s="354"/>
      <c r="E130" s="354"/>
      <c r="F130" s="180"/>
      <c r="G130" s="156"/>
      <c r="H130" s="156"/>
      <c r="I130" s="156"/>
      <c r="J130" s="177">
        <v>0.78</v>
      </c>
      <c r="K130" s="156"/>
      <c r="L130" s="177">
        <v>0.62</v>
      </c>
      <c r="M130" s="193">
        <v>9.5</v>
      </c>
      <c r="N130" s="189">
        <v>5.89</v>
      </c>
      <c r="EZ130" s="153"/>
      <c r="FA130" s="152"/>
      <c r="FB130" s="131"/>
      <c r="FC130" s="131"/>
      <c r="FD130" s="131"/>
      <c r="FG130" s="101" t="s">
        <v>193</v>
      </c>
      <c r="FJ130" s="131"/>
    </row>
    <row r="131" spans="1:166" s="109" customFormat="1" ht="15" x14ac:dyDescent="0.25">
      <c r="A131" s="181"/>
      <c r="B131" s="137"/>
      <c r="C131" s="354" t="s">
        <v>173</v>
      </c>
      <c r="D131" s="354"/>
      <c r="E131" s="354"/>
      <c r="F131" s="180" t="s">
        <v>172</v>
      </c>
      <c r="G131" s="193">
        <v>27.7</v>
      </c>
      <c r="H131" s="188">
        <v>1.3225</v>
      </c>
      <c r="I131" s="187">
        <v>29.2919467</v>
      </c>
      <c r="J131" s="102"/>
      <c r="K131" s="156"/>
      <c r="L131" s="102"/>
      <c r="M131" s="156"/>
      <c r="N131" s="186"/>
      <c r="EZ131" s="153"/>
      <c r="FA131" s="152"/>
      <c r="FB131" s="131"/>
      <c r="FC131" s="131"/>
      <c r="FD131" s="131"/>
      <c r="FH131" s="101" t="s">
        <v>173</v>
      </c>
      <c r="FJ131" s="131"/>
    </row>
    <row r="132" spans="1:166" s="109" customFormat="1" ht="15" x14ac:dyDescent="0.25">
      <c r="A132" s="181"/>
      <c r="B132" s="137"/>
      <c r="C132" s="354" t="s">
        <v>171</v>
      </c>
      <c r="D132" s="354"/>
      <c r="E132" s="354"/>
      <c r="F132" s="180" t="s">
        <v>172</v>
      </c>
      <c r="G132" s="178">
        <v>3.84</v>
      </c>
      <c r="H132" s="188">
        <v>1.4375</v>
      </c>
      <c r="I132" s="197">
        <v>4.4137919999999999</v>
      </c>
      <c r="J132" s="102"/>
      <c r="K132" s="156"/>
      <c r="L132" s="102"/>
      <c r="M132" s="156"/>
      <c r="N132" s="186"/>
      <c r="EZ132" s="153"/>
      <c r="FA132" s="152"/>
      <c r="FB132" s="131"/>
      <c r="FC132" s="131"/>
      <c r="FD132" s="131"/>
      <c r="FH132" s="101" t="s">
        <v>171</v>
      </c>
      <c r="FJ132" s="131"/>
    </row>
    <row r="133" spans="1:166" s="109" customFormat="1" ht="15" x14ac:dyDescent="0.25">
      <c r="A133" s="168"/>
      <c r="B133" s="137"/>
      <c r="C133" s="355" t="s">
        <v>170</v>
      </c>
      <c r="D133" s="355"/>
      <c r="E133" s="355"/>
      <c r="F133" s="185"/>
      <c r="G133" s="160"/>
      <c r="H133" s="160"/>
      <c r="I133" s="160"/>
      <c r="J133" s="183">
        <v>778.31</v>
      </c>
      <c r="K133" s="160"/>
      <c r="L133" s="183">
        <v>874.11</v>
      </c>
      <c r="M133" s="160"/>
      <c r="N133" s="182">
        <v>22217.59</v>
      </c>
      <c r="EZ133" s="153"/>
      <c r="FA133" s="152"/>
      <c r="FB133" s="131"/>
      <c r="FC133" s="131"/>
      <c r="FD133" s="131"/>
      <c r="FI133" s="101" t="s">
        <v>170</v>
      </c>
      <c r="FJ133" s="131"/>
    </row>
    <row r="134" spans="1:166" s="109" customFormat="1" ht="15" x14ac:dyDescent="0.25">
      <c r="A134" s="181"/>
      <c r="B134" s="137"/>
      <c r="C134" s="354" t="s">
        <v>169</v>
      </c>
      <c r="D134" s="354"/>
      <c r="E134" s="354"/>
      <c r="F134" s="180"/>
      <c r="G134" s="156"/>
      <c r="H134" s="156"/>
      <c r="I134" s="156"/>
      <c r="J134" s="102"/>
      <c r="K134" s="156"/>
      <c r="L134" s="177">
        <v>291.51</v>
      </c>
      <c r="M134" s="156"/>
      <c r="N134" s="176">
        <v>15219.74</v>
      </c>
      <c r="EZ134" s="153"/>
      <c r="FA134" s="152"/>
      <c r="FB134" s="131"/>
      <c r="FC134" s="131"/>
      <c r="FD134" s="131"/>
      <c r="FH134" s="101" t="s">
        <v>169</v>
      </c>
      <c r="FJ134" s="131"/>
    </row>
    <row r="135" spans="1:166" s="109" customFormat="1" ht="45" x14ac:dyDescent="0.25">
      <c r="A135" s="181"/>
      <c r="B135" s="137" t="s">
        <v>330</v>
      </c>
      <c r="C135" s="354" t="s">
        <v>329</v>
      </c>
      <c r="D135" s="354"/>
      <c r="E135" s="354"/>
      <c r="F135" s="180" t="s">
        <v>165</v>
      </c>
      <c r="G135" s="179">
        <v>147</v>
      </c>
      <c r="H135" s="156"/>
      <c r="I135" s="179">
        <v>147</v>
      </c>
      <c r="J135" s="102"/>
      <c r="K135" s="156"/>
      <c r="L135" s="177">
        <v>428.52</v>
      </c>
      <c r="M135" s="156"/>
      <c r="N135" s="176">
        <v>22373.02</v>
      </c>
      <c r="EZ135" s="153"/>
      <c r="FA135" s="152"/>
      <c r="FB135" s="131"/>
      <c r="FC135" s="131"/>
      <c r="FD135" s="131"/>
      <c r="FH135" s="101" t="s">
        <v>329</v>
      </c>
      <c r="FJ135" s="131"/>
    </row>
    <row r="136" spans="1:166" s="109" customFormat="1" ht="56.25" x14ac:dyDescent="0.25">
      <c r="A136" s="181"/>
      <c r="B136" s="137" t="s">
        <v>328</v>
      </c>
      <c r="C136" s="354" t="s">
        <v>327</v>
      </c>
      <c r="D136" s="354"/>
      <c r="E136" s="354"/>
      <c r="F136" s="180" t="s">
        <v>165</v>
      </c>
      <c r="G136" s="179">
        <v>134</v>
      </c>
      <c r="H136" s="178">
        <v>0.85</v>
      </c>
      <c r="I136" s="193">
        <v>113.9</v>
      </c>
      <c r="J136" s="102"/>
      <c r="K136" s="156"/>
      <c r="L136" s="177">
        <v>332.03</v>
      </c>
      <c r="M136" s="156"/>
      <c r="N136" s="176">
        <v>17335.28</v>
      </c>
      <c r="EZ136" s="153"/>
      <c r="FA136" s="152"/>
      <c r="FB136" s="131"/>
      <c r="FC136" s="131"/>
      <c r="FD136" s="131"/>
      <c r="FH136" s="101" t="s">
        <v>327</v>
      </c>
      <c r="FJ136" s="131"/>
    </row>
    <row r="137" spans="1:166" s="109" customFormat="1" ht="15" x14ac:dyDescent="0.25">
      <c r="A137" s="166"/>
      <c r="B137" s="165"/>
      <c r="C137" s="350" t="s">
        <v>158</v>
      </c>
      <c r="D137" s="350"/>
      <c r="E137" s="350"/>
      <c r="F137" s="164"/>
      <c r="G137" s="162"/>
      <c r="H137" s="162"/>
      <c r="I137" s="162"/>
      <c r="J137" s="163"/>
      <c r="K137" s="162"/>
      <c r="L137" s="161">
        <v>1634.66</v>
      </c>
      <c r="M137" s="160"/>
      <c r="N137" s="159">
        <v>61925.89</v>
      </c>
      <c r="EZ137" s="153"/>
      <c r="FA137" s="152"/>
      <c r="FB137" s="131"/>
      <c r="FC137" s="131"/>
      <c r="FD137" s="131"/>
      <c r="FJ137" s="131" t="s">
        <v>158</v>
      </c>
    </row>
    <row r="138" spans="1:166" s="109" customFormat="1" ht="15" x14ac:dyDescent="0.25">
      <c r="A138" s="175" t="s">
        <v>343</v>
      </c>
      <c r="B138" s="174" t="s">
        <v>342</v>
      </c>
      <c r="C138" s="350" t="s">
        <v>23</v>
      </c>
      <c r="D138" s="350"/>
      <c r="E138" s="350"/>
      <c r="F138" s="164" t="s">
        <v>24</v>
      </c>
      <c r="G138" s="162">
        <v>879.56</v>
      </c>
      <c r="H138" s="173">
        <v>1</v>
      </c>
      <c r="I138" s="172">
        <v>879.56</v>
      </c>
      <c r="J138" s="171">
        <v>11.16</v>
      </c>
      <c r="K138" s="162"/>
      <c r="L138" s="161">
        <v>9815.89</v>
      </c>
      <c r="M138" s="169">
        <v>9.5</v>
      </c>
      <c r="N138" s="159">
        <v>93250.96</v>
      </c>
      <c r="EZ138" s="153"/>
      <c r="FA138" s="152"/>
      <c r="FB138" s="131" t="s">
        <v>23</v>
      </c>
      <c r="FC138" s="131" t="s">
        <v>59</v>
      </c>
      <c r="FD138" s="131" t="s">
        <v>59</v>
      </c>
      <c r="FJ138" s="131"/>
    </row>
    <row r="139" spans="1:166" s="109" customFormat="1" ht="15" x14ac:dyDescent="0.25">
      <c r="A139" s="168"/>
      <c r="B139" s="120"/>
      <c r="C139" s="354" t="s">
        <v>341</v>
      </c>
      <c r="D139" s="354"/>
      <c r="E139" s="354"/>
      <c r="F139" s="354"/>
      <c r="G139" s="354"/>
      <c r="H139" s="354"/>
      <c r="I139" s="354"/>
      <c r="J139" s="354"/>
      <c r="K139" s="354"/>
      <c r="L139" s="354"/>
      <c r="M139" s="354"/>
      <c r="N139" s="356"/>
      <c r="EZ139" s="153"/>
      <c r="FA139" s="152"/>
      <c r="FB139" s="131"/>
      <c r="FC139" s="131"/>
      <c r="FD139" s="131"/>
      <c r="FE139" s="101" t="s">
        <v>341</v>
      </c>
      <c r="FJ139" s="131"/>
    </row>
    <row r="140" spans="1:166" s="109" customFormat="1" ht="15" x14ac:dyDescent="0.25">
      <c r="A140" s="166"/>
      <c r="B140" s="165"/>
      <c r="C140" s="350" t="s">
        <v>158</v>
      </c>
      <c r="D140" s="350"/>
      <c r="E140" s="350"/>
      <c r="F140" s="164"/>
      <c r="G140" s="162"/>
      <c r="H140" s="162"/>
      <c r="I140" s="162"/>
      <c r="J140" s="163"/>
      <c r="K140" s="162"/>
      <c r="L140" s="161">
        <v>9815.89</v>
      </c>
      <c r="M140" s="160"/>
      <c r="N140" s="159">
        <v>93250.96</v>
      </c>
      <c r="EZ140" s="153"/>
      <c r="FA140" s="152"/>
      <c r="FB140" s="131"/>
      <c r="FC140" s="131"/>
      <c r="FD140" s="131"/>
      <c r="FJ140" s="131" t="s">
        <v>158</v>
      </c>
    </row>
    <row r="141" spans="1:166" s="109" customFormat="1" ht="33.75" x14ac:dyDescent="0.25">
      <c r="A141" s="175" t="s">
        <v>340</v>
      </c>
      <c r="B141" s="174" t="s">
        <v>339</v>
      </c>
      <c r="C141" s="350" t="s">
        <v>338</v>
      </c>
      <c r="D141" s="350"/>
      <c r="E141" s="350"/>
      <c r="F141" s="164" t="s">
        <v>12</v>
      </c>
      <c r="G141" s="162">
        <v>1.5992</v>
      </c>
      <c r="H141" s="173">
        <v>1</v>
      </c>
      <c r="I141" s="199">
        <v>1.5992</v>
      </c>
      <c r="J141" s="163"/>
      <c r="K141" s="162"/>
      <c r="L141" s="163"/>
      <c r="M141" s="162"/>
      <c r="N141" s="192"/>
      <c r="EZ141" s="153"/>
      <c r="FA141" s="152"/>
      <c r="FB141" s="131" t="s">
        <v>338</v>
      </c>
      <c r="FC141" s="131" t="s">
        <v>59</v>
      </c>
      <c r="FD141" s="131" t="s">
        <v>59</v>
      </c>
      <c r="FJ141" s="131"/>
    </row>
    <row r="142" spans="1:166" s="109" customFormat="1" ht="15" x14ac:dyDescent="0.25">
      <c r="A142" s="168"/>
      <c r="B142" s="120"/>
      <c r="C142" s="354" t="s">
        <v>337</v>
      </c>
      <c r="D142" s="354"/>
      <c r="E142" s="354"/>
      <c r="F142" s="354"/>
      <c r="G142" s="354"/>
      <c r="H142" s="354"/>
      <c r="I142" s="354"/>
      <c r="J142" s="354"/>
      <c r="K142" s="354"/>
      <c r="L142" s="354"/>
      <c r="M142" s="354"/>
      <c r="N142" s="356"/>
      <c r="EZ142" s="153"/>
      <c r="FA142" s="152"/>
      <c r="FB142" s="131"/>
      <c r="FC142" s="131"/>
      <c r="FD142" s="131"/>
      <c r="FE142" s="101" t="s">
        <v>337</v>
      </c>
      <c r="FJ142" s="131"/>
    </row>
    <row r="143" spans="1:166" s="109" customFormat="1" ht="67.5" x14ac:dyDescent="0.25">
      <c r="A143" s="167"/>
      <c r="B143" s="137" t="s">
        <v>183</v>
      </c>
      <c r="C143" s="357" t="s">
        <v>182</v>
      </c>
      <c r="D143" s="357"/>
      <c r="E143" s="357"/>
      <c r="F143" s="357"/>
      <c r="G143" s="357"/>
      <c r="H143" s="357"/>
      <c r="I143" s="357"/>
      <c r="J143" s="357"/>
      <c r="K143" s="357"/>
      <c r="L143" s="357"/>
      <c r="M143" s="357"/>
      <c r="N143" s="358"/>
      <c r="EZ143" s="153"/>
      <c r="FA143" s="152"/>
      <c r="FB143" s="131"/>
      <c r="FC143" s="131"/>
      <c r="FD143" s="131"/>
      <c r="FF143" s="101" t="s">
        <v>182</v>
      </c>
      <c r="FJ143" s="131"/>
    </row>
    <row r="144" spans="1:166" s="109" customFormat="1" ht="33.75" x14ac:dyDescent="0.25">
      <c r="A144" s="167"/>
      <c r="B144" s="137" t="s">
        <v>181</v>
      </c>
      <c r="C144" s="357" t="s">
        <v>180</v>
      </c>
      <c r="D144" s="357"/>
      <c r="E144" s="357"/>
      <c r="F144" s="357"/>
      <c r="G144" s="357"/>
      <c r="H144" s="357"/>
      <c r="I144" s="357"/>
      <c r="J144" s="357"/>
      <c r="K144" s="357"/>
      <c r="L144" s="357"/>
      <c r="M144" s="357"/>
      <c r="N144" s="358"/>
      <c r="EZ144" s="153"/>
      <c r="FA144" s="152"/>
      <c r="FB144" s="131"/>
      <c r="FC144" s="131"/>
      <c r="FD144" s="131"/>
      <c r="FF144" s="101" t="s">
        <v>180</v>
      </c>
      <c r="FJ144" s="131"/>
    </row>
    <row r="145" spans="1:167" s="109" customFormat="1" ht="15" x14ac:dyDescent="0.25">
      <c r="A145" s="190"/>
      <c r="B145" s="137" t="s">
        <v>179</v>
      </c>
      <c r="C145" s="354" t="s">
        <v>178</v>
      </c>
      <c r="D145" s="354"/>
      <c r="E145" s="354"/>
      <c r="F145" s="180"/>
      <c r="G145" s="156"/>
      <c r="H145" s="156"/>
      <c r="I145" s="156"/>
      <c r="J145" s="177">
        <v>115.49</v>
      </c>
      <c r="K145" s="188">
        <v>1.3225</v>
      </c>
      <c r="L145" s="177">
        <v>244.25</v>
      </c>
      <c r="M145" s="178">
        <v>52.21</v>
      </c>
      <c r="N145" s="176">
        <v>12752.29</v>
      </c>
      <c r="EZ145" s="153"/>
      <c r="FA145" s="152"/>
      <c r="FB145" s="131"/>
      <c r="FC145" s="131"/>
      <c r="FD145" s="131"/>
      <c r="FG145" s="101" t="s">
        <v>178</v>
      </c>
      <c r="FJ145" s="131"/>
    </row>
    <row r="146" spans="1:167" s="109" customFormat="1" ht="15" x14ac:dyDescent="0.25">
      <c r="A146" s="190"/>
      <c r="B146" s="137" t="s">
        <v>177</v>
      </c>
      <c r="C146" s="354" t="s">
        <v>176</v>
      </c>
      <c r="D146" s="354"/>
      <c r="E146" s="354"/>
      <c r="F146" s="180"/>
      <c r="G146" s="156"/>
      <c r="H146" s="156"/>
      <c r="I146" s="156"/>
      <c r="J146" s="191">
        <v>3262.79</v>
      </c>
      <c r="K146" s="188">
        <v>1.4375</v>
      </c>
      <c r="L146" s="191">
        <v>7500.66</v>
      </c>
      <c r="M146" s="178">
        <v>15.71</v>
      </c>
      <c r="N146" s="176">
        <v>117835.37</v>
      </c>
      <c r="EZ146" s="153"/>
      <c r="FA146" s="152"/>
      <c r="FB146" s="131"/>
      <c r="FC146" s="131"/>
      <c r="FD146" s="131"/>
      <c r="FG146" s="101" t="s">
        <v>176</v>
      </c>
      <c r="FJ146" s="131"/>
    </row>
    <row r="147" spans="1:167" s="109" customFormat="1" ht="15" x14ac:dyDescent="0.25">
      <c r="A147" s="190"/>
      <c r="B147" s="137" t="s">
        <v>175</v>
      </c>
      <c r="C147" s="354" t="s">
        <v>174</v>
      </c>
      <c r="D147" s="354"/>
      <c r="E147" s="354"/>
      <c r="F147" s="180"/>
      <c r="G147" s="156"/>
      <c r="H147" s="156"/>
      <c r="I147" s="156"/>
      <c r="J147" s="177">
        <v>171.22</v>
      </c>
      <c r="K147" s="188">
        <v>1.4375</v>
      </c>
      <c r="L147" s="177">
        <v>393.61</v>
      </c>
      <c r="M147" s="178">
        <v>52.21</v>
      </c>
      <c r="N147" s="176">
        <v>20550.38</v>
      </c>
      <c r="EZ147" s="153"/>
      <c r="FA147" s="152"/>
      <c r="FB147" s="131"/>
      <c r="FC147" s="131"/>
      <c r="FD147" s="131"/>
      <c r="FG147" s="101" t="s">
        <v>174</v>
      </c>
      <c r="FJ147" s="131"/>
    </row>
    <row r="148" spans="1:167" s="109" customFormat="1" ht="15" x14ac:dyDescent="0.25">
      <c r="A148" s="190"/>
      <c r="B148" s="137" t="s">
        <v>194</v>
      </c>
      <c r="C148" s="354" t="s">
        <v>193</v>
      </c>
      <c r="D148" s="354"/>
      <c r="E148" s="354"/>
      <c r="F148" s="180"/>
      <c r="G148" s="156"/>
      <c r="H148" s="156"/>
      <c r="I148" s="156"/>
      <c r="J148" s="177">
        <v>12.2</v>
      </c>
      <c r="K148" s="156"/>
      <c r="L148" s="177">
        <v>19.510000000000002</v>
      </c>
      <c r="M148" s="193">
        <v>9.5</v>
      </c>
      <c r="N148" s="189">
        <v>185.35</v>
      </c>
      <c r="EZ148" s="153"/>
      <c r="FA148" s="152"/>
      <c r="FB148" s="131"/>
      <c r="FC148" s="131"/>
      <c r="FD148" s="131"/>
      <c r="FG148" s="101" t="s">
        <v>193</v>
      </c>
      <c r="FJ148" s="131"/>
    </row>
    <row r="149" spans="1:167" s="109" customFormat="1" ht="15" x14ac:dyDescent="0.25">
      <c r="A149" s="181"/>
      <c r="B149" s="137"/>
      <c r="C149" s="354" t="s">
        <v>173</v>
      </c>
      <c r="D149" s="354"/>
      <c r="E149" s="354"/>
      <c r="F149" s="180" t="s">
        <v>172</v>
      </c>
      <c r="G149" s="193">
        <v>14.4</v>
      </c>
      <c r="H149" s="188">
        <v>1.3225</v>
      </c>
      <c r="I149" s="187">
        <v>30.455164799999999</v>
      </c>
      <c r="J149" s="102"/>
      <c r="K149" s="156"/>
      <c r="L149" s="102"/>
      <c r="M149" s="156"/>
      <c r="N149" s="186"/>
      <c r="EZ149" s="153"/>
      <c r="FA149" s="152"/>
      <c r="FB149" s="131"/>
      <c r="FC149" s="131"/>
      <c r="FD149" s="131"/>
      <c r="FH149" s="101" t="s">
        <v>173</v>
      </c>
      <c r="FJ149" s="131"/>
    </row>
    <row r="150" spans="1:167" s="109" customFormat="1" ht="15" x14ac:dyDescent="0.25">
      <c r="A150" s="181"/>
      <c r="B150" s="137"/>
      <c r="C150" s="354" t="s">
        <v>171</v>
      </c>
      <c r="D150" s="354"/>
      <c r="E150" s="354"/>
      <c r="F150" s="180" t="s">
        <v>172</v>
      </c>
      <c r="G150" s="178">
        <v>13.88</v>
      </c>
      <c r="H150" s="188">
        <v>1.4375</v>
      </c>
      <c r="I150" s="197">
        <v>31.908038000000001</v>
      </c>
      <c r="J150" s="102"/>
      <c r="K150" s="156"/>
      <c r="L150" s="102"/>
      <c r="M150" s="156"/>
      <c r="N150" s="186"/>
      <c r="EZ150" s="153"/>
      <c r="FA150" s="152"/>
      <c r="FB150" s="131"/>
      <c r="FC150" s="131"/>
      <c r="FD150" s="131"/>
      <c r="FH150" s="101" t="s">
        <v>171</v>
      </c>
      <c r="FJ150" s="131"/>
    </row>
    <row r="151" spans="1:167" s="109" customFormat="1" ht="15" x14ac:dyDescent="0.25">
      <c r="A151" s="168"/>
      <c r="B151" s="137"/>
      <c r="C151" s="355" t="s">
        <v>170</v>
      </c>
      <c r="D151" s="355"/>
      <c r="E151" s="355"/>
      <c r="F151" s="185"/>
      <c r="G151" s="160"/>
      <c r="H151" s="160"/>
      <c r="I151" s="160"/>
      <c r="J151" s="184">
        <v>3390.48</v>
      </c>
      <c r="K151" s="160"/>
      <c r="L151" s="184">
        <v>7764.42</v>
      </c>
      <c r="M151" s="160"/>
      <c r="N151" s="182">
        <v>130773.01</v>
      </c>
      <c r="EZ151" s="153"/>
      <c r="FA151" s="152"/>
      <c r="FB151" s="131"/>
      <c r="FC151" s="131"/>
      <c r="FD151" s="131"/>
      <c r="FI151" s="101" t="s">
        <v>170</v>
      </c>
      <c r="FJ151" s="131"/>
    </row>
    <row r="152" spans="1:167" s="109" customFormat="1" ht="15" x14ac:dyDescent="0.25">
      <c r="A152" s="181"/>
      <c r="B152" s="137"/>
      <c r="C152" s="354" t="s">
        <v>169</v>
      </c>
      <c r="D152" s="354"/>
      <c r="E152" s="354"/>
      <c r="F152" s="180"/>
      <c r="G152" s="156"/>
      <c r="H152" s="156"/>
      <c r="I152" s="156"/>
      <c r="J152" s="102"/>
      <c r="K152" s="156"/>
      <c r="L152" s="177">
        <v>637.86</v>
      </c>
      <c r="M152" s="156"/>
      <c r="N152" s="176">
        <v>33302.67</v>
      </c>
      <c r="EZ152" s="153"/>
      <c r="FA152" s="152"/>
      <c r="FB152" s="131"/>
      <c r="FC152" s="131"/>
      <c r="FD152" s="131"/>
      <c r="FH152" s="101" t="s">
        <v>169</v>
      </c>
      <c r="FJ152" s="131"/>
    </row>
    <row r="153" spans="1:167" s="109" customFormat="1" ht="45" x14ac:dyDescent="0.25">
      <c r="A153" s="181"/>
      <c r="B153" s="137" t="s">
        <v>330</v>
      </c>
      <c r="C153" s="354" t="s">
        <v>329</v>
      </c>
      <c r="D153" s="354"/>
      <c r="E153" s="354"/>
      <c r="F153" s="180" t="s">
        <v>165</v>
      </c>
      <c r="G153" s="179">
        <v>147</v>
      </c>
      <c r="H153" s="156"/>
      <c r="I153" s="179">
        <v>147</v>
      </c>
      <c r="J153" s="102"/>
      <c r="K153" s="156"/>
      <c r="L153" s="177">
        <v>937.65</v>
      </c>
      <c r="M153" s="156"/>
      <c r="N153" s="176">
        <v>48954.92</v>
      </c>
      <c r="EZ153" s="153"/>
      <c r="FA153" s="152"/>
      <c r="FB153" s="131"/>
      <c r="FC153" s="131"/>
      <c r="FD153" s="131"/>
      <c r="FH153" s="101" t="s">
        <v>329</v>
      </c>
      <c r="FJ153" s="131"/>
    </row>
    <row r="154" spans="1:167" s="109" customFormat="1" ht="56.25" x14ac:dyDescent="0.25">
      <c r="A154" s="181"/>
      <c r="B154" s="137" t="s">
        <v>328</v>
      </c>
      <c r="C154" s="354" t="s">
        <v>327</v>
      </c>
      <c r="D154" s="354"/>
      <c r="E154" s="354"/>
      <c r="F154" s="180" t="s">
        <v>165</v>
      </c>
      <c r="G154" s="179">
        <v>134</v>
      </c>
      <c r="H154" s="178">
        <v>0.85</v>
      </c>
      <c r="I154" s="193">
        <v>113.9</v>
      </c>
      <c r="J154" s="102"/>
      <c r="K154" s="156"/>
      <c r="L154" s="177">
        <v>726.52</v>
      </c>
      <c r="M154" s="156"/>
      <c r="N154" s="176">
        <v>37931.74</v>
      </c>
      <c r="EZ154" s="153"/>
      <c r="FA154" s="152"/>
      <c r="FB154" s="131"/>
      <c r="FC154" s="131"/>
      <c r="FD154" s="131"/>
      <c r="FH154" s="101" t="s">
        <v>327</v>
      </c>
      <c r="FJ154" s="131"/>
    </row>
    <row r="155" spans="1:167" s="109" customFormat="1" ht="15" x14ac:dyDescent="0.25">
      <c r="A155" s="166"/>
      <c r="B155" s="165"/>
      <c r="C155" s="350" t="s">
        <v>158</v>
      </c>
      <c r="D155" s="350"/>
      <c r="E155" s="350"/>
      <c r="F155" s="164"/>
      <c r="G155" s="162"/>
      <c r="H155" s="162"/>
      <c r="I155" s="162"/>
      <c r="J155" s="163"/>
      <c r="K155" s="162"/>
      <c r="L155" s="161">
        <v>9428.59</v>
      </c>
      <c r="M155" s="160"/>
      <c r="N155" s="159">
        <v>217659.67</v>
      </c>
      <c r="EZ155" s="153"/>
      <c r="FA155" s="152"/>
      <c r="FB155" s="131"/>
      <c r="FC155" s="131"/>
      <c r="FD155" s="131"/>
      <c r="FJ155" s="131" t="s">
        <v>158</v>
      </c>
    </row>
    <row r="156" spans="1:167" s="109" customFormat="1" ht="22.5" x14ac:dyDescent="0.25">
      <c r="A156" s="175" t="s">
        <v>336</v>
      </c>
      <c r="B156" s="174" t="s">
        <v>162</v>
      </c>
      <c r="C156" s="350" t="s">
        <v>27</v>
      </c>
      <c r="D156" s="350"/>
      <c r="E156" s="350"/>
      <c r="F156" s="164" t="s">
        <v>28</v>
      </c>
      <c r="G156" s="162">
        <v>175.91</v>
      </c>
      <c r="H156" s="173">
        <v>1</v>
      </c>
      <c r="I156" s="172">
        <v>175.91</v>
      </c>
      <c r="J156" s="171">
        <v>144.74</v>
      </c>
      <c r="K156" s="170">
        <v>1.012</v>
      </c>
      <c r="L156" s="161">
        <v>25766.75</v>
      </c>
      <c r="M156" s="169">
        <v>9.5</v>
      </c>
      <c r="N156" s="159">
        <v>244784.13</v>
      </c>
      <c r="EZ156" s="153"/>
      <c r="FA156" s="152"/>
      <c r="FB156" s="131" t="s">
        <v>27</v>
      </c>
      <c r="FC156" s="131" t="s">
        <v>59</v>
      </c>
      <c r="FD156" s="131" t="s">
        <v>59</v>
      </c>
      <c r="FJ156" s="131"/>
    </row>
    <row r="157" spans="1:167" s="109" customFormat="1" ht="15" x14ac:dyDescent="0.25">
      <c r="A157" s="168"/>
      <c r="B157" s="120"/>
      <c r="C157" s="354" t="s">
        <v>335</v>
      </c>
      <c r="D157" s="354"/>
      <c r="E157" s="354"/>
      <c r="F157" s="354"/>
      <c r="G157" s="354"/>
      <c r="H157" s="354"/>
      <c r="I157" s="354"/>
      <c r="J157" s="354"/>
      <c r="K157" s="354"/>
      <c r="L157" s="354"/>
      <c r="M157" s="354"/>
      <c r="N157" s="356"/>
      <c r="EZ157" s="153"/>
      <c r="FA157" s="152"/>
      <c r="FB157" s="131"/>
      <c r="FC157" s="131"/>
      <c r="FD157" s="131"/>
      <c r="FE157" s="101" t="s">
        <v>335</v>
      </c>
      <c r="FJ157" s="131"/>
    </row>
    <row r="158" spans="1:167" s="109" customFormat="1" ht="15" x14ac:dyDescent="0.25">
      <c r="A158" s="168"/>
      <c r="B158" s="120"/>
      <c r="C158" s="354" t="s">
        <v>228</v>
      </c>
      <c r="D158" s="354"/>
      <c r="E158" s="354"/>
      <c r="F158" s="354"/>
      <c r="G158" s="354"/>
      <c r="H158" s="354"/>
      <c r="I158" s="354"/>
      <c r="J158" s="354"/>
      <c r="K158" s="354"/>
      <c r="L158" s="354"/>
      <c r="M158" s="354"/>
      <c r="N158" s="356"/>
      <c r="EZ158" s="153"/>
      <c r="FA158" s="152"/>
      <c r="FB158" s="131"/>
      <c r="FC158" s="131"/>
      <c r="FD158" s="131"/>
      <c r="FJ158" s="131"/>
      <c r="FK158" s="101" t="s">
        <v>228</v>
      </c>
    </row>
    <row r="159" spans="1:167" s="109" customFormat="1" ht="15" x14ac:dyDescent="0.25">
      <c r="A159" s="167"/>
      <c r="B159" s="137"/>
      <c r="C159" s="357" t="s">
        <v>159</v>
      </c>
      <c r="D159" s="357"/>
      <c r="E159" s="357"/>
      <c r="F159" s="357"/>
      <c r="G159" s="357"/>
      <c r="H159" s="357"/>
      <c r="I159" s="357"/>
      <c r="J159" s="357"/>
      <c r="K159" s="357"/>
      <c r="L159" s="357"/>
      <c r="M159" s="357"/>
      <c r="N159" s="358"/>
      <c r="EZ159" s="153"/>
      <c r="FA159" s="152"/>
      <c r="FB159" s="131"/>
      <c r="FC159" s="131"/>
      <c r="FD159" s="131"/>
      <c r="FF159" s="101" t="s">
        <v>159</v>
      </c>
      <c r="FJ159" s="131"/>
    </row>
    <row r="160" spans="1:167" s="109" customFormat="1" ht="15" x14ac:dyDescent="0.25">
      <c r="A160" s="166"/>
      <c r="B160" s="165"/>
      <c r="C160" s="350" t="s">
        <v>158</v>
      </c>
      <c r="D160" s="350"/>
      <c r="E160" s="350"/>
      <c r="F160" s="164"/>
      <c r="G160" s="162"/>
      <c r="H160" s="162"/>
      <c r="I160" s="162"/>
      <c r="J160" s="163"/>
      <c r="K160" s="162"/>
      <c r="L160" s="161">
        <v>25766.75</v>
      </c>
      <c r="M160" s="160"/>
      <c r="N160" s="159">
        <v>244784.13</v>
      </c>
      <c r="EZ160" s="153"/>
      <c r="FA160" s="152"/>
      <c r="FB160" s="131"/>
      <c r="FC160" s="131"/>
      <c r="FD160" s="131"/>
      <c r="FJ160" s="131" t="s">
        <v>158</v>
      </c>
    </row>
    <row r="161" spans="1:166" s="109" customFormat="1" ht="33.75" x14ac:dyDescent="0.25">
      <c r="A161" s="175" t="s">
        <v>334</v>
      </c>
      <c r="B161" s="174" t="s">
        <v>333</v>
      </c>
      <c r="C161" s="350" t="s">
        <v>332</v>
      </c>
      <c r="D161" s="350"/>
      <c r="E161" s="350"/>
      <c r="F161" s="164" t="s">
        <v>12</v>
      </c>
      <c r="G161" s="162">
        <v>2.7986</v>
      </c>
      <c r="H161" s="173">
        <v>1</v>
      </c>
      <c r="I161" s="199">
        <v>2.7986</v>
      </c>
      <c r="J161" s="163"/>
      <c r="K161" s="162"/>
      <c r="L161" s="163"/>
      <c r="M161" s="162"/>
      <c r="N161" s="192"/>
      <c r="EZ161" s="153"/>
      <c r="FA161" s="152"/>
      <c r="FB161" s="131" t="s">
        <v>332</v>
      </c>
      <c r="FC161" s="131" t="s">
        <v>59</v>
      </c>
      <c r="FD161" s="131" t="s">
        <v>59</v>
      </c>
      <c r="FJ161" s="131"/>
    </row>
    <row r="162" spans="1:166" s="109" customFormat="1" ht="15" x14ac:dyDescent="0.25">
      <c r="A162" s="168"/>
      <c r="B162" s="120"/>
      <c r="C162" s="354" t="s">
        <v>331</v>
      </c>
      <c r="D162" s="354"/>
      <c r="E162" s="354"/>
      <c r="F162" s="354"/>
      <c r="G162" s="354"/>
      <c r="H162" s="354"/>
      <c r="I162" s="354"/>
      <c r="J162" s="354"/>
      <c r="K162" s="354"/>
      <c r="L162" s="354"/>
      <c r="M162" s="354"/>
      <c r="N162" s="356"/>
      <c r="EZ162" s="153"/>
      <c r="FA162" s="152"/>
      <c r="FB162" s="131"/>
      <c r="FC162" s="131"/>
      <c r="FD162" s="131"/>
      <c r="FE162" s="101" t="s">
        <v>331</v>
      </c>
      <c r="FJ162" s="131"/>
    </row>
    <row r="163" spans="1:166" s="109" customFormat="1" ht="67.5" x14ac:dyDescent="0.25">
      <c r="A163" s="167"/>
      <c r="B163" s="137" t="s">
        <v>183</v>
      </c>
      <c r="C163" s="357" t="s">
        <v>182</v>
      </c>
      <c r="D163" s="357"/>
      <c r="E163" s="357"/>
      <c r="F163" s="357"/>
      <c r="G163" s="357"/>
      <c r="H163" s="357"/>
      <c r="I163" s="357"/>
      <c r="J163" s="357"/>
      <c r="K163" s="357"/>
      <c r="L163" s="357"/>
      <c r="M163" s="357"/>
      <c r="N163" s="358"/>
      <c r="EZ163" s="153"/>
      <c r="FA163" s="152"/>
      <c r="FB163" s="131"/>
      <c r="FC163" s="131"/>
      <c r="FD163" s="131"/>
      <c r="FF163" s="101" t="s">
        <v>182</v>
      </c>
      <c r="FJ163" s="131"/>
    </row>
    <row r="164" spans="1:166" s="109" customFormat="1" ht="33.75" x14ac:dyDescent="0.25">
      <c r="A164" s="167"/>
      <c r="B164" s="137" t="s">
        <v>181</v>
      </c>
      <c r="C164" s="357" t="s">
        <v>180</v>
      </c>
      <c r="D164" s="357"/>
      <c r="E164" s="357"/>
      <c r="F164" s="357"/>
      <c r="G164" s="357"/>
      <c r="H164" s="357"/>
      <c r="I164" s="357"/>
      <c r="J164" s="357"/>
      <c r="K164" s="357"/>
      <c r="L164" s="357"/>
      <c r="M164" s="357"/>
      <c r="N164" s="358"/>
      <c r="EZ164" s="153"/>
      <c r="FA164" s="152"/>
      <c r="FB164" s="131"/>
      <c r="FC164" s="131"/>
      <c r="FD164" s="131"/>
      <c r="FF164" s="101" t="s">
        <v>180</v>
      </c>
      <c r="FJ164" s="131"/>
    </row>
    <row r="165" spans="1:166" s="109" customFormat="1" ht="15" x14ac:dyDescent="0.25">
      <c r="A165" s="190"/>
      <c r="B165" s="137" t="s">
        <v>179</v>
      </c>
      <c r="C165" s="354" t="s">
        <v>178</v>
      </c>
      <c r="D165" s="354"/>
      <c r="E165" s="354"/>
      <c r="F165" s="180"/>
      <c r="G165" s="156"/>
      <c r="H165" s="156"/>
      <c r="I165" s="156"/>
      <c r="J165" s="177">
        <v>173.23</v>
      </c>
      <c r="K165" s="188">
        <v>1.3225</v>
      </c>
      <c r="L165" s="177">
        <v>641.15</v>
      </c>
      <c r="M165" s="178">
        <v>52.21</v>
      </c>
      <c r="N165" s="176">
        <v>33474.44</v>
      </c>
      <c r="EZ165" s="153"/>
      <c r="FA165" s="152"/>
      <c r="FB165" s="131"/>
      <c r="FC165" s="131"/>
      <c r="FD165" s="131"/>
      <c r="FG165" s="101" t="s">
        <v>178</v>
      </c>
      <c r="FJ165" s="131"/>
    </row>
    <row r="166" spans="1:166" s="109" customFormat="1" ht="15" x14ac:dyDescent="0.25">
      <c r="A166" s="190"/>
      <c r="B166" s="137" t="s">
        <v>177</v>
      </c>
      <c r="C166" s="354" t="s">
        <v>176</v>
      </c>
      <c r="D166" s="354"/>
      <c r="E166" s="354"/>
      <c r="F166" s="180"/>
      <c r="G166" s="156"/>
      <c r="H166" s="156"/>
      <c r="I166" s="156"/>
      <c r="J166" s="191">
        <v>5268.76</v>
      </c>
      <c r="K166" s="188">
        <v>1.4375</v>
      </c>
      <c r="L166" s="191">
        <v>21196.16</v>
      </c>
      <c r="M166" s="178">
        <v>15.71</v>
      </c>
      <c r="N166" s="176">
        <v>332991.67</v>
      </c>
      <c r="EZ166" s="153"/>
      <c r="FA166" s="152"/>
      <c r="FB166" s="131"/>
      <c r="FC166" s="131"/>
      <c r="FD166" s="131"/>
      <c r="FG166" s="101" t="s">
        <v>176</v>
      </c>
      <c r="FJ166" s="131"/>
    </row>
    <row r="167" spans="1:166" s="109" customFormat="1" ht="15" x14ac:dyDescent="0.25">
      <c r="A167" s="190"/>
      <c r="B167" s="137" t="s">
        <v>175</v>
      </c>
      <c r="C167" s="354" t="s">
        <v>174</v>
      </c>
      <c r="D167" s="354"/>
      <c r="E167" s="354"/>
      <c r="F167" s="180"/>
      <c r="G167" s="156"/>
      <c r="H167" s="156"/>
      <c r="I167" s="156"/>
      <c r="J167" s="177">
        <v>267.67</v>
      </c>
      <c r="K167" s="188">
        <v>1.4375</v>
      </c>
      <c r="L167" s="191">
        <v>1076.83</v>
      </c>
      <c r="M167" s="178">
        <v>52.21</v>
      </c>
      <c r="N167" s="176">
        <v>56221.29</v>
      </c>
      <c r="EZ167" s="153"/>
      <c r="FA167" s="152"/>
      <c r="FB167" s="131"/>
      <c r="FC167" s="131"/>
      <c r="FD167" s="131"/>
      <c r="FG167" s="101" t="s">
        <v>174</v>
      </c>
      <c r="FJ167" s="131"/>
    </row>
    <row r="168" spans="1:166" s="109" customFormat="1" ht="15" x14ac:dyDescent="0.25">
      <c r="A168" s="190"/>
      <c r="B168" s="137" t="s">
        <v>194</v>
      </c>
      <c r="C168" s="354" t="s">
        <v>193</v>
      </c>
      <c r="D168" s="354"/>
      <c r="E168" s="354"/>
      <c r="F168" s="180"/>
      <c r="G168" s="156"/>
      <c r="H168" s="156"/>
      <c r="I168" s="156"/>
      <c r="J168" s="177">
        <v>17.079999999999998</v>
      </c>
      <c r="K168" s="156"/>
      <c r="L168" s="177">
        <v>47.8</v>
      </c>
      <c r="M168" s="193">
        <v>9.5</v>
      </c>
      <c r="N168" s="189">
        <v>454.1</v>
      </c>
      <c r="EZ168" s="153"/>
      <c r="FA168" s="152"/>
      <c r="FB168" s="131"/>
      <c r="FC168" s="131"/>
      <c r="FD168" s="131"/>
      <c r="FG168" s="101" t="s">
        <v>193</v>
      </c>
      <c r="FJ168" s="131"/>
    </row>
    <row r="169" spans="1:166" s="109" customFormat="1" ht="15" x14ac:dyDescent="0.25">
      <c r="A169" s="181"/>
      <c r="B169" s="137"/>
      <c r="C169" s="354" t="s">
        <v>173</v>
      </c>
      <c r="D169" s="354"/>
      <c r="E169" s="354"/>
      <c r="F169" s="180" t="s">
        <v>172</v>
      </c>
      <c r="G169" s="193">
        <v>21.6</v>
      </c>
      <c r="H169" s="188">
        <v>1.3225</v>
      </c>
      <c r="I169" s="187">
        <v>79.944807600000004</v>
      </c>
      <c r="J169" s="102"/>
      <c r="K169" s="156"/>
      <c r="L169" s="102"/>
      <c r="M169" s="156"/>
      <c r="N169" s="186"/>
      <c r="EZ169" s="153"/>
      <c r="FA169" s="152"/>
      <c r="FB169" s="131"/>
      <c r="FC169" s="131"/>
      <c r="FD169" s="131"/>
      <c r="FH169" s="101" t="s">
        <v>173</v>
      </c>
      <c r="FJ169" s="131"/>
    </row>
    <row r="170" spans="1:166" s="109" customFormat="1" ht="15" x14ac:dyDescent="0.25">
      <c r="A170" s="181"/>
      <c r="B170" s="137"/>
      <c r="C170" s="354" t="s">
        <v>171</v>
      </c>
      <c r="D170" s="354"/>
      <c r="E170" s="354"/>
      <c r="F170" s="180" t="s">
        <v>172</v>
      </c>
      <c r="G170" s="193">
        <v>20.6</v>
      </c>
      <c r="H170" s="188">
        <v>1.4375</v>
      </c>
      <c r="I170" s="187">
        <v>82.873542499999999</v>
      </c>
      <c r="J170" s="102"/>
      <c r="K170" s="156"/>
      <c r="L170" s="102"/>
      <c r="M170" s="156"/>
      <c r="N170" s="186"/>
      <c r="EZ170" s="153"/>
      <c r="FA170" s="152"/>
      <c r="FB170" s="131"/>
      <c r="FC170" s="131"/>
      <c r="FD170" s="131"/>
      <c r="FH170" s="101" t="s">
        <v>171</v>
      </c>
      <c r="FJ170" s="131"/>
    </row>
    <row r="171" spans="1:166" s="109" customFormat="1" ht="15" x14ac:dyDescent="0.25">
      <c r="A171" s="168"/>
      <c r="B171" s="137"/>
      <c r="C171" s="355" t="s">
        <v>170</v>
      </c>
      <c r="D171" s="355"/>
      <c r="E171" s="355"/>
      <c r="F171" s="185"/>
      <c r="G171" s="160"/>
      <c r="H171" s="160"/>
      <c r="I171" s="160"/>
      <c r="J171" s="184">
        <v>5459.07</v>
      </c>
      <c r="K171" s="160"/>
      <c r="L171" s="184">
        <v>21885.11</v>
      </c>
      <c r="M171" s="160"/>
      <c r="N171" s="182">
        <v>366920.21</v>
      </c>
      <c r="EZ171" s="153"/>
      <c r="FA171" s="152"/>
      <c r="FB171" s="131"/>
      <c r="FC171" s="131"/>
      <c r="FD171" s="131"/>
      <c r="FI171" s="101" t="s">
        <v>170</v>
      </c>
      <c r="FJ171" s="131"/>
    </row>
    <row r="172" spans="1:166" s="109" customFormat="1" ht="15" x14ac:dyDescent="0.25">
      <c r="A172" s="181"/>
      <c r="B172" s="137"/>
      <c r="C172" s="354" t="s">
        <v>169</v>
      </c>
      <c r="D172" s="354"/>
      <c r="E172" s="354"/>
      <c r="F172" s="180"/>
      <c r="G172" s="156"/>
      <c r="H172" s="156"/>
      <c r="I172" s="156"/>
      <c r="J172" s="102"/>
      <c r="K172" s="156"/>
      <c r="L172" s="191">
        <v>1717.98</v>
      </c>
      <c r="M172" s="156"/>
      <c r="N172" s="176">
        <v>89695.73</v>
      </c>
      <c r="EZ172" s="153"/>
      <c r="FA172" s="152"/>
      <c r="FB172" s="131"/>
      <c r="FC172" s="131"/>
      <c r="FD172" s="131"/>
      <c r="FH172" s="101" t="s">
        <v>169</v>
      </c>
      <c r="FJ172" s="131"/>
    </row>
    <row r="173" spans="1:166" s="109" customFormat="1" ht="45" x14ac:dyDescent="0.25">
      <c r="A173" s="181"/>
      <c r="B173" s="137" t="s">
        <v>330</v>
      </c>
      <c r="C173" s="354" t="s">
        <v>329</v>
      </c>
      <c r="D173" s="354"/>
      <c r="E173" s="354"/>
      <c r="F173" s="180" t="s">
        <v>165</v>
      </c>
      <c r="G173" s="179">
        <v>147</v>
      </c>
      <c r="H173" s="156"/>
      <c r="I173" s="179">
        <v>147</v>
      </c>
      <c r="J173" s="102"/>
      <c r="K173" s="156"/>
      <c r="L173" s="191">
        <v>2525.4299999999998</v>
      </c>
      <c r="M173" s="156"/>
      <c r="N173" s="176">
        <v>131852.72</v>
      </c>
      <c r="EZ173" s="153"/>
      <c r="FA173" s="152"/>
      <c r="FB173" s="131"/>
      <c r="FC173" s="131"/>
      <c r="FD173" s="131"/>
      <c r="FH173" s="101" t="s">
        <v>329</v>
      </c>
      <c r="FJ173" s="131"/>
    </row>
    <row r="174" spans="1:166" s="109" customFormat="1" ht="56.25" x14ac:dyDescent="0.25">
      <c r="A174" s="181"/>
      <c r="B174" s="137" t="s">
        <v>328</v>
      </c>
      <c r="C174" s="354" t="s">
        <v>327</v>
      </c>
      <c r="D174" s="354"/>
      <c r="E174" s="354"/>
      <c r="F174" s="180" t="s">
        <v>165</v>
      </c>
      <c r="G174" s="179">
        <v>134</v>
      </c>
      <c r="H174" s="178">
        <v>0.85</v>
      </c>
      <c r="I174" s="193">
        <v>113.9</v>
      </c>
      <c r="J174" s="102"/>
      <c r="K174" s="156"/>
      <c r="L174" s="191">
        <v>1956.78</v>
      </c>
      <c r="M174" s="156"/>
      <c r="N174" s="176">
        <v>102163.44</v>
      </c>
      <c r="EZ174" s="153"/>
      <c r="FA174" s="152"/>
      <c r="FB174" s="131"/>
      <c r="FC174" s="131"/>
      <c r="FD174" s="131"/>
      <c r="FH174" s="101" t="s">
        <v>327</v>
      </c>
      <c r="FJ174" s="131"/>
    </row>
    <row r="175" spans="1:166" s="109" customFormat="1" ht="15" x14ac:dyDescent="0.25">
      <c r="A175" s="166"/>
      <c r="B175" s="165"/>
      <c r="C175" s="350" t="s">
        <v>158</v>
      </c>
      <c r="D175" s="350"/>
      <c r="E175" s="350"/>
      <c r="F175" s="164"/>
      <c r="G175" s="162"/>
      <c r="H175" s="162"/>
      <c r="I175" s="162"/>
      <c r="J175" s="163"/>
      <c r="K175" s="162"/>
      <c r="L175" s="161">
        <v>26367.32</v>
      </c>
      <c r="M175" s="160"/>
      <c r="N175" s="159">
        <v>600936.37</v>
      </c>
      <c r="EZ175" s="153"/>
      <c r="FA175" s="152"/>
      <c r="FB175" s="131"/>
      <c r="FC175" s="131"/>
      <c r="FD175" s="131"/>
      <c r="FJ175" s="131" t="s">
        <v>158</v>
      </c>
    </row>
    <row r="176" spans="1:166" s="109" customFormat="1" ht="22.5" x14ac:dyDescent="0.25">
      <c r="A176" s="175" t="s">
        <v>326</v>
      </c>
      <c r="B176" s="174" t="s">
        <v>162</v>
      </c>
      <c r="C176" s="350" t="s">
        <v>31</v>
      </c>
      <c r="D176" s="350"/>
      <c r="E176" s="350"/>
      <c r="F176" s="164" t="s">
        <v>28</v>
      </c>
      <c r="G176" s="162">
        <v>352.62</v>
      </c>
      <c r="H176" s="173">
        <v>1</v>
      </c>
      <c r="I176" s="172">
        <v>352.62</v>
      </c>
      <c r="J176" s="171">
        <v>707.37</v>
      </c>
      <c r="K176" s="170">
        <v>1.012</v>
      </c>
      <c r="L176" s="161">
        <v>252426</v>
      </c>
      <c r="M176" s="169">
        <v>9.5</v>
      </c>
      <c r="N176" s="159">
        <v>2398047</v>
      </c>
      <c r="EZ176" s="153"/>
      <c r="FA176" s="152"/>
      <c r="FB176" s="131" t="s">
        <v>31</v>
      </c>
      <c r="FC176" s="131" t="s">
        <v>59</v>
      </c>
      <c r="FD176" s="131" t="s">
        <v>59</v>
      </c>
      <c r="FJ176" s="131"/>
    </row>
    <row r="177" spans="1:168" s="109" customFormat="1" ht="15" x14ac:dyDescent="0.25">
      <c r="A177" s="168"/>
      <c r="B177" s="120"/>
      <c r="C177" s="354" t="s">
        <v>325</v>
      </c>
      <c r="D177" s="354"/>
      <c r="E177" s="354"/>
      <c r="F177" s="354"/>
      <c r="G177" s="354"/>
      <c r="H177" s="354"/>
      <c r="I177" s="354"/>
      <c r="J177" s="354"/>
      <c r="K177" s="354"/>
      <c r="L177" s="354"/>
      <c r="M177" s="354"/>
      <c r="N177" s="356"/>
      <c r="EZ177" s="153"/>
      <c r="FA177" s="152"/>
      <c r="FB177" s="131"/>
      <c r="FC177" s="131"/>
      <c r="FD177" s="131"/>
      <c r="FE177" s="101" t="s">
        <v>325</v>
      </c>
      <c r="FJ177" s="131"/>
    </row>
    <row r="178" spans="1:168" s="109" customFormat="1" ht="15" x14ac:dyDescent="0.25">
      <c r="A178" s="168"/>
      <c r="B178" s="120"/>
      <c r="C178" s="354" t="s">
        <v>160</v>
      </c>
      <c r="D178" s="354"/>
      <c r="E178" s="354"/>
      <c r="F178" s="354"/>
      <c r="G178" s="354"/>
      <c r="H178" s="354"/>
      <c r="I178" s="354"/>
      <c r="J178" s="354"/>
      <c r="K178" s="354"/>
      <c r="L178" s="354"/>
      <c r="M178" s="354"/>
      <c r="N178" s="356"/>
      <c r="EZ178" s="153"/>
      <c r="FA178" s="152"/>
      <c r="FB178" s="131"/>
      <c r="FC178" s="131"/>
      <c r="FD178" s="131"/>
      <c r="FJ178" s="131"/>
      <c r="FK178" s="101" t="s">
        <v>160</v>
      </c>
    </row>
    <row r="179" spans="1:168" s="109" customFormat="1" ht="15" x14ac:dyDescent="0.25">
      <c r="A179" s="167"/>
      <c r="B179" s="137"/>
      <c r="C179" s="357" t="s">
        <v>159</v>
      </c>
      <c r="D179" s="357"/>
      <c r="E179" s="357"/>
      <c r="F179" s="357"/>
      <c r="G179" s="357"/>
      <c r="H179" s="357"/>
      <c r="I179" s="357"/>
      <c r="J179" s="357"/>
      <c r="K179" s="357"/>
      <c r="L179" s="357"/>
      <c r="M179" s="357"/>
      <c r="N179" s="358"/>
      <c r="EZ179" s="153"/>
      <c r="FA179" s="152"/>
      <c r="FB179" s="131"/>
      <c r="FC179" s="131"/>
      <c r="FD179" s="131"/>
      <c r="FF179" s="101" t="s">
        <v>159</v>
      </c>
      <c r="FJ179" s="131"/>
    </row>
    <row r="180" spans="1:168" s="109" customFormat="1" ht="15" x14ac:dyDescent="0.25">
      <c r="A180" s="166"/>
      <c r="B180" s="165"/>
      <c r="C180" s="350" t="s">
        <v>158</v>
      </c>
      <c r="D180" s="350"/>
      <c r="E180" s="350"/>
      <c r="F180" s="164"/>
      <c r="G180" s="162"/>
      <c r="H180" s="162"/>
      <c r="I180" s="162"/>
      <c r="J180" s="163"/>
      <c r="K180" s="162"/>
      <c r="L180" s="161">
        <v>252426</v>
      </c>
      <c r="M180" s="160"/>
      <c r="N180" s="159">
        <v>2398047</v>
      </c>
      <c r="EZ180" s="153"/>
      <c r="FA180" s="152"/>
      <c r="FB180" s="131"/>
      <c r="FC180" s="131"/>
      <c r="FD180" s="131"/>
      <c r="FJ180" s="131" t="s">
        <v>158</v>
      </c>
    </row>
    <row r="181" spans="1:168" s="109" customFormat="1" ht="0" hidden="1" customHeight="1" x14ac:dyDescent="0.25">
      <c r="A181" s="158"/>
      <c r="B181" s="131"/>
      <c r="C181" s="131"/>
      <c r="D181" s="131"/>
      <c r="E181" s="131"/>
      <c r="F181" s="157"/>
      <c r="G181" s="157"/>
      <c r="H181" s="157"/>
      <c r="I181" s="157"/>
      <c r="J181" s="132"/>
      <c r="K181" s="157"/>
      <c r="L181" s="132"/>
      <c r="M181" s="156"/>
      <c r="N181" s="132"/>
      <c r="EZ181" s="153"/>
      <c r="FA181" s="152"/>
      <c r="FB181" s="131"/>
      <c r="FC181" s="131"/>
      <c r="FD181" s="131"/>
      <c r="FJ181" s="131"/>
    </row>
    <row r="182" spans="1:168" s="109" customFormat="1" ht="15" x14ac:dyDescent="0.25">
      <c r="A182" s="150"/>
      <c r="B182" s="149"/>
      <c r="C182" s="350" t="s">
        <v>324</v>
      </c>
      <c r="D182" s="350"/>
      <c r="E182" s="350"/>
      <c r="F182" s="350"/>
      <c r="G182" s="350"/>
      <c r="H182" s="350"/>
      <c r="I182" s="350"/>
      <c r="J182" s="350"/>
      <c r="K182" s="350"/>
      <c r="L182" s="155">
        <v>334069.83</v>
      </c>
      <c r="M182" s="147"/>
      <c r="N182" s="154">
        <v>3807206.61</v>
      </c>
      <c r="EZ182" s="153"/>
      <c r="FA182" s="152"/>
      <c r="FB182" s="131"/>
      <c r="FC182" s="131"/>
      <c r="FD182" s="131"/>
      <c r="FJ182" s="131"/>
      <c r="FL182" s="131" t="s">
        <v>324</v>
      </c>
    </row>
    <row r="183" spans="1:168" s="109" customFormat="1" ht="15" x14ac:dyDescent="0.25">
      <c r="A183" s="344" t="s">
        <v>33</v>
      </c>
      <c r="B183" s="345"/>
      <c r="C183" s="345"/>
      <c r="D183" s="345"/>
      <c r="E183" s="345"/>
      <c r="F183" s="345"/>
      <c r="G183" s="345"/>
      <c r="H183" s="345"/>
      <c r="I183" s="345"/>
      <c r="J183" s="345"/>
      <c r="K183" s="345"/>
      <c r="L183" s="345"/>
      <c r="M183" s="345"/>
      <c r="N183" s="346"/>
      <c r="EZ183" s="153" t="s">
        <v>33</v>
      </c>
      <c r="FA183" s="152"/>
      <c r="FB183" s="131"/>
      <c r="FC183" s="131"/>
      <c r="FD183" s="131"/>
      <c r="FJ183" s="131"/>
      <c r="FL183" s="131"/>
    </row>
    <row r="184" spans="1:168" s="109" customFormat="1" ht="67.5" x14ac:dyDescent="0.25">
      <c r="A184" s="175" t="s">
        <v>323</v>
      </c>
      <c r="B184" s="174" t="s">
        <v>322</v>
      </c>
      <c r="C184" s="350" t="s">
        <v>321</v>
      </c>
      <c r="D184" s="350"/>
      <c r="E184" s="350"/>
      <c r="F184" s="164" t="s">
        <v>34</v>
      </c>
      <c r="G184" s="162">
        <v>1</v>
      </c>
      <c r="H184" s="173">
        <v>1</v>
      </c>
      <c r="I184" s="173">
        <v>1</v>
      </c>
      <c r="J184" s="163"/>
      <c r="K184" s="162"/>
      <c r="L184" s="163"/>
      <c r="M184" s="162"/>
      <c r="N184" s="192"/>
      <c r="EZ184" s="153"/>
      <c r="FA184" s="152"/>
      <c r="FB184" s="131" t="s">
        <v>321</v>
      </c>
      <c r="FC184" s="131" t="s">
        <v>59</v>
      </c>
      <c r="FD184" s="131" t="s">
        <v>59</v>
      </c>
      <c r="FJ184" s="131"/>
      <c r="FL184" s="131"/>
    </row>
    <row r="185" spans="1:168" s="109" customFormat="1" ht="67.5" x14ac:dyDescent="0.25">
      <c r="A185" s="167"/>
      <c r="B185" s="137" t="s">
        <v>183</v>
      </c>
      <c r="C185" s="357" t="s">
        <v>182</v>
      </c>
      <c r="D185" s="357"/>
      <c r="E185" s="357"/>
      <c r="F185" s="357"/>
      <c r="G185" s="357"/>
      <c r="H185" s="357"/>
      <c r="I185" s="357"/>
      <c r="J185" s="357"/>
      <c r="K185" s="357"/>
      <c r="L185" s="357"/>
      <c r="M185" s="357"/>
      <c r="N185" s="358"/>
      <c r="EZ185" s="153"/>
      <c r="FA185" s="152"/>
      <c r="FB185" s="131"/>
      <c r="FC185" s="131"/>
      <c r="FD185" s="131"/>
      <c r="FF185" s="101" t="s">
        <v>182</v>
      </c>
      <c r="FJ185" s="131"/>
      <c r="FL185" s="131"/>
    </row>
    <row r="186" spans="1:168" s="109" customFormat="1" ht="33.75" x14ac:dyDescent="0.25">
      <c r="A186" s="167"/>
      <c r="B186" s="137" t="s">
        <v>181</v>
      </c>
      <c r="C186" s="357" t="s">
        <v>180</v>
      </c>
      <c r="D186" s="357"/>
      <c r="E186" s="357"/>
      <c r="F186" s="357"/>
      <c r="G186" s="357"/>
      <c r="H186" s="357"/>
      <c r="I186" s="357"/>
      <c r="J186" s="357"/>
      <c r="K186" s="357"/>
      <c r="L186" s="357"/>
      <c r="M186" s="357"/>
      <c r="N186" s="358"/>
      <c r="EZ186" s="153"/>
      <c r="FA186" s="152"/>
      <c r="FB186" s="131"/>
      <c r="FC186" s="131"/>
      <c r="FD186" s="131"/>
      <c r="FF186" s="101" t="s">
        <v>180</v>
      </c>
      <c r="FJ186" s="131"/>
      <c r="FL186" s="131"/>
    </row>
    <row r="187" spans="1:168" s="109" customFormat="1" ht="15" x14ac:dyDescent="0.25">
      <c r="A187" s="190"/>
      <c r="B187" s="137" t="s">
        <v>179</v>
      </c>
      <c r="C187" s="354" t="s">
        <v>178</v>
      </c>
      <c r="D187" s="354"/>
      <c r="E187" s="354"/>
      <c r="F187" s="180"/>
      <c r="G187" s="156"/>
      <c r="H187" s="156"/>
      <c r="I187" s="156"/>
      <c r="J187" s="177">
        <v>316.8</v>
      </c>
      <c r="K187" s="188">
        <v>1.3225</v>
      </c>
      <c r="L187" s="177">
        <v>418.97</v>
      </c>
      <c r="M187" s="178">
        <v>52.21</v>
      </c>
      <c r="N187" s="176">
        <v>21874.42</v>
      </c>
      <c r="EZ187" s="153"/>
      <c r="FA187" s="152"/>
      <c r="FB187" s="131"/>
      <c r="FC187" s="131"/>
      <c r="FD187" s="131"/>
      <c r="FG187" s="101" t="s">
        <v>178</v>
      </c>
      <c r="FJ187" s="131"/>
      <c r="FL187" s="131"/>
    </row>
    <row r="188" spans="1:168" s="109" customFormat="1" ht="15" x14ac:dyDescent="0.25">
      <c r="A188" s="190"/>
      <c r="B188" s="137" t="s">
        <v>177</v>
      </c>
      <c r="C188" s="354" t="s">
        <v>176</v>
      </c>
      <c r="D188" s="354"/>
      <c r="E188" s="354"/>
      <c r="F188" s="180"/>
      <c r="G188" s="156"/>
      <c r="H188" s="156"/>
      <c r="I188" s="156"/>
      <c r="J188" s="191">
        <v>8602.08</v>
      </c>
      <c r="K188" s="188">
        <v>1.4375</v>
      </c>
      <c r="L188" s="191">
        <v>12365.49</v>
      </c>
      <c r="M188" s="178">
        <v>15.71</v>
      </c>
      <c r="N188" s="176">
        <v>194261.85</v>
      </c>
      <c r="EZ188" s="153"/>
      <c r="FA188" s="152"/>
      <c r="FB188" s="131"/>
      <c r="FC188" s="131"/>
      <c r="FD188" s="131"/>
      <c r="FG188" s="101" t="s">
        <v>176</v>
      </c>
      <c r="FJ188" s="131"/>
      <c r="FL188" s="131"/>
    </row>
    <row r="189" spans="1:168" s="109" customFormat="1" ht="15" x14ac:dyDescent="0.25">
      <c r="A189" s="190"/>
      <c r="B189" s="137" t="s">
        <v>175</v>
      </c>
      <c r="C189" s="354" t="s">
        <v>174</v>
      </c>
      <c r="D189" s="354"/>
      <c r="E189" s="354"/>
      <c r="F189" s="180"/>
      <c r="G189" s="156"/>
      <c r="H189" s="156"/>
      <c r="I189" s="156"/>
      <c r="J189" s="177">
        <v>328.35</v>
      </c>
      <c r="K189" s="188">
        <v>1.4375</v>
      </c>
      <c r="L189" s="177">
        <v>472</v>
      </c>
      <c r="M189" s="178">
        <v>52.21</v>
      </c>
      <c r="N189" s="176">
        <v>24643.119999999999</v>
      </c>
      <c r="EZ189" s="153"/>
      <c r="FA189" s="152"/>
      <c r="FB189" s="131"/>
      <c r="FC189" s="131"/>
      <c r="FD189" s="131"/>
      <c r="FG189" s="101" t="s">
        <v>174</v>
      </c>
      <c r="FJ189" s="131"/>
      <c r="FL189" s="131"/>
    </row>
    <row r="190" spans="1:168" s="109" customFormat="1" ht="15" x14ac:dyDescent="0.25">
      <c r="A190" s="181"/>
      <c r="B190" s="137"/>
      <c r="C190" s="354" t="s">
        <v>173</v>
      </c>
      <c r="D190" s="354"/>
      <c r="E190" s="354"/>
      <c r="F190" s="180" t="s">
        <v>172</v>
      </c>
      <c r="G190" s="178">
        <v>34.51</v>
      </c>
      <c r="H190" s="188">
        <v>1.3225</v>
      </c>
      <c r="I190" s="197">
        <v>45.639474999999997</v>
      </c>
      <c r="J190" s="102"/>
      <c r="K190" s="156"/>
      <c r="L190" s="102"/>
      <c r="M190" s="156"/>
      <c r="N190" s="186"/>
      <c r="EZ190" s="153"/>
      <c r="FA190" s="152"/>
      <c r="FB190" s="131"/>
      <c r="FC190" s="131"/>
      <c r="FD190" s="131"/>
      <c r="FH190" s="101" t="s">
        <v>173</v>
      </c>
      <c r="FJ190" s="131"/>
      <c r="FL190" s="131"/>
    </row>
    <row r="191" spans="1:168" s="109" customFormat="1" ht="15" x14ac:dyDescent="0.25">
      <c r="A191" s="181"/>
      <c r="B191" s="137"/>
      <c r="C191" s="354" t="s">
        <v>171</v>
      </c>
      <c r="D191" s="354"/>
      <c r="E191" s="354"/>
      <c r="F191" s="180" t="s">
        <v>172</v>
      </c>
      <c r="G191" s="178">
        <v>25.66</v>
      </c>
      <c r="H191" s="188">
        <v>1.4375</v>
      </c>
      <c r="I191" s="195">
        <v>36.886249999999997</v>
      </c>
      <c r="J191" s="102"/>
      <c r="K191" s="156"/>
      <c r="L191" s="102"/>
      <c r="M191" s="156"/>
      <c r="N191" s="186"/>
      <c r="EZ191" s="153"/>
      <c r="FA191" s="152"/>
      <c r="FB191" s="131"/>
      <c r="FC191" s="131"/>
      <c r="FD191" s="131"/>
      <c r="FH191" s="101" t="s">
        <v>171</v>
      </c>
      <c r="FJ191" s="131"/>
      <c r="FL191" s="131"/>
    </row>
    <row r="192" spans="1:168" s="109" customFormat="1" ht="15" x14ac:dyDescent="0.25">
      <c r="A192" s="168"/>
      <c r="B192" s="137"/>
      <c r="C192" s="355" t="s">
        <v>170</v>
      </c>
      <c r="D192" s="355"/>
      <c r="E192" s="355"/>
      <c r="F192" s="185"/>
      <c r="G192" s="160"/>
      <c r="H192" s="160"/>
      <c r="I192" s="160"/>
      <c r="J192" s="184">
        <v>8918.8799999999992</v>
      </c>
      <c r="K192" s="160"/>
      <c r="L192" s="184">
        <v>12784.46</v>
      </c>
      <c r="M192" s="160"/>
      <c r="N192" s="182">
        <v>216136.27</v>
      </c>
      <c r="EZ192" s="153"/>
      <c r="FA192" s="152"/>
      <c r="FB192" s="131"/>
      <c r="FC192" s="131"/>
      <c r="FD192" s="131"/>
      <c r="FI192" s="101" t="s">
        <v>170</v>
      </c>
      <c r="FJ192" s="131"/>
      <c r="FL192" s="131"/>
    </row>
    <row r="193" spans="1:168" s="109" customFormat="1" ht="15" x14ac:dyDescent="0.25">
      <c r="A193" s="181"/>
      <c r="B193" s="137"/>
      <c r="C193" s="354" t="s">
        <v>169</v>
      </c>
      <c r="D193" s="354"/>
      <c r="E193" s="354"/>
      <c r="F193" s="180"/>
      <c r="G193" s="156"/>
      <c r="H193" s="156"/>
      <c r="I193" s="156"/>
      <c r="J193" s="102"/>
      <c r="K193" s="156"/>
      <c r="L193" s="177">
        <v>890.97</v>
      </c>
      <c r="M193" s="156"/>
      <c r="N193" s="176">
        <v>46517.54</v>
      </c>
      <c r="EZ193" s="153"/>
      <c r="FA193" s="152"/>
      <c r="FB193" s="131"/>
      <c r="FC193" s="131"/>
      <c r="FD193" s="131"/>
      <c r="FH193" s="101" t="s">
        <v>169</v>
      </c>
      <c r="FJ193" s="131"/>
      <c r="FL193" s="131"/>
    </row>
    <row r="194" spans="1:168" s="109" customFormat="1" ht="22.5" x14ac:dyDescent="0.25">
      <c r="A194" s="181"/>
      <c r="B194" s="137" t="s">
        <v>168</v>
      </c>
      <c r="C194" s="354" t="s">
        <v>167</v>
      </c>
      <c r="D194" s="354"/>
      <c r="E194" s="354"/>
      <c r="F194" s="180" t="s">
        <v>165</v>
      </c>
      <c r="G194" s="179">
        <v>109</v>
      </c>
      <c r="H194" s="156"/>
      <c r="I194" s="179">
        <v>109</v>
      </c>
      <c r="J194" s="102"/>
      <c r="K194" s="156"/>
      <c r="L194" s="177">
        <v>971.16</v>
      </c>
      <c r="M194" s="156"/>
      <c r="N194" s="176">
        <v>50704.12</v>
      </c>
      <c r="EZ194" s="153"/>
      <c r="FA194" s="152"/>
      <c r="FB194" s="131"/>
      <c r="FC194" s="131"/>
      <c r="FD194" s="131"/>
      <c r="FH194" s="101" t="s">
        <v>167</v>
      </c>
      <c r="FJ194" s="131"/>
      <c r="FL194" s="131"/>
    </row>
    <row r="195" spans="1:168" s="109" customFormat="1" ht="45" x14ac:dyDescent="0.25">
      <c r="A195" s="181"/>
      <c r="B195" s="137" t="s">
        <v>166</v>
      </c>
      <c r="C195" s="354" t="s">
        <v>164</v>
      </c>
      <c r="D195" s="354"/>
      <c r="E195" s="354"/>
      <c r="F195" s="180" t="s">
        <v>165</v>
      </c>
      <c r="G195" s="179">
        <v>65</v>
      </c>
      <c r="H195" s="178">
        <v>0.85</v>
      </c>
      <c r="I195" s="178">
        <v>55.25</v>
      </c>
      <c r="J195" s="102"/>
      <c r="K195" s="156"/>
      <c r="L195" s="177">
        <v>492.26</v>
      </c>
      <c r="M195" s="156"/>
      <c r="N195" s="176">
        <v>25700.94</v>
      </c>
      <c r="EZ195" s="153"/>
      <c r="FA195" s="152"/>
      <c r="FB195" s="131"/>
      <c r="FC195" s="131"/>
      <c r="FD195" s="131"/>
      <c r="FH195" s="101" t="s">
        <v>164</v>
      </c>
      <c r="FJ195" s="131"/>
      <c r="FL195" s="131"/>
    </row>
    <row r="196" spans="1:168" s="109" customFormat="1" ht="15" x14ac:dyDescent="0.25">
      <c r="A196" s="166"/>
      <c r="B196" s="165"/>
      <c r="C196" s="350" t="s">
        <v>158</v>
      </c>
      <c r="D196" s="350"/>
      <c r="E196" s="350"/>
      <c r="F196" s="164"/>
      <c r="G196" s="162"/>
      <c r="H196" s="162"/>
      <c r="I196" s="162"/>
      <c r="J196" s="163"/>
      <c r="K196" s="162"/>
      <c r="L196" s="161">
        <v>14247.88</v>
      </c>
      <c r="M196" s="160"/>
      <c r="N196" s="159">
        <v>292541.33</v>
      </c>
      <c r="EZ196" s="153"/>
      <c r="FA196" s="152"/>
      <c r="FB196" s="131"/>
      <c r="FC196" s="131"/>
      <c r="FD196" s="131"/>
      <c r="FJ196" s="131" t="s">
        <v>158</v>
      </c>
      <c r="FL196" s="131"/>
    </row>
    <row r="197" spans="1:168" s="109" customFormat="1" ht="45" x14ac:dyDescent="0.25">
      <c r="A197" s="175" t="s">
        <v>320</v>
      </c>
      <c r="B197" s="174" t="s">
        <v>319</v>
      </c>
      <c r="C197" s="350" t="s">
        <v>318</v>
      </c>
      <c r="D197" s="350"/>
      <c r="E197" s="350"/>
      <c r="F197" s="164" t="s">
        <v>34</v>
      </c>
      <c r="G197" s="162">
        <v>1</v>
      </c>
      <c r="H197" s="173">
        <v>1</v>
      </c>
      <c r="I197" s="173">
        <v>1</v>
      </c>
      <c r="J197" s="163"/>
      <c r="K197" s="162"/>
      <c r="L197" s="163"/>
      <c r="M197" s="162"/>
      <c r="N197" s="192"/>
      <c r="EZ197" s="153"/>
      <c r="FA197" s="152"/>
      <c r="FB197" s="131" t="s">
        <v>318</v>
      </c>
      <c r="FC197" s="131" t="s">
        <v>59</v>
      </c>
      <c r="FD197" s="131" t="s">
        <v>59</v>
      </c>
      <c r="FJ197" s="131"/>
      <c r="FL197" s="131"/>
    </row>
    <row r="198" spans="1:168" s="109" customFormat="1" ht="67.5" x14ac:dyDescent="0.25">
      <c r="A198" s="167"/>
      <c r="B198" s="137" t="s">
        <v>183</v>
      </c>
      <c r="C198" s="357" t="s">
        <v>182</v>
      </c>
      <c r="D198" s="357"/>
      <c r="E198" s="357"/>
      <c r="F198" s="357"/>
      <c r="G198" s="357"/>
      <c r="H198" s="357"/>
      <c r="I198" s="357"/>
      <c r="J198" s="357"/>
      <c r="K198" s="357"/>
      <c r="L198" s="357"/>
      <c r="M198" s="357"/>
      <c r="N198" s="358"/>
      <c r="EZ198" s="153"/>
      <c r="FA198" s="152"/>
      <c r="FB198" s="131"/>
      <c r="FC198" s="131"/>
      <c r="FD198" s="131"/>
      <c r="FF198" s="101" t="s">
        <v>182</v>
      </c>
      <c r="FJ198" s="131"/>
      <c r="FL198" s="131"/>
    </row>
    <row r="199" spans="1:168" s="109" customFormat="1" ht="33.75" x14ac:dyDescent="0.25">
      <c r="A199" s="167"/>
      <c r="B199" s="137" t="s">
        <v>181</v>
      </c>
      <c r="C199" s="357" t="s">
        <v>180</v>
      </c>
      <c r="D199" s="357"/>
      <c r="E199" s="357"/>
      <c r="F199" s="357"/>
      <c r="G199" s="357"/>
      <c r="H199" s="357"/>
      <c r="I199" s="357"/>
      <c r="J199" s="357"/>
      <c r="K199" s="357"/>
      <c r="L199" s="357"/>
      <c r="M199" s="357"/>
      <c r="N199" s="358"/>
      <c r="EZ199" s="153"/>
      <c r="FA199" s="152"/>
      <c r="FB199" s="131"/>
      <c r="FC199" s="131"/>
      <c r="FD199" s="131"/>
      <c r="FF199" s="101" t="s">
        <v>180</v>
      </c>
      <c r="FJ199" s="131"/>
      <c r="FL199" s="131"/>
    </row>
    <row r="200" spans="1:168" s="109" customFormat="1" ht="15" x14ac:dyDescent="0.25">
      <c r="A200" s="190"/>
      <c r="B200" s="137" t="s">
        <v>179</v>
      </c>
      <c r="C200" s="354" t="s">
        <v>178</v>
      </c>
      <c r="D200" s="354"/>
      <c r="E200" s="354"/>
      <c r="F200" s="180"/>
      <c r="G200" s="156"/>
      <c r="H200" s="156"/>
      <c r="I200" s="156"/>
      <c r="J200" s="177">
        <v>534.29</v>
      </c>
      <c r="K200" s="188">
        <v>1.3225</v>
      </c>
      <c r="L200" s="177">
        <v>706.6</v>
      </c>
      <c r="M200" s="178">
        <v>52.21</v>
      </c>
      <c r="N200" s="176">
        <v>36891.589999999997</v>
      </c>
      <c r="EZ200" s="153"/>
      <c r="FA200" s="152"/>
      <c r="FB200" s="131"/>
      <c r="FC200" s="131"/>
      <c r="FD200" s="131"/>
      <c r="FG200" s="101" t="s">
        <v>178</v>
      </c>
      <c r="FJ200" s="131"/>
      <c r="FL200" s="131"/>
    </row>
    <row r="201" spans="1:168" s="109" customFormat="1" ht="15" x14ac:dyDescent="0.25">
      <c r="A201" s="190"/>
      <c r="B201" s="137" t="s">
        <v>177</v>
      </c>
      <c r="C201" s="354" t="s">
        <v>176</v>
      </c>
      <c r="D201" s="354"/>
      <c r="E201" s="354"/>
      <c r="F201" s="180"/>
      <c r="G201" s="156"/>
      <c r="H201" s="156"/>
      <c r="I201" s="156"/>
      <c r="J201" s="191">
        <v>3756.21</v>
      </c>
      <c r="K201" s="188">
        <v>1.4375</v>
      </c>
      <c r="L201" s="191">
        <v>5399.55</v>
      </c>
      <c r="M201" s="178">
        <v>15.71</v>
      </c>
      <c r="N201" s="176">
        <v>84826.93</v>
      </c>
      <c r="EZ201" s="153"/>
      <c r="FA201" s="152"/>
      <c r="FB201" s="131"/>
      <c r="FC201" s="131"/>
      <c r="FD201" s="131"/>
      <c r="FG201" s="101" t="s">
        <v>176</v>
      </c>
      <c r="FJ201" s="131"/>
      <c r="FL201" s="131"/>
    </row>
    <row r="202" spans="1:168" s="109" customFormat="1" ht="15" x14ac:dyDescent="0.25">
      <c r="A202" s="190"/>
      <c r="B202" s="137" t="s">
        <v>175</v>
      </c>
      <c r="C202" s="354" t="s">
        <v>174</v>
      </c>
      <c r="D202" s="354"/>
      <c r="E202" s="354"/>
      <c r="F202" s="180"/>
      <c r="G202" s="156"/>
      <c r="H202" s="156"/>
      <c r="I202" s="156"/>
      <c r="J202" s="177">
        <v>238.16</v>
      </c>
      <c r="K202" s="188">
        <v>1.4375</v>
      </c>
      <c r="L202" s="177">
        <v>342.36</v>
      </c>
      <c r="M202" s="178">
        <v>52.21</v>
      </c>
      <c r="N202" s="176">
        <v>17874.62</v>
      </c>
      <c r="EZ202" s="153"/>
      <c r="FA202" s="152"/>
      <c r="FB202" s="131"/>
      <c r="FC202" s="131"/>
      <c r="FD202" s="131"/>
      <c r="FG202" s="101" t="s">
        <v>174</v>
      </c>
      <c r="FJ202" s="131"/>
      <c r="FL202" s="131"/>
    </row>
    <row r="203" spans="1:168" s="109" customFormat="1" ht="15" x14ac:dyDescent="0.25">
      <c r="A203" s="190"/>
      <c r="B203" s="137" t="s">
        <v>194</v>
      </c>
      <c r="C203" s="354" t="s">
        <v>193</v>
      </c>
      <c r="D203" s="354"/>
      <c r="E203" s="354"/>
      <c r="F203" s="180"/>
      <c r="G203" s="156"/>
      <c r="H203" s="156"/>
      <c r="I203" s="156"/>
      <c r="J203" s="191">
        <v>24033.55</v>
      </c>
      <c r="K203" s="156"/>
      <c r="L203" s="191">
        <v>24033.55</v>
      </c>
      <c r="M203" s="193">
        <v>9.5</v>
      </c>
      <c r="N203" s="176">
        <v>228318.73</v>
      </c>
      <c r="EZ203" s="153"/>
      <c r="FA203" s="152"/>
      <c r="FB203" s="131"/>
      <c r="FC203" s="131"/>
      <c r="FD203" s="131"/>
      <c r="FG203" s="101" t="s">
        <v>193</v>
      </c>
      <c r="FJ203" s="131"/>
      <c r="FL203" s="131"/>
    </row>
    <row r="204" spans="1:168" s="109" customFormat="1" ht="15" x14ac:dyDescent="0.25">
      <c r="A204" s="181"/>
      <c r="B204" s="137"/>
      <c r="C204" s="354" t="s">
        <v>173</v>
      </c>
      <c r="D204" s="354"/>
      <c r="E204" s="354"/>
      <c r="F204" s="180" t="s">
        <v>172</v>
      </c>
      <c r="G204" s="178">
        <v>55.54</v>
      </c>
      <c r="H204" s="188">
        <v>1.3225</v>
      </c>
      <c r="I204" s="195">
        <v>73.451650000000001</v>
      </c>
      <c r="J204" s="102"/>
      <c r="K204" s="156"/>
      <c r="L204" s="102"/>
      <c r="M204" s="156"/>
      <c r="N204" s="186"/>
      <c r="EZ204" s="153"/>
      <c r="FA204" s="152"/>
      <c r="FB204" s="131"/>
      <c r="FC204" s="131"/>
      <c r="FD204" s="131"/>
      <c r="FH204" s="101" t="s">
        <v>173</v>
      </c>
      <c r="FJ204" s="131"/>
      <c r="FL204" s="131"/>
    </row>
    <row r="205" spans="1:168" s="109" customFormat="1" ht="15" x14ac:dyDescent="0.25">
      <c r="A205" s="181"/>
      <c r="B205" s="137"/>
      <c r="C205" s="354" t="s">
        <v>171</v>
      </c>
      <c r="D205" s="354"/>
      <c r="E205" s="354"/>
      <c r="F205" s="180" t="s">
        <v>172</v>
      </c>
      <c r="G205" s="178">
        <v>17.940000000000001</v>
      </c>
      <c r="H205" s="188">
        <v>1.4375</v>
      </c>
      <c r="I205" s="195">
        <v>25.78875</v>
      </c>
      <c r="J205" s="102"/>
      <c r="K205" s="156"/>
      <c r="L205" s="102"/>
      <c r="M205" s="156"/>
      <c r="N205" s="186"/>
      <c r="EZ205" s="153"/>
      <c r="FA205" s="152"/>
      <c r="FB205" s="131"/>
      <c r="FC205" s="131"/>
      <c r="FD205" s="131"/>
      <c r="FH205" s="101" t="s">
        <v>171</v>
      </c>
      <c r="FJ205" s="131"/>
      <c r="FL205" s="131"/>
    </row>
    <row r="206" spans="1:168" s="109" customFormat="1" ht="15" x14ac:dyDescent="0.25">
      <c r="A206" s="168"/>
      <c r="B206" s="137"/>
      <c r="C206" s="355" t="s">
        <v>170</v>
      </c>
      <c r="D206" s="355"/>
      <c r="E206" s="355"/>
      <c r="F206" s="185"/>
      <c r="G206" s="160"/>
      <c r="H206" s="160"/>
      <c r="I206" s="160"/>
      <c r="J206" s="184">
        <v>28324.05</v>
      </c>
      <c r="K206" s="160"/>
      <c r="L206" s="184">
        <v>30139.7</v>
      </c>
      <c r="M206" s="160"/>
      <c r="N206" s="182">
        <v>350037.25</v>
      </c>
      <c r="EZ206" s="153"/>
      <c r="FA206" s="152"/>
      <c r="FB206" s="131"/>
      <c r="FC206" s="131"/>
      <c r="FD206" s="131"/>
      <c r="FI206" s="101" t="s">
        <v>170</v>
      </c>
      <c r="FJ206" s="131"/>
      <c r="FL206" s="131"/>
    </row>
    <row r="207" spans="1:168" s="109" customFormat="1" ht="15" x14ac:dyDescent="0.25">
      <c r="A207" s="181"/>
      <c r="B207" s="137"/>
      <c r="C207" s="354" t="s">
        <v>169</v>
      </c>
      <c r="D207" s="354"/>
      <c r="E207" s="354"/>
      <c r="F207" s="180"/>
      <c r="G207" s="156"/>
      <c r="H207" s="156"/>
      <c r="I207" s="156"/>
      <c r="J207" s="102"/>
      <c r="K207" s="156"/>
      <c r="L207" s="191">
        <v>1048.96</v>
      </c>
      <c r="M207" s="156"/>
      <c r="N207" s="176">
        <v>54766.21</v>
      </c>
      <c r="EZ207" s="153"/>
      <c r="FA207" s="152"/>
      <c r="FB207" s="131"/>
      <c r="FC207" s="131"/>
      <c r="FD207" s="131"/>
      <c r="FH207" s="101" t="s">
        <v>169</v>
      </c>
      <c r="FJ207" s="131"/>
      <c r="FL207" s="131"/>
    </row>
    <row r="208" spans="1:168" s="109" customFormat="1" ht="22.5" x14ac:dyDescent="0.25">
      <c r="A208" s="181"/>
      <c r="B208" s="137" t="s">
        <v>168</v>
      </c>
      <c r="C208" s="354" t="s">
        <v>167</v>
      </c>
      <c r="D208" s="354"/>
      <c r="E208" s="354"/>
      <c r="F208" s="180" t="s">
        <v>165</v>
      </c>
      <c r="G208" s="179">
        <v>109</v>
      </c>
      <c r="H208" s="156"/>
      <c r="I208" s="179">
        <v>109</v>
      </c>
      <c r="J208" s="102"/>
      <c r="K208" s="156"/>
      <c r="L208" s="191">
        <v>1143.3699999999999</v>
      </c>
      <c r="M208" s="156"/>
      <c r="N208" s="176">
        <v>59695.17</v>
      </c>
      <c r="EZ208" s="153"/>
      <c r="FA208" s="152"/>
      <c r="FB208" s="131"/>
      <c r="FC208" s="131"/>
      <c r="FD208" s="131"/>
      <c r="FH208" s="101" t="s">
        <v>167</v>
      </c>
      <c r="FJ208" s="131"/>
      <c r="FL208" s="131"/>
    </row>
    <row r="209" spans="1:168" s="109" customFormat="1" ht="45" x14ac:dyDescent="0.25">
      <c r="A209" s="181"/>
      <c r="B209" s="137" t="s">
        <v>166</v>
      </c>
      <c r="C209" s="354" t="s">
        <v>164</v>
      </c>
      <c r="D209" s="354"/>
      <c r="E209" s="354"/>
      <c r="F209" s="180" t="s">
        <v>165</v>
      </c>
      <c r="G209" s="179">
        <v>65</v>
      </c>
      <c r="H209" s="178">
        <v>0.85</v>
      </c>
      <c r="I209" s="178">
        <v>55.25</v>
      </c>
      <c r="J209" s="102"/>
      <c r="K209" s="156"/>
      <c r="L209" s="177">
        <v>579.54999999999995</v>
      </c>
      <c r="M209" s="156"/>
      <c r="N209" s="176">
        <v>30258.33</v>
      </c>
      <c r="EZ209" s="153"/>
      <c r="FA209" s="152"/>
      <c r="FB209" s="131"/>
      <c r="FC209" s="131"/>
      <c r="FD209" s="131"/>
      <c r="FH209" s="101" t="s">
        <v>164</v>
      </c>
      <c r="FJ209" s="131"/>
      <c r="FL209" s="131"/>
    </row>
    <row r="210" spans="1:168" s="109" customFormat="1" ht="15" x14ac:dyDescent="0.25">
      <c r="A210" s="166"/>
      <c r="B210" s="165"/>
      <c r="C210" s="350" t="s">
        <v>158</v>
      </c>
      <c r="D210" s="350"/>
      <c r="E210" s="350"/>
      <c r="F210" s="164"/>
      <c r="G210" s="162"/>
      <c r="H210" s="162"/>
      <c r="I210" s="162"/>
      <c r="J210" s="163"/>
      <c r="K210" s="162"/>
      <c r="L210" s="161">
        <v>31862.62</v>
      </c>
      <c r="M210" s="160"/>
      <c r="N210" s="159">
        <v>439990.75</v>
      </c>
      <c r="EZ210" s="153"/>
      <c r="FA210" s="152"/>
      <c r="FB210" s="131"/>
      <c r="FC210" s="131"/>
      <c r="FD210" s="131"/>
      <c r="FJ210" s="131" t="s">
        <v>158</v>
      </c>
      <c r="FL210" s="131"/>
    </row>
    <row r="211" spans="1:168" s="109" customFormat="1" ht="22.5" x14ac:dyDescent="0.25">
      <c r="A211" s="175" t="s">
        <v>317</v>
      </c>
      <c r="B211" s="174" t="s">
        <v>277</v>
      </c>
      <c r="C211" s="350" t="s">
        <v>276</v>
      </c>
      <c r="D211" s="350"/>
      <c r="E211" s="350"/>
      <c r="F211" s="164" t="s">
        <v>35</v>
      </c>
      <c r="G211" s="162">
        <v>-50</v>
      </c>
      <c r="H211" s="173">
        <v>1</v>
      </c>
      <c r="I211" s="173">
        <v>-50</v>
      </c>
      <c r="J211" s="171">
        <v>351.2</v>
      </c>
      <c r="K211" s="162"/>
      <c r="L211" s="161">
        <v>-17560</v>
      </c>
      <c r="M211" s="169">
        <v>9.5</v>
      </c>
      <c r="N211" s="159">
        <v>-166820</v>
      </c>
      <c r="EZ211" s="153"/>
      <c r="FA211" s="152"/>
      <c r="FB211" s="131" t="s">
        <v>276</v>
      </c>
      <c r="FC211" s="131" t="s">
        <v>59</v>
      </c>
      <c r="FD211" s="131" t="s">
        <v>59</v>
      </c>
      <c r="FJ211" s="131"/>
      <c r="FL211" s="131"/>
    </row>
    <row r="212" spans="1:168" s="109" customFormat="1" ht="15" x14ac:dyDescent="0.25">
      <c r="A212" s="166"/>
      <c r="B212" s="165"/>
      <c r="C212" s="350" t="s">
        <v>158</v>
      </c>
      <c r="D212" s="350"/>
      <c r="E212" s="350"/>
      <c r="F212" s="164"/>
      <c r="G212" s="162"/>
      <c r="H212" s="162"/>
      <c r="I212" s="162"/>
      <c r="J212" s="163"/>
      <c r="K212" s="162"/>
      <c r="L212" s="161">
        <v>-17560</v>
      </c>
      <c r="M212" s="160"/>
      <c r="N212" s="159">
        <v>-166820</v>
      </c>
      <c r="EZ212" s="153"/>
      <c r="FA212" s="152"/>
      <c r="FB212" s="131"/>
      <c r="FC212" s="131"/>
      <c r="FD212" s="131"/>
      <c r="FJ212" s="131" t="s">
        <v>158</v>
      </c>
      <c r="FL212" s="131"/>
    </row>
    <row r="213" spans="1:168" s="109" customFormat="1" ht="15" x14ac:dyDescent="0.25">
      <c r="A213" s="175" t="s">
        <v>316</v>
      </c>
      <c r="B213" s="174" t="s">
        <v>315</v>
      </c>
      <c r="C213" s="350" t="s">
        <v>314</v>
      </c>
      <c r="D213" s="350"/>
      <c r="E213" s="350"/>
      <c r="F213" s="164" t="s">
        <v>36</v>
      </c>
      <c r="G213" s="162">
        <v>-0.15</v>
      </c>
      <c r="H213" s="173">
        <v>1</v>
      </c>
      <c r="I213" s="172">
        <v>-0.15</v>
      </c>
      <c r="J213" s="161">
        <v>11856</v>
      </c>
      <c r="K213" s="162"/>
      <c r="L213" s="161">
        <v>-1778.4</v>
      </c>
      <c r="M213" s="169">
        <v>9.5</v>
      </c>
      <c r="N213" s="159">
        <v>-16894.8</v>
      </c>
      <c r="EZ213" s="153"/>
      <c r="FA213" s="152"/>
      <c r="FB213" s="131" t="s">
        <v>314</v>
      </c>
      <c r="FC213" s="131" t="s">
        <v>59</v>
      </c>
      <c r="FD213" s="131" t="s">
        <v>59</v>
      </c>
      <c r="FJ213" s="131"/>
      <c r="FL213" s="131"/>
    </row>
    <row r="214" spans="1:168" s="109" customFormat="1" ht="15" x14ac:dyDescent="0.25">
      <c r="A214" s="166"/>
      <c r="B214" s="165"/>
      <c r="C214" s="350" t="s">
        <v>158</v>
      </c>
      <c r="D214" s="350"/>
      <c r="E214" s="350"/>
      <c r="F214" s="164"/>
      <c r="G214" s="162"/>
      <c r="H214" s="162"/>
      <c r="I214" s="162"/>
      <c r="J214" s="163"/>
      <c r="K214" s="162"/>
      <c r="L214" s="161">
        <v>-1778.4</v>
      </c>
      <c r="M214" s="160"/>
      <c r="N214" s="159">
        <v>-16894.8</v>
      </c>
      <c r="EZ214" s="153"/>
      <c r="FA214" s="152"/>
      <c r="FB214" s="131"/>
      <c r="FC214" s="131"/>
      <c r="FD214" s="131"/>
      <c r="FJ214" s="131" t="s">
        <v>158</v>
      </c>
      <c r="FL214" s="131"/>
    </row>
    <row r="215" spans="1:168" s="109" customFormat="1" ht="22.5" x14ac:dyDescent="0.25">
      <c r="A215" s="175" t="s">
        <v>313</v>
      </c>
      <c r="B215" s="174" t="s">
        <v>312</v>
      </c>
      <c r="C215" s="350" t="s">
        <v>311</v>
      </c>
      <c r="D215" s="350"/>
      <c r="E215" s="350"/>
      <c r="F215" s="164" t="s">
        <v>37</v>
      </c>
      <c r="G215" s="162">
        <v>-96</v>
      </c>
      <c r="H215" s="173">
        <v>1</v>
      </c>
      <c r="I215" s="173">
        <v>-96</v>
      </c>
      <c r="J215" s="171">
        <v>31.5</v>
      </c>
      <c r="K215" s="162"/>
      <c r="L215" s="161">
        <v>-3024</v>
      </c>
      <c r="M215" s="169">
        <v>9.5</v>
      </c>
      <c r="N215" s="159">
        <v>-28728</v>
      </c>
      <c r="EZ215" s="153"/>
      <c r="FA215" s="152"/>
      <c r="FB215" s="131" t="s">
        <v>311</v>
      </c>
      <c r="FC215" s="131" t="s">
        <v>59</v>
      </c>
      <c r="FD215" s="131" t="s">
        <v>59</v>
      </c>
      <c r="FJ215" s="131"/>
      <c r="FL215" s="131"/>
    </row>
    <row r="216" spans="1:168" s="109" customFormat="1" ht="15" x14ac:dyDescent="0.25">
      <c r="A216" s="166"/>
      <c r="B216" s="165"/>
      <c r="C216" s="350" t="s">
        <v>158</v>
      </c>
      <c r="D216" s="350"/>
      <c r="E216" s="350"/>
      <c r="F216" s="164"/>
      <c r="G216" s="162"/>
      <c r="H216" s="162"/>
      <c r="I216" s="162"/>
      <c r="J216" s="163"/>
      <c r="K216" s="162"/>
      <c r="L216" s="161">
        <v>-3024</v>
      </c>
      <c r="M216" s="160"/>
      <c r="N216" s="159">
        <v>-28728</v>
      </c>
      <c r="EZ216" s="153"/>
      <c r="FA216" s="152"/>
      <c r="FB216" s="131"/>
      <c r="FC216" s="131"/>
      <c r="FD216" s="131"/>
      <c r="FJ216" s="131" t="s">
        <v>158</v>
      </c>
      <c r="FL216" s="131"/>
    </row>
    <row r="217" spans="1:168" s="109" customFormat="1" ht="22.5" x14ac:dyDescent="0.25">
      <c r="A217" s="175" t="s">
        <v>310</v>
      </c>
      <c r="B217" s="174" t="s">
        <v>309</v>
      </c>
      <c r="C217" s="350" t="s">
        <v>308</v>
      </c>
      <c r="D217" s="350"/>
      <c r="E217" s="350"/>
      <c r="F217" s="164" t="s">
        <v>37</v>
      </c>
      <c r="G217" s="162">
        <v>-96</v>
      </c>
      <c r="H217" s="173">
        <v>1</v>
      </c>
      <c r="I217" s="173">
        <v>-96</v>
      </c>
      <c r="J217" s="171">
        <v>4.5999999999999996</v>
      </c>
      <c r="K217" s="162"/>
      <c r="L217" s="171">
        <v>-441.6</v>
      </c>
      <c r="M217" s="169">
        <v>9.5</v>
      </c>
      <c r="N217" s="159">
        <v>-4195.2</v>
      </c>
      <c r="EZ217" s="153"/>
      <c r="FA217" s="152"/>
      <c r="FB217" s="131" t="s">
        <v>308</v>
      </c>
      <c r="FC217" s="131" t="s">
        <v>59</v>
      </c>
      <c r="FD217" s="131" t="s">
        <v>59</v>
      </c>
      <c r="FJ217" s="131"/>
      <c r="FL217" s="131"/>
    </row>
    <row r="218" spans="1:168" s="109" customFormat="1" ht="15" x14ac:dyDescent="0.25">
      <c r="A218" s="166"/>
      <c r="B218" s="165"/>
      <c r="C218" s="350" t="s">
        <v>158</v>
      </c>
      <c r="D218" s="350"/>
      <c r="E218" s="350"/>
      <c r="F218" s="164"/>
      <c r="G218" s="162"/>
      <c r="H218" s="162"/>
      <c r="I218" s="162"/>
      <c r="J218" s="163"/>
      <c r="K218" s="162"/>
      <c r="L218" s="171">
        <v>-441.6</v>
      </c>
      <c r="M218" s="160"/>
      <c r="N218" s="159">
        <v>-4195.2</v>
      </c>
      <c r="EZ218" s="153"/>
      <c r="FA218" s="152"/>
      <c r="FB218" s="131"/>
      <c r="FC218" s="131"/>
      <c r="FD218" s="131"/>
      <c r="FJ218" s="131" t="s">
        <v>158</v>
      </c>
      <c r="FL218" s="131"/>
    </row>
    <row r="219" spans="1:168" s="109" customFormat="1" ht="22.5" x14ac:dyDescent="0.25">
      <c r="A219" s="175" t="s">
        <v>307</v>
      </c>
      <c r="B219" s="174" t="s">
        <v>291</v>
      </c>
      <c r="C219" s="350" t="s">
        <v>38</v>
      </c>
      <c r="D219" s="350"/>
      <c r="E219" s="350"/>
      <c r="F219" s="164" t="s">
        <v>39</v>
      </c>
      <c r="G219" s="162">
        <v>1</v>
      </c>
      <c r="H219" s="173">
        <v>1</v>
      </c>
      <c r="I219" s="173">
        <v>1</v>
      </c>
      <c r="J219" s="161">
        <v>176178.95</v>
      </c>
      <c r="K219" s="170">
        <v>1.012</v>
      </c>
      <c r="L219" s="161">
        <v>178293.1</v>
      </c>
      <c r="M219" s="169">
        <v>9.5</v>
      </c>
      <c r="N219" s="159">
        <v>1693784.45</v>
      </c>
      <c r="EZ219" s="153"/>
      <c r="FA219" s="152"/>
      <c r="FB219" s="131" t="s">
        <v>38</v>
      </c>
      <c r="FC219" s="131" t="s">
        <v>59</v>
      </c>
      <c r="FD219" s="131" t="s">
        <v>59</v>
      </c>
      <c r="FJ219" s="131"/>
      <c r="FL219" s="131"/>
    </row>
    <row r="220" spans="1:168" s="109" customFormat="1" ht="15" x14ac:dyDescent="0.25">
      <c r="A220" s="168"/>
      <c r="B220" s="120"/>
      <c r="C220" s="354" t="s">
        <v>306</v>
      </c>
      <c r="D220" s="354"/>
      <c r="E220" s="354"/>
      <c r="F220" s="354"/>
      <c r="G220" s="354"/>
      <c r="H220" s="354"/>
      <c r="I220" s="354"/>
      <c r="J220" s="354"/>
      <c r="K220" s="354"/>
      <c r="L220" s="354"/>
      <c r="M220" s="354"/>
      <c r="N220" s="356"/>
      <c r="EZ220" s="153"/>
      <c r="FA220" s="152"/>
      <c r="FB220" s="131"/>
      <c r="FC220" s="131"/>
      <c r="FD220" s="131"/>
      <c r="FJ220" s="131"/>
      <c r="FK220" s="101" t="s">
        <v>306</v>
      </c>
      <c r="FL220" s="131"/>
    </row>
    <row r="221" spans="1:168" s="109" customFormat="1" ht="15" x14ac:dyDescent="0.25">
      <c r="A221" s="167"/>
      <c r="B221" s="137"/>
      <c r="C221" s="357" t="s">
        <v>159</v>
      </c>
      <c r="D221" s="357"/>
      <c r="E221" s="357"/>
      <c r="F221" s="357"/>
      <c r="G221" s="357"/>
      <c r="H221" s="357"/>
      <c r="I221" s="357"/>
      <c r="J221" s="357"/>
      <c r="K221" s="357"/>
      <c r="L221" s="357"/>
      <c r="M221" s="357"/>
      <c r="N221" s="358"/>
      <c r="EZ221" s="153"/>
      <c r="FA221" s="152"/>
      <c r="FB221" s="131"/>
      <c r="FC221" s="131"/>
      <c r="FD221" s="131"/>
      <c r="FF221" s="101" t="s">
        <v>159</v>
      </c>
      <c r="FJ221" s="131"/>
      <c r="FL221" s="131"/>
    </row>
    <row r="222" spans="1:168" s="109" customFormat="1" ht="15" x14ac:dyDescent="0.25">
      <c r="A222" s="166"/>
      <c r="B222" s="165"/>
      <c r="C222" s="350" t="s">
        <v>158</v>
      </c>
      <c r="D222" s="350"/>
      <c r="E222" s="350"/>
      <c r="F222" s="164"/>
      <c r="G222" s="162"/>
      <c r="H222" s="162"/>
      <c r="I222" s="162"/>
      <c r="J222" s="163"/>
      <c r="K222" s="162"/>
      <c r="L222" s="161">
        <v>178293.1</v>
      </c>
      <c r="M222" s="160"/>
      <c r="N222" s="159">
        <v>1693784.45</v>
      </c>
      <c r="EZ222" s="153"/>
      <c r="FA222" s="152"/>
      <c r="FB222" s="131"/>
      <c r="FC222" s="131"/>
      <c r="FD222" s="131"/>
      <c r="FJ222" s="131" t="s">
        <v>158</v>
      </c>
      <c r="FL222" s="131"/>
    </row>
    <row r="223" spans="1:168" s="109" customFormat="1" ht="22.5" x14ac:dyDescent="0.25">
      <c r="A223" s="175" t="s">
        <v>305</v>
      </c>
      <c r="B223" s="174" t="s">
        <v>304</v>
      </c>
      <c r="C223" s="350" t="s">
        <v>40</v>
      </c>
      <c r="D223" s="350"/>
      <c r="E223" s="350"/>
      <c r="F223" s="164" t="s">
        <v>39</v>
      </c>
      <c r="G223" s="162">
        <v>1</v>
      </c>
      <c r="H223" s="173">
        <v>1</v>
      </c>
      <c r="I223" s="173">
        <v>1</v>
      </c>
      <c r="J223" s="161">
        <v>390526.32</v>
      </c>
      <c r="K223" s="170">
        <v>1.012</v>
      </c>
      <c r="L223" s="161">
        <v>395212.64</v>
      </c>
      <c r="M223" s="169">
        <v>9.5</v>
      </c>
      <c r="N223" s="159">
        <v>3754520.08</v>
      </c>
      <c r="EZ223" s="153"/>
      <c r="FA223" s="152"/>
      <c r="FB223" s="131" t="s">
        <v>40</v>
      </c>
      <c r="FC223" s="131" t="s">
        <v>59</v>
      </c>
      <c r="FD223" s="131" t="s">
        <v>59</v>
      </c>
      <c r="FJ223" s="131"/>
      <c r="FL223" s="131"/>
    </row>
    <row r="224" spans="1:168" s="109" customFormat="1" ht="15" x14ac:dyDescent="0.25">
      <c r="A224" s="168"/>
      <c r="B224" s="120"/>
      <c r="C224" s="354" t="s">
        <v>303</v>
      </c>
      <c r="D224" s="354"/>
      <c r="E224" s="354"/>
      <c r="F224" s="354"/>
      <c r="G224" s="354"/>
      <c r="H224" s="354"/>
      <c r="I224" s="354"/>
      <c r="J224" s="354"/>
      <c r="K224" s="354"/>
      <c r="L224" s="354"/>
      <c r="M224" s="354"/>
      <c r="N224" s="356"/>
      <c r="EZ224" s="153"/>
      <c r="FA224" s="152"/>
      <c r="FB224" s="131"/>
      <c r="FC224" s="131"/>
      <c r="FD224" s="131"/>
      <c r="FJ224" s="131"/>
      <c r="FK224" s="101" t="s">
        <v>303</v>
      </c>
      <c r="FL224" s="131"/>
    </row>
    <row r="225" spans="1:168" s="109" customFormat="1" ht="15" x14ac:dyDescent="0.25">
      <c r="A225" s="167"/>
      <c r="B225" s="137"/>
      <c r="C225" s="357" t="s">
        <v>159</v>
      </c>
      <c r="D225" s="357"/>
      <c r="E225" s="357"/>
      <c r="F225" s="357"/>
      <c r="G225" s="357"/>
      <c r="H225" s="357"/>
      <c r="I225" s="357"/>
      <c r="J225" s="357"/>
      <c r="K225" s="357"/>
      <c r="L225" s="357"/>
      <c r="M225" s="357"/>
      <c r="N225" s="358"/>
      <c r="EZ225" s="153"/>
      <c r="FA225" s="152"/>
      <c r="FB225" s="131"/>
      <c r="FC225" s="131"/>
      <c r="FD225" s="131"/>
      <c r="FF225" s="101" t="s">
        <v>159</v>
      </c>
      <c r="FJ225" s="131"/>
      <c r="FL225" s="131"/>
    </row>
    <row r="226" spans="1:168" s="109" customFormat="1" ht="15" x14ac:dyDescent="0.25">
      <c r="A226" s="166"/>
      <c r="B226" s="165"/>
      <c r="C226" s="350" t="s">
        <v>158</v>
      </c>
      <c r="D226" s="350"/>
      <c r="E226" s="350"/>
      <c r="F226" s="164"/>
      <c r="G226" s="162"/>
      <c r="H226" s="162"/>
      <c r="I226" s="162"/>
      <c r="J226" s="163"/>
      <c r="K226" s="162"/>
      <c r="L226" s="161">
        <v>395212.64</v>
      </c>
      <c r="M226" s="160"/>
      <c r="N226" s="159">
        <v>3754520.08</v>
      </c>
      <c r="EZ226" s="153"/>
      <c r="FA226" s="152"/>
      <c r="FB226" s="131"/>
      <c r="FC226" s="131"/>
      <c r="FD226" s="131"/>
      <c r="FJ226" s="131" t="s">
        <v>158</v>
      </c>
      <c r="FL226" s="131"/>
    </row>
    <row r="227" spans="1:168" s="109" customFormat="1" ht="45" x14ac:dyDescent="0.25">
      <c r="A227" s="175" t="s">
        <v>302</v>
      </c>
      <c r="B227" s="174" t="s">
        <v>301</v>
      </c>
      <c r="C227" s="350" t="s">
        <v>300</v>
      </c>
      <c r="D227" s="350"/>
      <c r="E227" s="350"/>
      <c r="F227" s="164" t="s">
        <v>37</v>
      </c>
      <c r="G227" s="162">
        <v>1</v>
      </c>
      <c r="H227" s="173">
        <v>1</v>
      </c>
      <c r="I227" s="173">
        <v>1</v>
      </c>
      <c r="J227" s="163"/>
      <c r="K227" s="162"/>
      <c r="L227" s="163"/>
      <c r="M227" s="162"/>
      <c r="N227" s="192"/>
      <c r="EZ227" s="153"/>
      <c r="FA227" s="152"/>
      <c r="FB227" s="131" t="s">
        <v>300</v>
      </c>
      <c r="FC227" s="131" t="s">
        <v>59</v>
      </c>
      <c r="FD227" s="131" t="s">
        <v>59</v>
      </c>
      <c r="FJ227" s="131"/>
      <c r="FL227" s="131"/>
    </row>
    <row r="228" spans="1:168" s="109" customFormat="1" ht="67.5" x14ac:dyDescent="0.25">
      <c r="A228" s="167"/>
      <c r="B228" s="137" t="s">
        <v>183</v>
      </c>
      <c r="C228" s="357" t="s">
        <v>182</v>
      </c>
      <c r="D228" s="357"/>
      <c r="E228" s="357"/>
      <c r="F228" s="357"/>
      <c r="G228" s="357"/>
      <c r="H228" s="357"/>
      <c r="I228" s="357"/>
      <c r="J228" s="357"/>
      <c r="K228" s="357"/>
      <c r="L228" s="357"/>
      <c r="M228" s="357"/>
      <c r="N228" s="358"/>
      <c r="EZ228" s="153"/>
      <c r="FA228" s="152"/>
      <c r="FB228" s="131"/>
      <c r="FC228" s="131"/>
      <c r="FD228" s="131"/>
      <c r="FF228" s="101" t="s">
        <v>182</v>
      </c>
      <c r="FJ228" s="131"/>
      <c r="FL228" s="131"/>
    </row>
    <row r="229" spans="1:168" s="109" customFormat="1" ht="33.75" x14ac:dyDescent="0.25">
      <c r="A229" s="167"/>
      <c r="B229" s="137" t="s">
        <v>181</v>
      </c>
      <c r="C229" s="357" t="s">
        <v>180</v>
      </c>
      <c r="D229" s="357"/>
      <c r="E229" s="357"/>
      <c r="F229" s="357"/>
      <c r="G229" s="357"/>
      <c r="H229" s="357"/>
      <c r="I229" s="357"/>
      <c r="J229" s="357"/>
      <c r="K229" s="357"/>
      <c r="L229" s="357"/>
      <c r="M229" s="357"/>
      <c r="N229" s="358"/>
      <c r="EZ229" s="153"/>
      <c r="FA229" s="152"/>
      <c r="FB229" s="131"/>
      <c r="FC229" s="131"/>
      <c r="FD229" s="131"/>
      <c r="FF229" s="101" t="s">
        <v>180</v>
      </c>
      <c r="FJ229" s="131"/>
      <c r="FL229" s="131"/>
    </row>
    <row r="230" spans="1:168" s="109" customFormat="1" ht="15" x14ac:dyDescent="0.25">
      <c r="A230" s="190"/>
      <c r="B230" s="137" t="s">
        <v>179</v>
      </c>
      <c r="C230" s="354" t="s">
        <v>178</v>
      </c>
      <c r="D230" s="354"/>
      <c r="E230" s="354"/>
      <c r="F230" s="180"/>
      <c r="G230" s="156"/>
      <c r="H230" s="156"/>
      <c r="I230" s="156"/>
      <c r="J230" s="177">
        <v>251.92</v>
      </c>
      <c r="K230" s="188">
        <v>1.3225</v>
      </c>
      <c r="L230" s="177">
        <v>333.16</v>
      </c>
      <c r="M230" s="178">
        <v>52.21</v>
      </c>
      <c r="N230" s="176">
        <v>17394.28</v>
      </c>
      <c r="EZ230" s="153"/>
      <c r="FA230" s="152"/>
      <c r="FB230" s="131"/>
      <c r="FC230" s="131"/>
      <c r="FD230" s="131"/>
      <c r="FG230" s="101" t="s">
        <v>178</v>
      </c>
      <c r="FJ230" s="131"/>
      <c r="FL230" s="131"/>
    </row>
    <row r="231" spans="1:168" s="109" customFormat="1" ht="15" x14ac:dyDescent="0.25">
      <c r="A231" s="190"/>
      <c r="B231" s="137" t="s">
        <v>177</v>
      </c>
      <c r="C231" s="354" t="s">
        <v>176</v>
      </c>
      <c r="D231" s="354"/>
      <c r="E231" s="354"/>
      <c r="F231" s="180"/>
      <c r="G231" s="156"/>
      <c r="H231" s="156"/>
      <c r="I231" s="156"/>
      <c r="J231" s="177">
        <v>120.78</v>
      </c>
      <c r="K231" s="188">
        <v>1.4375</v>
      </c>
      <c r="L231" s="177">
        <v>173.62</v>
      </c>
      <c r="M231" s="178">
        <v>15.71</v>
      </c>
      <c r="N231" s="176">
        <v>2727.57</v>
      </c>
      <c r="EZ231" s="153"/>
      <c r="FA231" s="152"/>
      <c r="FB231" s="131"/>
      <c r="FC231" s="131"/>
      <c r="FD231" s="131"/>
      <c r="FG231" s="101" t="s">
        <v>176</v>
      </c>
      <c r="FJ231" s="131"/>
      <c r="FL231" s="131"/>
    </row>
    <row r="232" spans="1:168" s="109" customFormat="1" ht="15" x14ac:dyDescent="0.25">
      <c r="A232" s="190"/>
      <c r="B232" s="137" t="s">
        <v>175</v>
      </c>
      <c r="C232" s="354" t="s">
        <v>174</v>
      </c>
      <c r="D232" s="354"/>
      <c r="E232" s="354"/>
      <c r="F232" s="180"/>
      <c r="G232" s="156"/>
      <c r="H232" s="156"/>
      <c r="I232" s="156"/>
      <c r="J232" s="177">
        <v>11.98</v>
      </c>
      <c r="K232" s="188">
        <v>1.4375</v>
      </c>
      <c r="L232" s="177">
        <v>17.22</v>
      </c>
      <c r="M232" s="178">
        <v>52.21</v>
      </c>
      <c r="N232" s="189">
        <v>899.06</v>
      </c>
      <c r="EZ232" s="153"/>
      <c r="FA232" s="152"/>
      <c r="FB232" s="131"/>
      <c r="FC232" s="131"/>
      <c r="FD232" s="131"/>
      <c r="FG232" s="101" t="s">
        <v>174</v>
      </c>
      <c r="FJ232" s="131"/>
      <c r="FL232" s="131"/>
    </row>
    <row r="233" spans="1:168" s="109" customFormat="1" ht="15" x14ac:dyDescent="0.25">
      <c r="A233" s="190"/>
      <c r="B233" s="137" t="s">
        <v>194</v>
      </c>
      <c r="C233" s="354" t="s">
        <v>193</v>
      </c>
      <c r="D233" s="354"/>
      <c r="E233" s="354"/>
      <c r="F233" s="180"/>
      <c r="G233" s="156"/>
      <c r="H233" s="156"/>
      <c r="I233" s="156"/>
      <c r="J233" s="177">
        <v>812.09</v>
      </c>
      <c r="K233" s="156"/>
      <c r="L233" s="177">
        <v>812.09</v>
      </c>
      <c r="M233" s="193">
        <v>9.5</v>
      </c>
      <c r="N233" s="176">
        <v>7714.86</v>
      </c>
      <c r="EZ233" s="153"/>
      <c r="FA233" s="152"/>
      <c r="FB233" s="131"/>
      <c r="FC233" s="131"/>
      <c r="FD233" s="131"/>
      <c r="FG233" s="101" t="s">
        <v>193</v>
      </c>
      <c r="FJ233" s="131"/>
      <c r="FL233" s="131"/>
    </row>
    <row r="234" spans="1:168" s="109" customFormat="1" ht="15" x14ac:dyDescent="0.25">
      <c r="A234" s="181"/>
      <c r="B234" s="137"/>
      <c r="C234" s="354" t="s">
        <v>173</v>
      </c>
      <c r="D234" s="354"/>
      <c r="E234" s="354"/>
      <c r="F234" s="180" t="s">
        <v>172</v>
      </c>
      <c r="G234" s="193">
        <v>26.8</v>
      </c>
      <c r="H234" s="188">
        <v>1.3225</v>
      </c>
      <c r="I234" s="198">
        <v>35.442999999999998</v>
      </c>
      <c r="J234" s="102"/>
      <c r="K234" s="156"/>
      <c r="L234" s="102"/>
      <c r="M234" s="156"/>
      <c r="N234" s="186"/>
      <c r="EZ234" s="153"/>
      <c r="FA234" s="152"/>
      <c r="FB234" s="131"/>
      <c r="FC234" s="131"/>
      <c r="FD234" s="131"/>
      <c r="FH234" s="101" t="s">
        <v>173</v>
      </c>
      <c r="FJ234" s="131"/>
      <c r="FL234" s="131"/>
    </row>
    <row r="235" spans="1:168" s="109" customFormat="1" ht="15" x14ac:dyDescent="0.25">
      <c r="A235" s="181"/>
      <c r="B235" s="137"/>
      <c r="C235" s="354" t="s">
        <v>171</v>
      </c>
      <c r="D235" s="354"/>
      <c r="E235" s="354"/>
      <c r="F235" s="180" t="s">
        <v>172</v>
      </c>
      <c r="G235" s="178">
        <v>0.92</v>
      </c>
      <c r="H235" s="188">
        <v>1.4375</v>
      </c>
      <c r="I235" s="188">
        <v>1.3225</v>
      </c>
      <c r="J235" s="102"/>
      <c r="K235" s="156"/>
      <c r="L235" s="102"/>
      <c r="M235" s="156"/>
      <c r="N235" s="186"/>
      <c r="EZ235" s="153"/>
      <c r="FA235" s="152"/>
      <c r="FB235" s="131"/>
      <c r="FC235" s="131"/>
      <c r="FD235" s="131"/>
      <c r="FH235" s="101" t="s">
        <v>171</v>
      </c>
      <c r="FJ235" s="131"/>
      <c r="FL235" s="131"/>
    </row>
    <row r="236" spans="1:168" s="109" customFormat="1" ht="15" x14ac:dyDescent="0.25">
      <c r="A236" s="168"/>
      <c r="B236" s="137"/>
      <c r="C236" s="355" t="s">
        <v>170</v>
      </c>
      <c r="D236" s="355"/>
      <c r="E236" s="355"/>
      <c r="F236" s="185"/>
      <c r="G236" s="160"/>
      <c r="H236" s="160"/>
      <c r="I236" s="160"/>
      <c r="J236" s="184">
        <v>1184.79</v>
      </c>
      <c r="K236" s="160"/>
      <c r="L236" s="184">
        <v>1318.87</v>
      </c>
      <c r="M236" s="160"/>
      <c r="N236" s="182">
        <v>27836.71</v>
      </c>
      <c r="EZ236" s="153"/>
      <c r="FA236" s="152"/>
      <c r="FB236" s="131"/>
      <c r="FC236" s="131"/>
      <c r="FD236" s="131"/>
      <c r="FI236" s="101" t="s">
        <v>170</v>
      </c>
      <c r="FJ236" s="131"/>
      <c r="FL236" s="131"/>
    </row>
    <row r="237" spans="1:168" s="109" customFormat="1" ht="15" x14ac:dyDescent="0.25">
      <c r="A237" s="181"/>
      <c r="B237" s="137"/>
      <c r="C237" s="354" t="s">
        <v>169</v>
      </c>
      <c r="D237" s="354"/>
      <c r="E237" s="354"/>
      <c r="F237" s="180"/>
      <c r="G237" s="156"/>
      <c r="H237" s="156"/>
      <c r="I237" s="156"/>
      <c r="J237" s="102"/>
      <c r="K237" s="156"/>
      <c r="L237" s="177">
        <v>350.38</v>
      </c>
      <c r="M237" s="156"/>
      <c r="N237" s="176">
        <v>18293.34</v>
      </c>
      <c r="EZ237" s="153"/>
      <c r="FA237" s="152"/>
      <c r="FB237" s="131"/>
      <c r="FC237" s="131"/>
      <c r="FD237" s="131"/>
      <c r="FH237" s="101" t="s">
        <v>169</v>
      </c>
      <c r="FJ237" s="131"/>
      <c r="FL237" s="131"/>
    </row>
    <row r="238" spans="1:168" s="109" customFormat="1" ht="15" x14ac:dyDescent="0.25">
      <c r="A238" s="181"/>
      <c r="B238" s="137" t="s">
        <v>299</v>
      </c>
      <c r="C238" s="354" t="s">
        <v>298</v>
      </c>
      <c r="D238" s="354"/>
      <c r="E238" s="354"/>
      <c r="F238" s="180" t="s">
        <v>165</v>
      </c>
      <c r="G238" s="179">
        <v>92</v>
      </c>
      <c r="H238" s="156"/>
      <c r="I238" s="179">
        <v>92</v>
      </c>
      <c r="J238" s="102"/>
      <c r="K238" s="156"/>
      <c r="L238" s="177">
        <v>322.35000000000002</v>
      </c>
      <c r="M238" s="156"/>
      <c r="N238" s="176">
        <v>16829.87</v>
      </c>
      <c r="EZ238" s="153"/>
      <c r="FA238" s="152"/>
      <c r="FB238" s="131"/>
      <c r="FC238" s="131"/>
      <c r="FD238" s="131"/>
      <c r="FH238" s="101" t="s">
        <v>298</v>
      </c>
      <c r="FJ238" s="131"/>
      <c r="FL238" s="131"/>
    </row>
    <row r="239" spans="1:168" s="109" customFormat="1" ht="15" x14ac:dyDescent="0.25">
      <c r="A239" s="181"/>
      <c r="B239" s="137" t="s">
        <v>297</v>
      </c>
      <c r="C239" s="354" t="s">
        <v>296</v>
      </c>
      <c r="D239" s="354"/>
      <c r="E239" s="354"/>
      <c r="F239" s="180" t="s">
        <v>165</v>
      </c>
      <c r="G239" s="179">
        <v>49</v>
      </c>
      <c r="H239" s="156"/>
      <c r="I239" s="179">
        <v>49</v>
      </c>
      <c r="J239" s="102"/>
      <c r="K239" s="156"/>
      <c r="L239" s="177">
        <v>171.69</v>
      </c>
      <c r="M239" s="156"/>
      <c r="N239" s="176">
        <v>8963.74</v>
      </c>
      <c r="EZ239" s="153"/>
      <c r="FA239" s="152"/>
      <c r="FB239" s="131"/>
      <c r="FC239" s="131"/>
      <c r="FD239" s="131"/>
      <c r="FH239" s="101" t="s">
        <v>296</v>
      </c>
      <c r="FJ239" s="131"/>
      <c r="FL239" s="131"/>
    </row>
    <row r="240" spans="1:168" s="109" customFormat="1" ht="15" x14ac:dyDescent="0.25">
      <c r="A240" s="166"/>
      <c r="B240" s="165"/>
      <c r="C240" s="350" t="s">
        <v>158</v>
      </c>
      <c r="D240" s="350"/>
      <c r="E240" s="350"/>
      <c r="F240" s="164"/>
      <c r="G240" s="162"/>
      <c r="H240" s="162"/>
      <c r="I240" s="162"/>
      <c r="J240" s="163"/>
      <c r="K240" s="162"/>
      <c r="L240" s="161">
        <v>1812.91</v>
      </c>
      <c r="M240" s="160"/>
      <c r="N240" s="159">
        <v>53630.32</v>
      </c>
      <c r="EZ240" s="153"/>
      <c r="FA240" s="152"/>
      <c r="FB240" s="131"/>
      <c r="FC240" s="131"/>
      <c r="FD240" s="131"/>
      <c r="FJ240" s="131" t="s">
        <v>158</v>
      </c>
      <c r="FL240" s="131"/>
    </row>
    <row r="241" spans="1:168" s="109" customFormat="1" ht="22.5" x14ac:dyDescent="0.25">
      <c r="A241" s="175" t="s">
        <v>295</v>
      </c>
      <c r="B241" s="174" t="s">
        <v>294</v>
      </c>
      <c r="C241" s="350" t="s">
        <v>293</v>
      </c>
      <c r="D241" s="350"/>
      <c r="E241" s="350"/>
      <c r="F241" s="164" t="s">
        <v>37</v>
      </c>
      <c r="G241" s="162">
        <v>-2</v>
      </c>
      <c r="H241" s="173">
        <v>1</v>
      </c>
      <c r="I241" s="173">
        <v>-2</v>
      </c>
      <c r="J241" s="171">
        <v>266.67</v>
      </c>
      <c r="K241" s="162"/>
      <c r="L241" s="171">
        <v>-533.34</v>
      </c>
      <c r="M241" s="169">
        <v>9.5</v>
      </c>
      <c r="N241" s="159">
        <v>-5066.7299999999996</v>
      </c>
      <c r="EZ241" s="153"/>
      <c r="FA241" s="152"/>
      <c r="FB241" s="131" t="s">
        <v>293</v>
      </c>
      <c r="FC241" s="131" t="s">
        <v>59</v>
      </c>
      <c r="FD241" s="131" t="s">
        <v>59</v>
      </c>
      <c r="FJ241" s="131"/>
      <c r="FL241" s="131"/>
    </row>
    <row r="242" spans="1:168" s="109" customFormat="1" ht="15" x14ac:dyDescent="0.25">
      <c r="A242" s="166"/>
      <c r="B242" s="165"/>
      <c r="C242" s="350" t="s">
        <v>158</v>
      </c>
      <c r="D242" s="350"/>
      <c r="E242" s="350"/>
      <c r="F242" s="164"/>
      <c r="G242" s="162"/>
      <c r="H242" s="162"/>
      <c r="I242" s="162"/>
      <c r="J242" s="163"/>
      <c r="K242" s="162"/>
      <c r="L242" s="171">
        <v>-533.34</v>
      </c>
      <c r="M242" s="160"/>
      <c r="N242" s="159">
        <v>-5066.7299999999996</v>
      </c>
      <c r="EZ242" s="153"/>
      <c r="FA242" s="152"/>
      <c r="FB242" s="131"/>
      <c r="FC242" s="131"/>
      <c r="FD242" s="131"/>
      <c r="FJ242" s="131" t="s">
        <v>158</v>
      </c>
      <c r="FL242" s="131"/>
    </row>
    <row r="243" spans="1:168" s="109" customFormat="1" ht="22.5" x14ac:dyDescent="0.25">
      <c r="A243" s="175" t="s">
        <v>292</v>
      </c>
      <c r="B243" s="174" t="s">
        <v>291</v>
      </c>
      <c r="C243" s="350" t="s">
        <v>41</v>
      </c>
      <c r="D243" s="350"/>
      <c r="E243" s="350"/>
      <c r="F243" s="164" t="s">
        <v>37</v>
      </c>
      <c r="G243" s="162">
        <v>2</v>
      </c>
      <c r="H243" s="173">
        <v>1</v>
      </c>
      <c r="I243" s="173">
        <v>2</v>
      </c>
      <c r="J243" s="161">
        <v>4429.58</v>
      </c>
      <c r="K243" s="170">
        <v>1.012</v>
      </c>
      <c r="L243" s="161">
        <v>8965.4699999999993</v>
      </c>
      <c r="M243" s="169">
        <v>9.5</v>
      </c>
      <c r="N243" s="159">
        <v>85171.97</v>
      </c>
      <c r="EZ243" s="153"/>
      <c r="FA243" s="152"/>
      <c r="FB243" s="131" t="s">
        <v>41</v>
      </c>
      <c r="FC243" s="131" t="s">
        <v>59</v>
      </c>
      <c r="FD243" s="131" t="s">
        <v>59</v>
      </c>
      <c r="FJ243" s="131"/>
      <c r="FL243" s="131"/>
    </row>
    <row r="244" spans="1:168" s="109" customFormat="1" ht="15" x14ac:dyDescent="0.25">
      <c r="A244" s="168"/>
      <c r="B244" s="120"/>
      <c r="C244" s="354" t="s">
        <v>290</v>
      </c>
      <c r="D244" s="354"/>
      <c r="E244" s="354"/>
      <c r="F244" s="354"/>
      <c r="G244" s="354"/>
      <c r="H244" s="354"/>
      <c r="I244" s="354"/>
      <c r="J244" s="354"/>
      <c r="K244" s="354"/>
      <c r="L244" s="354"/>
      <c r="M244" s="354"/>
      <c r="N244" s="356"/>
      <c r="EZ244" s="153"/>
      <c r="FA244" s="152"/>
      <c r="FB244" s="131"/>
      <c r="FC244" s="131"/>
      <c r="FD244" s="131"/>
      <c r="FJ244" s="131"/>
      <c r="FK244" s="101" t="s">
        <v>290</v>
      </c>
      <c r="FL244" s="131"/>
    </row>
    <row r="245" spans="1:168" s="109" customFormat="1" ht="15" x14ac:dyDescent="0.25">
      <c r="A245" s="167"/>
      <c r="B245" s="137"/>
      <c r="C245" s="357" t="s">
        <v>159</v>
      </c>
      <c r="D245" s="357"/>
      <c r="E245" s="357"/>
      <c r="F245" s="357"/>
      <c r="G245" s="357"/>
      <c r="H245" s="357"/>
      <c r="I245" s="357"/>
      <c r="J245" s="357"/>
      <c r="K245" s="357"/>
      <c r="L245" s="357"/>
      <c r="M245" s="357"/>
      <c r="N245" s="358"/>
      <c r="EZ245" s="153"/>
      <c r="FA245" s="152"/>
      <c r="FB245" s="131"/>
      <c r="FC245" s="131"/>
      <c r="FD245" s="131"/>
      <c r="FF245" s="101" t="s">
        <v>159</v>
      </c>
      <c r="FJ245" s="131"/>
      <c r="FL245" s="131"/>
    </row>
    <row r="246" spans="1:168" s="109" customFormat="1" ht="15" x14ac:dyDescent="0.25">
      <c r="A246" s="166"/>
      <c r="B246" s="165"/>
      <c r="C246" s="350" t="s">
        <v>158</v>
      </c>
      <c r="D246" s="350"/>
      <c r="E246" s="350"/>
      <c r="F246" s="164"/>
      <c r="G246" s="162"/>
      <c r="H246" s="162"/>
      <c r="I246" s="162"/>
      <c r="J246" s="163"/>
      <c r="K246" s="162"/>
      <c r="L246" s="161">
        <v>8965.4699999999993</v>
      </c>
      <c r="M246" s="160"/>
      <c r="N246" s="159">
        <v>85171.97</v>
      </c>
      <c r="EZ246" s="153"/>
      <c r="FA246" s="152"/>
      <c r="FB246" s="131"/>
      <c r="FC246" s="131"/>
      <c r="FD246" s="131"/>
      <c r="FJ246" s="131" t="s">
        <v>158</v>
      </c>
      <c r="FL246" s="131"/>
    </row>
    <row r="247" spans="1:168" s="109" customFormat="1" ht="33.75" x14ac:dyDescent="0.25">
      <c r="A247" s="175" t="s">
        <v>289</v>
      </c>
      <c r="B247" s="174" t="s">
        <v>288</v>
      </c>
      <c r="C247" s="350" t="s">
        <v>42</v>
      </c>
      <c r="D247" s="350"/>
      <c r="E247" s="350"/>
      <c r="F247" s="164" t="s">
        <v>37</v>
      </c>
      <c r="G247" s="162">
        <v>1</v>
      </c>
      <c r="H247" s="173">
        <v>1</v>
      </c>
      <c r="I247" s="173">
        <v>1</v>
      </c>
      <c r="J247" s="161">
        <v>16505.259999999998</v>
      </c>
      <c r="K247" s="170">
        <v>1.012</v>
      </c>
      <c r="L247" s="161">
        <v>16703.32</v>
      </c>
      <c r="M247" s="169">
        <v>9.5</v>
      </c>
      <c r="N247" s="159">
        <v>158681.54</v>
      </c>
      <c r="EZ247" s="153"/>
      <c r="FA247" s="152"/>
      <c r="FB247" s="131" t="s">
        <v>42</v>
      </c>
      <c r="FC247" s="131" t="s">
        <v>59</v>
      </c>
      <c r="FD247" s="131" t="s">
        <v>59</v>
      </c>
      <c r="FJ247" s="131"/>
      <c r="FL247" s="131"/>
    </row>
    <row r="248" spans="1:168" s="109" customFormat="1" ht="15" x14ac:dyDescent="0.25">
      <c r="A248" s="168"/>
      <c r="B248" s="120"/>
      <c r="C248" s="354" t="s">
        <v>287</v>
      </c>
      <c r="D248" s="354"/>
      <c r="E248" s="354"/>
      <c r="F248" s="354"/>
      <c r="G248" s="354"/>
      <c r="H248" s="354"/>
      <c r="I248" s="354"/>
      <c r="J248" s="354"/>
      <c r="K248" s="354"/>
      <c r="L248" s="354"/>
      <c r="M248" s="354"/>
      <c r="N248" s="356"/>
      <c r="EZ248" s="153"/>
      <c r="FA248" s="152"/>
      <c r="FB248" s="131"/>
      <c r="FC248" s="131"/>
      <c r="FD248" s="131"/>
      <c r="FJ248" s="131"/>
      <c r="FK248" s="101" t="s">
        <v>287</v>
      </c>
      <c r="FL248" s="131"/>
    </row>
    <row r="249" spans="1:168" s="109" customFormat="1" ht="15" x14ac:dyDescent="0.25">
      <c r="A249" s="167"/>
      <c r="B249" s="137"/>
      <c r="C249" s="357" t="s">
        <v>159</v>
      </c>
      <c r="D249" s="357"/>
      <c r="E249" s="357"/>
      <c r="F249" s="357"/>
      <c r="G249" s="357"/>
      <c r="H249" s="357"/>
      <c r="I249" s="357"/>
      <c r="J249" s="357"/>
      <c r="K249" s="357"/>
      <c r="L249" s="357"/>
      <c r="M249" s="357"/>
      <c r="N249" s="358"/>
      <c r="EZ249" s="153"/>
      <c r="FA249" s="152"/>
      <c r="FB249" s="131"/>
      <c r="FC249" s="131"/>
      <c r="FD249" s="131"/>
      <c r="FF249" s="101" t="s">
        <v>159</v>
      </c>
      <c r="FJ249" s="131"/>
      <c r="FL249" s="131"/>
    </row>
    <row r="250" spans="1:168" s="109" customFormat="1" ht="15" x14ac:dyDescent="0.25">
      <c r="A250" s="166"/>
      <c r="B250" s="165"/>
      <c r="C250" s="350" t="s">
        <v>158</v>
      </c>
      <c r="D250" s="350"/>
      <c r="E250" s="350"/>
      <c r="F250" s="164"/>
      <c r="G250" s="162"/>
      <c r="H250" s="162"/>
      <c r="I250" s="162"/>
      <c r="J250" s="163"/>
      <c r="K250" s="162"/>
      <c r="L250" s="161">
        <v>16703.32</v>
      </c>
      <c r="M250" s="160"/>
      <c r="N250" s="159">
        <v>158681.54</v>
      </c>
      <c r="EZ250" s="153"/>
      <c r="FA250" s="152"/>
      <c r="FB250" s="131"/>
      <c r="FC250" s="131"/>
      <c r="FD250" s="131"/>
      <c r="FJ250" s="131" t="s">
        <v>158</v>
      </c>
      <c r="FL250" s="131"/>
    </row>
    <row r="251" spans="1:168" s="109" customFormat="1" ht="33.75" x14ac:dyDescent="0.25">
      <c r="A251" s="175" t="s">
        <v>286</v>
      </c>
      <c r="B251" s="174" t="s">
        <v>285</v>
      </c>
      <c r="C251" s="350" t="s">
        <v>284</v>
      </c>
      <c r="D251" s="350"/>
      <c r="E251" s="350"/>
      <c r="F251" s="164" t="s">
        <v>43</v>
      </c>
      <c r="G251" s="162">
        <v>1.08</v>
      </c>
      <c r="H251" s="173">
        <v>1</v>
      </c>
      <c r="I251" s="172">
        <v>1.08</v>
      </c>
      <c r="J251" s="163"/>
      <c r="K251" s="162"/>
      <c r="L251" s="163"/>
      <c r="M251" s="162"/>
      <c r="N251" s="192"/>
      <c r="EZ251" s="153"/>
      <c r="FA251" s="152"/>
      <c r="FB251" s="131" t="s">
        <v>284</v>
      </c>
      <c r="FC251" s="131" t="s">
        <v>59</v>
      </c>
      <c r="FD251" s="131" t="s">
        <v>59</v>
      </c>
      <c r="FJ251" s="131"/>
      <c r="FL251" s="131"/>
    </row>
    <row r="252" spans="1:168" s="109" customFormat="1" ht="15" x14ac:dyDescent="0.25">
      <c r="A252" s="168"/>
      <c r="B252" s="120"/>
      <c r="C252" s="354" t="s">
        <v>283</v>
      </c>
      <c r="D252" s="354"/>
      <c r="E252" s="354"/>
      <c r="F252" s="354"/>
      <c r="G252" s="354"/>
      <c r="H252" s="354"/>
      <c r="I252" s="354"/>
      <c r="J252" s="354"/>
      <c r="K252" s="354"/>
      <c r="L252" s="354"/>
      <c r="M252" s="354"/>
      <c r="N252" s="356"/>
      <c r="EZ252" s="153"/>
      <c r="FA252" s="152"/>
      <c r="FB252" s="131"/>
      <c r="FC252" s="131"/>
      <c r="FD252" s="131"/>
      <c r="FE252" s="101" t="s">
        <v>283</v>
      </c>
      <c r="FJ252" s="131"/>
      <c r="FL252" s="131"/>
    </row>
    <row r="253" spans="1:168" s="109" customFormat="1" ht="67.5" x14ac:dyDescent="0.25">
      <c r="A253" s="167"/>
      <c r="B253" s="137" t="s">
        <v>183</v>
      </c>
      <c r="C253" s="357" t="s">
        <v>182</v>
      </c>
      <c r="D253" s="357"/>
      <c r="E253" s="357"/>
      <c r="F253" s="357"/>
      <c r="G253" s="357"/>
      <c r="H253" s="357"/>
      <c r="I253" s="357"/>
      <c r="J253" s="357"/>
      <c r="K253" s="357"/>
      <c r="L253" s="357"/>
      <c r="M253" s="357"/>
      <c r="N253" s="358"/>
      <c r="EZ253" s="153"/>
      <c r="FA253" s="152"/>
      <c r="FB253" s="131"/>
      <c r="FC253" s="131"/>
      <c r="FD253" s="131"/>
      <c r="FF253" s="101" t="s">
        <v>182</v>
      </c>
      <c r="FJ253" s="131"/>
      <c r="FL253" s="131"/>
    </row>
    <row r="254" spans="1:168" s="109" customFormat="1" ht="33.75" x14ac:dyDescent="0.25">
      <c r="A254" s="167"/>
      <c r="B254" s="137" t="s">
        <v>181</v>
      </c>
      <c r="C254" s="357" t="s">
        <v>180</v>
      </c>
      <c r="D254" s="357"/>
      <c r="E254" s="357"/>
      <c r="F254" s="357"/>
      <c r="G254" s="357"/>
      <c r="H254" s="357"/>
      <c r="I254" s="357"/>
      <c r="J254" s="357"/>
      <c r="K254" s="357"/>
      <c r="L254" s="357"/>
      <c r="M254" s="357"/>
      <c r="N254" s="358"/>
      <c r="EZ254" s="153"/>
      <c r="FA254" s="152"/>
      <c r="FB254" s="131"/>
      <c r="FC254" s="131"/>
      <c r="FD254" s="131"/>
      <c r="FF254" s="101" t="s">
        <v>180</v>
      </c>
      <c r="FJ254" s="131"/>
      <c r="FL254" s="131"/>
    </row>
    <row r="255" spans="1:168" s="109" customFormat="1" ht="15" x14ac:dyDescent="0.25">
      <c r="A255" s="190"/>
      <c r="B255" s="137" t="s">
        <v>179</v>
      </c>
      <c r="C255" s="354" t="s">
        <v>178</v>
      </c>
      <c r="D255" s="354"/>
      <c r="E255" s="354"/>
      <c r="F255" s="180"/>
      <c r="G255" s="156"/>
      <c r="H255" s="156"/>
      <c r="I255" s="156"/>
      <c r="J255" s="177">
        <v>3.05</v>
      </c>
      <c r="K255" s="188">
        <v>1.3225</v>
      </c>
      <c r="L255" s="177">
        <v>4.3600000000000003</v>
      </c>
      <c r="M255" s="178">
        <v>52.21</v>
      </c>
      <c r="N255" s="189">
        <v>227.64</v>
      </c>
      <c r="EZ255" s="153"/>
      <c r="FA255" s="152"/>
      <c r="FB255" s="131"/>
      <c r="FC255" s="131"/>
      <c r="FD255" s="131"/>
      <c r="FG255" s="101" t="s">
        <v>178</v>
      </c>
      <c r="FJ255" s="131"/>
      <c r="FL255" s="131"/>
    </row>
    <row r="256" spans="1:168" s="109" customFormat="1" ht="15" x14ac:dyDescent="0.25">
      <c r="A256" s="181"/>
      <c r="B256" s="137"/>
      <c r="C256" s="354" t="s">
        <v>173</v>
      </c>
      <c r="D256" s="354"/>
      <c r="E256" s="354"/>
      <c r="F256" s="180" t="s">
        <v>172</v>
      </c>
      <c r="G256" s="178">
        <v>0.34</v>
      </c>
      <c r="H256" s="188">
        <v>1.3225</v>
      </c>
      <c r="I256" s="197">
        <v>0.485622</v>
      </c>
      <c r="J256" s="102"/>
      <c r="K256" s="156"/>
      <c r="L256" s="102"/>
      <c r="M256" s="156"/>
      <c r="N256" s="186"/>
      <c r="EZ256" s="153"/>
      <c r="FA256" s="152"/>
      <c r="FB256" s="131"/>
      <c r="FC256" s="131"/>
      <c r="FD256" s="131"/>
      <c r="FH256" s="101" t="s">
        <v>173</v>
      </c>
      <c r="FJ256" s="131"/>
      <c r="FL256" s="131"/>
    </row>
    <row r="257" spans="1:168" s="109" customFormat="1" ht="15" x14ac:dyDescent="0.25">
      <c r="A257" s="168"/>
      <c r="B257" s="137"/>
      <c r="C257" s="355" t="s">
        <v>170</v>
      </c>
      <c r="D257" s="355"/>
      <c r="E257" s="355"/>
      <c r="F257" s="185"/>
      <c r="G257" s="160"/>
      <c r="H257" s="160"/>
      <c r="I257" s="160"/>
      <c r="J257" s="183">
        <v>3.05</v>
      </c>
      <c r="K257" s="160"/>
      <c r="L257" s="183">
        <v>4.3600000000000003</v>
      </c>
      <c r="M257" s="160"/>
      <c r="N257" s="200">
        <v>227.64</v>
      </c>
      <c r="EZ257" s="153"/>
      <c r="FA257" s="152"/>
      <c r="FB257" s="131"/>
      <c r="FC257" s="131"/>
      <c r="FD257" s="131"/>
      <c r="FI257" s="101" t="s">
        <v>170</v>
      </c>
      <c r="FJ257" s="131"/>
      <c r="FL257" s="131"/>
    </row>
    <row r="258" spans="1:168" s="109" customFormat="1" ht="15" x14ac:dyDescent="0.25">
      <c r="A258" s="181"/>
      <c r="B258" s="137"/>
      <c r="C258" s="354" t="s">
        <v>169</v>
      </c>
      <c r="D258" s="354"/>
      <c r="E258" s="354"/>
      <c r="F258" s="180"/>
      <c r="G258" s="156"/>
      <c r="H258" s="156"/>
      <c r="I258" s="156"/>
      <c r="J258" s="102"/>
      <c r="K258" s="156"/>
      <c r="L258" s="177">
        <v>4.3600000000000003</v>
      </c>
      <c r="M258" s="156"/>
      <c r="N258" s="189">
        <v>227.64</v>
      </c>
      <c r="EZ258" s="153"/>
      <c r="FA258" s="152"/>
      <c r="FB258" s="131"/>
      <c r="FC258" s="131"/>
      <c r="FD258" s="131"/>
      <c r="FH258" s="101" t="s">
        <v>169</v>
      </c>
      <c r="FJ258" s="131"/>
      <c r="FL258" s="131"/>
    </row>
    <row r="259" spans="1:168" s="109" customFormat="1" ht="22.5" x14ac:dyDescent="0.25">
      <c r="A259" s="181"/>
      <c r="B259" s="137" t="s">
        <v>206</v>
      </c>
      <c r="C259" s="354" t="s">
        <v>205</v>
      </c>
      <c r="D259" s="354"/>
      <c r="E259" s="354"/>
      <c r="F259" s="180" t="s">
        <v>165</v>
      </c>
      <c r="G259" s="179">
        <v>93</v>
      </c>
      <c r="H259" s="156"/>
      <c r="I259" s="179">
        <v>93</v>
      </c>
      <c r="J259" s="102"/>
      <c r="K259" s="156"/>
      <c r="L259" s="177">
        <v>4.05</v>
      </c>
      <c r="M259" s="156"/>
      <c r="N259" s="189">
        <v>211.71</v>
      </c>
      <c r="EZ259" s="153"/>
      <c r="FA259" s="152"/>
      <c r="FB259" s="131"/>
      <c r="FC259" s="131"/>
      <c r="FD259" s="131"/>
      <c r="FH259" s="101" t="s">
        <v>205</v>
      </c>
      <c r="FJ259" s="131"/>
      <c r="FL259" s="131"/>
    </row>
    <row r="260" spans="1:168" s="109" customFormat="1" ht="45" x14ac:dyDescent="0.25">
      <c r="A260" s="181"/>
      <c r="B260" s="137" t="s">
        <v>204</v>
      </c>
      <c r="C260" s="354" t="s">
        <v>203</v>
      </c>
      <c r="D260" s="354"/>
      <c r="E260" s="354"/>
      <c r="F260" s="180" t="s">
        <v>165</v>
      </c>
      <c r="G260" s="179">
        <v>62</v>
      </c>
      <c r="H260" s="178">
        <v>0.85</v>
      </c>
      <c r="I260" s="193">
        <v>52.7</v>
      </c>
      <c r="J260" s="102"/>
      <c r="K260" s="156"/>
      <c r="L260" s="177">
        <v>2.2999999999999998</v>
      </c>
      <c r="M260" s="156"/>
      <c r="N260" s="189">
        <v>119.97</v>
      </c>
      <c r="EZ260" s="153"/>
      <c r="FA260" s="152"/>
      <c r="FB260" s="131"/>
      <c r="FC260" s="131"/>
      <c r="FD260" s="131"/>
      <c r="FH260" s="101" t="s">
        <v>203</v>
      </c>
      <c r="FJ260" s="131"/>
      <c r="FL260" s="131"/>
    </row>
    <row r="261" spans="1:168" s="109" customFormat="1" ht="15" x14ac:dyDescent="0.25">
      <c r="A261" s="166"/>
      <c r="B261" s="165"/>
      <c r="C261" s="350" t="s">
        <v>158</v>
      </c>
      <c r="D261" s="350"/>
      <c r="E261" s="350"/>
      <c r="F261" s="164"/>
      <c r="G261" s="162"/>
      <c r="H261" s="162"/>
      <c r="I261" s="162"/>
      <c r="J261" s="163"/>
      <c r="K261" s="162"/>
      <c r="L261" s="171">
        <v>10.71</v>
      </c>
      <c r="M261" s="160"/>
      <c r="N261" s="196">
        <v>559.32000000000005</v>
      </c>
      <c r="EZ261" s="153"/>
      <c r="FA261" s="152"/>
      <c r="FB261" s="131"/>
      <c r="FC261" s="131"/>
      <c r="FD261" s="131"/>
      <c r="FJ261" s="131" t="s">
        <v>158</v>
      </c>
      <c r="FL261" s="131"/>
    </row>
    <row r="262" spans="1:168" s="109" customFormat="1" ht="45" x14ac:dyDescent="0.25">
      <c r="A262" s="175" t="s">
        <v>282</v>
      </c>
      <c r="B262" s="174" t="s">
        <v>281</v>
      </c>
      <c r="C262" s="350" t="s">
        <v>280</v>
      </c>
      <c r="D262" s="350"/>
      <c r="E262" s="350"/>
      <c r="F262" s="164" t="s">
        <v>45</v>
      </c>
      <c r="G262" s="162">
        <v>0.16039999999999999</v>
      </c>
      <c r="H262" s="173">
        <v>1</v>
      </c>
      <c r="I262" s="199">
        <v>0.16039999999999999</v>
      </c>
      <c r="J262" s="163"/>
      <c r="K262" s="162"/>
      <c r="L262" s="163"/>
      <c r="M262" s="162"/>
      <c r="N262" s="192"/>
      <c r="EZ262" s="153"/>
      <c r="FA262" s="152"/>
      <c r="FB262" s="131" t="s">
        <v>280</v>
      </c>
      <c r="FC262" s="131" t="s">
        <v>59</v>
      </c>
      <c r="FD262" s="131" t="s">
        <v>59</v>
      </c>
      <c r="FJ262" s="131"/>
      <c r="FL262" s="131"/>
    </row>
    <row r="263" spans="1:168" s="109" customFormat="1" ht="15" x14ac:dyDescent="0.25">
      <c r="A263" s="168"/>
      <c r="B263" s="120"/>
      <c r="C263" s="354" t="s">
        <v>279</v>
      </c>
      <c r="D263" s="354"/>
      <c r="E263" s="354"/>
      <c r="F263" s="354"/>
      <c r="G263" s="354"/>
      <c r="H263" s="354"/>
      <c r="I263" s="354"/>
      <c r="J263" s="354"/>
      <c r="K263" s="354"/>
      <c r="L263" s="354"/>
      <c r="M263" s="354"/>
      <c r="N263" s="356"/>
      <c r="EZ263" s="153"/>
      <c r="FA263" s="152"/>
      <c r="FB263" s="131"/>
      <c r="FC263" s="131"/>
      <c r="FD263" s="131"/>
      <c r="FE263" s="101" t="s">
        <v>279</v>
      </c>
      <c r="FJ263" s="131"/>
      <c r="FL263" s="131"/>
    </row>
    <row r="264" spans="1:168" s="109" customFormat="1" ht="67.5" x14ac:dyDescent="0.25">
      <c r="A264" s="167"/>
      <c r="B264" s="137" t="s">
        <v>183</v>
      </c>
      <c r="C264" s="357" t="s">
        <v>182</v>
      </c>
      <c r="D264" s="357"/>
      <c r="E264" s="357"/>
      <c r="F264" s="357"/>
      <c r="G264" s="357"/>
      <c r="H264" s="357"/>
      <c r="I264" s="357"/>
      <c r="J264" s="357"/>
      <c r="K264" s="357"/>
      <c r="L264" s="357"/>
      <c r="M264" s="357"/>
      <c r="N264" s="358"/>
      <c r="EZ264" s="153"/>
      <c r="FA264" s="152"/>
      <c r="FB264" s="131"/>
      <c r="FC264" s="131"/>
      <c r="FD264" s="131"/>
      <c r="FF264" s="101" t="s">
        <v>182</v>
      </c>
      <c r="FJ264" s="131"/>
      <c r="FL264" s="131"/>
    </row>
    <row r="265" spans="1:168" s="109" customFormat="1" ht="33.75" x14ac:dyDescent="0.25">
      <c r="A265" s="167"/>
      <c r="B265" s="137" t="s">
        <v>181</v>
      </c>
      <c r="C265" s="357" t="s">
        <v>180</v>
      </c>
      <c r="D265" s="357"/>
      <c r="E265" s="357"/>
      <c r="F265" s="357"/>
      <c r="G265" s="357"/>
      <c r="H265" s="357"/>
      <c r="I265" s="357"/>
      <c r="J265" s="357"/>
      <c r="K265" s="357"/>
      <c r="L265" s="357"/>
      <c r="M265" s="357"/>
      <c r="N265" s="358"/>
      <c r="EZ265" s="153"/>
      <c r="FA265" s="152"/>
      <c r="FB265" s="131"/>
      <c r="FC265" s="131"/>
      <c r="FD265" s="131"/>
      <c r="FF265" s="101" t="s">
        <v>180</v>
      </c>
      <c r="FJ265" s="131"/>
      <c r="FL265" s="131"/>
    </row>
    <row r="266" spans="1:168" s="109" customFormat="1" ht="15" x14ac:dyDescent="0.25">
      <c r="A266" s="190"/>
      <c r="B266" s="137" t="s">
        <v>179</v>
      </c>
      <c r="C266" s="354" t="s">
        <v>178</v>
      </c>
      <c r="D266" s="354"/>
      <c r="E266" s="354"/>
      <c r="F266" s="180"/>
      <c r="G266" s="156"/>
      <c r="H266" s="156"/>
      <c r="I266" s="156"/>
      <c r="J266" s="191">
        <v>9218</v>
      </c>
      <c r="K266" s="188">
        <v>1.3225</v>
      </c>
      <c r="L266" s="191">
        <v>1955.41</v>
      </c>
      <c r="M266" s="178">
        <v>52.21</v>
      </c>
      <c r="N266" s="176">
        <v>102091.96</v>
      </c>
      <c r="EZ266" s="153"/>
      <c r="FA266" s="152"/>
      <c r="FB266" s="131"/>
      <c r="FC266" s="131"/>
      <c r="FD266" s="131"/>
      <c r="FG266" s="101" t="s">
        <v>178</v>
      </c>
      <c r="FJ266" s="131"/>
      <c r="FL266" s="131"/>
    </row>
    <row r="267" spans="1:168" s="109" customFormat="1" ht="15" x14ac:dyDescent="0.25">
      <c r="A267" s="190"/>
      <c r="B267" s="137" t="s">
        <v>177</v>
      </c>
      <c r="C267" s="354" t="s">
        <v>176</v>
      </c>
      <c r="D267" s="354"/>
      <c r="E267" s="354"/>
      <c r="F267" s="180"/>
      <c r="G267" s="156"/>
      <c r="H267" s="156"/>
      <c r="I267" s="156"/>
      <c r="J267" s="191">
        <v>40105.1</v>
      </c>
      <c r="K267" s="188">
        <v>1.4375</v>
      </c>
      <c r="L267" s="191">
        <v>9247.23</v>
      </c>
      <c r="M267" s="178">
        <v>15.71</v>
      </c>
      <c r="N267" s="176">
        <v>145273.98000000001</v>
      </c>
      <c r="EZ267" s="153"/>
      <c r="FA267" s="152"/>
      <c r="FB267" s="131"/>
      <c r="FC267" s="131"/>
      <c r="FD267" s="131"/>
      <c r="FG267" s="101" t="s">
        <v>176</v>
      </c>
      <c r="FJ267" s="131"/>
      <c r="FL267" s="131"/>
    </row>
    <row r="268" spans="1:168" s="109" customFormat="1" ht="15" x14ac:dyDescent="0.25">
      <c r="A268" s="190"/>
      <c r="B268" s="137" t="s">
        <v>175</v>
      </c>
      <c r="C268" s="354" t="s">
        <v>174</v>
      </c>
      <c r="D268" s="354"/>
      <c r="E268" s="354"/>
      <c r="F268" s="180"/>
      <c r="G268" s="156"/>
      <c r="H268" s="156"/>
      <c r="I268" s="156"/>
      <c r="J268" s="191">
        <v>2629.93</v>
      </c>
      <c r="K268" s="188">
        <v>1.4375</v>
      </c>
      <c r="L268" s="177">
        <v>606.4</v>
      </c>
      <c r="M268" s="178">
        <v>52.21</v>
      </c>
      <c r="N268" s="176">
        <v>31660.14</v>
      </c>
      <c r="EZ268" s="153"/>
      <c r="FA268" s="152"/>
      <c r="FB268" s="131"/>
      <c r="FC268" s="131"/>
      <c r="FD268" s="131"/>
      <c r="FG268" s="101" t="s">
        <v>174</v>
      </c>
      <c r="FJ268" s="131"/>
      <c r="FL268" s="131"/>
    </row>
    <row r="269" spans="1:168" s="109" customFormat="1" ht="15" x14ac:dyDescent="0.25">
      <c r="A269" s="190"/>
      <c r="B269" s="137" t="s">
        <v>194</v>
      </c>
      <c r="C269" s="354" t="s">
        <v>193</v>
      </c>
      <c r="D269" s="354"/>
      <c r="E269" s="354"/>
      <c r="F269" s="180"/>
      <c r="G269" s="156"/>
      <c r="H269" s="156"/>
      <c r="I269" s="156"/>
      <c r="J269" s="191">
        <v>1477980.73</v>
      </c>
      <c r="K269" s="156"/>
      <c r="L269" s="191">
        <v>237068.11</v>
      </c>
      <c r="M269" s="193">
        <v>9.5</v>
      </c>
      <c r="N269" s="176">
        <v>2252147.0499999998</v>
      </c>
      <c r="EZ269" s="153"/>
      <c r="FA269" s="152"/>
      <c r="FB269" s="131"/>
      <c r="FC269" s="131"/>
      <c r="FD269" s="131"/>
      <c r="FG269" s="101" t="s">
        <v>193</v>
      </c>
      <c r="FJ269" s="131"/>
      <c r="FL269" s="131"/>
    </row>
    <row r="270" spans="1:168" s="109" customFormat="1" ht="15" x14ac:dyDescent="0.25">
      <c r="A270" s="181"/>
      <c r="B270" s="137"/>
      <c r="C270" s="354" t="s">
        <v>173</v>
      </c>
      <c r="D270" s="354"/>
      <c r="E270" s="354"/>
      <c r="F270" s="180" t="s">
        <v>172</v>
      </c>
      <c r="G270" s="179">
        <v>1100</v>
      </c>
      <c r="H270" s="188">
        <v>1.3225</v>
      </c>
      <c r="I270" s="188">
        <v>233.34190000000001</v>
      </c>
      <c r="J270" s="102"/>
      <c r="K270" s="156"/>
      <c r="L270" s="102"/>
      <c r="M270" s="156"/>
      <c r="N270" s="186"/>
      <c r="EZ270" s="153"/>
      <c r="FA270" s="152"/>
      <c r="FB270" s="131"/>
      <c r="FC270" s="131"/>
      <c r="FD270" s="131"/>
      <c r="FH270" s="101" t="s">
        <v>173</v>
      </c>
      <c r="FJ270" s="131"/>
      <c r="FL270" s="131"/>
    </row>
    <row r="271" spans="1:168" s="109" customFormat="1" ht="15" x14ac:dyDescent="0.25">
      <c r="A271" s="181"/>
      <c r="B271" s="137"/>
      <c r="C271" s="354" t="s">
        <v>171</v>
      </c>
      <c r="D271" s="354"/>
      <c r="E271" s="354"/>
      <c r="F271" s="180" t="s">
        <v>172</v>
      </c>
      <c r="G271" s="178">
        <v>213.68</v>
      </c>
      <c r="H271" s="188">
        <v>1.4375</v>
      </c>
      <c r="I271" s="197">
        <v>49.269266000000002</v>
      </c>
      <c r="J271" s="102"/>
      <c r="K271" s="156"/>
      <c r="L271" s="102"/>
      <c r="M271" s="156"/>
      <c r="N271" s="186"/>
      <c r="EZ271" s="153"/>
      <c r="FA271" s="152"/>
      <c r="FB271" s="131"/>
      <c r="FC271" s="131"/>
      <c r="FD271" s="131"/>
      <c r="FH271" s="101" t="s">
        <v>171</v>
      </c>
      <c r="FJ271" s="131"/>
      <c r="FL271" s="131"/>
    </row>
    <row r="272" spans="1:168" s="109" customFormat="1" ht="15" x14ac:dyDescent="0.25">
      <c r="A272" s="168"/>
      <c r="B272" s="137"/>
      <c r="C272" s="355" t="s">
        <v>170</v>
      </c>
      <c r="D272" s="355"/>
      <c r="E272" s="355"/>
      <c r="F272" s="185"/>
      <c r="G272" s="160"/>
      <c r="H272" s="160"/>
      <c r="I272" s="160"/>
      <c r="J272" s="184">
        <v>1527303.83</v>
      </c>
      <c r="K272" s="160"/>
      <c r="L272" s="184">
        <v>248270.75</v>
      </c>
      <c r="M272" s="160"/>
      <c r="N272" s="182">
        <v>2499512.9900000002</v>
      </c>
      <c r="EZ272" s="153"/>
      <c r="FA272" s="152"/>
      <c r="FB272" s="131"/>
      <c r="FC272" s="131"/>
      <c r="FD272" s="131"/>
      <c r="FI272" s="101" t="s">
        <v>170</v>
      </c>
      <c r="FJ272" s="131"/>
      <c r="FL272" s="131"/>
    </row>
    <row r="273" spans="1:168" s="109" customFormat="1" ht="15" x14ac:dyDescent="0.25">
      <c r="A273" s="181"/>
      <c r="B273" s="137"/>
      <c r="C273" s="354" t="s">
        <v>169</v>
      </c>
      <c r="D273" s="354"/>
      <c r="E273" s="354"/>
      <c r="F273" s="180"/>
      <c r="G273" s="156"/>
      <c r="H273" s="156"/>
      <c r="I273" s="156"/>
      <c r="J273" s="102"/>
      <c r="K273" s="156"/>
      <c r="L273" s="191">
        <v>2561.81</v>
      </c>
      <c r="M273" s="156"/>
      <c r="N273" s="176">
        <v>133752.1</v>
      </c>
      <c r="EZ273" s="153"/>
      <c r="FA273" s="152"/>
      <c r="FB273" s="131"/>
      <c r="FC273" s="131"/>
      <c r="FD273" s="131"/>
      <c r="FH273" s="101" t="s">
        <v>169</v>
      </c>
      <c r="FJ273" s="131"/>
      <c r="FL273" s="131"/>
    </row>
    <row r="274" spans="1:168" s="109" customFormat="1" ht="22.5" x14ac:dyDescent="0.25">
      <c r="A274" s="181"/>
      <c r="B274" s="137" t="s">
        <v>168</v>
      </c>
      <c r="C274" s="354" t="s">
        <v>167</v>
      </c>
      <c r="D274" s="354"/>
      <c r="E274" s="354"/>
      <c r="F274" s="180" t="s">
        <v>165</v>
      </c>
      <c r="G274" s="179">
        <v>109</v>
      </c>
      <c r="H274" s="156"/>
      <c r="I274" s="179">
        <v>109</v>
      </c>
      <c r="J274" s="102"/>
      <c r="K274" s="156"/>
      <c r="L274" s="191">
        <v>2792.37</v>
      </c>
      <c r="M274" s="156"/>
      <c r="N274" s="176">
        <v>145789.79</v>
      </c>
      <c r="EZ274" s="153"/>
      <c r="FA274" s="152"/>
      <c r="FB274" s="131"/>
      <c r="FC274" s="131"/>
      <c r="FD274" s="131"/>
      <c r="FH274" s="101" t="s">
        <v>167</v>
      </c>
      <c r="FJ274" s="131"/>
      <c r="FL274" s="131"/>
    </row>
    <row r="275" spans="1:168" s="109" customFormat="1" ht="45" x14ac:dyDescent="0.25">
      <c r="A275" s="181"/>
      <c r="B275" s="137" t="s">
        <v>166</v>
      </c>
      <c r="C275" s="354" t="s">
        <v>164</v>
      </c>
      <c r="D275" s="354"/>
      <c r="E275" s="354"/>
      <c r="F275" s="180" t="s">
        <v>165</v>
      </c>
      <c r="G275" s="179">
        <v>65</v>
      </c>
      <c r="H275" s="178">
        <v>0.85</v>
      </c>
      <c r="I275" s="178">
        <v>55.25</v>
      </c>
      <c r="J275" s="102"/>
      <c r="K275" s="156"/>
      <c r="L275" s="191">
        <v>1415.4</v>
      </c>
      <c r="M275" s="156"/>
      <c r="N275" s="176">
        <v>73898.039999999994</v>
      </c>
      <c r="EZ275" s="153"/>
      <c r="FA275" s="152"/>
      <c r="FB275" s="131"/>
      <c r="FC275" s="131"/>
      <c r="FD275" s="131"/>
      <c r="FH275" s="101" t="s">
        <v>164</v>
      </c>
      <c r="FJ275" s="131"/>
      <c r="FL275" s="131"/>
    </row>
    <row r="276" spans="1:168" s="109" customFormat="1" ht="15" x14ac:dyDescent="0.25">
      <c r="A276" s="166"/>
      <c r="B276" s="165"/>
      <c r="C276" s="350" t="s">
        <v>158</v>
      </c>
      <c r="D276" s="350"/>
      <c r="E276" s="350"/>
      <c r="F276" s="164"/>
      <c r="G276" s="162"/>
      <c r="H276" s="162"/>
      <c r="I276" s="162"/>
      <c r="J276" s="163"/>
      <c r="K276" s="162"/>
      <c r="L276" s="161">
        <v>252478.52</v>
      </c>
      <c r="M276" s="160"/>
      <c r="N276" s="159">
        <v>2719200.82</v>
      </c>
      <c r="EZ276" s="153"/>
      <c r="FA276" s="152"/>
      <c r="FB276" s="131"/>
      <c r="FC276" s="131"/>
      <c r="FD276" s="131"/>
      <c r="FJ276" s="131" t="s">
        <v>158</v>
      </c>
      <c r="FL276" s="131"/>
    </row>
    <row r="277" spans="1:168" s="109" customFormat="1" ht="22.5" x14ac:dyDescent="0.25">
      <c r="A277" s="175" t="s">
        <v>278</v>
      </c>
      <c r="B277" s="174" t="s">
        <v>277</v>
      </c>
      <c r="C277" s="350" t="s">
        <v>276</v>
      </c>
      <c r="D277" s="350"/>
      <c r="E277" s="350"/>
      <c r="F277" s="164" t="s">
        <v>35</v>
      </c>
      <c r="G277" s="162">
        <v>-320.8</v>
      </c>
      <c r="H277" s="173">
        <v>1</v>
      </c>
      <c r="I277" s="169">
        <v>-320.8</v>
      </c>
      <c r="J277" s="171">
        <v>351.2</v>
      </c>
      <c r="K277" s="162"/>
      <c r="L277" s="161">
        <v>-112664.96000000001</v>
      </c>
      <c r="M277" s="169">
        <v>9.5</v>
      </c>
      <c r="N277" s="159">
        <v>-1070317.1200000001</v>
      </c>
      <c r="EZ277" s="153"/>
      <c r="FA277" s="152"/>
      <c r="FB277" s="131" t="s">
        <v>276</v>
      </c>
      <c r="FC277" s="131" t="s">
        <v>59</v>
      </c>
      <c r="FD277" s="131" t="s">
        <v>59</v>
      </c>
      <c r="FJ277" s="131"/>
      <c r="FL277" s="131"/>
    </row>
    <row r="278" spans="1:168" s="109" customFormat="1" ht="15" x14ac:dyDescent="0.25">
      <c r="A278" s="166"/>
      <c r="B278" s="165"/>
      <c r="C278" s="350" t="s">
        <v>158</v>
      </c>
      <c r="D278" s="350"/>
      <c r="E278" s="350"/>
      <c r="F278" s="164"/>
      <c r="G278" s="162"/>
      <c r="H278" s="162"/>
      <c r="I278" s="162"/>
      <c r="J278" s="163"/>
      <c r="K278" s="162"/>
      <c r="L278" s="161">
        <v>-112664.96000000001</v>
      </c>
      <c r="M278" s="160"/>
      <c r="N278" s="159">
        <v>-1070317.1200000001</v>
      </c>
      <c r="EZ278" s="153"/>
      <c r="FA278" s="152"/>
      <c r="FB278" s="131"/>
      <c r="FC278" s="131"/>
      <c r="FD278" s="131"/>
      <c r="FJ278" s="131" t="s">
        <v>158</v>
      </c>
      <c r="FL278" s="131"/>
    </row>
    <row r="279" spans="1:168" s="109" customFormat="1" ht="22.5" x14ac:dyDescent="0.25">
      <c r="A279" s="175" t="s">
        <v>275</v>
      </c>
      <c r="B279" s="174" t="s">
        <v>215</v>
      </c>
      <c r="C279" s="350" t="s">
        <v>47</v>
      </c>
      <c r="D279" s="350"/>
      <c r="E279" s="350"/>
      <c r="F279" s="164" t="s">
        <v>37</v>
      </c>
      <c r="G279" s="162">
        <v>26</v>
      </c>
      <c r="H279" s="173">
        <v>1</v>
      </c>
      <c r="I279" s="173">
        <v>26</v>
      </c>
      <c r="J279" s="161">
        <v>19452.63</v>
      </c>
      <c r="K279" s="170">
        <v>1.012</v>
      </c>
      <c r="L279" s="161">
        <v>511837.6</v>
      </c>
      <c r="M279" s="169">
        <v>9.5</v>
      </c>
      <c r="N279" s="159">
        <v>4862457.2</v>
      </c>
      <c r="EZ279" s="153"/>
      <c r="FA279" s="152"/>
      <c r="FB279" s="131" t="s">
        <v>47</v>
      </c>
      <c r="FC279" s="131" t="s">
        <v>59</v>
      </c>
      <c r="FD279" s="131" t="s">
        <v>59</v>
      </c>
      <c r="FJ279" s="131"/>
      <c r="FL279" s="131"/>
    </row>
    <row r="280" spans="1:168" s="109" customFormat="1" ht="15" x14ac:dyDescent="0.25">
      <c r="A280" s="168"/>
      <c r="B280" s="120"/>
      <c r="C280" s="354" t="s">
        <v>274</v>
      </c>
      <c r="D280" s="354"/>
      <c r="E280" s="354"/>
      <c r="F280" s="354"/>
      <c r="G280" s="354"/>
      <c r="H280" s="354"/>
      <c r="I280" s="354"/>
      <c r="J280" s="354"/>
      <c r="K280" s="354"/>
      <c r="L280" s="354"/>
      <c r="M280" s="354"/>
      <c r="N280" s="356"/>
      <c r="EZ280" s="153"/>
      <c r="FA280" s="152"/>
      <c r="FB280" s="131"/>
      <c r="FC280" s="131"/>
      <c r="FD280" s="131"/>
      <c r="FJ280" s="131"/>
      <c r="FK280" s="101" t="s">
        <v>274</v>
      </c>
      <c r="FL280" s="131"/>
    </row>
    <row r="281" spans="1:168" s="109" customFormat="1" ht="15" x14ac:dyDescent="0.25">
      <c r="A281" s="167"/>
      <c r="B281" s="137"/>
      <c r="C281" s="357" t="s">
        <v>159</v>
      </c>
      <c r="D281" s="357"/>
      <c r="E281" s="357"/>
      <c r="F281" s="357"/>
      <c r="G281" s="357"/>
      <c r="H281" s="357"/>
      <c r="I281" s="357"/>
      <c r="J281" s="357"/>
      <c r="K281" s="357"/>
      <c r="L281" s="357"/>
      <c r="M281" s="357"/>
      <c r="N281" s="358"/>
      <c r="EZ281" s="153"/>
      <c r="FA281" s="152"/>
      <c r="FB281" s="131"/>
      <c r="FC281" s="131"/>
      <c r="FD281" s="131"/>
      <c r="FF281" s="101" t="s">
        <v>159</v>
      </c>
      <c r="FJ281" s="131"/>
      <c r="FL281" s="131"/>
    </row>
    <row r="282" spans="1:168" s="109" customFormat="1" ht="15" x14ac:dyDescent="0.25">
      <c r="A282" s="166"/>
      <c r="B282" s="165"/>
      <c r="C282" s="350" t="s">
        <v>158</v>
      </c>
      <c r="D282" s="350"/>
      <c r="E282" s="350"/>
      <c r="F282" s="164"/>
      <c r="G282" s="162"/>
      <c r="H282" s="162"/>
      <c r="I282" s="162"/>
      <c r="J282" s="163"/>
      <c r="K282" s="162"/>
      <c r="L282" s="161">
        <v>511837.6</v>
      </c>
      <c r="M282" s="160"/>
      <c r="N282" s="159">
        <v>4862457.2</v>
      </c>
      <c r="EZ282" s="153"/>
      <c r="FA282" s="152"/>
      <c r="FB282" s="131"/>
      <c r="FC282" s="131"/>
      <c r="FD282" s="131"/>
      <c r="FJ282" s="131" t="s">
        <v>158</v>
      </c>
      <c r="FL282" s="131"/>
    </row>
    <row r="283" spans="1:168" s="109" customFormat="1" ht="22.5" x14ac:dyDescent="0.25">
      <c r="A283" s="175" t="s">
        <v>273</v>
      </c>
      <c r="B283" s="174" t="s">
        <v>272</v>
      </c>
      <c r="C283" s="350" t="s">
        <v>271</v>
      </c>
      <c r="D283" s="350"/>
      <c r="E283" s="350"/>
      <c r="F283" s="164" t="s">
        <v>37</v>
      </c>
      <c r="G283" s="162">
        <v>-295.13600000000002</v>
      </c>
      <c r="H283" s="173">
        <v>1</v>
      </c>
      <c r="I283" s="170">
        <v>-295.13600000000002</v>
      </c>
      <c r="J283" s="171">
        <v>188.1</v>
      </c>
      <c r="K283" s="162"/>
      <c r="L283" s="161">
        <v>-55515.08</v>
      </c>
      <c r="M283" s="169">
        <v>9.5</v>
      </c>
      <c r="N283" s="159">
        <v>-527393.26</v>
      </c>
      <c r="EZ283" s="153"/>
      <c r="FA283" s="152"/>
      <c r="FB283" s="131" t="s">
        <v>271</v>
      </c>
      <c r="FC283" s="131" t="s">
        <v>59</v>
      </c>
      <c r="FD283" s="131" t="s">
        <v>59</v>
      </c>
      <c r="FJ283" s="131"/>
      <c r="FL283" s="131"/>
    </row>
    <row r="284" spans="1:168" s="109" customFormat="1" ht="15" x14ac:dyDescent="0.25">
      <c r="A284" s="166"/>
      <c r="B284" s="165"/>
      <c r="C284" s="350" t="s">
        <v>158</v>
      </c>
      <c r="D284" s="350"/>
      <c r="E284" s="350"/>
      <c r="F284" s="164"/>
      <c r="G284" s="162"/>
      <c r="H284" s="162"/>
      <c r="I284" s="162"/>
      <c r="J284" s="163"/>
      <c r="K284" s="162"/>
      <c r="L284" s="161">
        <v>-55515.08</v>
      </c>
      <c r="M284" s="160"/>
      <c r="N284" s="159">
        <v>-527393.26</v>
      </c>
      <c r="EZ284" s="153"/>
      <c r="FA284" s="152"/>
      <c r="FB284" s="131"/>
      <c r="FC284" s="131"/>
      <c r="FD284" s="131"/>
      <c r="FJ284" s="131" t="s">
        <v>158</v>
      </c>
      <c r="FL284" s="131"/>
    </row>
    <row r="285" spans="1:168" s="109" customFormat="1" ht="22.5" x14ac:dyDescent="0.25">
      <c r="A285" s="175" t="s">
        <v>270</v>
      </c>
      <c r="B285" s="174" t="s">
        <v>269</v>
      </c>
      <c r="C285" s="350" t="s">
        <v>268</v>
      </c>
      <c r="D285" s="350"/>
      <c r="E285" s="350"/>
      <c r="F285" s="164" t="s">
        <v>37</v>
      </c>
      <c r="G285" s="162">
        <v>-590.27200000000005</v>
      </c>
      <c r="H285" s="173">
        <v>1</v>
      </c>
      <c r="I285" s="170">
        <v>-590.27200000000005</v>
      </c>
      <c r="J285" s="171">
        <v>43.61</v>
      </c>
      <c r="K285" s="162"/>
      <c r="L285" s="161">
        <v>-25741.759999999998</v>
      </c>
      <c r="M285" s="169">
        <v>9.5</v>
      </c>
      <c r="N285" s="159">
        <v>-244546.72</v>
      </c>
      <c r="EZ285" s="153"/>
      <c r="FA285" s="152"/>
      <c r="FB285" s="131" t="s">
        <v>268</v>
      </c>
      <c r="FC285" s="131" t="s">
        <v>59</v>
      </c>
      <c r="FD285" s="131" t="s">
        <v>59</v>
      </c>
      <c r="FJ285" s="131"/>
      <c r="FL285" s="131"/>
    </row>
    <row r="286" spans="1:168" s="109" customFormat="1" ht="15" x14ac:dyDescent="0.25">
      <c r="A286" s="166"/>
      <c r="B286" s="165"/>
      <c r="C286" s="350" t="s">
        <v>158</v>
      </c>
      <c r="D286" s="350"/>
      <c r="E286" s="350"/>
      <c r="F286" s="164"/>
      <c r="G286" s="162"/>
      <c r="H286" s="162"/>
      <c r="I286" s="162"/>
      <c r="J286" s="163"/>
      <c r="K286" s="162"/>
      <c r="L286" s="161">
        <v>-25741.759999999998</v>
      </c>
      <c r="M286" s="160"/>
      <c r="N286" s="159">
        <v>-244546.72</v>
      </c>
      <c r="EZ286" s="153"/>
      <c r="FA286" s="152"/>
      <c r="FB286" s="131"/>
      <c r="FC286" s="131"/>
      <c r="FD286" s="131"/>
      <c r="FJ286" s="131" t="s">
        <v>158</v>
      </c>
      <c r="FL286" s="131"/>
    </row>
    <row r="287" spans="1:168" s="109" customFormat="1" ht="33.75" x14ac:dyDescent="0.25">
      <c r="A287" s="175" t="s">
        <v>267</v>
      </c>
      <c r="B287" s="174" t="s">
        <v>266</v>
      </c>
      <c r="C287" s="350" t="s">
        <v>265</v>
      </c>
      <c r="D287" s="350"/>
      <c r="E287" s="350"/>
      <c r="F287" s="164" t="s">
        <v>37</v>
      </c>
      <c r="G287" s="162">
        <v>-590.27200000000005</v>
      </c>
      <c r="H287" s="173">
        <v>1</v>
      </c>
      <c r="I287" s="170">
        <v>-590.27200000000005</v>
      </c>
      <c r="J287" s="171">
        <v>5.6</v>
      </c>
      <c r="K287" s="162"/>
      <c r="L287" s="161">
        <v>-3305.52</v>
      </c>
      <c r="M287" s="169">
        <v>9.5</v>
      </c>
      <c r="N287" s="159">
        <v>-31402.44</v>
      </c>
      <c r="EZ287" s="153"/>
      <c r="FA287" s="152"/>
      <c r="FB287" s="131" t="s">
        <v>265</v>
      </c>
      <c r="FC287" s="131" t="s">
        <v>59</v>
      </c>
      <c r="FD287" s="131" t="s">
        <v>59</v>
      </c>
      <c r="FJ287" s="131"/>
      <c r="FL287" s="131"/>
    </row>
    <row r="288" spans="1:168" s="109" customFormat="1" ht="15" x14ac:dyDescent="0.25">
      <c r="A288" s="166"/>
      <c r="B288" s="165"/>
      <c r="C288" s="350" t="s">
        <v>158</v>
      </c>
      <c r="D288" s="350"/>
      <c r="E288" s="350"/>
      <c r="F288" s="164"/>
      <c r="G288" s="162"/>
      <c r="H288" s="162"/>
      <c r="I288" s="162"/>
      <c r="J288" s="163"/>
      <c r="K288" s="162"/>
      <c r="L288" s="161">
        <v>-3305.52</v>
      </c>
      <c r="M288" s="160"/>
      <c r="N288" s="159">
        <v>-31402.44</v>
      </c>
      <c r="EZ288" s="153"/>
      <c r="FA288" s="152"/>
      <c r="FB288" s="131"/>
      <c r="FC288" s="131"/>
      <c r="FD288" s="131"/>
      <c r="FJ288" s="131" t="s">
        <v>158</v>
      </c>
      <c r="FL288" s="131"/>
    </row>
    <row r="289" spans="1:168" s="109" customFormat="1" ht="22.5" x14ac:dyDescent="0.25">
      <c r="A289" s="175" t="s">
        <v>264</v>
      </c>
      <c r="B289" s="174" t="s">
        <v>263</v>
      </c>
      <c r="C289" s="350" t="s">
        <v>262</v>
      </c>
      <c r="D289" s="350"/>
      <c r="E289" s="350"/>
      <c r="F289" s="164" t="s">
        <v>37</v>
      </c>
      <c r="G289" s="162">
        <v>-590.27200000000005</v>
      </c>
      <c r="H289" s="173">
        <v>1</v>
      </c>
      <c r="I289" s="170">
        <v>-590.27200000000005</v>
      </c>
      <c r="J289" s="171">
        <v>2.5</v>
      </c>
      <c r="K289" s="162"/>
      <c r="L289" s="161">
        <v>-1475.68</v>
      </c>
      <c r="M289" s="169">
        <v>9.5</v>
      </c>
      <c r="N289" s="159">
        <v>-14018.96</v>
      </c>
      <c r="EZ289" s="153"/>
      <c r="FA289" s="152"/>
      <c r="FB289" s="131" t="s">
        <v>262</v>
      </c>
      <c r="FC289" s="131" t="s">
        <v>59</v>
      </c>
      <c r="FD289" s="131" t="s">
        <v>59</v>
      </c>
      <c r="FJ289" s="131"/>
      <c r="FL289" s="131"/>
    </row>
    <row r="290" spans="1:168" s="109" customFormat="1" ht="15" x14ac:dyDescent="0.25">
      <c r="A290" s="166"/>
      <c r="B290" s="165"/>
      <c r="C290" s="350" t="s">
        <v>158</v>
      </c>
      <c r="D290" s="350"/>
      <c r="E290" s="350"/>
      <c r="F290" s="164"/>
      <c r="G290" s="162"/>
      <c r="H290" s="162"/>
      <c r="I290" s="162"/>
      <c r="J290" s="163"/>
      <c r="K290" s="162"/>
      <c r="L290" s="161">
        <v>-1475.68</v>
      </c>
      <c r="M290" s="160"/>
      <c r="N290" s="159">
        <v>-14018.96</v>
      </c>
      <c r="EZ290" s="153"/>
      <c r="FA290" s="152"/>
      <c r="FB290" s="131"/>
      <c r="FC290" s="131"/>
      <c r="FD290" s="131"/>
      <c r="FJ290" s="131" t="s">
        <v>158</v>
      </c>
      <c r="FL290" s="131"/>
    </row>
    <row r="291" spans="1:168" s="109" customFormat="1" ht="33.75" x14ac:dyDescent="0.25">
      <c r="A291" s="175" t="s">
        <v>261</v>
      </c>
      <c r="B291" s="174" t="s">
        <v>260</v>
      </c>
      <c r="C291" s="350" t="s">
        <v>259</v>
      </c>
      <c r="D291" s="350"/>
      <c r="E291" s="350"/>
      <c r="F291" s="164" t="s">
        <v>36</v>
      </c>
      <c r="G291" s="162">
        <v>-0.88500000000000001</v>
      </c>
      <c r="H291" s="173">
        <v>1</v>
      </c>
      <c r="I291" s="170">
        <v>-0.88500000000000001</v>
      </c>
      <c r="J291" s="161">
        <v>10948</v>
      </c>
      <c r="K291" s="162"/>
      <c r="L291" s="161">
        <v>-9688.98</v>
      </c>
      <c r="M291" s="169">
        <v>9.5</v>
      </c>
      <c r="N291" s="159">
        <v>-92045.31</v>
      </c>
      <c r="EZ291" s="153"/>
      <c r="FA291" s="152"/>
      <c r="FB291" s="131" t="s">
        <v>259</v>
      </c>
      <c r="FC291" s="131" t="s">
        <v>59</v>
      </c>
      <c r="FD291" s="131" t="s">
        <v>59</v>
      </c>
      <c r="FJ291" s="131"/>
      <c r="FL291" s="131"/>
    </row>
    <row r="292" spans="1:168" s="109" customFormat="1" ht="15" x14ac:dyDescent="0.25">
      <c r="A292" s="166"/>
      <c r="B292" s="165"/>
      <c r="C292" s="350" t="s">
        <v>158</v>
      </c>
      <c r="D292" s="350"/>
      <c r="E292" s="350"/>
      <c r="F292" s="164"/>
      <c r="G292" s="162"/>
      <c r="H292" s="162"/>
      <c r="I292" s="162"/>
      <c r="J292" s="163"/>
      <c r="K292" s="162"/>
      <c r="L292" s="161">
        <v>-9688.98</v>
      </c>
      <c r="M292" s="160"/>
      <c r="N292" s="159">
        <v>-92045.31</v>
      </c>
      <c r="EZ292" s="153"/>
      <c r="FA292" s="152"/>
      <c r="FB292" s="131"/>
      <c r="FC292" s="131"/>
      <c r="FD292" s="131"/>
      <c r="FJ292" s="131" t="s">
        <v>158</v>
      </c>
      <c r="FL292" s="131"/>
    </row>
    <row r="293" spans="1:168" s="109" customFormat="1" ht="33.75" x14ac:dyDescent="0.25">
      <c r="A293" s="175" t="s">
        <v>258</v>
      </c>
      <c r="B293" s="174" t="s">
        <v>257</v>
      </c>
      <c r="C293" s="350" t="s">
        <v>256</v>
      </c>
      <c r="D293" s="350"/>
      <c r="E293" s="350"/>
      <c r="F293" s="164" t="s">
        <v>36</v>
      </c>
      <c r="G293" s="162">
        <v>-0.55200000000000005</v>
      </c>
      <c r="H293" s="173">
        <v>1</v>
      </c>
      <c r="I293" s="170">
        <v>-0.55200000000000005</v>
      </c>
      <c r="J293" s="161">
        <v>11859</v>
      </c>
      <c r="K293" s="162"/>
      <c r="L293" s="161">
        <v>-6546.17</v>
      </c>
      <c r="M293" s="169">
        <v>9.5</v>
      </c>
      <c r="N293" s="159">
        <v>-62188.62</v>
      </c>
      <c r="EZ293" s="153"/>
      <c r="FA293" s="152"/>
      <c r="FB293" s="131" t="s">
        <v>256</v>
      </c>
      <c r="FC293" s="131" t="s">
        <v>59</v>
      </c>
      <c r="FD293" s="131" t="s">
        <v>59</v>
      </c>
      <c r="FJ293" s="131"/>
      <c r="FL293" s="131"/>
    </row>
    <row r="294" spans="1:168" s="109" customFormat="1" ht="15" x14ac:dyDescent="0.25">
      <c r="A294" s="166"/>
      <c r="B294" s="165"/>
      <c r="C294" s="350" t="s">
        <v>158</v>
      </c>
      <c r="D294" s="350"/>
      <c r="E294" s="350"/>
      <c r="F294" s="164"/>
      <c r="G294" s="162"/>
      <c r="H294" s="162"/>
      <c r="I294" s="162"/>
      <c r="J294" s="163"/>
      <c r="K294" s="162"/>
      <c r="L294" s="161">
        <v>-6546.17</v>
      </c>
      <c r="M294" s="160"/>
      <c r="N294" s="159">
        <v>-62188.62</v>
      </c>
      <c r="EZ294" s="153"/>
      <c r="FA294" s="152"/>
      <c r="FB294" s="131"/>
      <c r="FC294" s="131"/>
      <c r="FD294" s="131"/>
      <c r="FJ294" s="131" t="s">
        <v>158</v>
      </c>
      <c r="FL294" s="131"/>
    </row>
    <row r="295" spans="1:168" s="109" customFormat="1" ht="22.5" x14ac:dyDescent="0.25">
      <c r="A295" s="175" t="s">
        <v>255</v>
      </c>
      <c r="B295" s="174" t="s">
        <v>215</v>
      </c>
      <c r="C295" s="350" t="s">
        <v>48</v>
      </c>
      <c r="D295" s="350"/>
      <c r="E295" s="350"/>
      <c r="F295" s="164" t="s">
        <v>37</v>
      </c>
      <c r="G295" s="162">
        <v>295</v>
      </c>
      <c r="H295" s="173">
        <v>1</v>
      </c>
      <c r="I295" s="173">
        <v>295</v>
      </c>
      <c r="J295" s="161">
        <v>1694.74</v>
      </c>
      <c r="K295" s="170">
        <v>1.012</v>
      </c>
      <c r="L295" s="161">
        <v>505947.68</v>
      </c>
      <c r="M295" s="169">
        <v>9.5</v>
      </c>
      <c r="N295" s="159">
        <v>4806502.96</v>
      </c>
      <c r="EZ295" s="153"/>
      <c r="FA295" s="152"/>
      <c r="FB295" s="131" t="s">
        <v>48</v>
      </c>
      <c r="FC295" s="131" t="s">
        <v>59</v>
      </c>
      <c r="FD295" s="131" t="s">
        <v>59</v>
      </c>
      <c r="FJ295" s="131"/>
      <c r="FL295" s="131"/>
    </row>
    <row r="296" spans="1:168" s="109" customFormat="1" ht="15" x14ac:dyDescent="0.25">
      <c r="A296" s="168"/>
      <c r="B296" s="120"/>
      <c r="C296" s="354" t="s">
        <v>254</v>
      </c>
      <c r="D296" s="354"/>
      <c r="E296" s="354"/>
      <c r="F296" s="354"/>
      <c r="G296" s="354"/>
      <c r="H296" s="354"/>
      <c r="I296" s="354"/>
      <c r="J296" s="354"/>
      <c r="K296" s="354"/>
      <c r="L296" s="354"/>
      <c r="M296" s="354"/>
      <c r="N296" s="356"/>
      <c r="EZ296" s="153"/>
      <c r="FA296" s="152"/>
      <c r="FB296" s="131"/>
      <c r="FC296" s="131"/>
      <c r="FD296" s="131"/>
      <c r="FJ296" s="131"/>
      <c r="FK296" s="101" t="s">
        <v>254</v>
      </c>
      <c r="FL296" s="131"/>
    </row>
    <row r="297" spans="1:168" s="109" customFormat="1" ht="15" x14ac:dyDescent="0.25">
      <c r="A297" s="167"/>
      <c r="B297" s="137"/>
      <c r="C297" s="357" t="s">
        <v>159</v>
      </c>
      <c r="D297" s="357"/>
      <c r="E297" s="357"/>
      <c r="F297" s="357"/>
      <c r="G297" s="357"/>
      <c r="H297" s="357"/>
      <c r="I297" s="357"/>
      <c r="J297" s="357"/>
      <c r="K297" s="357"/>
      <c r="L297" s="357"/>
      <c r="M297" s="357"/>
      <c r="N297" s="358"/>
      <c r="EZ297" s="153"/>
      <c r="FA297" s="152"/>
      <c r="FB297" s="131"/>
      <c r="FC297" s="131"/>
      <c r="FD297" s="131"/>
      <c r="FF297" s="101" t="s">
        <v>159</v>
      </c>
      <c r="FJ297" s="131"/>
      <c r="FL297" s="131"/>
    </row>
    <row r="298" spans="1:168" s="109" customFormat="1" ht="15" x14ac:dyDescent="0.25">
      <c r="A298" s="166"/>
      <c r="B298" s="165"/>
      <c r="C298" s="350" t="s">
        <v>158</v>
      </c>
      <c r="D298" s="350"/>
      <c r="E298" s="350"/>
      <c r="F298" s="164"/>
      <c r="G298" s="162"/>
      <c r="H298" s="162"/>
      <c r="I298" s="162"/>
      <c r="J298" s="163"/>
      <c r="K298" s="162"/>
      <c r="L298" s="161">
        <v>505947.68</v>
      </c>
      <c r="M298" s="160"/>
      <c r="N298" s="159">
        <v>4806502.96</v>
      </c>
      <c r="EZ298" s="153"/>
      <c r="FA298" s="152"/>
      <c r="FB298" s="131"/>
      <c r="FC298" s="131"/>
      <c r="FD298" s="131"/>
      <c r="FJ298" s="131" t="s">
        <v>158</v>
      </c>
      <c r="FL298" s="131"/>
    </row>
    <row r="299" spans="1:168" s="109" customFormat="1" ht="15" x14ac:dyDescent="0.25">
      <c r="A299" s="175" t="s">
        <v>253</v>
      </c>
      <c r="B299" s="174" t="s">
        <v>252</v>
      </c>
      <c r="C299" s="350" t="s">
        <v>251</v>
      </c>
      <c r="D299" s="350"/>
      <c r="E299" s="350"/>
      <c r="F299" s="164" t="s">
        <v>37</v>
      </c>
      <c r="G299" s="162">
        <v>-51.328000000000003</v>
      </c>
      <c r="H299" s="173">
        <v>1</v>
      </c>
      <c r="I299" s="170">
        <v>-51.328000000000003</v>
      </c>
      <c r="J299" s="171">
        <v>145.30000000000001</v>
      </c>
      <c r="K299" s="162"/>
      <c r="L299" s="161">
        <v>-7457.96</v>
      </c>
      <c r="M299" s="169">
        <v>9.5</v>
      </c>
      <c r="N299" s="159">
        <v>-70850.62</v>
      </c>
      <c r="EZ299" s="153"/>
      <c r="FA299" s="152"/>
      <c r="FB299" s="131" t="s">
        <v>251</v>
      </c>
      <c r="FC299" s="131" t="s">
        <v>59</v>
      </c>
      <c r="FD299" s="131" t="s">
        <v>59</v>
      </c>
      <c r="FJ299" s="131"/>
      <c r="FL299" s="131"/>
    </row>
    <row r="300" spans="1:168" s="109" customFormat="1" ht="15" x14ac:dyDescent="0.25">
      <c r="A300" s="166"/>
      <c r="B300" s="165"/>
      <c r="C300" s="350" t="s">
        <v>158</v>
      </c>
      <c r="D300" s="350"/>
      <c r="E300" s="350"/>
      <c r="F300" s="164"/>
      <c r="G300" s="162"/>
      <c r="H300" s="162"/>
      <c r="I300" s="162"/>
      <c r="J300" s="163"/>
      <c r="K300" s="162"/>
      <c r="L300" s="161">
        <v>-7457.96</v>
      </c>
      <c r="M300" s="160"/>
      <c r="N300" s="159">
        <v>-70850.62</v>
      </c>
      <c r="EZ300" s="153"/>
      <c r="FA300" s="152"/>
      <c r="FB300" s="131"/>
      <c r="FC300" s="131"/>
      <c r="FD300" s="131"/>
      <c r="FJ300" s="131" t="s">
        <v>158</v>
      </c>
      <c r="FL300" s="131"/>
    </row>
    <row r="301" spans="1:168" s="109" customFormat="1" ht="22.5" x14ac:dyDescent="0.25">
      <c r="A301" s="175" t="s">
        <v>250</v>
      </c>
      <c r="B301" s="174" t="s">
        <v>215</v>
      </c>
      <c r="C301" s="350" t="s">
        <v>49</v>
      </c>
      <c r="D301" s="350"/>
      <c r="E301" s="350"/>
      <c r="F301" s="164" t="s">
        <v>34</v>
      </c>
      <c r="G301" s="162">
        <v>34</v>
      </c>
      <c r="H301" s="173">
        <v>1</v>
      </c>
      <c r="I301" s="173">
        <v>34</v>
      </c>
      <c r="J301" s="161">
        <v>1719.04</v>
      </c>
      <c r="K301" s="170">
        <v>1.012</v>
      </c>
      <c r="L301" s="161">
        <v>59148.73</v>
      </c>
      <c r="M301" s="169">
        <v>9.5</v>
      </c>
      <c r="N301" s="159">
        <v>561912.93999999994</v>
      </c>
      <c r="EZ301" s="153"/>
      <c r="FA301" s="152"/>
      <c r="FB301" s="131" t="s">
        <v>49</v>
      </c>
      <c r="FC301" s="131" t="s">
        <v>59</v>
      </c>
      <c r="FD301" s="131" t="s">
        <v>59</v>
      </c>
      <c r="FJ301" s="131"/>
      <c r="FL301" s="131"/>
    </row>
    <row r="302" spans="1:168" s="109" customFormat="1" ht="15" x14ac:dyDescent="0.25">
      <c r="A302" s="168"/>
      <c r="B302" s="120"/>
      <c r="C302" s="354" t="s">
        <v>249</v>
      </c>
      <c r="D302" s="354"/>
      <c r="E302" s="354"/>
      <c r="F302" s="354"/>
      <c r="G302" s="354"/>
      <c r="H302" s="354"/>
      <c r="I302" s="354"/>
      <c r="J302" s="354"/>
      <c r="K302" s="354"/>
      <c r="L302" s="354"/>
      <c r="M302" s="354"/>
      <c r="N302" s="356"/>
      <c r="EZ302" s="153"/>
      <c r="FA302" s="152"/>
      <c r="FB302" s="131"/>
      <c r="FC302" s="131"/>
      <c r="FD302" s="131"/>
      <c r="FJ302" s="131"/>
      <c r="FK302" s="101" t="s">
        <v>249</v>
      </c>
      <c r="FL302" s="131"/>
    </row>
    <row r="303" spans="1:168" s="109" customFormat="1" ht="15" x14ac:dyDescent="0.25">
      <c r="A303" s="167"/>
      <c r="B303" s="137"/>
      <c r="C303" s="357" t="s">
        <v>159</v>
      </c>
      <c r="D303" s="357"/>
      <c r="E303" s="357"/>
      <c r="F303" s="357"/>
      <c r="G303" s="357"/>
      <c r="H303" s="357"/>
      <c r="I303" s="357"/>
      <c r="J303" s="357"/>
      <c r="K303" s="357"/>
      <c r="L303" s="357"/>
      <c r="M303" s="357"/>
      <c r="N303" s="358"/>
      <c r="EZ303" s="153"/>
      <c r="FA303" s="152"/>
      <c r="FB303" s="131"/>
      <c r="FC303" s="131"/>
      <c r="FD303" s="131"/>
      <c r="FF303" s="101" t="s">
        <v>159</v>
      </c>
      <c r="FJ303" s="131"/>
      <c r="FL303" s="131"/>
    </row>
    <row r="304" spans="1:168" s="109" customFormat="1" ht="15" x14ac:dyDescent="0.25">
      <c r="A304" s="166"/>
      <c r="B304" s="165"/>
      <c r="C304" s="350" t="s">
        <v>158</v>
      </c>
      <c r="D304" s="350"/>
      <c r="E304" s="350"/>
      <c r="F304" s="164"/>
      <c r="G304" s="162"/>
      <c r="H304" s="162"/>
      <c r="I304" s="162"/>
      <c r="J304" s="163"/>
      <c r="K304" s="162"/>
      <c r="L304" s="161">
        <v>59148.73</v>
      </c>
      <c r="M304" s="160"/>
      <c r="N304" s="159">
        <v>561912.93999999994</v>
      </c>
      <c r="EZ304" s="153"/>
      <c r="FA304" s="152"/>
      <c r="FB304" s="131"/>
      <c r="FC304" s="131"/>
      <c r="FD304" s="131"/>
      <c r="FJ304" s="131" t="s">
        <v>158</v>
      </c>
      <c r="FL304" s="131"/>
    </row>
    <row r="305" spans="1:168" s="109" customFormat="1" ht="33.75" x14ac:dyDescent="0.25">
      <c r="A305" s="175" t="s">
        <v>248</v>
      </c>
      <c r="B305" s="174" t="s">
        <v>247</v>
      </c>
      <c r="C305" s="350" t="s">
        <v>246</v>
      </c>
      <c r="D305" s="350"/>
      <c r="E305" s="350"/>
      <c r="F305" s="164" t="s">
        <v>36</v>
      </c>
      <c r="G305" s="162">
        <v>-0.10589999999999999</v>
      </c>
      <c r="H305" s="173">
        <v>1</v>
      </c>
      <c r="I305" s="199">
        <v>-0.10589999999999999</v>
      </c>
      <c r="J305" s="161">
        <v>10424</v>
      </c>
      <c r="K305" s="162"/>
      <c r="L305" s="161">
        <v>-1103.9000000000001</v>
      </c>
      <c r="M305" s="169">
        <v>9.5</v>
      </c>
      <c r="N305" s="159">
        <v>-10487.05</v>
      </c>
      <c r="EZ305" s="153"/>
      <c r="FA305" s="152"/>
      <c r="FB305" s="131" t="s">
        <v>246</v>
      </c>
      <c r="FC305" s="131" t="s">
        <v>59</v>
      </c>
      <c r="FD305" s="131" t="s">
        <v>59</v>
      </c>
      <c r="FJ305" s="131"/>
      <c r="FL305" s="131"/>
    </row>
    <row r="306" spans="1:168" s="109" customFormat="1" ht="15" x14ac:dyDescent="0.25">
      <c r="A306" s="166"/>
      <c r="B306" s="165"/>
      <c r="C306" s="350" t="s">
        <v>158</v>
      </c>
      <c r="D306" s="350"/>
      <c r="E306" s="350"/>
      <c r="F306" s="164"/>
      <c r="G306" s="162"/>
      <c r="H306" s="162"/>
      <c r="I306" s="162"/>
      <c r="J306" s="163"/>
      <c r="K306" s="162"/>
      <c r="L306" s="161">
        <v>-1103.9000000000001</v>
      </c>
      <c r="M306" s="160"/>
      <c r="N306" s="159">
        <v>-10487.05</v>
      </c>
      <c r="EZ306" s="153"/>
      <c r="FA306" s="152"/>
      <c r="FB306" s="131"/>
      <c r="FC306" s="131"/>
      <c r="FD306" s="131"/>
      <c r="FJ306" s="131" t="s">
        <v>158</v>
      </c>
      <c r="FL306" s="131"/>
    </row>
    <row r="307" spans="1:168" s="109" customFormat="1" ht="22.5" x14ac:dyDescent="0.25">
      <c r="A307" s="175" t="s">
        <v>245</v>
      </c>
      <c r="B307" s="174" t="s">
        <v>215</v>
      </c>
      <c r="C307" s="350" t="s">
        <v>50</v>
      </c>
      <c r="D307" s="350"/>
      <c r="E307" s="350"/>
      <c r="F307" s="164" t="s">
        <v>37</v>
      </c>
      <c r="G307" s="162">
        <v>204</v>
      </c>
      <c r="H307" s="173">
        <v>1</v>
      </c>
      <c r="I307" s="173">
        <v>204</v>
      </c>
      <c r="J307" s="171">
        <v>20.34</v>
      </c>
      <c r="K307" s="170">
        <v>1.012</v>
      </c>
      <c r="L307" s="161">
        <v>4199.1499999999996</v>
      </c>
      <c r="M307" s="169">
        <v>9.5</v>
      </c>
      <c r="N307" s="159">
        <v>39891.93</v>
      </c>
      <c r="EZ307" s="153"/>
      <c r="FA307" s="152"/>
      <c r="FB307" s="131" t="s">
        <v>50</v>
      </c>
      <c r="FC307" s="131" t="s">
        <v>59</v>
      </c>
      <c r="FD307" s="131" t="s">
        <v>59</v>
      </c>
      <c r="FJ307" s="131"/>
      <c r="FL307" s="131"/>
    </row>
    <row r="308" spans="1:168" s="109" customFormat="1" ht="15" x14ac:dyDescent="0.25">
      <c r="A308" s="168"/>
      <c r="B308" s="120"/>
      <c r="C308" s="354" t="s">
        <v>244</v>
      </c>
      <c r="D308" s="354"/>
      <c r="E308" s="354"/>
      <c r="F308" s="354"/>
      <c r="G308" s="354"/>
      <c r="H308" s="354"/>
      <c r="I308" s="354"/>
      <c r="J308" s="354"/>
      <c r="K308" s="354"/>
      <c r="L308" s="354"/>
      <c r="M308" s="354"/>
      <c r="N308" s="356"/>
      <c r="EZ308" s="153"/>
      <c r="FA308" s="152"/>
      <c r="FB308" s="131"/>
      <c r="FC308" s="131"/>
      <c r="FD308" s="131"/>
      <c r="FJ308" s="131"/>
      <c r="FK308" s="101" t="s">
        <v>244</v>
      </c>
      <c r="FL308" s="131"/>
    </row>
    <row r="309" spans="1:168" s="109" customFormat="1" ht="15" x14ac:dyDescent="0.25">
      <c r="A309" s="167"/>
      <c r="B309" s="137"/>
      <c r="C309" s="357" t="s">
        <v>159</v>
      </c>
      <c r="D309" s="357"/>
      <c r="E309" s="357"/>
      <c r="F309" s="357"/>
      <c r="G309" s="357"/>
      <c r="H309" s="357"/>
      <c r="I309" s="357"/>
      <c r="J309" s="357"/>
      <c r="K309" s="357"/>
      <c r="L309" s="357"/>
      <c r="M309" s="357"/>
      <c r="N309" s="358"/>
      <c r="EZ309" s="153"/>
      <c r="FA309" s="152"/>
      <c r="FB309" s="131"/>
      <c r="FC309" s="131"/>
      <c r="FD309" s="131"/>
      <c r="FF309" s="101" t="s">
        <v>159</v>
      </c>
      <c r="FJ309" s="131"/>
      <c r="FL309" s="131"/>
    </row>
    <row r="310" spans="1:168" s="109" customFormat="1" ht="15" x14ac:dyDescent="0.25">
      <c r="A310" s="166"/>
      <c r="B310" s="165"/>
      <c r="C310" s="350" t="s">
        <v>158</v>
      </c>
      <c r="D310" s="350"/>
      <c r="E310" s="350"/>
      <c r="F310" s="164"/>
      <c r="G310" s="162"/>
      <c r="H310" s="162"/>
      <c r="I310" s="162"/>
      <c r="J310" s="163"/>
      <c r="K310" s="162"/>
      <c r="L310" s="161">
        <v>4199.1499999999996</v>
      </c>
      <c r="M310" s="160"/>
      <c r="N310" s="159">
        <v>39891.93</v>
      </c>
      <c r="EZ310" s="153"/>
      <c r="FA310" s="152"/>
      <c r="FB310" s="131"/>
      <c r="FC310" s="131"/>
      <c r="FD310" s="131"/>
      <c r="FJ310" s="131" t="s">
        <v>158</v>
      </c>
      <c r="FL310" s="131"/>
    </row>
    <row r="311" spans="1:168" s="109" customFormat="1" ht="22.5" x14ac:dyDescent="0.25">
      <c r="A311" s="175" t="s">
        <v>243</v>
      </c>
      <c r="B311" s="174" t="s">
        <v>242</v>
      </c>
      <c r="C311" s="350" t="s">
        <v>241</v>
      </c>
      <c r="D311" s="350"/>
      <c r="E311" s="350"/>
      <c r="F311" s="164" t="s">
        <v>37</v>
      </c>
      <c r="G311" s="162">
        <v>1</v>
      </c>
      <c r="H311" s="173">
        <v>1</v>
      </c>
      <c r="I311" s="173">
        <v>1</v>
      </c>
      <c r="J311" s="163"/>
      <c r="K311" s="162"/>
      <c r="L311" s="163"/>
      <c r="M311" s="162"/>
      <c r="N311" s="192"/>
      <c r="EZ311" s="153"/>
      <c r="FA311" s="152"/>
      <c r="FB311" s="131" t="s">
        <v>241</v>
      </c>
      <c r="FC311" s="131" t="s">
        <v>59</v>
      </c>
      <c r="FD311" s="131" t="s">
        <v>59</v>
      </c>
      <c r="FJ311" s="131"/>
      <c r="FL311" s="131"/>
    </row>
    <row r="312" spans="1:168" s="109" customFormat="1" ht="67.5" x14ac:dyDescent="0.25">
      <c r="A312" s="167"/>
      <c r="B312" s="137" t="s">
        <v>183</v>
      </c>
      <c r="C312" s="357" t="s">
        <v>182</v>
      </c>
      <c r="D312" s="357"/>
      <c r="E312" s="357"/>
      <c r="F312" s="357"/>
      <c r="G312" s="357"/>
      <c r="H312" s="357"/>
      <c r="I312" s="357"/>
      <c r="J312" s="357"/>
      <c r="K312" s="357"/>
      <c r="L312" s="357"/>
      <c r="M312" s="357"/>
      <c r="N312" s="358"/>
      <c r="EZ312" s="153"/>
      <c r="FA312" s="152"/>
      <c r="FB312" s="131"/>
      <c r="FC312" s="131"/>
      <c r="FD312" s="131"/>
      <c r="FF312" s="101" t="s">
        <v>182</v>
      </c>
      <c r="FJ312" s="131"/>
      <c r="FL312" s="131"/>
    </row>
    <row r="313" spans="1:168" s="109" customFormat="1" ht="33.75" x14ac:dyDescent="0.25">
      <c r="A313" s="167"/>
      <c r="B313" s="137" t="s">
        <v>181</v>
      </c>
      <c r="C313" s="357" t="s">
        <v>180</v>
      </c>
      <c r="D313" s="357"/>
      <c r="E313" s="357"/>
      <c r="F313" s="357"/>
      <c r="G313" s="357"/>
      <c r="H313" s="357"/>
      <c r="I313" s="357"/>
      <c r="J313" s="357"/>
      <c r="K313" s="357"/>
      <c r="L313" s="357"/>
      <c r="M313" s="357"/>
      <c r="N313" s="358"/>
      <c r="EZ313" s="153"/>
      <c r="FA313" s="152"/>
      <c r="FB313" s="131"/>
      <c r="FC313" s="131"/>
      <c r="FD313" s="131"/>
      <c r="FF313" s="101" t="s">
        <v>180</v>
      </c>
      <c r="FJ313" s="131"/>
      <c r="FL313" s="131"/>
    </row>
    <row r="314" spans="1:168" s="109" customFormat="1" ht="15" x14ac:dyDescent="0.25">
      <c r="A314" s="190"/>
      <c r="B314" s="137" t="s">
        <v>179</v>
      </c>
      <c r="C314" s="354" t="s">
        <v>178</v>
      </c>
      <c r="D314" s="354"/>
      <c r="E314" s="354"/>
      <c r="F314" s="180"/>
      <c r="G314" s="156"/>
      <c r="H314" s="156"/>
      <c r="I314" s="156"/>
      <c r="J314" s="177">
        <v>660.34</v>
      </c>
      <c r="K314" s="188">
        <v>1.3225</v>
      </c>
      <c r="L314" s="177">
        <v>873.3</v>
      </c>
      <c r="M314" s="178">
        <v>52.21</v>
      </c>
      <c r="N314" s="176">
        <v>45594.99</v>
      </c>
      <c r="EZ314" s="153"/>
      <c r="FA314" s="152"/>
      <c r="FB314" s="131"/>
      <c r="FC314" s="131"/>
      <c r="FD314" s="131"/>
      <c r="FG314" s="101" t="s">
        <v>178</v>
      </c>
      <c r="FJ314" s="131"/>
      <c r="FL314" s="131"/>
    </row>
    <row r="315" spans="1:168" s="109" customFormat="1" ht="15" x14ac:dyDescent="0.25">
      <c r="A315" s="190"/>
      <c r="B315" s="137" t="s">
        <v>177</v>
      </c>
      <c r="C315" s="354" t="s">
        <v>176</v>
      </c>
      <c r="D315" s="354"/>
      <c r="E315" s="354"/>
      <c r="F315" s="180"/>
      <c r="G315" s="156"/>
      <c r="H315" s="156"/>
      <c r="I315" s="156"/>
      <c r="J315" s="191">
        <v>2600.9299999999998</v>
      </c>
      <c r="K315" s="188">
        <v>1.4375</v>
      </c>
      <c r="L315" s="191">
        <v>3738.84</v>
      </c>
      <c r="M315" s="178">
        <v>15.71</v>
      </c>
      <c r="N315" s="176">
        <v>58737.18</v>
      </c>
      <c r="EZ315" s="153"/>
      <c r="FA315" s="152"/>
      <c r="FB315" s="131"/>
      <c r="FC315" s="131"/>
      <c r="FD315" s="131"/>
      <c r="FG315" s="101" t="s">
        <v>176</v>
      </c>
      <c r="FJ315" s="131"/>
      <c r="FL315" s="131"/>
    </row>
    <row r="316" spans="1:168" s="109" customFormat="1" ht="15" x14ac:dyDescent="0.25">
      <c r="A316" s="190"/>
      <c r="B316" s="137" t="s">
        <v>175</v>
      </c>
      <c r="C316" s="354" t="s">
        <v>174</v>
      </c>
      <c r="D316" s="354"/>
      <c r="E316" s="354"/>
      <c r="F316" s="180"/>
      <c r="G316" s="156"/>
      <c r="H316" s="156"/>
      <c r="I316" s="156"/>
      <c r="J316" s="177">
        <v>282.81</v>
      </c>
      <c r="K316" s="188">
        <v>1.4375</v>
      </c>
      <c r="L316" s="177">
        <v>406.54</v>
      </c>
      <c r="M316" s="178">
        <v>52.21</v>
      </c>
      <c r="N316" s="176">
        <v>21225.45</v>
      </c>
      <c r="EZ316" s="153"/>
      <c r="FA316" s="152"/>
      <c r="FB316" s="131"/>
      <c r="FC316" s="131"/>
      <c r="FD316" s="131"/>
      <c r="FG316" s="101" t="s">
        <v>174</v>
      </c>
      <c r="FJ316" s="131"/>
      <c r="FL316" s="131"/>
    </row>
    <row r="317" spans="1:168" s="109" customFormat="1" ht="15" x14ac:dyDescent="0.25">
      <c r="A317" s="190"/>
      <c r="B317" s="137" t="s">
        <v>194</v>
      </c>
      <c r="C317" s="354" t="s">
        <v>193</v>
      </c>
      <c r="D317" s="354"/>
      <c r="E317" s="354"/>
      <c r="F317" s="180"/>
      <c r="G317" s="156"/>
      <c r="H317" s="156"/>
      <c r="I317" s="156"/>
      <c r="J317" s="191">
        <v>12218.73</v>
      </c>
      <c r="K317" s="156"/>
      <c r="L317" s="191">
        <v>12218.73</v>
      </c>
      <c r="M317" s="193">
        <v>9.5</v>
      </c>
      <c r="N317" s="176">
        <v>116077.94</v>
      </c>
      <c r="EZ317" s="153"/>
      <c r="FA317" s="152"/>
      <c r="FB317" s="131"/>
      <c r="FC317" s="131"/>
      <c r="FD317" s="131"/>
      <c r="FG317" s="101" t="s">
        <v>193</v>
      </c>
      <c r="FJ317" s="131"/>
      <c r="FL317" s="131"/>
    </row>
    <row r="318" spans="1:168" s="109" customFormat="1" ht="15" x14ac:dyDescent="0.25">
      <c r="A318" s="181"/>
      <c r="B318" s="137"/>
      <c r="C318" s="354" t="s">
        <v>173</v>
      </c>
      <c r="D318" s="354"/>
      <c r="E318" s="354"/>
      <c r="F318" s="180" t="s">
        <v>172</v>
      </c>
      <c r="G318" s="193">
        <v>78.8</v>
      </c>
      <c r="H318" s="188">
        <v>1.3225</v>
      </c>
      <c r="I318" s="198">
        <v>104.21299999999999</v>
      </c>
      <c r="J318" s="102"/>
      <c r="K318" s="156"/>
      <c r="L318" s="102"/>
      <c r="M318" s="156"/>
      <c r="N318" s="186"/>
      <c r="EZ318" s="153"/>
      <c r="FA318" s="152"/>
      <c r="FB318" s="131"/>
      <c r="FC318" s="131"/>
      <c r="FD318" s="131"/>
      <c r="FH318" s="101" t="s">
        <v>173</v>
      </c>
      <c r="FJ318" s="131"/>
      <c r="FL318" s="131"/>
    </row>
    <row r="319" spans="1:168" s="109" customFormat="1" ht="15" x14ac:dyDescent="0.25">
      <c r="A319" s="181"/>
      <c r="B319" s="137"/>
      <c r="C319" s="354" t="s">
        <v>171</v>
      </c>
      <c r="D319" s="354"/>
      <c r="E319" s="354"/>
      <c r="F319" s="180" t="s">
        <v>172</v>
      </c>
      <c r="G319" s="178">
        <v>22.71</v>
      </c>
      <c r="H319" s="188">
        <v>1.4375</v>
      </c>
      <c r="I319" s="197">
        <v>32.645625000000003</v>
      </c>
      <c r="J319" s="102"/>
      <c r="K319" s="156"/>
      <c r="L319" s="102"/>
      <c r="M319" s="156"/>
      <c r="N319" s="186"/>
      <c r="EZ319" s="153"/>
      <c r="FA319" s="152"/>
      <c r="FB319" s="131"/>
      <c r="FC319" s="131"/>
      <c r="FD319" s="131"/>
      <c r="FH319" s="101" t="s">
        <v>171</v>
      </c>
      <c r="FJ319" s="131"/>
      <c r="FL319" s="131"/>
    </row>
    <row r="320" spans="1:168" s="109" customFormat="1" ht="15" x14ac:dyDescent="0.25">
      <c r="A320" s="168"/>
      <c r="B320" s="137"/>
      <c r="C320" s="355" t="s">
        <v>170</v>
      </c>
      <c r="D320" s="355"/>
      <c r="E320" s="355"/>
      <c r="F320" s="185"/>
      <c r="G320" s="160"/>
      <c r="H320" s="160"/>
      <c r="I320" s="160"/>
      <c r="J320" s="184">
        <v>15480</v>
      </c>
      <c r="K320" s="160"/>
      <c r="L320" s="184">
        <v>16830.87</v>
      </c>
      <c r="M320" s="160"/>
      <c r="N320" s="182">
        <v>220410.11</v>
      </c>
      <c r="EZ320" s="153"/>
      <c r="FA320" s="152"/>
      <c r="FB320" s="131"/>
      <c r="FC320" s="131"/>
      <c r="FD320" s="131"/>
      <c r="FI320" s="101" t="s">
        <v>170</v>
      </c>
      <c r="FJ320" s="131"/>
      <c r="FL320" s="131"/>
    </row>
    <row r="321" spans="1:168" s="109" customFormat="1" ht="15" x14ac:dyDescent="0.25">
      <c r="A321" s="181"/>
      <c r="B321" s="137"/>
      <c r="C321" s="354" t="s">
        <v>169</v>
      </c>
      <c r="D321" s="354"/>
      <c r="E321" s="354"/>
      <c r="F321" s="180"/>
      <c r="G321" s="156"/>
      <c r="H321" s="156"/>
      <c r="I321" s="156"/>
      <c r="J321" s="102"/>
      <c r="K321" s="156"/>
      <c r="L321" s="191">
        <v>1279.8399999999999</v>
      </c>
      <c r="M321" s="156"/>
      <c r="N321" s="176">
        <v>66820.44</v>
      </c>
      <c r="EZ321" s="153"/>
      <c r="FA321" s="152"/>
      <c r="FB321" s="131"/>
      <c r="FC321" s="131"/>
      <c r="FD321" s="131"/>
      <c r="FH321" s="101" t="s">
        <v>169</v>
      </c>
      <c r="FJ321" s="131"/>
      <c r="FL321" s="131"/>
    </row>
    <row r="322" spans="1:168" s="109" customFormat="1" ht="22.5" x14ac:dyDescent="0.25">
      <c r="A322" s="181"/>
      <c r="B322" s="137" t="s">
        <v>168</v>
      </c>
      <c r="C322" s="354" t="s">
        <v>167</v>
      </c>
      <c r="D322" s="354"/>
      <c r="E322" s="354"/>
      <c r="F322" s="180" t="s">
        <v>165</v>
      </c>
      <c r="G322" s="179">
        <v>109</v>
      </c>
      <c r="H322" s="156"/>
      <c r="I322" s="179">
        <v>109</v>
      </c>
      <c r="J322" s="102"/>
      <c r="K322" s="156"/>
      <c r="L322" s="191">
        <v>1395.03</v>
      </c>
      <c r="M322" s="156"/>
      <c r="N322" s="176">
        <v>72834.28</v>
      </c>
      <c r="EZ322" s="153"/>
      <c r="FA322" s="152"/>
      <c r="FB322" s="131"/>
      <c r="FC322" s="131"/>
      <c r="FD322" s="131"/>
      <c r="FH322" s="101" t="s">
        <v>167</v>
      </c>
      <c r="FJ322" s="131"/>
      <c r="FL322" s="131"/>
    </row>
    <row r="323" spans="1:168" s="109" customFormat="1" ht="45" x14ac:dyDescent="0.25">
      <c r="A323" s="181"/>
      <c r="B323" s="137" t="s">
        <v>166</v>
      </c>
      <c r="C323" s="354" t="s">
        <v>164</v>
      </c>
      <c r="D323" s="354"/>
      <c r="E323" s="354"/>
      <c r="F323" s="180" t="s">
        <v>165</v>
      </c>
      <c r="G323" s="179">
        <v>65</v>
      </c>
      <c r="H323" s="178">
        <v>0.85</v>
      </c>
      <c r="I323" s="178">
        <v>55.25</v>
      </c>
      <c r="J323" s="102"/>
      <c r="K323" s="156"/>
      <c r="L323" s="177">
        <v>707.11</v>
      </c>
      <c r="M323" s="156"/>
      <c r="N323" s="176">
        <v>36918.29</v>
      </c>
      <c r="EZ323" s="153"/>
      <c r="FA323" s="152"/>
      <c r="FB323" s="131"/>
      <c r="FC323" s="131"/>
      <c r="FD323" s="131"/>
      <c r="FH323" s="101" t="s">
        <v>164</v>
      </c>
      <c r="FJ323" s="131"/>
      <c r="FL323" s="131"/>
    </row>
    <row r="324" spans="1:168" s="109" customFormat="1" ht="15" x14ac:dyDescent="0.25">
      <c r="A324" s="166"/>
      <c r="B324" s="165"/>
      <c r="C324" s="350" t="s">
        <v>158</v>
      </c>
      <c r="D324" s="350"/>
      <c r="E324" s="350"/>
      <c r="F324" s="164"/>
      <c r="G324" s="162"/>
      <c r="H324" s="162"/>
      <c r="I324" s="162"/>
      <c r="J324" s="163"/>
      <c r="K324" s="162"/>
      <c r="L324" s="161">
        <v>18933.009999999998</v>
      </c>
      <c r="M324" s="160"/>
      <c r="N324" s="159">
        <v>330162.68</v>
      </c>
      <c r="EZ324" s="153"/>
      <c r="FA324" s="152"/>
      <c r="FB324" s="131"/>
      <c r="FC324" s="131"/>
      <c r="FD324" s="131"/>
      <c r="FJ324" s="131" t="s">
        <v>158</v>
      </c>
      <c r="FL324" s="131"/>
    </row>
    <row r="325" spans="1:168" s="109" customFormat="1" ht="22.5" x14ac:dyDescent="0.25">
      <c r="A325" s="175" t="s">
        <v>240</v>
      </c>
      <c r="B325" s="174" t="s">
        <v>162</v>
      </c>
      <c r="C325" s="350" t="s">
        <v>31</v>
      </c>
      <c r="D325" s="350"/>
      <c r="E325" s="350"/>
      <c r="F325" s="164" t="s">
        <v>28</v>
      </c>
      <c r="G325" s="162">
        <v>14.51</v>
      </c>
      <c r="H325" s="173">
        <v>1</v>
      </c>
      <c r="I325" s="172">
        <v>14.51</v>
      </c>
      <c r="J325" s="171">
        <v>707.37</v>
      </c>
      <c r="K325" s="170">
        <v>1.012</v>
      </c>
      <c r="L325" s="161">
        <v>10387.11</v>
      </c>
      <c r="M325" s="169">
        <v>9.5</v>
      </c>
      <c r="N325" s="159">
        <v>98677.55</v>
      </c>
      <c r="EZ325" s="153"/>
      <c r="FA325" s="152"/>
      <c r="FB325" s="131" t="s">
        <v>31</v>
      </c>
      <c r="FC325" s="131" t="s">
        <v>59</v>
      </c>
      <c r="FD325" s="131" t="s">
        <v>59</v>
      </c>
      <c r="FJ325" s="131"/>
      <c r="FL325" s="131"/>
    </row>
    <row r="326" spans="1:168" s="109" customFormat="1" ht="15" x14ac:dyDescent="0.25">
      <c r="A326" s="168"/>
      <c r="B326" s="120"/>
      <c r="C326" s="354" t="s">
        <v>239</v>
      </c>
      <c r="D326" s="354"/>
      <c r="E326" s="354"/>
      <c r="F326" s="354"/>
      <c r="G326" s="354"/>
      <c r="H326" s="354"/>
      <c r="I326" s="354"/>
      <c r="J326" s="354"/>
      <c r="K326" s="354"/>
      <c r="L326" s="354"/>
      <c r="M326" s="354"/>
      <c r="N326" s="356"/>
      <c r="EZ326" s="153"/>
      <c r="FA326" s="152"/>
      <c r="FB326" s="131"/>
      <c r="FC326" s="131"/>
      <c r="FD326" s="131"/>
      <c r="FE326" s="101" t="s">
        <v>239</v>
      </c>
      <c r="FJ326" s="131"/>
      <c r="FL326" s="131"/>
    </row>
    <row r="327" spans="1:168" s="109" customFormat="1" ht="15" x14ac:dyDescent="0.25">
      <c r="A327" s="168"/>
      <c r="B327" s="120"/>
      <c r="C327" s="354" t="s">
        <v>160</v>
      </c>
      <c r="D327" s="354"/>
      <c r="E327" s="354"/>
      <c r="F327" s="354"/>
      <c r="G327" s="354"/>
      <c r="H327" s="354"/>
      <c r="I327" s="354"/>
      <c r="J327" s="354"/>
      <c r="K327" s="354"/>
      <c r="L327" s="354"/>
      <c r="M327" s="354"/>
      <c r="N327" s="356"/>
      <c r="EZ327" s="153"/>
      <c r="FA327" s="152"/>
      <c r="FB327" s="131"/>
      <c r="FC327" s="131"/>
      <c r="FD327" s="131"/>
      <c r="FJ327" s="131"/>
      <c r="FK327" s="101" t="s">
        <v>160</v>
      </c>
      <c r="FL327" s="131"/>
    </row>
    <row r="328" spans="1:168" s="109" customFormat="1" ht="15" x14ac:dyDescent="0.25">
      <c r="A328" s="167"/>
      <c r="B328" s="137"/>
      <c r="C328" s="357" t="s">
        <v>159</v>
      </c>
      <c r="D328" s="357"/>
      <c r="E328" s="357"/>
      <c r="F328" s="357"/>
      <c r="G328" s="357"/>
      <c r="H328" s="357"/>
      <c r="I328" s="357"/>
      <c r="J328" s="357"/>
      <c r="K328" s="357"/>
      <c r="L328" s="357"/>
      <c r="M328" s="357"/>
      <c r="N328" s="358"/>
      <c r="EZ328" s="153"/>
      <c r="FA328" s="152"/>
      <c r="FB328" s="131"/>
      <c r="FC328" s="131"/>
      <c r="FD328" s="131"/>
      <c r="FF328" s="101" t="s">
        <v>159</v>
      </c>
      <c r="FJ328" s="131"/>
      <c r="FL328" s="131"/>
    </row>
    <row r="329" spans="1:168" s="109" customFormat="1" ht="15" x14ac:dyDescent="0.25">
      <c r="A329" s="166"/>
      <c r="B329" s="165"/>
      <c r="C329" s="350" t="s">
        <v>158</v>
      </c>
      <c r="D329" s="350"/>
      <c r="E329" s="350"/>
      <c r="F329" s="164"/>
      <c r="G329" s="162"/>
      <c r="H329" s="162"/>
      <c r="I329" s="162"/>
      <c r="J329" s="163"/>
      <c r="K329" s="162"/>
      <c r="L329" s="161">
        <v>10387.11</v>
      </c>
      <c r="M329" s="160"/>
      <c r="N329" s="159">
        <v>98677.55</v>
      </c>
      <c r="EZ329" s="153"/>
      <c r="FA329" s="152"/>
      <c r="FB329" s="131"/>
      <c r="FC329" s="131"/>
      <c r="FD329" s="131"/>
      <c r="FJ329" s="131" t="s">
        <v>158</v>
      </c>
      <c r="FL329" s="131"/>
    </row>
    <row r="330" spans="1:168" s="109" customFormat="1" ht="45" x14ac:dyDescent="0.25">
      <c r="A330" s="175" t="s">
        <v>238</v>
      </c>
      <c r="B330" s="174" t="s">
        <v>237</v>
      </c>
      <c r="C330" s="350" t="s">
        <v>236</v>
      </c>
      <c r="D330" s="350"/>
      <c r="E330" s="350"/>
      <c r="F330" s="164" t="s">
        <v>12</v>
      </c>
      <c r="G330" s="162">
        <v>0.14599999999999999</v>
      </c>
      <c r="H330" s="173">
        <v>1</v>
      </c>
      <c r="I330" s="170">
        <v>0.14599999999999999</v>
      </c>
      <c r="J330" s="163"/>
      <c r="K330" s="162"/>
      <c r="L330" s="163"/>
      <c r="M330" s="162"/>
      <c r="N330" s="192"/>
      <c r="EZ330" s="153"/>
      <c r="FA330" s="152"/>
      <c r="FB330" s="131" t="s">
        <v>236</v>
      </c>
      <c r="FC330" s="131" t="s">
        <v>59</v>
      </c>
      <c r="FD330" s="131" t="s">
        <v>59</v>
      </c>
      <c r="FJ330" s="131"/>
      <c r="FL330" s="131"/>
    </row>
    <row r="331" spans="1:168" s="109" customFormat="1" ht="15" x14ac:dyDescent="0.25">
      <c r="A331" s="168"/>
      <c r="B331" s="120"/>
      <c r="C331" s="354" t="s">
        <v>235</v>
      </c>
      <c r="D331" s="354"/>
      <c r="E331" s="354"/>
      <c r="F331" s="354"/>
      <c r="G331" s="354"/>
      <c r="H331" s="354"/>
      <c r="I331" s="354"/>
      <c r="J331" s="354"/>
      <c r="K331" s="354"/>
      <c r="L331" s="354"/>
      <c r="M331" s="354"/>
      <c r="N331" s="356"/>
      <c r="EZ331" s="153"/>
      <c r="FA331" s="152"/>
      <c r="FB331" s="131"/>
      <c r="FC331" s="131"/>
      <c r="FD331" s="131"/>
      <c r="FE331" s="101" t="s">
        <v>235</v>
      </c>
      <c r="FJ331" s="131"/>
      <c r="FL331" s="131"/>
    </row>
    <row r="332" spans="1:168" s="109" customFormat="1" ht="67.5" x14ac:dyDescent="0.25">
      <c r="A332" s="167"/>
      <c r="B332" s="137" t="s">
        <v>183</v>
      </c>
      <c r="C332" s="357" t="s">
        <v>182</v>
      </c>
      <c r="D332" s="357"/>
      <c r="E332" s="357"/>
      <c r="F332" s="357"/>
      <c r="G332" s="357"/>
      <c r="H332" s="357"/>
      <c r="I332" s="357"/>
      <c r="J332" s="357"/>
      <c r="K332" s="357"/>
      <c r="L332" s="357"/>
      <c r="M332" s="357"/>
      <c r="N332" s="358"/>
      <c r="EZ332" s="153"/>
      <c r="FA332" s="152"/>
      <c r="FB332" s="131"/>
      <c r="FC332" s="131"/>
      <c r="FD332" s="131"/>
      <c r="FF332" s="101" t="s">
        <v>182</v>
      </c>
      <c r="FJ332" s="131"/>
      <c r="FL332" s="131"/>
    </row>
    <row r="333" spans="1:168" s="109" customFormat="1" ht="33.75" x14ac:dyDescent="0.25">
      <c r="A333" s="167"/>
      <c r="B333" s="137" t="s">
        <v>181</v>
      </c>
      <c r="C333" s="357" t="s">
        <v>180</v>
      </c>
      <c r="D333" s="357"/>
      <c r="E333" s="357"/>
      <c r="F333" s="357"/>
      <c r="G333" s="357"/>
      <c r="H333" s="357"/>
      <c r="I333" s="357"/>
      <c r="J333" s="357"/>
      <c r="K333" s="357"/>
      <c r="L333" s="357"/>
      <c r="M333" s="357"/>
      <c r="N333" s="358"/>
      <c r="EZ333" s="153"/>
      <c r="FA333" s="152"/>
      <c r="FB333" s="131"/>
      <c r="FC333" s="131"/>
      <c r="FD333" s="131"/>
      <c r="FF333" s="101" t="s">
        <v>180</v>
      </c>
      <c r="FJ333" s="131"/>
      <c r="FL333" s="131"/>
    </row>
    <row r="334" spans="1:168" s="109" customFormat="1" ht="15" x14ac:dyDescent="0.25">
      <c r="A334" s="190"/>
      <c r="B334" s="137" t="s">
        <v>179</v>
      </c>
      <c r="C334" s="354" t="s">
        <v>178</v>
      </c>
      <c r="D334" s="354"/>
      <c r="E334" s="354"/>
      <c r="F334" s="180"/>
      <c r="G334" s="156"/>
      <c r="H334" s="156"/>
      <c r="I334" s="156"/>
      <c r="J334" s="177">
        <v>663.75</v>
      </c>
      <c r="K334" s="188">
        <v>1.3225</v>
      </c>
      <c r="L334" s="177">
        <v>128.16</v>
      </c>
      <c r="M334" s="178">
        <v>52.21</v>
      </c>
      <c r="N334" s="176">
        <v>6691.23</v>
      </c>
      <c r="EZ334" s="153"/>
      <c r="FA334" s="152"/>
      <c r="FB334" s="131"/>
      <c r="FC334" s="131"/>
      <c r="FD334" s="131"/>
      <c r="FG334" s="101" t="s">
        <v>178</v>
      </c>
      <c r="FJ334" s="131"/>
      <c r="FL334" s="131"/>
    </row>
    <row r="335" spans="1:168" s="109" customFormat="1" ht="15" x14ac:dyDescent="0.25">
      <c r="A335" s="181"/>
      <c r="B335" s="137"/>
      <c r="C335" s="354" t="s">
        <v>173</v>
      </c>
      <c r="D335" s="354"/>
      <c r="E335" s="354"/>
      <c r="F335" s="180" t="s">
        <v>172</v>
      </c>
      <c r="G335" s="193">
        <v>88.5</v>
      </c>
      <c r="H335" s="188">
        <v>1.3225</v>
      </c>
      <c r="I335" s="187">
        <v>17.088022500000001</v>
      </c>
      <c r="J335" s="102"/>
      <c r="K335" s="156"/>
      <c r="L335" s="102"/>
      <c r="M335" s="156"/>
      <c r="N335" s="186"/>
      <c r="EZ335" s="153"/>
      <c r="FA335" s="152"/>
      <c r="FB335" s="131"/>
      <c r="FC335" s="131"/>
      <c r="FD335" s="131"/>
      <c r="FH335" s="101" t="s">
        <v>173</v>
      </c>
      <c r="FJ335" s="131"/>
      <c r="FL335" s="131"/>
    </row>
    <row r="336" spans="1:168" s="109" customFormat="1" ht="15" x14ac:dyDescent="0.25">
      <c r="A336" s="168"/>
      <c r="B336" s="137"/>
      <c r="C336" s="355" t="s">
        <v>170</v>
      </c>
      <c r="D336" s="355"/>
      <c r="E336" s="355"/>
      <c r="F336" s="185"/>
      <c r="G336" s="160"/>
      <c r="H336" s="160"/>
      <c r="I336" s="160"/>
      <c r="J336" s="183">
        <v>663.75</v>
      </c>
      <c r="K336" s="160"/>
      <c r="L336" s="183">
        <v>128.16</v>
      </c>
      <c r="M336" s="160"/>
      <c r="N336" s="182">
        <v>6691.23</v>
      </c>
      <c r="EZ336" s="153"/>
      <c r="FA336" s="152"/>
      <c r="FB336" s="131"/>
      <c r="FC336" s="131"/>
      <c r="FD336" s="131"/>
      <c r="FI336" s="101" t="s">
        <v>170</v>
      </c>
      <c r="FJ336" s="131"/>
      <c r="FL336" s="131"/>
    </row>
    <row r="337" spans="1:168" s="109" customFormat="1" ht="15" x14ac:dyDescent="0.25">
      <c r="A337" s="181"/>
      <c r="B337" s="137"/>
      <c r="C337" s="354" t="s">
        <v>169</v>
      </c>
      <c r="D337" s="354"/>
      <c r="E337" s="354"/>
      <c r="F337" s="180"/>
      <c r="G337" s="156"/>
      <c r="H337" s="156"/>
      <c r="I337" s="156"/>
      <c r="J337" s="102"/>
      <c r="K337" s="156"/>
      <c r="L337" s="177">
        <v>128.16</v>
      </c>
      <c r="M337" s="156"/>
      <c r="N337" s="176">
        <v>6691.23</v>
      </c>
      <c r="EZ337" s="153"/>
      <c r="FA337" s="152"/>
      <c r="FB337" s="131"/>
      <c r="FC337" s="131"/>
      <c r="FD337" s="131"/>
      <c r="FH337" s="101" t="s">
        <v>169</v>
      </c>
      <c r="FJ337" s="131"/>
      <c r="FL337" s="131"/>
    </row>
    <row r="338" spans="1:168" s="109" customFormat="1" ht="22.5" x14ac:dyDescent="0.25">
      <c r="A338" s="181"/>
      <c r="B338" s="137" t="s">
        <v>234</v>
      </c>
      <c r="C338" s="354" t="s">
        <v>233</v>
      </c>
      <c r="D338" s="354"/>
      <c r="E338" s="354"/>
      <c r="F338" s="180" t="s">
        <v>165</v>
      </c>
      <c r="G338" s="179">
        <v>89</v>
      </c>
      <c r="H338" s="156"/>
      <c r="I338" s="179">
        <v>89</v>
      </c>
      <c r="J338" s="102"/>
      <c r="K338" s="156"/>
      <c r="L338" s="177">
        <v>114.06</v>
      </c>
      <c r="M338" s="156"/>
      <c r="N338" s="176">
        <v>5955.19</v>
      </c>
      <c r="EZ338" s="153"/>
      <c r="FA338" s="152"/>
      <c r="FB338" s="131"/>
      <c r="FC338" s="131"/>
      <c r="FD338" s="131"/>
      <c r="FH338" s="101" t="s">
        <v>233</v>
      </c>
      <c r="FJ338" s="131"/>
      <c r="FL338" s="131"/>
    </row>
    <row r="339" spans="1:168" s="109" customFormat="1" ht="45" x14ac:dyDescent="0.25">
      <c r="A339" s="181"/>
      <c r="B339" s="137" t="s">
        <v>232</v>
      </c>
      <c r="C339" s="354" t="s">
        <v>231</v>
      </c>
      <c r="D339" s="354"/>
      <c r="E339" s="354"/>
      <c r="F339" s="180" t="s">
        <v>165</v>
      </c>
      <c r="G339" s="179">
        <v>40</v>
      </c>
      <c r="H339" s="178">
        <v>0.85</v>
      </c>
      <c r="I339" s="179">
        <v>34</v>
      </c>
      <c r="J339" s="102"/>
      <c r="K339" s="156"/>
      <c r="L339" s="177">
        <v>43.57</v>
      </c>
      <c r="M339" s="156"/>
      <c r="N339" s="176">
        <v>2275.02</v>
      </c>
      <c r="EZ339" s="153"/>
      <c r="FA339" s="152"/>
      <c r="FB339" s="131"/>
      <c r="FC339" s="131"/>
      <c r="FD339" s="131"/>
      <c r="FH339" s="101" t="s">
        <v>231</v>
      </c>
      <c r="FJ339" s="131"/>
      <c r="FL339" s="131"/>
    </row>
    <row r="340" spans="1:168" s="109" customFormat="1" ht="15" x14ac:dyDescent="0.25">
      <c r="A340" s="166"/>
      <c r="B340" s="165"/>
      <c r="C340" s="350" t="s">
        <v>158</v>
      </c>
      <c r="D340" s="350"/>
      <c r="E340" s="350"/>
      <c r="F340" s="164"/>
      <c r="G340" s="162"/>
      <c r="H340" s="162"/>
      <c r="I340" s="162"/>
      <c r="J340" s="163"/>
      <c r="K340" s="162"/>
      <c r="L340" s="171">
        <v>285.79000000000002</v>
      </c>
      <c r="M340" s="160"/>
      <c r="N340" s="159">
        <v>14921.44</v>
      </c>
      <c r="EZ340" s="153"/>
      <c r="FA340" s="152"/>
      <c r="FB340" s="131"/>
      <c r="FC340" s="131"/>
      <c r="FD340" s="131"/>
      <c r="FJ340" s="131" t="s">
        <v>158</v>
      </c>
      <c r="FL340" s="131"/>
    </row>
    <row r="341" spans="1:168" s="109" customFormat="1" ht="22.5" x14ac:dyDescent="0.25">
      <c r="A341" s="175" t="s">
        <v>230</v>
      </c>
      <c r="B341" s="174" t="s">
        <v>162</v>
      </c>
      <c r="C341" s="350" t="s">
        <v>27</v>
      </c>
      <c r="D341" s="350"/>
      <c r="E341" s="350"/>
      <c r="F341" s="164" t="s">
        <v>28</v>
      </c>
      <c r="G341" s="162">
        <v>16.059999999999999</v>
      </c>
      <c r="H341" s="173">
        <v>1</v>
      </c>
      <c r="I341" s="172">
        <v>16.059999999999999</v>
      </c>
      <c r="J341" s="171">
        <v>144.74</v>
      </c>
      <c r="K341" s="170">
        <v>1.012</v>
      </c>
      <c r="L341" s="161">
        <v>2352.42</v>
      </c>
      <c r="M341" s="169">
        <v>9.5</v>
      </c>
      <c r="N341" s="159">
        <v>22347.99</v>
      </c>
      <c r="EZ341" s="153"/>
      <c r="FA341" s="152"/>
      <c r="FB341" s="131" t="s">
        <v>27</v>
      </c>
      <c r="FC341" s="131" t="s">
        <v>59</v>
      </c>
      <c r="FD341" s="131" t="s">
        <v>59</v>
      </c>
      <c r="FJ341" s="131"/>
      <c r="FL341" s="131"/>
    </row>
    <row r="342" spans="1:168" s="109" customFormat="1" ht="15" x14ac:dyDescent="0.25">
      <c r="A342" s="168"/>
      <c r="B342" s="120"/>
      <c r="C342" s="354" t="s">
        <v>229</v>
      </c>
      <c r="D342" s="354"/>
      <c r="E342" s="354"/>
      <c r="F342" s="354"/>
      <c r="G342" s="354"/>
      <c r="H342" s="354"/>
      <c r="I342" s="354"/>
      <c r="J342" s="354"/>
      <c r="K342" s="354"/>
      <c r="L342" s="354"/>
      <c r="M342" s="354"/>
      <c r="N342" s="356"/>
      <c r="EZ342" s="153"/>
      <c r="FA342" s="152"/>
      <c r="FB342" s="131"/>
      <c r="FC342" s="131"/>
      <c r="FD342" s="131"/>
      <c r="FE342" s="101" t="s">
        <v>229</v>
      </c>
      <c r="FJ342" s="131"/>
      <c r="FL342" s="131"/>
    </row>
    <row r="343" spans="1:168" s="109" customFormat="1" ht="15" x14ac:dyDescent="0.25">
      <c r="A343" s="168"/>
      <c r="B343" s="120"/>
      <c r="C343" s="354" t="s">
        <v>228</v>
      </c>
      <c r="D343" s="354"/>
      <c r="E343" s="354"/>
      <c r="F343" s="354"/>
      <c r="G343" s="354"/>
      <c r="H343" s="354"/>
      <c r="I343" s="354"/>
      <c r="J343" s="354"/>
      <c r="K343" s="354"/>
      <c r="L343" s="354"/>
      <c r="M343" s="354"/>
      <c r="N343" s="356"/>
      <c r="EZ343" s="153"/>
      <c r="FA343" s="152"/>
      <c r="FB343" s="131"/>
      <c r="FC343" s="131"/>
      <c r="FD343" s="131"/>
      <c r="FJ343" s="131"/>
      <c r="FK343" s="101" t="s">
        <v>228</v>
      </c>
      <c r="FL343" s="131"/>
    </row>
    <row r="344" spans="1:168" s="109" customFormat="1" ht="15" x14ac:dyDescent="0.25">
      <c r="A344" s="167"/>
      <c r="B344" s="137"/>
      <c r="C344" s="357" t="s">
        <v>159</v>
      </c>
      <c r="D344" s="357"/>
      <c r="E344" s="357"/>
      <c r="F344" s="357"/>
      <c r="G344" s="357"/>
      <c r="H344" s="357"/>
      <c r="I344" s="357"/>
      <c r="J344" s="357"/>
      <c r="K344" s="357"/>
      <c r="L344" s="357"/>
      <c r="M344" s="357"/>
      <c r="N344" s="358"/>
      <c r="EZ344" s="153"/>
      <c r="FA344" s="152"/>
      <c r="FB344" s="131"/>
      <c r="FC344" s="131"/>
      <c r="FD344" s="131"/>
      <c r="FF344" s="101" t="s">
        <v>159</v>
      </c>
      <c r="FJ344" s="131"/>
      <c r="FL344" s="131"/>
    </row>
    <row r="345" spans="1:168" s="109" customFormat="1" ht="15" x14ac:dyDescent="0.25">
      <c r="A345" s="166"/>
      <c r="B345" s="165"/>
      <c r="C345" s="350" t="s">
        <v>158</v>
      </c>
      <c r="D345" s="350"/>
      <c r="E345" s="350"/>
      <c r="F345" s="164"/>
      <c r="G345" s="162"/>
      <c r="H345" s="162"/>
      <c r="I345" s="162"/>
      <c r="J345" s="163"/>
      <c r="K345" s="162"/>
      <c r="L345" s="161">
        <v>2352.42</v>
      </c>
      <c r="M345" s="160"/>
      <c r="N345" s="159">
        <v>22347.99</v>
      </c>
      <c r="EZ345" s="153"/>
      <c r="FA345" s="152"/>
      <c r="FB345" s="131"/>
      <c r="FC345" s="131"/>
      <c r="FD345" s="131"/>
      <c r="FJ345" s="131" t="s">
        <v>158</v>
      </c>
      <c r="FL345" s="131"/>
    </row>
    <row r="346" spans="1:168" s="109" customFormat="1" ht="22.5" x14ac:dyDescent="0.25">
      <c r="A346" s="175" t="s">
        <v>227</v>
      </c>
      <c r="B346" s="174" t="s">
        <v>226</v>
      </c>
      <c r="C346" s="350" t="s">
        <v>225</v>
      </c>
      <c r="D346" s="350"/>
      <c r="E346" s="350"/>
      <c r="F346" s="164" t="s">
        <v>51</v>
      </c>
      <c r="G346" s="162">
        <v>-1</v>
      </c>
      <c r="H346" s="173">
        <v>1</v>
      </c>
      <c r="I346" s="173">
        <v>-1</v>
      </c>
      <c r="J346" s="171">
        <v>15.12</v>
      </c>
      <c r="K346" s="162"/>
      <c r="L346" s="171">
        <v>-15.12</v>
      </c>
      <c r="M346" s="169">
        <v>9.5</v>
      </c>
      <c r="N346" s="196">
        <v>-143.63999999999999</v>
      </c>
      <c r="EZ346" s="153"/>
      <c r="FA346" s="152"/>
      <c r="FB346" s="131" t="s">
        <v>225</v>
      </c>
      <c r="FC346" s="131" t="s">
        <v>59</v>
      </c>
      <c r="FD346" s="131" t="s">
        <v>59</v>
      </c>
      <c r="FJ346" s="131"/>
      <c r="FL346" s="131"/>
    </row>
    <row r="347" spans="1:168" s="109" customFormat="1" ht="15" x14ac:dyDescent="0.25">
      <c r="A347" s="166"/>
      <c r="B347" s="165"/>
      <c r="C347" s="350" t="s">
        <v>158</v>
      </c>
      <c r="D347" s="350"/>
      <c r="E347" s="350"/>
      <c r="F347" s="164"/>
      <c r="G347" s="162"/>
      <c r="H347" s="162"/>
      <c r="I347" s="162"/>
      <c r="J347" s="163"/>
      <c r="K347" s="162"/>
      <c r="L347" s="171">
        <v>-15.12</v>
      </c>
      <c r="M347" s="160"/>
      <c r="N347" s="196">
        <v>-143.63999999999999</v>
      </c>
      <c r="EZ347" s="153"/>
      <c r="FA347" s="152"/>
      <c r="FB347" s="131"/>
      <c r="FC347" s="131"/>
      <c r="FD347" s="131"/>
      <c r="FJ347" s="131" t="s">
        <v>158</v>
      </c>
      <c r="FL347" s="131"/>
    </row>
    <row r="348" spans="1:168" s="109" customFormat="1" ht="45" x14ac:dyDescent="0.25">
      <c r="A348" s="175" t="s">
        <v>224</v>
      </c>
      <c r="B348" s="174" t="s">
        <v>223</v>
      </c>
      <c r="C348" s="350" t="s">
        <v>222</v>
      </c>
      <c r="D348" s="350"/>
      <c r="E348" s="350"/>
      <c r="F348" s="164" t="s">
        <v>36</v>
      </c>
      <c r="G348" s="162">
        <v>-1E-3</v>
      </c>
      <c r="H348" s="173">
        <v>1</v>
      </c>
      <c r="I348" s="170">
        <v>-1E-3</v>
      </c>
      <c r="J348" s="161">
        <v>16950</v>
      </c>
      <c r="K348" s="162"/>
      <c r="L348" s="171">
        <v>-16.95</v>
      </c>
      <c r="M348" s="169">
        <v>9.5</v>
      </c>
      <c r="N348" s="196">
        <v>-161.03</v>
      </c>
      <c r="EZ348" s="153"/>
      <c r="FA348" s="152"/>
      <c r="FB348" s="131" t="s">
        <v>222</v>
      </c>
      <c r="FC348" s="131" t="s">
        <v>59</v>
      </c>
      <c r="FD348" s="131" t="s">
        <v>59</v>
      </c>
      <c r="FJ348" s="131"/>
      <c r="FL348" s="131"/>
    </row>
    <row r="349" spans="1:168" s="109" customFormat="1" ht="15" x14ac:dyDescent="0.25">
      <c r="A349" s="166"/>
      <c r="B349" s="165"/>
      <c r="C349" s="350" t="s">
        <v>158</v>
      </c>
      <c r="D349" s="350"/>
      <c r="E349" s="350"/>
      <c r="F349" s="164"/>
      <c r="G349" s="162"/>
      <c r="H349" s="162"/>
      <c r="I349" s="162"/>
      <c r="J349" s="163"/>
      <c r="K349" s="162"/>
      <c r="L349" s="171">
        <v>-16.95</v>
      </c>
      <c r="M349" s="160"/>
      <c r="N349" s="196">
        <v>-161.03</v>
      </c>
      <c r="EZ349" s="153"/>
      <c r="FA349" s="152"/>
      <c r="FB349" s="131"/>
      <c r="FC349" s="131"/>
      <c r="FD349" s="131"/>
      <c r="FJ349" s="131" t="s">
        <v>158</v>
      </c>
      <c r="FL349" s="131"/>
    </row>
    <row r="350" spans="1:168" s="109" customFormat="1" ht="15" x14ac:dyDescent="0.25">
      <c r="A350" s="175" t="s">
        <v>221</v>
      </c>
      <c r="B350" s="174" t="s">
        <v>220</v>
      </c>
      <c r="C350" s="350" t="s">
        <v>52</v>
      </c>
      <c r="D350" s="350"/>
      <c r="E350" s="350"/>
      <c r="F350" s="164" t="s">
        <v>51</v>
      </c>
      <c r="G350" s="162">
        <v>6.36</v>
      </c>
      <c r="H350" s="173">
        <v>1</v>
      </c>
      <c r="I350" s="172">
        <v>6.36</v>
      </c>
      <c r="J350" s="171">
        <v>16.66</v>
      </c>
      <c r="K350" s="162"/>
      <c r="L350" s="171">
        <v>105.96</v>
      </c>
      <c r="M350" s="169">
        <v>9.5</v>
      </c>
      <c r="N350" s="159">
        <v>1006.62</v>
      </c>
      <c r="EZ350" s="153"/>
      <c r="FA350" s="152"/>
      <c r="FB350" s="131" t="s">
        <v>52</v>
      </c>
      <c r="FC350" s="131" t="s">
        <v>59</v>
      </c>
      <c r="FD350" s="131" t="s">
        <v>59</v>
      </c>
      <c r="FJ350" s="131"/>
      <c r="FL350" s="131"/>
    </row>
    <row r="351" spans="1:168" s="109" customFormat="1" ht="15" x14ac:dyDescent="0.25">
      <c r="A351" s="166"/>
      <c r="B351" s="165"/>
      <c r="C351" s="350" t="s">
        <v>158</v>
      </c>
      <c r="D351" s="350"/>
      <c r="E351" s="350"/>
      <c r="F351" s="164"/>
      <c r="G351" s="162"/>
      <c r="H351" s="162"/>
      <c r="I351" s="162"/>
      <c r="J351" s="163"/>
      <c r="K351" s="162"/>
      <c r="L351" s="171">
        <v>105.96</v>
      </c>
      <c r="M351" s="160"/>
      <c r="N351" s="159">
        <v>1006.62</v>
      </c>
      <c r="EZ351" s="153"/>
      <c r="FA351" s="152"/>
      <c r="FB351" s="131"/>
      <c r="FC351" s="131"/>
      <c r="FD351" s="131"/>
      <c r="FJ351" s="131" t="s">
        <v>158</v>
      </c>
      <c r="FL351" s="131"/>
    </row>
    <row r="352" spans="1:168" s="109" customFormat="1" ht="22.5" x14ac:dyDescent="0.25">
      <c r="A352" s="175" t="s">
        <v>219</v>
      </c>
      <c r="B352" s="174" t="s">
        <v>218</v>
      </c>
      <c r="C352" s="350" t="s">
        <v>217</v>
      </c>
      <c r="D352" s="350"/>
      <c r="E352" s="350"/>
      <c r="F352" s="164" t="s">
        <v>36</v>
      </c>
      <c r="G352" s="162">
        <v>-1.94</v>
      </c>
      <c r="H352" s="173">
        <v>1</v>
      </c>
      <c r="I352" s="172">
        <v>-1.94</v>
      </c>
      <c r="J352" s="161">
        <v>1448.8</v>
      </c>
      <c r="K352" s="162"/>
      <c r="L352" s="161">
        <v>-2810.67</v>
      </c>
      <c r="M352" s="169">
        <v>9.5</v>
      </c>
      <c r="N352" s="159">
        <v>-26701.37</v>
      </c>
      <c r="EZ352" s="153"/>
      <c r="FA352" s="152"/>
      <c r="FB352" s="131" t="s">
        <v>217</v>
      </c>
      <c r="FC352" s="131" t="s">
        <v>59</v>
      </c>
      <c r="FD352" s="131" t="s">
        <v>59</v>
      </c>
      <c r="FJ352" s="131"/>
      <c r="FL352" s="131"/>
    </row>
    <row r="353" spans="1:168" s="109" customFormat="1" ht="15" x14ac:dyDescent="0.25">
      <c r="A353" s="166"/>
      <c r="B353" s="165"/>
      <c r="C353" s="350" t="s">
        <v>158</v>
      </c>
      <c r="D353" s="350"/>
      <c r="E353" s="350"/>
      <c r="F353" s="164"/>
      <c r="G353" s="162"/>
      <c r="H353" s="162"/>
      <c r="I353" s="162"/>
      <c r="J353" s="163"/>
      <c r="K353" s="162"/>
      <c r="L353" s="161">
        <v>-2810.67</v>
      </c>
      <c r="M353" s="160"/>
      <c r="N353" s="159">
        <v>-26701.37</v>
      </c>
      <c r="EZ353" s="153"/>
      <c r="FA353" s="152"/>
      <c r="FB353" s="131"/>
      <c r="FC353" s="131"/>
      <c r="FD353" s="131"/>
      <c r="FJ353" s="131" t="s">
        <v>158</v>
      </c>
      <c r="FL353" s="131"/>
    </row>
    <row r="354" spans="1:168" s="109" customFormat="1" ht="22.5" x14ac:dyDescent="0.25">
      <c r="A354" s="175" t="s">
        <v>216</v>
      </c>
      <c r="B354" s="174" t="s">
        <v>215</v>
      </c>
      <c r="C354" s="350" t="s">
        <v>53</v>
      </c>
      <c r="D354" s="350"/>
      <c r="E354" s="350"/>
      <c r="F354" s="164" t="s">
        <v>34</v>
      </c>
      <c r="G354" s="162">
        <v>1</v>
      </c>
      <c r="H354" s="173">
        <v>1</v>
      </c>
      <c r="I354" s="173">
        <v>1</v>
      </c>
      <c r="J354" s="161">
        <v>18421.05</v>
      </c>
      <c r="K354" s="170">
        <v>1.012</v>
      </c>
      <c r="L354" s="161">
        <v>18642.099999999999</v>
      </c>
      <c r="M354" s="169">
        <v>9.5</v>
      </c>
      <c r="N354" s="159">
        <v>177099.95</v>
      </c>
      <c r="EZ354" s="153"/>
      <c r="FA354" s="152"/>
      <c r="FB354" s="131" t="s">
        <v>53</v>
      </c>
      <c r="FC354" s="131" t="s">
        <v>59</v>
      </c>
      <c r="FD354" s="131" t="s">
        <v>59</v>
      </c>
      <c r="FJ354" s="131"/>
      <c r="FL354" s="131"/>
    </row>
    <row r="355" spans="1:168" s="109" customFormat="1" ht="15" x14ac:dyDescent="0.25">
      <c r="A355" s="168"/>
      <c r="B355" s="120"/>
      <c r="C355" s="354" t="s">
        <v>214</v>
      </c>
      <c r="D355" s="354"/>
      <c r="E355" s="354"/>
      <c r="F355" s="354"/>
      <c r="G355" s="354"/>
      <c r="H355" s="354"/>
      <c r="I355" s="354"/>
      <c r="J355" s="354"/>
      <c r="K355" s="354"/>
      <c r="L355" s="354"/>
      <c r="M355" s="354"/>
      <c r="N355" s="356"/>
      <c r="EZ355" s="153"/>
      <c r="FA355" s="152"/>
      <c r="FB355" s="131"/>
      <c r="FC355" s="131"/>
      <c r="FD355" s="131"/>
      <c r="FJ355" s="131"/>
      <c r="FK355" s="101" t="s">
        <v>214</v>
      </c>
      <c r="FL355" s="131"/>
    </row>
    <row r="356" spans="1:168" s="109" customFormat="1" ht="15" x14ac:dyDescent="0.25">
      <c r="A356" s="167"/>
      <c r="B356" s="137"/>
      <c r="C356" s="357" t="s">
        <v>159</v>
      </c>
      <c r="D356" s="357"/>
      <c r="E356" s="357"/>
      <c r="F356" s="357"/>
      <c r="G356" s="357"/>
      <c r="H356" s="357"/>
      <c r="I356" s="357"/>
      <c r="J356" s="357"/>
      <c r="K356" s="357"/>
      <c r="L356" s="357"/>
      <c r="M356" s="357"/>
      <c r="N356" s="358"/>
      <c r="EZ356" s="153"/>
      <c r="FA356" s="152"/>
      <c r="FB356" s="131"/>
      <c r="FC356" s="131"/>
      <c r="FD356" s="131"/>
      <c r="FF356" s="101" t="s">
        <v>159</v>
      </c>
      <c r="FJ356" s="131"/>
      <c r="FL356" s="131"/>
    </row>
    <row r="357" spans="1:168" s="109" customFormat="1" ht="15" x14ac:dyDescent="0.25">
      <c r="A357" s="166"/>
      <c r="B357" s="165"/>
      <c r="C357" s="350" t="s">
        <v>158</v>
      </c>
      <c r="D357" s="350"/>
      <c r="E357" s="350"/>
      <c r="F357" s="164"/>
      <c r="G357" s="162"/>
      <c r="H357" s="162"/>
      <c r="I357" s="162"/>
      <c r="J357" s="163"/>
      <c r="K357" s="162"/>
      <c r="L357" s="161">
        <v>18642.099999999999</v>
      </c>
      <c r="M357" s="160"/>
      <c r="N357" s="159">
        <v>177099.95</v>
      </c>
      <c r="EZ357" s="153"/>
      <c r="FA357" s="152"/>
      <c r="FB357" s="131"/>
      <c r="FC357" s="131"/>
      <c r="FD357" s="131"/>
      <c r="FJ357" s="131" t="s">
        <v>158</v>
      </c>
      <c r="FL357" s="131"/>
    </row>
    <row r="358" spans="1:168" s="109" customFormat="1" ht="45" x14ac:dyDescent="0.25">
      <c r="A358" s="175" t="s">
        <v>213</v>
      </c>
      <c r="B358" s="174" t="s">
        <v>212</v>
      </c>
      <c r="C358" s="350" t="s">
        <v>211</v>
      </c>
      <c r="D358" s="350"/>
      <c r="E358" s="350"/>
      <c r="F358" s="164" t="s">
        <v>36</v>
      </c>
      <c r="G358" s="162">
        <v>1.321</v>
      </c>
      <c r="H358" s="173">
        <v>1</v>
      </c>
      <c r="I358" s="170">
        <v>1.321</v>
      </c>
      <c r="J358" s="163"/>
      <c r="K358" s="162"/>
      <c r="L358" s="163"/>
      <c r="M358" s="162"/>
      <c r="N358" s="192"/>
      <c r="EZ358" s="153"/>
      <c r="FA358" s="152"/>
      <c r="FB358" s="131" t="s">
        <v>211</v>
      </c>
      <c r="FC358" s="131" t="s">
        <v>59</v>
      </c>
      <c r="FD358" s="131" t="s">
        <v>59</v>
      </c>
      <c r="FJ358" s="131"/>
      <c r="FL358" s="131"/>
    </row>
    <row r="359" spans="1:168" s="109" customFormat="1" ht="67.5" x14ac:dyDescent="0.25">
      <c r="A359" s="167"/>
      <c r="B359" s="137" t="s">
        <v>183</v>
      </c>
      <c r="C359" s="357" t="s">
        <v>182</v>
      </c>
      <c r="D359" s="357"/>
      <c r="E359" s="357"/>
      <c r="F359" s="357"/>
      <c r="G359" s="357"/>
      <c r="H359" s="357"/>
      <c r="I359" s="357"/>
      <c r="J359" s="357"/>
      <c r="K359" s="357"/>
      <c r="L359" s="357"/>
      <c r="M359" s="357"/>
      <c r="N359" s="358"/>
      <c r="EZ359" s="153"/>
      <c r="FA359" s="152"/>
      <c r="FB359" s="131"/>
      <c r="FC359" s="131"/>
      <c r="FD359" s="131"/>
      <c r="FF359" s="101" t="s">
        <v>182</v>
      </c>
      <c r="FJ359" s="131"/>
      <c r="FL359" s="131"/>
    </row>
    <row r="360" spans="1:168" s="109" customFormat="1" ht="33.75" x14ac:dyDescent="0.25">
      <c r="A360" s="167"/>
      <c r="B360" s="137" t="s">
        <v>181</v>
      </c>
      <c r="C360" s="357" t="s">
        <v>180</v>
      </c>
      <c r="D360" s="357"/>
      <c r="E360" s="357"/>
      <c r="F360" s="357"/>
      <c r="G360" s="357"/>
      <c r="H360" s="357"/>
      <c r="I360" s="357"/>
      <c r="J360" s="357"/>
      <c r="K360" s="357"/>
      <c r="L360" s="357"/>
      <c r="M360" s="357"/>
      <c r="N360" s="358"/>
      <c r="EZ360" s="153"/>
      <c r="FA360" s="152"/>
      <c r="FB360" s="131"/>
      <c r="FC360" s="131"/>
      <c r="FD360" s="131"/>
      <c r="FF360" s="101" t="s">
        <v>180</v>
      </c>
      <c r="FJ360" s="131"/>
      <c r="FL360" s="131"/>
    </row>
    <row r="361" spans="1:168" s="109" customFormat="1" ht="15" x14ac:dyDescent="0.25">
      <c r="A361" s="190"/>
      <c r="B361" s="137" t="s">
        <v>179</v>
      </c>
      <c r="C361" s="354" t="s">
        <v>178</v>
      </c>
      <c r="D361" s="354"/>
      <c r="E361" s="354"/>
      <c r="F361" s="180"/>
      <c r="G361" s="156"/>
      <c r="H361" s="156"/>
      <c r="I361" s="156"/>
      <c r="J361" s="191">
        <v>1424.14</v>
      </c>
      <c r="K361" s="188">
        <v>1.3225</v>
      </c>
      <c r="L361" s="191">
        <v>2488</v>
      </c>
      <c r="M361" s="178">
        <v>52.21</v>
      </c>
      <c r="N361" s="176">
        <v>129898.48</v>
      </c>
      <c r="EZ361" s="153"/>
      <c r="FA361" s="152"/>
      <c r="FB361" s="131"/>
      <c r="FC361" s="131"/>
      <c r="FD361" s="131"/>
      <c r="FG361" s="101" t="s">
        <v>178</v>
      </c>
      <c r="FJ361" s="131"/>
      <c r="FL361" s="131"/>
    </row>
    <row r="362" spans="1:168" s="109" customFormat="1" ht="15" x14ac:dyDescent="0.25">
      <c r="A362" s="190"/>
      <c r="B362" s="137" t="s">
        <v>177</v>
      </c>
      <c r="C362" s="354" t="s">
        <v>176</v>
      </c>
      <c r="D362" s="354"/>
      <c r="E362" s="354"/>
      <c r="F362" s="180"/>
      <c r="G362" s="156"/>
      <c r="H362" s="156"/>
      <c r="I362" s="156"/>
      <c r="J362" s="191">
        <v>2274.14</v>
      </c>
      <c r="K362" s="188">
        <v>1.4375</v>
      </c>
      <c r="L362" s="191">
        <v>4318.45</v>
      </c>
      <c r="M362" s="178">
        <v>15.71</v>
      </c>
      <c r="N362" s="176">
        <v>67842.850000000006</v>
      </c>
      <c r="EZ362" s="153"/>
      <c r="FA362" s="152"/>
      <c r="FB362" s="131"/>
      <c r="FC362" s="131"/>
      <c r="FD362" s="131"/>
      <c r="FG362" s="101" t="s">
        <v>176</v>
      </c>
      <c r="FJ362" s="131"/>
      <c r="FL362" s="131"/>
    </row>
    <row r="363" spans="1:168" s="109" customFormat="1" ht="15" x14ac:dyDescent="0.25">
      <c r="A363" s="190"/>
      <c r="B363" s="137" t="s">
        <v>175</v>
      </c>
      <c r="C363" s="354" t="s">
        <v>174</v>
      </c>
      <c r="D363" s="354"/>
      <c r="E363" s="354"/>
      <c r="F363" s="180"/>
      <c r="G363" s="156"/>
      <c r="H363" s="156"/>
      <c r="I363" s="156"/>
      <c r="J363" s="177">
        <v>18.77</v>
      </c>
      <c r="K363" s="188">
        <v>1.4375</v>
      </c>
      <c r="L363" s="177">
        <v>35.64</v>
      </c>
      <c r="M363" s="178">
        <v>52.21</v>
      </c>
      <c r="N363" s="176">
        <v>1860.76</v>
      </c>
      <c r="EZ363" s="153"/>
      <c r="FA363" s="152"/>
      <c r="FB363" s="131"/>
      <c r="FC363" s="131"/>
      <c r="FD363" s="131"/>
      <c r="FG363" s="101" t="s">
        <v>174</v>
      </c>
      <c r="FJ363" s="131"/>
      <c r="FL363" s="131"/>
    </row>
    <row r="364" spans="1:168" s="109" customFormat="1" ht="15" x14ac:dyDescent="0.25">
      <c r="A364" s="190"/>
      <c r="B364" s="137" t="s">
        <v>194</v>
      </c>
      <c r="C364" s="354" t="s">
        <v>193</v>
      </c>
      <c r="D364" s="354"/>
      <c r="E364" s="354"/>
      <c r="F364" s="180"/>
      <c r="G364" s="156"/>
      <c r="H364" s="156"/>
      <c r="I364" s="156"/>
      <c r="J364" s="177">
        <v>755.16</v>
      </c>
      <c r="K364" s="156"/>
      <c r="L364" s="177">
        <v>997.57</v>
      </c>
      <c r="M364" s="193">
        <v>9.5</v>
      </c>
      <c r="N364" s="176">
        <v>9476.92</v>
      </c>
      <c r="EZ364" s="153"/>
      <c r="FA364" s="152"/>
      <c r="FB364" s="131"/>
      <c r="FC364" s="131"/>
      <c r="FD364" s="131"/>
      <c r="FG364" s="101" t="s">
        <v>193</v>
      </c>
      <c r="FJ364" s="131"/>
      <c r="FL364" s="131"/>
    </row>
    <row r="365" spans="1:168" s="109" customFormat="1" ht="15" x14ac:dyDescent="0.25">
      <c r="A365" s="181"/>
      <c r="B365" s="137"/>
      <c r="C365" s="354" t="s">
        <v>173</v>
      </c>
      <c r="D365" s="354"/>
      <c r="E365" s="354"/>
      <c r="F365" s="180" t="s">
        <v>172</v>
      </c>
      <c r="G365" s="178">
        <v>148.04</v>
      </c>
      <c r="H365" s="188">
        <v>1.3225</v>
      </c>
      <c r="I365" s="187">
        <v>258.62921089999998</v>
      </c>
      <c r="J365" s="102"/>
      <c r="K365" s="156"/>
      <c r="L365" s="102"/>
      <c r="M365" s="156"/>
      <c r="N365" s="186"/>
      <c r="EZ365" s="153"/>
      <c r="FA365" s="152"/>
      <c r="FB365" s="131"/>
      <c r="FC365" s="131"/>
      <c r="FD365" s="131"/>
      <c r="FH365" s="101" t="s">
        <v>173</v>
      </c>
      <c r="FJ365" s="131"/>
      <c r="FL365" s="131"/>
    </row>
    <row r="366" spans="1:168" s="109" customFormat="1" ht="15" x14ac:dyDescent="0.25">
      <c r="A366" s="181"/>
      <c r="B366" s="137"/>
      <c r="C366" s="354" t="s">
        <v>171</v>
      </c>
      <c r="D366" s="354"/>
      <c r="E366" s="354"/>
      <c r="F366" s="180" t="s">
        <v>172</v>
      </c>
      <c r="G366" s="178">
        <v>1.39</v>
      </c>
      <c r="H366" s="188">
        <v>1.4375</v>
      </c>
      <c r="I366" s="187">
        <v>2.6395230999999999</v>
      </c>
      <c r="J366" s="102"/>
      <c r="K366" s="156"/>
      <c r="L366" s="102"/>
      <c r="M366" s="156"/>
      <c r="N366" s="186"/>
      <c r="EZ366" s="153"/>
      <c r="FA366" s="152"/>
      <c r="FB366" s="131"/>
      <c r="FC366" s="131"/>
      <c r="FD366" s="131"/>
      <c r="FH366" s="101" t="s">
        <v>171</v>
      </c>
      <c r="FJ366" s="131"/>
      <c r="FL366" s="131"/>
    </row>
    <row r="367" spans="1:168" s="109" customFormat="1" ht="15" x14ac:dyDescent="0.25">
      <c r="A367" s="168"/>
      <c r="B367" s="137"/>
      <c r="C367" s="355" t="s">
        <v>170</v>
      </c>
      <c r="D367" s="355"/>
      <c r="E367" s="355"/>
      <c r="F367" s="185"/>
      <c r="G367" s="160"/>
      <c r="H367" s="160"/>
      <c r="I367" s="160"/>
      <c r="J367" s="184">
        <v>4453.4399999999996</v>
      </c>
      <c r="K367" s="160"/>
      <c r="L367" s="184">
        <v>7804.02</v>
      </c>
      <c r="M367" s="160"/>
      <c r="N367" s="182">
        <v>207218.25</v>
      </c>
      <c r="EZ367" s="153"/>
      <c r="FA367" s="152"/>
      <c r="FB367" s="131"/>
      <c r="FC367" s="131"/>
      <c r="FD367" s="131"/>
      <c r="FI367" s="101" t="s">
        <v>170</v>
      </c>
      <c r="FJ367" s="131"/>
      <c r="FL367" s="131"/>
    </row>
    <row r="368" spans="1:168" s="109" customFormat="1" ht="15" x14ac:dyDescent="0.25">
      <c r="A368" s="181"/>
      <c r="B368" s="137"/>
      <c r="C368" s="354" t="s">
        <v>169</v>
      </c>
      <c r="D368" s="354"/>
      <c r="E368" s="354"/>
      <c r="F368" s="180"/>
      <c r="G368" s="156"/>
      <c r="H368" s="156"/>
      <c r="I368" s="156"/>
      <c r="J368" s="102"/>
      <c r="K368" s="156"/>
      <c r="L368" s="191">
        <v>2523.64</v>
      </c>
      <c r="M368" s="156"/>
      <c r="N368" s="176">
        <v>131759.24</v>
      </c>
      <c r="EZ368" s="153"/>
      <c r="FA368" s="152"/>
      <c r="FB368" s="131"/>
      <c r="FC368" s="131"/>
      <c r="FD368" s="131"/>
      <c r="FH368" s="101" t="s">
        <v>169</v>
      </c>
      <c r="FJ368" s="131"/>
      <c r="FL368" s="131"/>
    </row>
    <row r="369" spans="1:168" s="109" customFormat="1" ht="22.5" x14ac:dyDescent="0.25">
      <c r="A369" s="181"/>
      <c r="B369" s="137" t="s">
        <v>206</v>
      </c>
      <c r="C369" s="354" t="s">
        <v>205</v>
      </c>
      <c r="D369" s="354"/>
      <c r="E369" s="354"/>
      <c r="F369" s="180" t="s">
        <v>165</v>
      </c>
      <c r="G369" s="179">
        <v>93</v>
      </c>
      <c r="H369" s="156"/>
      <c r="I369" s="179">
        <v>93</v>
      </c>
      <c r="J369" s="102"/>
      <c r="K369" s="156"/>
      <c r="L369" s="191">
        <v>2346.9899999999998</v>
      </c>
      <c r="M369" s="156"/>
      <c r="N369" s="176">
        <v>122536.09</v>
      </c>
      <c r="EZ369" s="153"/>
      <c r="FA369" s="152"/>
      <c r="FB369" s="131"/>
      <c r="FC369" s="131"/>
      <c r="FD369" s="131"/>
      <c r="FH369" s="101" t="s">
        <v>205</v>
      </c>
      <c r="FJ369" s="131"/>
      <c r="FL369" s="131"/>
    </row>
    <row r="370" spans="1:168" s="109" customFormat="1" ht="45" x14ac:dyDescent="0.25">
      <c r="A370" s="181"/>
      <c r="B370" s="137" t="s">
        <v>204</v>
      </c>
      <c r="C370" s="354" t="s">
        <v>203</v>
      </c>
      <c r="D370" s="354"/>
      <c r="E370" s="354"/>
      <c r="F370" s="180" t="s">
        <v>165</v>
      </c>
      <c r="G370" s="179">
        <v>62</v>
      </c>
      <c r="H370" s="178">
        <v>0.85</v>
      </c>
      <c r="I370" s="193">
        <v>52.7</v>
      </c>
      <c r="J370" s="102"/>
      <c r="K370" s="156"/>
      <c r="L370" s="191">
        <v>1329.96</v>
      </c>
      <c r="M370" s="156"/>
      <c r="N370" s="176">
        <v>69437.119999999995</v>
      </c>
      <c r="EZ370" s="153"/>
      <c r="FA370" s="152"/>
      <c r="FB370" s="131"/>
      <c r="FC370" s="131"/>
      <c r="FD370" s="131"/>
      <c r="FH370" s="101" t="s">
        <v>203</v>
      </c>
      <c r="FJ370" s="131"/>
      <c r="FL370" s="131"/>
    </row>
    <row r="371" spans="1:168" s="109" customFormat="1" ht="15" x14ac:dyDescent="0.25">
      <c r="A371" s="166"/>
      <c r="B371" s="165"/>
      <c r="C371" s="350" t="s">
        <v>158</v>
      </c>
      <c r="D371" s="350"/>
      <c r="E371" s="350"/>
      <c r="F371" s="164"/>
      <c r="G371" s="162"/>
      <c r="H371" s="162"/>
      <c r="I371" s="162"/>
      <c r="J371" s="163"/>
      <c r="K371" s="162"/>
      <c r="L371" s="161">
        <v>11480.97</v>
      </c>
      <c r="M371" s="160"/>
      <c r="N371" s="159">
        <v>399191.46</v>
      </c>
      <c r="EZ371" s="153"/>
      <c r="FA371" s="152"/>
      <c r="FB371" s="131"/>
      <c r="FC371" s="131"/>
      <c r="FD371" s="131"/>
      <c r="FJ371" s="131" t="s">
        <v>158</v>
      </c>
      <c r="FL371" s="131"/>
    </row>
    <row r="372" spans="1:168" s="109" customFormat="1" ht="56.25" x14ac:dyDescent="0.25">
      <c r="A372" s="175" t="s">
        <v>210</v>
      </c>
      <c r="B372" s="174" t="s">
        <v>209</v>
      </c>
      <c r="C372" s="350" t="s">
        <v>208</v>
      </c>
      <c r="D372" s="350"/>
      <c r="E372" s="350"/>
      <c r="F372" s="164" t="s">
        <v>36</v>
      </c>
      <c r="G372" s="162">
        <v>1.321</v>
      </c>
      <c r="H372" s="173">
        <v>1</v>
      </c>
      <c r="I372" s="170">
        <v>1.321</v>
      </c>
      <c r="J372" s="163"/>
      <c r="K372" s="162"/>
      <c r="L372" s="163"/>
      <c r="M372" s="162"/>
      <c r="N372" s="192"/>
      <c r="EZ372" s="153"/>
      <c r="FA372" s="152"/>
      <c r="FB372" s="131" t="s">
        <v>208</v>
      </c>
      <c r="FC372" s="131" t="s">
        <v>59</v>
      </c>
      <c r="FD372" s="131" t="s">
        <v>59</v>
      </c>
      <c r="FJ372" s="131"/>
      <c r="FL372" s="131"/>
    </row>
    <row r="373" spans="1:168" s="109" customFormat="1" ht="15" x14ac:dyDescent="0.25">
      <c r="A373" s="168"/>
      <c r="B373" s="120"/>
      <c r="C373" s="354" t="s">
        <v>207</v>
      </c>
      <c r="D373" s="354"/>
      <c r="E373" s="354"/>
      <c r="F373" s="354"/>
      <c r="G373" s="354"/>
      <c r="H373" s="354"/>
      <c r="I373" s="354"/>
      <c r="J373" s="354"/>
      <c r="K373" s="354"/>
      <c r="L373" s="354"/>
      <c r="M373" s="354"/>
      <c r="N373" s="356"/>
      <c r="EZ373" s="153"/>
      <c r="FA373" s="152"/>
      <c r="FB373" s="131"/>
      <c r="FC373" s="131"/>
      <c r="FD373" s="131"/>
      <c r="FE373" s="101" t="s">
        <v>207</v>
      </c>
      <c r="FJ373" s="131"/>
      <c r="FL373" s="131"/>
    </row>
    <row r="374" spans="1:168" s="109" customFormat="1" ht="67.5" x14ac:dyDescent="0.25">
      <c r="A374" s="167"/>
      <c r="B374" s="137" t="s">
        <v>183</v>
      </c>
      <c r="C374" s="357" t="s">
        <v>182</v>
      </c>
      <c r="D374" s="357"/>
      <c r="E374" s="357"/>
      <c r="F374" s="357"/>
      <c r="G374" s="357"/>
      <c r="H374" s="357"/>
      <c r="I374" s="357"/>
      <c r="J374" s="357"/>
      <c r="K374" s="357"/>
      <c r="L374" s="357"/>
      <c r="M374" s="357"/>
      <c r="N374" s="358"/>
      <c r="EZ374" s="153"/>
      <c r="FA374" s="152"/>
      <c r="FB374" s="131"/>
      <c r="FC374" s="131"/>
      <c r="FD374" s="131"/>
      <c r="FF374" s="101" t="s">
        <v>182</v>
      </c>
      <c r="FJ374" s="131"/>
      <c r="FL374" s="131"/>
    </row>
    <row r="375" spans="1:168" s="109" customFormat="1" ht="33.75" x14ac:dyDescent="0.25">
      <c r="A375" s="167"/>
      <c r="B375" s="137" t="s">
        <v>181</v>
      </c>
      <c r="C375" s="357" t="s">
        <v>180</v>
      </c>
      <c r="D375" s="357"/>
      <c r="E375" s="357"/>
      <c r="F375" s="357"/>
      <c r="G375" s="357"/>
      <c r="H375" s="357"/>
      <c r="I375" s="357"/>
      <c r="J375" s="357"/>
      <c r="K375" s="357"/>
      <c r="L375" s="357"/>
      <c r="M375" s="357"/>
      <c r="N375" s="358"/>
      <c r="EZ375" s="153"/>
      <c r="FA375" s="152"/>
      <c r="FB375" s="131"/>
      <c r="FC375" s="131"/>
      <c r="FD375" s="131"/>
      <c r="FF375" s="101" t="s">
        <v>180</v>
      </c>
      <c r="FJ375" s="131"/>
      <c r="FL375" s="131"/>
    </row>
    <row r="376" spans="1:168" s="109" customFormat="1" ht="15" x14ac:dyDescent="0.25">
      <c r="A376" s="190"/>
      <c r="B376" s="137" t="s">
        <v>179</v>
      </c>
      <c r="C376" s="354" t="s">
        <v>178</v>
      </c>
      <c r="D376" s="354"/>
      <c r="E376" s="354"/>
      <c r="F376" s="180"/>
      <c r="G376" s="156"/>
      <c r="H376" s="156"/>
      <c r="I376" s="156"/>
      <c r="J376" s="177">
        <v>202.16</v>
      </c>
      <c r="K376" s="188">
        <v>1.3225</v>
      </c>
      <c r="L376" s="177">
        <v>353.18</v>
      </c>
      <c r="M376" s="178">
        <v>52.21</v>
      </c>
      <c r="N376" s="176">
        <v>18439.53</v>
      </c>
      <c r="EZ376" s="153"/>
      <c r="FA376" s="152"/>
      <c r="FB376" s="131"/>
      <c r="FC376" s="131"/>
      <c r="FD376" s="131"/>
      <c r="FG376" s="101" t="s">
        <v>178</v>
      </c>
      <c r="FJ376" s="131"/>
      <c r="FL376" s="131"/>
    </row>
    <row r="377" spans="1:168" s="109" customFormat="1" ht="15" x14ac:dyDescent="0.25">
      <c r="A377" s="190"/>
      <c r="B377" s="137" t="s">
        <v>177</v>
      </c>
      <c r="C377" s="354" t="s">
        <v>176</v>
      </c>
      <c r="D377" s="354"/>
      <c r="E377" s="354"/>
      <c r="F377" s="180"/>
      <c r="G377" s="156"/>
      <c r="H377" s="156"/>
      <c r="I377" s="156"/>
      <c r="J377" s="177">
        <v>324.79000000000002</v>
      </c>
      <c r="K377" s="188">
        <v>1.4375</v>
      </c>
      <c r="L377" s="177">
        <v>616.76</v>
      </c>
      <c r="M377" s="178">
        <v>15.71</v>
      </c>
      <c r="N377" s="176">
        <v>9689.2999999999993</v>
      </c>
      <c r="EZ377" s="153"/>
      <c r="FA377" s="152"/>
      <c r="FB377" s="131"/>
      <c r="FC377" s="131"/>
      <c r="FD377" s="131"/>
      <c r="FG377" s="101" t="s">
        <v>176</v>
      </c>
      <c r="FJ377" s="131"/>
      <c r="FL377" s="131"/>
    </row>
    <row r="378" spans="1:168" s="109" customFormat="1" ht="15" x14ac:dyDescent="0.25">
      <c r="A378" s="190"/>
      <c r="B378" s="137" t="s">
        <v>175</v>
      </c>
      <c r="C378" s="354" t="s">
        <v>174</v>
      </c>
      <c r="D378" s="354"/>
      <c r="E378" s="354"/>
      <c r="F378" s="180"/>
      <c r="G378" s="156"/>
      <c r="H378" s="156"/>
      <c r="I378" s="156"/>
      <c r="J378" s="177">
        <v>27.87</v>
      </c>
      <c r="K378" s="188">
        <v>1.4375</v>
      </c>
      <c r="L378" s="177">
        <v>52.92</v>
      </c>
      <c r="M378" s="178">
        <v>52.21</v>
      </c>
      <c r="N378" s="176">
        <v>2762.95</v>
      </c>
      <c r="EZ378" s="153"/>
      <c r="FA378" s="152"/>
      <c r="FB378" s="131"/>
      <c r="FC378" s="131"/>
      <c r="FD378" s="131"/>
      <c r="FG378" s="101" t="s">
        <v>174</v>
      </c>
      <c r="FJ378" s="131"/>
      <c r="FL378" s="131"/>
    </row>
    <row r="379" spans="1:168" s="109" customFormat="1" ht="15" x14ac:dyDescent="0.25">
      <c r="A379" s="190"/>
      <c r="B379" s="137" t="s">
        <v>194</v>
      </c>
      <c r="C379" s="354" t="s">
        <v>193</v>
      </c>
      <c r="D379" s="354"/>
      <c r="E379" s="354"/>
      <c r="F379" s="180"/>
      <c r="G379" s="156"/>
      <c r="H379" s="156"/>
      <c r="I379" s="156"/>
      <c r="J379" s="177">
        <v>96.45</v>
      </c>
      <c r="K379" s="156"/>
      <c r="L379" s="177">
        <v>127.41</v>
      </c>
      <c r="M379" s="193">
        <v>9.5</v>
      </c>
      <c r="N379" s="176">
        <v>1210.4000000000001</v>
      </c>
      <c r="EZ379" s="153"/>
      <c r="FA379" s="152"/>
      <c r="FB379" s="131"/>
      <c r="FC379" s="131"/>
      <c r="FD379" s="131"/>
      <c r="FG379" s="101" t="s">
        <v>193</v>
      </c>
      <c r="FJ379" s="131"/>
      <c r="FL379" s="131"/>
    </row>
    <row r="380" spans="1:168" s="109" customFormat="1" ht="15" x14ac:dyDescent="0.25">
      <c r="A380" s="181"/>
      <c r="B380" s="137"/>
      <c r="C380" s="354" t="s">
        <v>173</v>
      </c>
      <c r="D380" s="354"/>
      <c r="E380" s="354"/>
      <c r="F380" s="180" t="s">
        <v>172</v>
      </c>
      <c r="G380" s="193">
        <v>19.8</v>
      </c>
      <c r="H380" s="188">
        <v>1.3225</v>
      </c>
      <c r="I380" s="187">
        <v>34.5910455</v>
      </c>
      <c r="J380" s="102"/>
      <c r="K380" s="156"/>
      <c r="L380" s="102"/>
      <c r="M380" s="156"/>
      <c r="N380" s="186"/>
      <c r="EZ380" s="153"/>
      <c r="FA380" s="152"/>
      <c r="FB380" s="131"/>
      <c r="FC380" s="131"/>
      <c r="FD380" s="131"/>
      <c r="FH380" s="101" t="s">
        <v>173</v>
      </c>
      <c r="FJ380" s="131"/>
      <c r="FL380" s="131"/>
    </row>
    <row r="381" spans="1:168" s="109" customFormat="1" ht="15" x14ac:dyDescent="0.25">
      <c r="A381" s="181"/>
      <c r="B381" s="137"/>
      <c r="C381" s="354" t="s">
        <v>171</v>
      </c>
      <c r="D381" s="354"/>
      <c r="E381" s="354"/>
      <c r="F381" s="180" t="s">
        <v>172</v>
      </c>
      <c r="G381" s="178">
        <v>2.08</v>
      </c>
      <c r="H381" s="188">
        <v>1.4375</v>
      </c>
      <c r="I381" s="195">
        <v>3.9497900000000001</v>
      </c>
      <c r="J381" s="102"/>
      <c r="K381" s="156"/>
      <c r="L381" s="102"/>
      <c r="M381" s="156"/>
      <c r="N381" s="186"/>
      <c r="EZ381" s="153"/>
      <c r="FA381" s="152"/>
      <c r="FB381" s="131"/>
      <c r="FC381" s="131"/>
      <c r="FD381" s="131"/>
      <c r="FH381" s="101" t="s">
        <v>171</v>
      </c>
      <c r="FJ381" s="131"/>
      <c r="FL381" s="131"/>
    </row>
    <row r="382" spans="1:168" s="109" customFormat="1" ht="15" x14ac:dyDescent="0.25">
      <c r="A382" s="168"/>
      <c r="B382" s="137"/>
      <c r="C382" s="355" t="s">
        <v>170</v>
      </c>
      <c r="D382" s="355"/>
      <c r="E382" s="355"/>
      <c r="F382" s="185"/>
      <c r="G382" s="160"/>
      <c r="H382" s="160"/>
      <c r="I382" s="160"/>
      <c r="J382" s="183">
        <v>623.4</v>
      </c>
      <c r="K382" s="160"/>
      <c r="L382" s="184">
        <v>1097.3499999999999</v>
      </c>
      <c r="M382" s="160"/>
      <c r="N382" s="182">
        <v>29339.23</v>
      </c>
      <c r="EZ382" s="153"/>
      <c r="FA382" s="152"/>
      <c r="FB382" s="131"/>
      <c r="FC382" s="131"/>
      <c r="FD382" s="131"/>
      <c r="FI382" s="101" t="s">
        <v>170</v>
      </c>
      <c r="FJ382" s="131"/>
      <c r="FL382" s="131"/>
    </row>
    <row r="383" spans="1:168" s="109" customFormat="1" ht="15" x14ac:dyDescent="0.25">
      <c r="A383" s="181"/>
      <c r="B383" s="137"/>
      <c r="C383" s="354" t="s">
        <v>169</v>
      </c>
      <c r="D383" s="354"/>
      <c r="E383" s="354"/>
      <c r="F383" s="180"/>
      <c r="G383" s="156"/>
      <c r="H383" s="156"/>
      <c r="I383" s="156"/>
      <c r="J383" s="102"/>
      <c r="K383" s="156"/>
      <c r="L383" s="177">
        <v>406.1</v>
      </c>
      <c r="M383" s="156"/>
      <c r="N383" s="176">
        <v>21202.48</v>
      </c>
      <c r="EZ383" s="153"/>
      <c r="FA383" s="152"/>
      <c r="FB383" s="131"/>
      <c r="FC383" s="131"/>
      <c r="FD383" s="131"/>
      <c r="FH383" s="101" t="s">
        <v>169</v>
      </c>
      <c r="FJ383" s="131"/>
      <c r="FL383" s="131"/>
    </row>
    <row r="384" spans="1:168" s="109" customFormat="1" ht="22.5" x14ac:dyDescent="0.25">
      <c r="A384" s="181"/>
      <c r="B384" s="137" t="s">
        <v>206</v>
      </c>
      <c r="C384" s="354" t="s">
        <v>205</v>
      </c>
      <c r="D384" s="354"/>
      <c r="E384" s="354"/>
      <c r="F384" s="180" t="s">
        <v>165</v>
      </c>
      <c r="G384" s="179">
        <v>93</v>
      </c>
      <c r="H384" s="156"/>
      <c r="I384" s="179">
        <v>93</v>
      </c>
      <c r="J384" s="102"/>
      <c r="K384" s="156"/>
      <c r="L384" s="177">
        <v>377.67</v>
      </c>
      <c r="M384" s="156"/>
      <c r="N384" s="176">
        <v>19718.310000000001</v>
      </c>
      <c r="EZ384" s="153"/>
      <c r="FA384" s="152"/>
      <c r="FB384" s="131"/>
      <c r="FC384" s="131"/>
      <c r="FD384" s="131"/>
      <c r="FH384" s="101" t="s">
        <v>205</v>
      </c>
      <c r="FJ384" s="131"/>
      <c r="FL384" s="131"/>
    </row>
    <row r="385" spans="1:168" s="109" customFormat="1" ht="45" x14ac:dyDescent="0.25">
      <c r="A385" s="181"/>
      <c r="B385" s="137" t="s">
        <v>204</v>
      </c>
      <c r="C385" s="354" t="s">
        <v>203</v>
      </c>
      <c r="D385" s="354"/>
      <c r="E385" s="354"/>
      <c r="F385" s="180" t="s">
        <v>165</v>
      </c>
      <c r="G385" s="179">
        <v>62</v>
      </c>
      <c r="H385" s="178">
        <v>0.85</v>
      </c>
      <c r="I385" s="193">
        <v>52.7</v>
      </c>
      <c r="J385" s="102"/>
      <c r="K385" s="156"/>
      <c r="L385" s="177">
        <v>214.01</v>
      </c>
      <c r="M385" s="156"/>
      <c r="N385" s="176">
        <v>11173.71</v>
      </c>
      <c r="EZ385" s="153"/>
      <c r="FA385" s="152"/>
      <c r="FB385" s="131"/>
      <c r="FC385" s="131"/>
      <c r="FD385" s="131"/>
      <c r="FH385" s="101" t="s">
        <v>203</v>
      </c>
      <c r="FJ385" s="131"/>
      <c r="FL385" s="131"/>
    </row>
    <row r="386" spans="1:168" s="109" customFormat="1" ht="15" x14ac:dyDescent="0.25">
      <c r="A386" s="166"/>
      <c r="B386" s="165"/>
      <c r="C386" s="350" t="s">
        <v>158</v>
      </c>
      <c r="D386" s="350"/>
      <c r="E386" s="350"/>
      <c r="F386" s="164"/>
      <c r="G386" s="162"/>
      <c r="H386" s="162"/>
      <c r="I386" s="162"/>
      <c r="J386" s="163"/>
      <c r="K386" s="162"/>
      <c r="L386" s="161">
        <v>1689.03</v>
      </c>
      <c r="M386" s="160"/>
      <c r="N386" s="159">
        <v>60231.25</v>
      </c>
      <c r="EZ386" s="153"/>
      <c r="FA386" s="152"/>
      <c r="FB386" s="131"/>
      <c r="FC386" s="131"/>
      <c r="FD386" s="131"/>
      <c r="FJ386" s="131" t="s">
        <v>158</v>
      </c>
      <c r="FL386" s="131"/>
    </row>
    <row r="387" spans="1:168" s="109" customFormat="1" ht="22.5" x14ac:dyDescent="0.25">
      <c r="A387" s="175" t="s">
        <v>202</v>
      </c>
      <c r="B387" s="174" t="s">
        <v>201</v>
      </c>
      <c r="C387" s="350" t="s">
        <v>55</v>
      </c>
      <c r="D387" s="350"/>
      <c r="E387" s="350"/>
      <c r="F387" s="164" t="s">
        <v>36</v>
      </c>
      <c r="G387" s="162">
        <v>0.75</v>
      </c>
      <c r="H387" s="173">
        <v>1</v>
      </c>
      <c r="I387" s="172">
        <v>0.75</v>
      </c>
      <c r="J387" s="161">
        <v>6782.85</v>
      </c>
      <c r="K387" s="162"/>
      <c r="L387" s="161">
        <v>5087.1400000000003</v>
      </c>
      <c r="M387" s="169">
        <v>9.5</v>
      </c>
      <c r="N387" s="159">
        <v>48327.83</v>
      </c>
      <c r="EZ387" s="153"/>
      <c r="FA387" s="152"/>
      <c r="FB387" s="131" t="s">
        <v>55</v>
      </c>
      <c r="FC387" s="131" t="s">
        <v>59</v>
      </c>
      <c r="FD387" s="131" t="s">
        <v>59</v>
      </c>
      <c r="FJ387" s="131"/>
      <c r="FL387" s="131"/>
    </row>
    <row r="388" spans="1:168" s="109" customFormat="1" ht="15" x14ac:dyDescent="0.25">
      <c r="A388" s="166"/>
      <c r="B388" s="165"/>
      <c r="C388" s="350" t="s">
        <v>158</v>
      </c>
      <c r="D388" s="350"/>
      <c r="E388" s="350"/>
      <c r="F388" s="164"/>
      <c r="G388" s="162"/>
      <c r="H388" s="162"/>
      <c r="I388" s="162"/>
      <c r="J388" s="163"/>
      <c r="K388" s="162"/>
      <c r="L388" s="161">
        <v>5087.1400000000003</v>
      </c>
      <c r="M388" s="160"/>
      <c r="N388" s="159">
        <v>48327.83</v>
      </c>
      <c r="EZ388" s="153"/>
      <c r="FA388" s="152"/>
      <c r="FB388" s="131"/>
      <c r="FC388" s="131"/>
      <c r="FD388" s="131"/>
      <c r="FJ388" s="131" t="s">
        <v>158</v>
      </c>
      <c r="FL388" s="131"/>
    </row>
    <row r="389" spans="1:168" s="109" customFormat="1" ht="22.5" x14ac:dyDescent="0.25">
      <c r="A389" s="175" t="s">
        <v>200</v>
      </c>
      <c r="B389" s="174" t="s">
        <v>199</v>
      </c>
      <c r="C389" s="350" t="s">
        <v>56</v>
      </c>
      <c r="D389" s="350"/>
      <c r="E389" s="350"/>
      <c r="F389" s="164" t="s">
        <v>51</v>
      </c>
      <c r="G389" s="162">
        <v>571</v>
      </c>
      <c r="H389" s="173">
        <v>1</v>
      </c>
      <c r="I389" s="173">
        <v>571</v>
      </c>
      <c r="J389" s="171">
        <v>5.43</v>
      </c>
      <c r="K389" s="162"/>
      <c r="L389" s="161">
        <v>3100.53</v>
      </c>
      <c r="M389" s="169">
        <v>9.5</v>
      </c>
      <c r="N389" s="159">
        <v>29455.040000000001</v>
      </c>
      <c r="EZ389" s="153"/>
      <c r="FA389" s="152"/>
      <c r="FB389" s="131" t="s">
        <v>56</v>
      </c>
      <c r="FC389" s="131" t="s">
        <v>59</v>
      </c>
      <c r="FD389" s="131" t="s">
        <v>59</v>
      </c>
      <c r="FJ389" s="131"/>
      <c r="FL389" s="131"/>
    </row>
    <row r="390" spans="1:168" s="109" customFormat="1" ht="15" x14ac:dyDescent="0.25">
      <c r="A390" s="166"/>
      <c r="B390" s="165"/>
      <c r="C390" s="350" t="s">
        <v>158</v>
      </c>
      <c r="D390" s="350"/>
      <c r="E390" s="350"/>
      <c r="F390" s="164"/>
      <c r="G390" s="162"/>
      <c r="H390" s="162"/>
      <c r="I390" s="162"/>
      <c r="J390" s="163"/>
      <c r="K390" s="162"/>
      <c r="L390" s="161">
        <v>3100.53</v>
      </c>
      <c r="M390" s="160"/>
      <c r="N390" s="159">
        <v>29455.040000000001</v>
      </c>
      <c r="EZ390" s="153"/>
      <c r="FA390" s="152"/>
      <c r="FB390" s="131"/>
      <c r="FC390" s="131"/>
      <c r="FD390" s="131"/>
      <c r="FJ390" s="131" t="s">
        <v>158</v>
      </c>
      <c r="FL390" s="131"/>
    </row>
    <row r="391" spans="1:168" s="109" customFormat="1" ht="33.75" x14ac:dyDescent="0.25">
      <c r="A391" s="175" t="s">
        <v>198</v>
      </c>
      <c r="B391" s="174" t="s">
        <v>197</v>
      </c>
      <c r="C391" s="350" t="s">
        <v>196</v>
      </c>
      <c r="D391" s="350"/>
      <c r="E391" s="350"/>
      <c r="F391" s="164" t="s">
        <v>9</v>
      </c>
      <c r="G391" s="162">
        <v>0.10904</v>
      </c>
      <c r="H391" s="173">
        <v>1</v>
      </c>
      <c r="I391" s="194">
        <v>0.10904</v>
      </c>
      <c r="J391" s="163"/>
      <c r="K391" s="162"/>
      <c r="L391" s="163"/>
      <c r="M391" s="162"/>
      <c r="N391" s="192"/>
      <c r="EZ391" s="153"/>
      <c r="FA391" s="152"/>
      <c r="FB391" s="131" t="s">
        <v>196</v>
      </c>
      <c r="FC391" s="131" t="s">
        <v>59</v>
      </c>
      <c r="FD391" s="131" t="s">
        <v>59</v>
      </c>
      <c r="FJ391" s="131"/>
      <c r="FL391" s="131"/>
    </row>
    <row r="392" spans="1:168" s="109" customFormat="1" ht="15" x14ac:dyDescent="0.25">
      <c r="A392" s="168"/>
      <c r="B392" s="120"/>
      <c r="C392" s="354" t="s">
        <v>195</v>
      </c>
      <c r="D392" s="354"/>
      <c r="E392" s="354"/>
      <c r="F392" s="354"/>
      <c r="G392" s="354"/>
      <c r="H392" s="354"/>
      <c r="I392" s="354"/>
      <c r="J392" s="354"/>
      <c r="K392" s="354"/>
      <c r="L392" s="354"/>
      <c r="M392" s="354"/>
      <c r="N392" s="356"/>
      <c r="EZ392" s="153"/>
      <c r="FA392" s="152"/>
      <c r="FB392" s="131"/>
      <c r="FC392" s="131"/>
      <c r="FD392" s="131"/>
      <c r="FE392" s="101" t="s">
        <v>195</v>
      </c>
      <c r="FJ392" s="131"/>
      <c r="FL392" s="131"/>
    </row>
    <row r="393" spans="1:168" s="109" customFormat="1" ht="67.5" x14ac:dyDescent="0.25">
      <c r="A393" s="167"/>
      <c r="B393" s="137" t="s">
        <v>183</v>
      </c>
      <c r="C393" s="357" t="s">
        <v>182</v>
      </c>
      <c r="D393" s="357"/>
      <c r="E393" s="357"/>
      <c r="F393" s="357"/>
      <c r="G393" s="357"/>
      <c r="H393" s="357"/>
      <c r="I393" s="357"/>
      <c r="J393" s="357"/>
      <c r="K393" s="357"/>
      <c r="L393" s="357"/>
      <c r="M393" s="357"/>
      <c r="N393" s="358"/>
      <c r="EZ393" s="153"/>
      <c r="FA393" s="152"/>
      <c r="FB393" s="131"/>
      <c r="FC393" s="131"/>
      <c r="FD393" s="131"/>
      <c r="FF393" s="101" t="s">
        <v>182</v>
      </c>
      <c r="FJ393" s="131"/>
      <c r="FL393" s="131"/>
    </row>
    <row r="394" spans="1:168" s="109" customFormat="1" ht="33.75" x14ac:dyDescent="0.25">
      <c r="A394" s="167"/>
      <c r="B394" s="137" t="s">
        <v>181</v>
      </c>
      <c r="C394" s="357" t="s">
        <v>180</v>
      </c>
      <c r="D394" s="357"/>
      <c r="E394" s="357"/>
      <c r="F394" s="357"/>
      <c r="G394" s="357"/>
      <c r="H394" s="357"/>
      <c r="I394" s="357"/>
      <c r="J394" s="357"/>
      <c r="K394" s="357"/>
      <c r="L394" s="357"/>
      <c r="M394" s="357"/>
      <c r="N394" s="358"/>
      <c r="EZ394" s="153"/>
      <c r="FA394" s="152"/>
      <c r="FB394" s="131"/>
      <c r="FC394" s="131"/>
      <c r="FD394" s="131"/>
      <c r="FF394" s="101" t="s">
        <v>180</v>
      </c>
      <c r="FJ394" s="131"/>
      <c r="FL394" s="131"/>
    </row>
    <row r="395" spans="1:168" s="109" customFormat="1" ht="15" x14ac:dyDescent="0.25">
      <c r="A395" s="190"/>
      <c r="B395" s="137" t="s">
        <v>179</v>
      </c>
      <c r="C395" s="354" t="s">
        <v>178</v>
      </c>
      <c r="D395" s="354"/>
      <c r="E395" s="354"/>
      <c r="F395" s="180"/>
      <c r="G395" s="156"/>
      <c r="H395" s="156"/>
      <c r="I395" s="156"/>
      <c r="J395" s="191">
        <v>1139.8</v>
      </c>
      <c r="K395" s="188">
        <v>1.3225</v>
      </c>
      <c r="L395" s="177">
        <v>164.37</v>
      </c>
      <c r="M395" s="178">
        <v>52.21</v>
      </c>
      <c r="N395" s="176">
        <v>8581.76</v>
      </c>
      <c r="EZ395" s="153"/>
      <c r="FA395" s="152"/>
      <c r="FB395" s="131"/>
      <c r="FC395" s="131"/>
      <c r="FD395" s="131"/>
      <c r="FG395" s="101" t="s">
        <v>178</v>
      </c>
      <c r="FJ395" s="131"/>
      <c r="FL395" s="131"/>
    </row>
    <row r="396" spans="1:168" s="109" customFormat="1" ht="15" x14ac:dyDescent="0.25">
      <c r="A396" s="190"/>
      <c r="B396" s="137" t="s">
        <v>177</v>
      </c>
      <c r="C396" s="354" t="s">
        <v>176</v>
      </c>
      <c r="D396" s="354"/>
      <c r="E396" s="354"/>
      <c r="F396" s="180"/>
      <c r="G396" s="156"/>
      <c r="H396" s="156"/>
      <c r="I396" s="156"/>
      <c r="J396" s="191">
        <v>12219.98</v>
      </c>
      <c r="K396" s="188">
        <v>1.4375</v>
      </c>
      <c r="L396" s="191">
        <v>1915.42</v>
      </c>
      <c r="M396" s="178">
        <v>15.71</v>
      </c>
      <c r="N396" s="176">
        <v>30091.25</v>
      </c>
      <c r="EZ396" s="153"/>
      <c r="FA396" s="152"/>
      <c r="FB396" s="131"/>
      <c r="FC396" s="131"/>
      <c r="FD396" s="131"/>
      <c r="FG396" s="101" t="s">
        <v>176</v>
      </c>
      <c r="FJ396" s="131"/>
      <c r="FL396" s="131"/>
    </row>
    <row r="397" spans="1:168" s="109" customFormat="1" ht="15" x14ac:dyDescent="0.25">
      <c r="A397" s="190"/>
      <c r="B397" s="137" t="s">
        <v>175</v>
      </c>
      <c r="C397" s="354" t="s">
        <v>174</v>
      </c>
      <c r="D397" s="354"/>
      <c r="E397" s="354"/>
      <c r="F397" s="180"/>
      <c r="G397" s="156"/>
      <c r="H397" s="156"/>
      <c r="I397" s="156"/>
      <c r="J397" s="177">
        <v>801.81</v>
      </c>
      <c r="K397" s="188">
        <v>1.4375</v>
      </c>
      <c r="L397" s="177">
        <v>125.68</v>
      </c>
      <c r="M397" s="178">
        <v>52.21</v>
      </c>
      <c r="N397" s="176">
        <v>6561.75</v>
      </c>
      <c r="EZ397" s="153"/>
      <c r="FA397" s="152"/>
      <c r="FB397" s="131"/>
      <c r="FC397" s="131"/>
      <c r="FD397" s="131"/>
      <c r="FG397" s="101" t="s">
        <v>174</v>
      </c>
      <c r="FJ397" s="131"/>
      <c r="FL397" s="131"/>
    </row>
    <row r="398" spans="1:168" s="109" customFormat="1" ht="15" x14ac:dyDescent="0.25">
      <c r="A398" s="190"/>
      <c r="B398" s="137" t="s">
        <v>194</v>
      </c>
      <c r="C398" s="354" t="s">
        <v>193</v>
      </c>
      <c r="D398" s="354"/>
      <c r="E398" s="354"/>
      <c r="F398" s="180"/>
      <c r="G398" s="156"/>
      <c r="H398" s="156"/>
      <c r="I398" s="156"/>
      <c r="J398" s="191">
        <v>230267.7</v>
      </c>
      <c r="K398" s="156"/>
      <c r="L398" s="191">
        <v>25108.39</v>
      </c>
      <c r="M398" s="193">
        <v>9.5</v>
      </c>
      <c r="N398" s="176">
        <v>238529.71</v>
      </c>
      <c r="EZ398" s="153"/>
      <c r="FA398" s="152"/>
      <c r="FB398" s="131"/>
      <c r="FC398" s="131"/>
      <c r="FD398" s="131"/>
      <c r="FG398" s="101" t="s">
        <v>193</v>
      </c>
      <c r="FJ398" s="131"/>
      <c r="FL398" s="131"/>
    </row>
    <row r="399" spans="1:168" s="109" customFormat="1" ht="15" x14ac:dyDescent="0.25">
      <c r="A399" s="181"/>
      <c r="B399" s="137"/>
      <c r="C399" s="354" t="s">
        <v>173</v>
      </c>
      <c r="D399" s="354"/>
      <c r="E399" s="354"/>
      <c r="F399" s="180" t="s">
        <v>172</v>
      </c>
      <c r="G399" s="178">
        <v>137.16</v>
      </c>
      <c r="H399" s="188">
        <v>1.3225</v>
      </c>
      <c r="I399" s="187">
        <v>19.779212699999999</v>
      </c>
      <c r="J399" s="102"/>
      <c r="K399" s="156"/>
      <c r="L399" s="102"/>
      <c r="M399" s="156"/>
      <c r="N399" s="186"/>
      <c r="EZ399" s="153"/>
      <c r="FA399" s="152"/>
      <c r="FB399" s="131"/>
      <c r="FC399" s="131"/>
      <c r="FD399" s="131"/>
      <c r="FH399" s="101" t="s">
        <v>173</v>
      </c>
      <c r="FJ399" s="131"/>
      <c r="FL399" s="131"/>
    </row>
    <row r="400" spans="1:168" s="109" customFormat="1" ht="15" x14ac:dyDescent="0.25">
      <c r="A400" s="181"/>
      <c r="B400" s="137"/>
      <c r="C400" s="354" t="s">
        <v>171</v>
      </c>
      <c r="D400" s="354"/>
      <c r="E400" s="354"/>
      <c r="F400" s="180" t="s">
        <v>172</v>
      </c>
      <c r="G400" s="178">
        <v>53.69</v>
      </c>
      <c r="H400" s="188">
        <v>1.4375</v>
      </c>
      <c r="I400" s="187">
        <v>8.4156390999999999</v>
      </c>
      <c r="J400" s="102"/>
      <c r="K400" s="156"/>
      <c r="L400" s="102"/>
      <c r="M400" s="156"/>
      <c r="N400" s="186"/>
      <c r="EZ400" s="153"/>
      <c r="FA400" s="152"/>
      <c r="FB400" s="131"/>
      <c r="FC400" s="131"/>
      <c r="FD400" s="131"/>
      <c r="FH400" s="101" t="s">
        <v>171</v>
      </c>
      <c r="FJ400" s="131"/>
      <c r="FL400" s="131"/>
    </row>
    <row r="401" spans="1:168" s="109" customFormat="1" ht="15" x14ac:dyDescent="0.25">
      <c r="A401" s="168"/>
      <c r="B401" s="137"/>
      <c r="C401" s="355" t="s">
        <v>170</v>
      </c>
      <c r="D401" s="355"/>
      <c r="E401" s="355"/>
      <c r="F401" s="185"/>
      <c r="G401" s="160"/>
      <c r="H401" s="160"/>
      <c r="I401" s="160"/>
      <c r="J401" s="184">
        <v>243627.48</v>
      </c>
      <c r="K401" s="160"/>
      <c r="L401" s="184">
        <v>27188.18</v>
      </c>
      <c r="M401" s="160"/>
      <c r="N401" s="182">
        <v>277202.71999999997</v>
      </c>
      <c r="EZ401" s="153"/>
      <c r="FA401" s="152"/>
      <c r="FB401" s="131"/>
      <c r="FC401" s="131"/>
      <c r="FD401" s="131"/>
      <c r="FI401" s="101" t="s">
        <v>170</v>
      </c>
      <c r="FJ401" s="131"/>
      <c r="FL401" s="131"/>
    </row>
    <row r="402" spans="1:168" s="109" customFormat="1" ht="15" x14ac:dyDescent="0.25">
      <c r="A402" s="181"/>
      <c r="B402" s="137"/>
      <c r="C402" s="354" t="s">
        <v>169</v>
      </c>
      <c r="D402" s="354"/>
      <c r="E402" s="354"/>
      <c r="F402" s="180"/>
      <c r="G402" s="156"/>
      <c r="H402" s="156"/>
      <c r="I402" s="156"/>
      <c r="J402" s="102"/>
      <c r="K402" s="156"/>
      <c r="L402" s="177">
        <v>290.05</v>
      </c>
      <c r="M402" s="156"/>
      <c r="N402" s="176">
        <v>15143.51</v>
      </c>
      <c r="EZ402" s="153"/>
      <c r="FA402" s="152"/>
      <c r="FB402" s="131"/>
      <c r="FC402" s="131"/>
      <c r="FD402" s="131"/>
      <c r="FH402" s="101" t="s">
        <v>169</v>
      </c>
      <c r="FJ402" s="131"/>
      <c r="FL402" s="131"/>
    </row>
    <row r="403" spans="1:168" s="109" customFormat="1" ht="22.5" x14ac:dyDescent="0.25">
      <c r="A403" s="181"/>
      <c r="B403" s="137" t="s">
        <v>168</v>
      </c>
      <c r="C403" s="354" t="s">
        <v>167</v>
      </c>
      <c r="D403" s="354"/>
      <c r="E403" s="354"/>
      <c r="F403" s="180" t="s">
        <v>165</v>
      </c>
      <c r="G403" s="179">
        <v>109</v>
      </c>
      <c r="H403" s="156"/>
      <c r="I403" s="179">
        <v>109</v>
      </c>
      <c r="J403" s="102"/>
      <c r="K403" s="156"/>
      <c r="L403" s="177">
        <v>316.14999999999998</v>
      </c>
      <c r="M403" s="156"/>
      <c r="N403" s="176">
        <v>16506.43</v>
      </c>
      <c r="EZ403" s="153"/>
      <c r="FA403" s="152"/>
      <c r="FB403" s="131"/>
      <c r="FC403" s="131"/>
      <c r="FD403" s="131"/>
      <c r="FH403" s="101" t="s">
        <v>167</v>
      </c>
      <c r="FJ403" s="131"/>
      <c r="FL403" s="131"/>
    </row>
    <row r="404" spans="1:168" s="109" customFormat="1" ht="45" x14ac:dyDescent="0.25">
      <c r="A404" s="181"/>
      <c r="B404" s="137" t="s">
        <v>166</v>
      </c>
      <c r="C404" s="354" t="s">
        <v>164</v>
      </c>
      <c r="D404" s="354"/>
      <c r="E404" s="354"/>
      <c r="F404" s="180" t="s">
        <v>165</v>
      </c>
      <c r="G404" s="179">
        <v>65</v>
      </c>
      <c r="H404" s="178">
        <v>0.85</v>
      </c>
      <c r="I404" s="178">
        <v>55.25</v>
      </c>
      <c r="J404" s="102"/>
      <c r="K404" s="156"/>
      <c r="L404" s="177">
        <v>160.25</v>
      </c>
      <c r="M404" s="156"/>
      <c r="N404" s="176">
        <v>8366.7900000000009</v>
      </c>
      <c r="EZ404" s="153"/>
      <c r="FA404" s="152"/>
      <c r="FB404" s="131"/>
      <c r="FC404" s="131"/>
      <c r="FD404" s="131"/>
      <c r="FH404" s="101" t="s">
        <v>164</v>
      </c>
      <c r="FJ404" s="131"/>
      <c r="FL404" s="131"/>
    </row>
    <row r="405" spans="1:168" s="109" customFormat="1" ht="15" x14ac:dyDescent="0.25">
      <c r="A405" s="166"/>
      <c r="B405" s="165"/>
      <c r="C405" s="350" t="s">
        <v>158</v>
      </c>
      <c r="D405" s="350"/>
      <c r="E405" s="350"/>
      <c r="F405" s="164"/>
      <c r="G405" s="162"/>
      <c r="H405" s="162"/>
      <c r="I405" s="162"/>
      <c r="J405" s="163"/>
      <c r="K405" s="162"/>
      <c r="L405" s="161">
        <v>27664.58</v>
      </c>
      <c r="M405" s="160"/>
      <c r="N405" s="159">
        <v>302075.94</v>
      </c>
      <c r="EZ405" s="153"/>
      <c r="FA405" s="152"/>
      <c r="FB405" s="131"/>
      <c r="FC405" s="131"/>
      <c r="FD405" s="131"/>
      <c r="FJ405" s="131" t="s">
        <v>158</v>
      </c>
      <c r="FL405" s="131"/>
    </row>
    <row r="406" spans="1:168" s="109" customFormat="1" ht="33.75" x14ac:dyDescent="0.25">
      <c r="A406" s="175" t="s">
        <v>192</v>
      </c>
      <c r="B406" s="174" t="s">
        <v>191</v>
      </c>
      <c r="C406" s="350" t="s">
        <v>190</v>
      </c>
      <c r="D406" s="350"/>
      <c r="E406" s="350"/>
      <c r="F406" s="164" t="s">
        <v>28</v>
      </c>
      <c r="G406" s="162">
        <v>-127.58</v>
      </c>
      <c r="H406" s="173">
        <v>1</v>
      </c>
      <c r="I406" s="172">
        <v>-127.58</v>
      </c>
      <c r="J406" s="171">
        <v>196.81</v>
      </c>
      <c r="K406" s="162"/>
      <c r="L406" s="161">
        <v>-25109.02</v>
      </c>
      <c r="M406" s="169">
        <v>9.5</v>
      </c>
      <c r="N406" s="159">
        <v>-238535.69</v>
      </c>
      <c r="EZ406" s="153"/>
      <c r="FA406" s="152"/>
      <c r="FB406" s="131" t="s">
        <v>190</v>
      </c>
      <c r="FC406" s="131" t="s">
        <v>59</v>
      </c>
      <c r="FD406" s="131" t="s">
        <v>59</v>
      </c>
      <c r="FJ406" s="131"/>
      <c r="FL406" s="131"/>
    </row>
    <row r="407" spans="1:168" s="109" customFormat="1" ht="15" x14ac:dyDescent="0.25">
      <c r="A407" s="166"/>
      <c r="B407" s="165"/>
      <c r="C407" s="350" t="s">
        <v>158</v>
      </c>
      <c r="D407" s="350"/>
      <c r="E407" s="350"/>
      <c r="F407" s="164"/>
      <c r="G407" s="162"/>
      <c r="H407" s="162"/>
      <c r="I407" s="162"/>
      <c r="J407" s="163"/>
      <c r="K407" s="162"/>
      <c r="L407" s="161">
        <v>-25109.02</v>
      </c>
      <c r="M407" s="160"/>
      <c r="N407" s="159">
        <v>-238535.69</v>
      </c>
      <c r="EZ407" s="153"/>
      <c r="FA407" s="152"/>
      <c r="FB407" s="131"/>
      <c r="FC407" s="131"/>
      <c r="FD407" s="131"/>
      <c r="FJ407" s="131" t="s">
        <v>158</v>
      </c>
      <c r="FL407" s="131"/>
    </row>
    <row r="408" spans="1:168" s="109" customFormat="1" ht="22.5" x14ac:dyDescent="0.25">
      <c r="A408" s="175" t="s">
        <v>189</v>
      </c>
      <c r="B408" s="174" t="s">
        <v>162</v>
      </c>
      <c r="C408" s="350" t="s">
        <v>31</v>
      </c>
      <c r="D408" s="350"/>
      <c r="E408" s="350"/>
      <c r="F408" s="164" t="s">
        <v>28</v>
      </c>
      <c r="G408" s="162">
        <v>127.58</v>
      </c>
      <c r="H408" s="173">
        <v>1</v>
      </c>
      <c r="I408" s="172">
        <v>127.58</v>
      </c>
      <c r="J408" s="171">
        <v>707.37</v>
      </c>
      <c r="K408" s="170">
        <v>1.012</v>
      </c>
      <c r="L408" s="161">
        <v>91329.22</v>
      </c>
      <c r="M408" s="169">
        <v>9.5</v>
      </c>
      <c r="N408" s="159">
        <v>867627.59</v>
      </c>
      <c r="EZ408" s="153"/>
      <c r="FA408" s="152"/>
      <c r="FB408" s="131" t="s">
        <v>31</v>
      </c>
      <c r="FC408" s="131" t="s">
        <v>59</v>
      </c>
      <c r="FD408" s="131" t="s">
        <v>59</v>
      </c>
      <c r="FJ408" s="131"/>
      <c r="FL408" s="131"/>
    </row>
    <row r="409" spans="1:168" s="109" customFormat="1" ht="15" x14ac:dyDescent="0.25">
      <c r="A409" s="168"/>
      <c r="B409" s="120"/>
      <c r="C409" s="354" t="s">
        <v>188</v>
      </c>
      <c r="D409" s="354"/>
      <c r="E409" s="354"/>
      <c r="F409" s="354"/>
      <c r="G409" s="354"/>
      <c r="H409" s="354"/>
      <c r="I409" s="354"/>
      <c r="J409" s="354"/>
      <c r="K409" s="354"/>
      <c r="L409" s="354"/>
      <c r="M409" s="354"/>
      <c r="N409" s="356"/>
      <c r="EZ409" s="153"/>
      <c r="FA409" s="152"/>
      <c r="FB409" s="131"/>
      <c r="FC409" s="131"/>
      <c r="FD409" s="131"/>
      <c r="FE409" s="101" t="s">
        <v>188</v>
      </c>
      <c r="FJ409" s="131"/>
      <c r="FL409" s="131"/>
    </row>
    <row r="410" spans="1:168" s="109" customFormat="1" ht="15" x14ac:dyDescent="0.25">
      <c r="A410" s="168"/>
      <c r="B410" s="120"/>
      <c r="C410" s="354" t="s">
        <v>160</v>
      </c>
      <c r="D410" s="354"/>
      <c r="E410" s="354"/>
      <c r="F410" s="354"/>
      <c r="G410" s="354"/>
      <c r="H410" s="354"/>
      <c r="I410" s="354"/>
      <c r="J410" s="354"/>
      <c r="K410" s="354"/>
      <c r="L410" s="354"/>
      <c r="M410" s="354"/>
      <c r="N410" s="356"/>
      <c r="EZ410" s="153"/>
      <c r="FA410" s="152"/>
      <c r="FB410" s="131"/>
      <c r="FC410" s="131"/>
      <c r="FD410" s="131"/>
      <c r="FJ410" s="131"/>
      <c r="FK410" s="101" t="s">
        <v>160</v>
      </c>
      <c r="FL410" s="131"/>
    </row>
    <row r="411" spans="1:168" s="109" customFormat="1" ht="15" x14ac:dyDescent="0.25">
      <c r="A411" s="167"/>
      <c r="B411" s="137"/>
      <c r="C411" s="357" t="s">
        <v>159</v>
      </c>
      <c r="D411" s="357"/>
      <c r="E411" s="357"/>
      <c r="F411" s="357"/>
      <c r="G411" s="357"/>
      <c r="H411" s="357"/>
      <c r="I411" s="357"/>
      <c r="J411" s="357"/>
      <c r="K411" s="357"/>
      <c r="L411" s="357"/>
      <c r="M411" s="357"/>
      <c r="N411" s="358"/>
      <c r="EZ411" s="153"/>
      <c r="FA411" s="152"/>
      <c r="FB411" s="131"/>
      <c r="FC411" s="131"/>
      <c r="FD411" s="131"/>
      <c r="FF411" s="101" t="s">
        <v>159</v>
      </c>
      <c r="FJ411" s="131"/>
      <c r="FL411" s="131"/>
    </row>
    <row r="412" spans="1:168" s="109" customFormat="1" ht="15" x14ac:dyDescent="0.25">
      <c r="A412" s="166"/>
      <c r="B412" s="165"/>
      <c r="C412" s="350" t="s">
        <v>158</v>
      </c>
      <c r="D412" s="350"/>
      <c r="E412" s="350"/>
      <c r="F412" s="164"/>
      <c r="G412" s="162"/>
      <c r="H412" s="162"/>
      <c r="I412" s="162"/>
      <c r="J412" s="163"/>
      <c r="K412" s="162"/>
      <c r="L412" s="161">
        <v>91329.22</v>
      </c>
      <c r="M412" s="160"/>
      <c r="N412" s="159">
        <v>867627.59</v>
      </c>
      <c r="EZ412" s="153"/>
      <c r="FA412" s="152"/>
      <c r="FB412" s="131"/>
      <c r="FC412" s="131"/>
      <c r="FD412" s="131"/>
      <c r="FJ412" s="131" t="s">
        <v>158</v>
      </c>
      <c r="FL412" s="131"/>
    </row>
    <row r="413" spans="1:168" s="109" customFormat="1" ht="56.25" x14ac:dyDescent="0.25">
      <c r="A413" s="175" t="s">
        <v>187</v>
      </c>
      <c r="B413" s="174" t="s">
        <v>186</v>
      </c>
      <c r="C413" s="350" t="s">
        <v>185</v>
      </c>
      <c r="D413" s="350"/>
      <c r="E413" s="350"/>
      <c r="F413" s="164" t="s">
        <v>45</v>
      </c>
      <c r="G413" s="162">
        <v>0.02</v>
      </c>
      <c r="H413" s="173">
        <v>1</v>
      </c>
      <c r="I413" s="172">
        <v>0.02</v>
      </c>
      <c r="J413" s="163"/>
      <c r="K413" s="162"/>
      <c r="L413" s="163"/>
      <c r="M413" s="162"/>
      <c r="N413" s="192"/>
      <c r="EZ413" s="153"/>
      <c r="FA413" s="152"/>
      <c r="FB413" s="131" t="s">
        <v>185</v>
      </c>
      <c r="FC413" s="131" t="s">
        <v>59</v>
      </c>
      <c r="FD413" s="131" t="s">
        <v>59</v>
      </c>
      <c r="FJ413" s="131"/>
      <c r="FL413" s="131"/>
    </row>
    <row r="414" spans="1:168" s="109" customFormat="1" ht="15" x14ac:dyDescent="0.25">
      <c r="A414" s="168"/>
      <c r="B414" s="120"/>
      <c r="C414" s="354" t="s">
        <v>184</v>
      </c>
      <c r="D414" s="354"/>
      <c r="E414" s="354"/>
      <c r="F414" s="354"/>
      <c r="G414" s="354"/>
      <c r="H414" s="354"/>
      <c r="I414" s="354"/>
      <c r="J414" s="354"/>
      <c r="K414" s="354"/>
      <c r="L414" s="354"/>
      <c r="M414" s="354"/>
      <c r="N414" s="356"/>
      <c r="EZ414" s="153"/>
      <c r="FA414" s="152"/>
      <c r="FB414" s="131"/>
      <c r="FC414" s="131"/>
      <c r="FD414" s="131"/>
      <c r="FE414" s="101" t="s">
        <v>184</v>
      </c>
      <c r="FJ414" s="131"/>
      <c r="FL414" s="131"/>
    </row>
    <row r="415" spans="1:168" s="109" customFormat="1" ht="67.5" x14ac:dyDescent="0.25">
      <c r="A415" s="167"/>
      <c r="B415" s="137" t="s">
        <v>183</v>
      </c>
      <c r="C415" s="357" t="s">
        <v>182</v>
      </c>
      <c r="D415" s="357"/>
      <c r="E415" s="357"/>
      <c r="F415" s="357"/>
      <c r="G415" s="357"/>
      <c r="H415" s="357"/>
      <c r="I415" s="357"/>
      <c r="J415" s="357"/>
      <c r="K415" s="357"/>
      <c r="L415" s="357"/>
      <c r="M415" s="357"/>
      <c r="N415" s="358"/>
      <c r="EZ415" s="153"/>
      <c r="FA415" s="152"/>
      <c r="FB415" s="131"/>
      <c r="FC415" s="131"/>
      <c r="FD415" s="131"/>
      <c r="FF415" s="101" t="s">
        <v>182</v>
      </c>
      <c r="FJ415" s="131"/>
      <c r="FL415" s="131"/>
    </row>
    <row r="416" spans="1:168" s="109" customFormat="1" ht="33.75" x14ac:dyDescent="0.25">
      <c r="A416" s="167"/>
      <c r="B416" s="137" t="s">
        <v>181</v>
      </c>
      <c r="C416" s="357" t="s">
        <v>180</v>
      </c>
      <c r="D416" s="357"/>
      <c r="E416" s="357"/>
      <c r="F416" s="357"/>
      <c r="G416" s="357"/>
      <c r="H416" s="357"/>
      <c r="I416" s="357"/>
      <c r="J416" s="357"/>
      <c r="K416" s="357"/>
      <c r="L416" s="357"/>
      <c r="M416" s="357"/>
      <c r="N416" s="358"/>
      <c r="EZ416" s="153"/>
      <c r="FA416" s="152"/>
      <c r="FB416" s="131"/>
      <c r="FC416" s="131"/>
      <c r="FD416" s="131"/>
      <c r="FF416" s="101" t="s">
        <v>180</v>
      </c>
      <c r="FJ416" s="131"/>
      <c r="FL416" s="131"/>
    </row>
    <row r="417" spans="1:168" s="109" customFormat="1" ht="15" x14ac:dyDescent="0.25">
      <c r="A417" s="190"/>
      <c r="B417" s="137" t="s">
        <v>179</v>
      </c>
      <c r="C417" s="354" t="s">
        <v>178</v>
      </c>
      <c r="D417" s="354"/>
      <c r="E417" s="354"/>
      <c r="F417" s="180"/>
      <c r="G417" s="156"/>
      <c r="H417" s="156"/>
      <c r="I417" s="156"/>
      <c r="J417" s="191">
        <v>1575.16</v>
      </c>
      <c r="K417" s="188">
        <v>1.3225</v>
      </c>
      <c r="L417" s="177">
        <v>41.66</v>
      </c>
      <c r="M417" s="178">
        <v>52.21</v>
      </c>
      <c r="N417" s="176">
        <v>2175.0700000000002</v>
      </c>
      <c r="EZ417" s="153"/>
      <c r="FA417" s="152"/>
      <c r="FB417" s="131"/>
      <c r="FC417" s="131"/>
      <c r="FD417" s="131"/>
      <c r="FG417" s="101" t="s">
        <v>178</v>
      </c>
      <c r="FJ417" s="131"/>
      <c r="FL417" s="131"/>
    </row>
    <row r="418" spans="1:168" s="109" customFormat="1" ht="15" x14ac:dyDescent="0.25">
      <c r="A418" s="190"/>
      <c r="B418" s="137" t="s">
        <v>177</v>
      </c>
      <c r="C418" s="354" t="s">
        <v>176</v>
      </c>
      <c r="D418" s="354"/>
      <c r="E418" s="354"/>
      <c r="F418" s="180"/>
      <c r="G418" s="156"/>
      <c r="H418" s="156"/>
      <c r="I418" s="156"/>
      <c r="J418" s="191">
        <v>9688.57</v>
      </c>
      <c r="K418" s="188">
        <v>1.4375</v>
      </c>
      <c r="L418" s="177">
        <v>278.55</v>
      </c>
      <c r="M418" s="178">
        <v>15.71</v>
      </c>
      <c r="N418" s="176">
        <v>4376.0200000000004</v>
      </c>
      <c r="EZ418" s="153"/>
      <c r="FA418" s="152"/>
      <c r="FB418" s="131"/>
      <c r="FC418" s="131"/>
      <c r="FD418" s="131"/>
      <c r="FG418" s="101" t="s">
        <v>176</v>
      </c>
      <c r="FJ418" s="131"/>
      <c r="FL418" s="131"/>
    </row>
    <row r="419" spans="1:168" s="109" customFormat="1" ht="15" x14ac:dyDescent="0.25">
      <c r="A419" s="190"/>
      <c r="B419" s="137" t="s">
        <v>175</v>
      </c>
      <c r="C419" s="354" t="s">
        <v>174</v>
      </c>
      <c r="D419" s="354"/>
      <c r="E419" s="354"/>
      <c r="F419" s="180"/>
      <c r="G419" s="156"/>
      <c r="H419" s="156"/>
      <c r="I419" s="156"/>
      <c r="J419" s="177">
        <v>545.44000000000005</v>
      </c>
      <c r="K419" s="188">
        <v>1.4375</v>
      </c>
      <c r="L419" s="177">
        <v>15.68</v>
      </c>
      <c r="M419" s="178">
        <v>52.21</v>
      </c>
      <c r="N419" s="189">
        <v>818.65</v>
      </c>
      <c r="EZ419" s="153"/>
      <c r="FA419" s="152"/>
      <c r="FB419" s="131"/>
      <c r="FC419" s="131"/>
      <c r="FD419" s="131"/>
      <c r="FG419" s="101" t="s">
        <v>174</v>
      </c>
      <c r="FJ419" s="131"/>
      <c r="FL419" s="131"/>
    </row>
    <row r="420" spans="1:168" s="109" customFormat="1" ht="15" x14ac:dyDescent="0.25">
      <c r="A420" s="181"/>
      <c r="B420" s="137"/>
      <c r="C420" s="354" t="s">
        <v>173</v>
      </c>
      <c r="D420" s="354"/>
      <c r="E420" s="354"/>
      <c r="F420" s="180" t="s">
        <v>172</v>
      </c>
      <c r="G420" s="178">
        <v>189.55</v>
      </c>
      <c r="H420" s="188">
        <v>1.3225</v>
      </c>
      <c r="I420" s="187">
        <v>5.0135975000000004</v>
      </c>
      <c r="J420" s="102"/>
      <c r="K420" s="156"/>
      <c r="L420" s="102"/>
      <c r="M420" s="156"/>
      <c r="N420" s="186"/>
      <c r="EZ420" s="153"/>
      <c r="FA420" s="152"/>
      <c r="FB420" s="131"/>
      <c r="FC420" s="131"/>
      <c r="FD420" s="131"/>
      <c r="FH420" s="101" t="s">
        <v>173</v>
      </c>
      <c r="FJ420" s="131"/>
      <c r="FL420" s="131"/>
    </row>
    <row r="421" spans="1:168" s="109" customFormat="1" ht="15" x14ac:dyDescent="0.25">
      <c r="A421" s="181"/>
      <c r="B421" s="137"/>
      <c r="C421" s="354" t="s">
        <v>171</v>
      </c>
      <c r="D421" s="354"/>
      <c r="E421" s="354"/>
      <c r="F421" s="180" t="s">
        <v>172</v>
      </c>
      <c r="G421" s="178">
        <v>38.450000000000003</v>
      </c>
      <c r="H421" s="188">
        <v>1.4375</v>
      </c>
      <c r="I421" s="187">
        <v>1.1054375000000001</v>
      </c>
      <c r="J421" s="102"/>
      <c r="K421" s="156"/>
      <c r="L421" s="102"/>
      <c r="M421" s="156"/>
      <c r="N421" s="186"/>
      <c r="EZ421" s="153"/>
      <c r="FA421" s="152"/>
      <c r="FB421" s="131"/>
      <c r="FC421" s="131"/>
      <c r="FD421" s="131"/>
      <c r="FH421" s="101" t="s">
        <v>171</v>
      </c>
      <c r="FJ421" s="131"/>
      <c r="FL421" s="131"/>
    </row>
    <row r="422" spans="1:168" s="109" customFormat="1" ht="15" x14ac:dyDescent="0.25">
      <c r="A422" s="168"/>
      <c r="B422" s="137"/>
      <c r="C422" s="355" t="s">
        <v>170</v>
      </c>
      <c r="D422" s="355"/>
      <c r="E422" s="355"/>
      <c r="F422" s="185"/>
      <c r="G422" s="160"/>
      <c r="H422" s="160"/>
      <c r="I422" s="160"/>
      <c r="J422" s="184">
        <v>11263.73</v>
      </c>
      <c r="K422" s="160"/>
      <c r="L422" s="183">
        <v>320.20999999999998</v>
      </c>
      <c r="M422" s="160"/>
      <c r="N422" s="182">
        <v>6551.09</v>
      </c>
      <c r="EZ422" s="153"/>
      <c r="FA422" s="152"/>
      <c r="FB422" s="131"/>
      <c r="FC422" s="131"/>
      <c r="FD422" s="131"/>
      <c r="FI422" s="101" t="s">
        <v>170</v>
      </c>
      <c r="FJ422" s="131"/>
      <c r="FL422" s="131"/>
    </row>
    <row r="423" spans="1:168" s="109" customFormat="1" ht="15" x14ac:dyDescent="0.25">
      <c r="A423" s="181"/>
      <c r="B423" s="137"/>
      <c r="C423" s="354" t="s">
        <v>169</v>
      </c>
      <c r="D423" s="354"/>
      <c r="E423" s="354"/>
      <c r="F423" s="180"/>
      <c r="G423" s="156"/>
      <c r="H423" s="156"/>
      <c r="I423" s="156"/>
      <c r="J423" s="102"/>
      <c r="K423" s="156"/>
      <c r="L423" s="177">
        <v>57.34</v>
      </c>
      <c r="M423" s="156"/>
      <c r="N423" s="176">
        <v>2993.72</v>
      </c>
      <c r="EZ423" s="153"/>
      <c r="FA423" s="152"/>
      <c r="FB423" s="131"/>
      <c r="FC423" s="131"/>
      <c r="FD423" s="131"/>
      <c r="FH423" s="101" t="s">
        <v>169</v>
      </c>
      <c r="FJ423" s="131"/>
      <c r="FL423" s="131"/>
    </row>
    <row r="424" spans="1:168" s="109" customFormat="1" ht="22.5" x14ac:dyDescent="0.25">
      <c r="A424" s="181"/>
      <c r="B424" s="137" t="s">
        <v>168</v>
      </c>
      <c r="C424" s="354" t="s">
        <v>167</v>
      </c>
      <c r="D424" s="354"/>
      <c r="E424" s="354"/>
      <c r="F424" s="180" t="s">
        <v>165</v>
      </c>
      <c r="G424" s="179">
        <v>109</v>
      </c>
      <c r="H424" s="156"/>
      <c r="I424" s="179">
        <v>109</v>
      </c>
      <c r="J424" s="102"/>
      <c r="K424" s="156"/>
      <c r="L424" s="177">
        <v>62.5</v>
      </c>
      <c r="M424" s="156"/>
      <c r="N424" s="176">
        <v>3263.15</v>
      </c>
      <c r="EZ424" s="153"/>
      <c r="FA424" s="152"/>
      <c r="FB424" s="131"/>
      <c r="FC424" s="131"/>
      <c r="FD424" s="131"/>
      <c r="FH424" s="101" t="s">
        <v>167</v>
      </c>
      <c r="FJ424" s="131"/>
      <c r="FL424" s="131"/>
    </row>
    <row r="425" spans="1:168" s="109" customFormat="1" ht="45" x14ac:dyDescent="0.25">
      <c r="A425" s="181"/>
      <c r="B425" s="137" t="s">
        <v>166</v>
      </c>
      <c r="C425" s="354" t="s">
        <v>164</v>
      </c>
      <c r="D425" s="354"/>
      <c r="E425" s="354"/>
      <c r="F425" s="180" t="s">
        <v>165</v>
      </c>
      <c r="G425" s="179">
        <v>65</v>
      </c>
      <c r="H425" s="178">
        <v>0.85</v>
      </c>
      <c r="I425" s="178">
        <v>55.25</v>
      </c>
      <c r="J425" s="102"/>
      <c r="K425" s="156"/>
      <c r="L425" s="177">
        <v>31.68</v>
      </c>
      <c r="M425" s="156"/>
      <c r="N425" s="176">
        <v>1654.03</v>
      </c>
      <c r="EZ425" s="153"/>
      <c r="FA425" s="152"/>
      <c r="FB425" s="131"/>
      <c r="FC425" s="131"/>
      <c r="FD425" s="131"/>
      <c r="FH425" s="101" t="s">
        <v>164</v>
      </c>
      <c r="FJ425" s="131"/>
      <c r="FL425" s="131"/>
    </row>
    <row r="426" spans="1:168" s="109" customFormat="1" ht="15" x14ac:dyDescent="0.25">
      <c r="A426" s="166"/>
      <c r="B426" s="165"/>
      <c r="C426" s="350" t="s">
        <v>158</v>
      </c>
      <c r="D426" s="350"/>
      <c r="E426" s="350"/>
      <c r="F426" s="164"/>
      <c r="G426" s="162"/>
      <c r="H426" s="162"/>
      <c r="I426" s="162"/>
      <c r="J426" s="163"/>
      <c r="K426" s="162"/>
      <c r="L426" s="171">
        <v>414.39</v>
      </c>
      <c r="M426" s="160"/>
      <c r="N426" s="159">
        <v>11468.27</v>
      </c>
      <c r="EZ426" s="153"/>
      <c r="FA426" s="152"/>
      <c r="FB426" s="131"/>
      <c r="FC426" s="131"/>
      <c r="FD426" s="131"/>
      <c r="FJ426" s="131" t="s">
        <v>158</v>
      </c>
      <c r="FL426" s="131"/>
    </row>
    <row r="427" spans="1:168" s="109" customFormat="1" ht="22.5" x14ac:dyDescent="0.25">
      <c r="A427" s="175" t="s">
        <v>163</v>
      </c>
      <c r="B427" s="174" t="s">
        <v>162</v>
      </c>
      <c r="C427" s="350" t="s">
        <v>31</v>
      </c>
      <c r="D427" s="350"/>
      <c r="E427" s="350"/>
      <c r="F427" s="164" t="s">
        <v>28</v>
      </c>
      <c r="G427" s="162">
        <v>12.75</v>
      </c>
      <c r="H427" s="173">
        <v>1</v>
      </c>
      <c r="I427" s="172">
        <v>12.75</v>
      </c>
      <c r="J427" s="171">
        <v>707.37</v>
      </c>
      <c r="K427" s="170">
        <v>1.012</v>
      </c>
      <c r="L427" s="161">
        <v>9127.2000000000007</v>
      </c>
      <c r="M427" s="169">
        <v>9.5</v>
      </c>
      <c r="N427" s="159">
        <v>86708.4</v>
      </c>
      <c r="EZ427" s="153"/>
      <c r="FA427" s="152"/>
      <c r="FB427" s="131" t="s">
        <v>31</v>
      </c>
      <c r="FC427" s="131" t="s">
        <v>59</v>
      </c>
      <c r="FD427" s="131" t="s">
        <v>59</v>
      </c>
      <c r="FJ427" s="131"/>
      <c r="FL427" s="131"/>
    </row>
    <row r="428" spans="1:168" s="109" customFormat="1" ht="15" x14ac:dyDescent="0.25">
      <c r="A428" s="168"/>
      <c r="B428" s="120"/>
      <c r="C428" s="354" t="s">
        <v>161</v>
      </c>
      <c r="D428" s="354"/>
      <c r="E428" s="354"/>
      <c r="F428" s="354"/>
      <c r="G428" s="354"/>
      <c r="H428" s="354"/>
      <c r="I428" s="354"/>
      <c r="J428" s="354"/>
      <c r="K428" s="354"/>
      <c r="L428" s="354"/>
      <c r="M428" s="354"/>
      <c r="N428" s="356"/>
      <c r="EZ428" s="153"/>
      <c r="FA428" s="152"/>
      <c r="FB428" s="131"/>
      <c r="FC428" s="131"/>
      <c r="FD428" s="131"/>
      <c r="FE428" s="101" t="s">
        <v>161</v>
      </c>
      <c r="FJ428" s="131"/>
      <c r="FL428" s="131"/>
    </row>
    <row r="429" spans="1:168" s="109" customFormat="1" ht="15" x14ac:dyDescent="0.25">
      <c r="A429" s="168"/>
      <c r="B429" s="120"/>
      <c r="C429" s="354" t="s">
        <v>160</v>
      </c>
      <c r="D429" s="354"/>
      <c r="E429" s="354"/>
      <c r="F429" s="354"/>
      <c r="G429" s="354"/>
      <c r="H429" s="354"/>
      <c r="I429" s="354"/>
      <c r="J429" s="354"/>
      <c r="K429" s="354"/>
      <c r="L429" s="354"/>
      <c r="M429" s="354"/>
      <c r="N429" s="356"/>
      <c r="EZ429" s="153"/>
      <c r="FA429" s="152"/>
      <c r="FB429" s="131"/>
      <c r="FC429" s="131"/>
      <c r="FD429" s="131"/>
      <c r="FJ429" s="131"/>
      <c r="FK429" s="101" t="s">
        <v>160</v>
      </c>
      <c r="FL429" s="131"/>
    </row>
    <row r="430" spans="1:168" s="109" customFormat="1" ht="15" x14ac:dyDescent="0.25">
      <c r="A430" s="167"/>
      <c r="B430" s="137"/>
      <c r="C430" s="357" t="s">
        <v>159</v>
      </c>
      <c r="D430" s="357"/>
      <c r="E430" s="357"/>
      <c r="F430" s="357"/>
      <c r="G430" s="357"/>
      <c r="H430" s="357"/>
      <c r="I430" s="357"/>
      <c r="J430" s="357"/>
      <c r="K430" s="357"/>
      <c r="L430" s="357"/>
      <c r="M430" s="357"/>
      <c r="N430" s="358"/>
      <c r="EZ430" s="153"/>
      <c r="FA430" s="152"/>
      <c r="FB430" s="131"/>
      <c r="FC430" s="131"/>
      <c r="FD430" s="131"/>
      <c r="FF430" s="101" t="s">
        <v>159</v>
      </c>
      <c r="FJ430" s="131"/>
      <c r="FL430" s="131"/>
    </row>
    <row r="431" spans="1:168" s="109" customFormat="1" ht="15" x14ac:dyDescent="0.25">
      <c r="A431" s="166"/>
      <c r="B431" s="165"/>
      <c r="C431" s="350" t="s">
        <v>158</v>
      </c>
      <c r="D431" s="350"/>
      <c r="E431" s="350"/>
      <c r="F431" s="164"/>
      <c r="G431" s="162"/>
      <c r="H431" s="162"/>
      <c r="I431" s="162"/>
      <c r="J431" s="163"/>
      <c r="K431" s="162"/>
      <c r="L431" s="161">
        <v>9127.2000000000007</v>
      </c>
      <c r="M431" s="160"/>
      <c r="N431" s="159">
        <v>86708.4</v>
      </c>
      <c r="EZ431" s="153"/>
      <c r="FA431" s="152"/>
      <c r="FB431" s="131"/>
      <c r="FC431" s="131"/>
      <c r="FD431" s="131"/>
      <c r="FJ431" s="131" t="s">
        <v>158</v>
      </c>
      <c r="FL431" s="131"/>
    </row>
    <row r="432" spans="1:168" s="109" customFormat="1" ht="0" hidden="1" customHeight="1" x14ac:dyDescent="0.25">
      <c r="A432" s="158"/>
      <c r="B432" s="131"/>
      <c r="C432" s="131"/>
      <c r="D432" s="131"/>
      <c r="E432" s="131"/>
      <c r="F432" s="157"/>
      <c r="G432" s="157"/>
      <c r="H432" s="157"/>
      <c r="I432" s="157"/>
      <c r="J432" s="132"/>
      <c r="K432" s="157"/>
      <c r="L432" s="132"/>
      <c r="M432" s="156"/>
      <c r="N432" s="132"/>
      <c r="EZ432" s="153"/>
      <c r="FA432" s="152"/>
      <c r="FB432" s="131"/>
      <c r="FC432" s="131"/>
      <c r="FD432" s="131"/>
      <c r="FJ432" s="131"/>
      <c r="FL432" s="131"/>
    </row>
    <row r="433" spans="1:170" s="109" customFormat="1" ht="15" x14ac:dyDescent="0.25">
      <c r="A433" s="150"/>
      <c r="B433" s="149"/>
      <c r="C433" s="350" t="s">
        <v>157</v>
      </c>
      <c r="D433" s="350"/>
      <c r="E433" s="350"/>
      <c r="F433" s="350"/>
      <c r="G433" s="350"/>
      <c r="H433" s="350"/>
      <c r="I433" s="350"/>
      <c r="J433" s="350"/>
      <c r="K433" s="350"/>
      <c r="L433" s="155">
        <v>1906530.67</v>
      </c>
      <c r="M433" s="147"/>
      <c r="N433" s="154">
        <v>19307651.059999999</v>
      </c>
      <c r="EZ433" s="153"/>
      <c r="FA433" s="152"/>
      <c r="FB433" s="131"/>
      <c r="FC433" s="131"/>
      <c r="FD433" s="131"/>
      <c r="FJ433" s="131"/>
      <c r="FL433" s="131" t="s">
        <v>157</v>
      </c>
    </row>
    <row r="434" spans="1:170" s="109" customFormat="1" ht="11.25" hidden="1" customHeight="1" x14ac:dyDescent="0.25"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51"/>
      <c r="M434" s="151"/>
      <c r="N434" s="151"/>
    </row>
    <row r="435" spans="1:170" s="109" customFormat="1" ht="15" x14ac:dyDescent="0.25">
      <c r="A435" s="150"/>
      <c r="B435" s="149"/>
      <c r="C435" s="350" t="s">
        <v>156</v>
      </c>
      <c r="D435" s="350"/>
      <c r="E435" s="350"/>
      <c r="F435" s="350"/>
      <c r="G435" s="350"/>
      <c r="H435" s="350"/>
      <c r="I435" s="350"/>
      <c r="J435" s="350"/>
      <c r="K435" s="350"/>
      <c r="L435" s="148"/>
      <c r="M435" s="147"/>
      <c r="N435" s="146"/>
      <c r="FM435" s="131" t="s">
        <v>156</v>
      </c>
    </row>
    <row r="436" spans="1:170" s="109" customFormat="1" ht="16.5" x14ac:dyDescent="0.3">
      <c r="A436" s="138"/>
      <c r="B436" s="137"/>
      <c r="C436" s="354" t="s">
        <v>155</v>
      </c>
      <c r="D436" s="354"/>
      <c r="E436" s="354"/>
      <c r="F436" s="354"/>
      <c r="G436" s="354"/>
      <c r="H436" s="354"/>
      <c r="I436" s="354"/>
      <c r="J436" s="354"/>
      <c r="K436" s="354"/>
      <c r="L436" s="143">
        <v>2217485.16</v>
      </c>
      <c r="M436" s="135"/>
      <c r="N436" s="142">
        <v>21908003.510000002</v>
      </c>
      <c r="O436" s="133"/>
      <c r="P436" s="133"/>
      <c r="Q436" s="133"/>
      <c r="FM436" s="131"/>
      <c r="FN436" s="101" t="s">
        <v>155</v>
      </c>
    </row>
    <row r="437" spans="1:170" s="109" customFormat="1" ht="16.5" x14ac:dyDescent="0.3">
      <c r="A437" s="138"/>
      <c r="B437" s="137"/>
      <c r="C437" s="354" t="s">
        <v>138</v>
      </c>
      <c r="D437" s="354"/>
      <c r="E437" s="354"/>
      <c r="F437" s="354"/>
      <c r="G437" s="354"/>
      <c r="H437" s="354"/>
      <c r="I437" s="354"/>
      <c r="J437" s="354"/>
      <c r="K437" s="354"/>
      <c r="L437" s="136"/>
      <c r="M437" s="135"/>
      <c r="N437" s="134"/>
      <c r="O437" s="133"/>
      <c r="P437" s="133"/>
      <c r="Q437" s="133"/>
      <c r="FM437" s="131"/>
      <c r="FN437" s="101" t="s">
        <v>138</v>
      </c>
    </row>
    <row r="438" spans="1:170" s="109" customFormat="1" ht="16.5" x14ac:dyDescent="0.3">
      <c r="A438" s="138"/>
      <c r="B438" s="137"/>
      <c r="C438" s="354" t="s">
        <v>154</v>
      </c>
      <c r="D438" s="354"/>
      <c r="E438" s="354"/>
      <c r="F438" s="354"/>
      <c r="G438" s="354"/>
      <c r="H438" s="354"/>
      <c r="I438" s="354"/>
      <c r="J438" s="354"/>
      <c r="K438" s="354"/>
      <c r="L438" s="143">
        <v>8838.7800000000007</v>
      </c>
      <c r="M438" s="135"/>
      <c r="N438" s="142">
        <v>461472.7</v>
      </c>
      <c r="O438" s="133"/>
      <c r="P438" s="133"/>
      <c r="Q438" s="133"/>
      <c r="FM438" s="131"/>
      <c r="FN438" s="101" t="s">
        <v>154</v>
      </c>
    </row>
    <row r="439" spans="1:170" s="109" customFormat="1" ht="16.5" x14ac:dyDescent="0.3">
      <c r="A439" s="138"/>
      <c r="B439" s="137"/>
      <c r="C439" s="354" t="s">
        <v>153</v>
      </c>
      <c r="D439" s="354"/>
      <c r="E439" s="354"/>
      <c r="F439" s="354"/>
      <c r="G439" s="354"/>
      <c r="H439" s="354"/>
      <c r="I439" s="354"/>
      <c r="J439" s="354"/>
      <c r="K439" s="354"/>
      <c r="L439" s="143">
        <v>69914.37</v>
      </c>
      <c r="M439" s="135"/>
      <c r="N439" s="142">
        <v>1098354.76</v>
      </c>
      <c r="O439" s="133"/>
      <c r="P439" s="133"/>
      <c r="Q439" s="133"/>
      <c r="FM439" s="131"/>
      <c r="FN439" s="101" t="s">
        <v>153</v>
      </c>
    </row>
    <row r="440" spans="1:170" s="109" customFormat="1" ht="16.5" x14ac:dyDescent="0.3">
      <c r="A440" s="138"/>
      <c r="B440" s="137"/>
      <c r="C440" s="354" t="s">
        <v>152</v>
      </c>
      <c r="D440" s="354"/>
      <c r="E440" s="354"/>
      <c r="F440" s="354"/>
      <c r="G440" s="354"/>
      <c r="H440" s="354"/>
      <c r="I440" s="354"/>
      <c r="J440" s="354"/>
      <c r="K440" s="354"/>
      <c r="L440" s="143">
        <v>3946.54</v>
      </c>
      <c r="M440" s="135"/>
      <c r="N440" s="142">
        <v>206048.85</v>
      </c>
      <c r="O440" s="133"/>
      <c r="P440" s="133"/>
      <c r="Q440" s="133"/>
      <c r="FM440" s="131"/>
      <c r="FN440" s="101" t="s">
        <v>152</v>
      </c>
    </row>
    <row r="441" spans="1:170" s="109" customFormat="1" ht="16.5" x14ac:dyDescent="0.3">
      <c r="A441" s="138"/>
      <c r="B441" s="137"/>
      <c r="C441" s="354" t="s">
        <v>151</v>
      </c>
      <c r="D441" s="354"/>
      <c r="E441" s="354"/>
      <c r="F441" s="354"/>
      <c r="G441" s="354"/>
      <c r="H441" s="354"/>
      <c r="I441" s="354"/>
      <c r="J441" s="354"/>
      <c r="K441" s="354"/>
      <c r="L441" s="143">
        <v>2134093.81</v>
      </c>
      <c r="M441" s="135"/>
      <c r="N441" s="142">
        <v>20273891.260000002</v>
      </c>
      <c r="O441" s="133"/>
      <c r="P441" s="133"/>
      <c r="Q441" s="133"/>
      <c r="FM441" s="131"/>
      <c r="FN441" s="101" t="s">
        <v>151</v>
      </c>
    </row>
    <row r="442" spans="1:170" s="109" customFormat="1" ht="16.5" x14ac:dyDescent="0.3">
      <c r="A442" s="138"/>
      <c r="B442" s="137"/>
      <c r="C442" s="354" t="s">
        <v>150</v>
      </c>
      <c r="D442" s="354"/>
      <c r="E442" s="354"/>
      <c r="F442" s="354"/>
      <c r="G442" s="354"/>
      <c r="H442" s="354"/>
      <c r="I442" s="354"/>
      <c r="J442" s="354"/>
      <c r="K442" s="354"/>
      <c r="L442" s="143">
        <v>4638.2</v>
      </c>
      <c r="M442" s="135"/>
      <c r="N442" s="142">
        <v>74284.789999999994</v>
      </c>
      <c r="O442" s="133"/>
      <c r="P442" s="133"/>
      <c r="Q442" s="133"/>
      <c r="FM442" s="131"/>
      <c r="FN442" s="101" t="s">
        <v>150</v>
      </c>
    </row>
    <row r="443" spans="1:170" s="109" customFormat="1" ht="16.5" x14ac:dyDescent="0.3">
      <c r="A443" s="138"/>
      <c r="B443" s="137"/>
      <c r="C443" s="354" t="s">
        <v>149</v>
      </c>
      <c r="D443" s="354"/>
      <c r="E443" s="354"/>
      <c r="F443" s="354"/>
      <c r="G443" s="354"/>
      <c r="H443" s="354"/>
      <c r="I443" s="354"/>
      <c r="J443" s="354"/>
      <c r="K443" s="354"/>
      <c r="L443" s="143">
        <v>2239320.9300000002</v>
      </c>
      <c r="M443" s="135"/>
      <c r="N443" s="142">
        <v>23066294.079999998</v>
      </c>
      <c r="O443" s="133"/>
      <c r="P443" s="133"/>
      <c r="Q443" s="133"/>
      <c r="FM443" s="131"/>
      <c r="FN443" s="101" t="s">
        <v>149</v>
      </c>
    </row>
    <row r="444" spans="1:170" s="109" customFormat="1" ht="16.5" x14ac:dyDescent="0.3">
      <c r="A444" s="138"/>
      <c r="B444" s="137"/>
      <c r="C444" s="354" t="s">
        <v>148</v>
      </c>
      <c r="D444" s="354"/>
      <c r="E444" s="354"/>
      <c r="F444" s="354"/>
      <c r="G444" s="354"/>
      <c r="H444" s="354"/>
      <c r="I444" s="354"/>
      <c r="J444" s="354"/>
      <c r="K444" s="354"/>
      <c r="L444" s="143">
        <v>2234682.73</v>
      </c>
      <c r="M444" s="135"/>
      <c r="N444" s="142">
        <v>22992009.289999999</v>
      </c>
      <c r="O444" s="133"/>
      <c r="P444" s="133"/>
      <c r="Q444" s="133"/>
      <c r="FM444" s="131"/>
      <c r="FN444" s="101" t="s">
        <v>148</v>
      </c>
    </row>
    <row r="445" spans="1:170" s="109" customFormat="1" ht="16.5" x14ac:dyDescent="0.3">
      <c r="A445" s="138"/>
      <c r="B445" s="137"/>
      <c r="C445" s="354" t="s">
        <v>147</v>
      </c>
      <c r="D445" s="354"/>
      <c r="E445" s="354"/>
      <c r="F445" s="354"/>
      <c r="G445" s="354"/>
      <c r="H445" s="354"/>
      <c r="I445" s="354"/>
      <c r="J445" s="354"/>
      <c r="K445" s="354"/>
      <c r="L445" s="136"/>
      <c r="M445" s="135"/>
      <c r="N445" s="134"/>
      <c r="O445" s="133"/>
      <c r="P445" s="133"/>
      <c r="Q445" s="133"/>
      <c r="FM445" s="131"/>
      <c r="FN445" s="101" t="s">
        <v>147</v>
      </c>
    </row>
    <row r="446" spans="1:170" s="109" customFormat="1" ht="16.5" x14ac:dyDescent="0.3">
      <c r="A446" s="138"/>
      <c r="B446" s="137"/>
      <c r="C446" s="354" t="s">
        <v>146</v>
      </c>
      <c r="D446" s="354"/>
      <c r="E446" s="354"/>
      <c r="F446" s="354"/>
      <c r="G446" s="354"/>
      <c r="H446" s="354"/>
      <c r="I446" s="354"/>
      <c r="J446" s="354"/>
      <c r="K446" s="354"/>
      <c r="L446" s="143">
        <v>8505.6200000000008</v>
      </c>
      <c r="M446" s="135"/>
      <c r="N446" s="142">
        <v>444078.42</v>
      </c>
      <c r="O446" s="133"/>
      <c r="P446" s="133"/>
      <c r="Q446" s="133"/>
      <c r="FM446" s="131"/>
      <c r="FN446" s="101" t="s">
        <v>146</v>
      </c>
    </row>
    <row r="447" spans="1:170" s="109" customFormat="1" ht="16.5" x14ac:dyDescent="0.3">
      <c r="A447" s="138"/>
      <c r="B447" s="137"/>
      <c r="C447" s="354" t="s">
        <v>145</v>
      </c>
      <c r="D447" s="354"/>
      <c r="E447" s="354"/>
      <c r="F447" s="354"/>
      <c r="G447" s="354"/>
      <c r="H447" s="354"/>
      <c r="I447" s="354"/>
      <c r="J447" s="354"/>
      <c r="K447" s="354"/>
      <c r="L447" s="143">
        <v>69740.75</v>
      </c>
      <c r="M447" s="135"/>
      <c r="N447" s="142">
        <v>1095627.19</v>
      </c>
      <c r="O447" s="133"/>
      <c r="P447" s="133"/>
      <c r="Q447" s="133"/>
      <c r="FM447" s="131"/>
      <c r="FN447" s="101" t="s">
        <v>145</v>
      </c>
    </row>
    <row r="448" spans="1:170" s="109" customFormat="1" ht="16.5" x14ac:dyDescent="0.3">
      <c r="A448" s="138"/>
      <c r="B448" s="137"/>
      <c r="C448" s="354" t="s">
        <v>144</v>
      </c>
      <c r="D448" s="354"/>
      <c r="E448" s="354"/>
      <c r="F448" s="354"/>
      <c r="G448" s="354"/>
      <c r="H448" s="354"/>
      <c r="I448" s="354"/>
      <c r="J448" s="354"/>
      <c r="K448" s="354"/>
      <c r="L448" s="143">
        <v>3929.32</v>
      </c>
      <c r="M448" s="135"/>
      <c r="N448" s="142">
        <v>205149.79</v>
      </c>
      <c r="O448" s="133"/>
      <c r="P448" s="133"/>
      <c r="Q448" s="133"/>
      <c r="FM448" s="131"/>
      <c r="FN448" s="101" t="s">
        <v>144</v>
      </c>
    </row>
    <row r="449" spans="1:171" s="109" customFormat="1" ht="16.5" x14ac:dyDescent="0.3">
      <c r="A449" s="138"/>
      <c r="B449" s="137"/>
      <c r="C449" s="354" t="s">
        <v>143</v>
      </c>
      <c r="D449" s="354"/>
      <c r="E449" s="354"/>
      <c r="F449" s="354"/>
      <c r="G449" s="354"/>
      <c r="H449" s="354"/>
      <c r="I449" s="354"/>
      <c r="J449" s="354"/>
      <c r="K449" s="354"/>
      <c r="L449" s="143">
        <v>2133815.06</v>
      </c>
      <c r="M449" s="135"/>
      <c r="N449" s="142">
        <v>20271243.129999999</v>
      </c>
      <c r="O449" s="133"/>
      <c r="P449" s="133"/>
      <c r="Q449" s="133"/>
      <c r="FM449" s="131"/>
      <c r="FN449" s="101" t="s">
        <v>143</v>
      </c>
    </row>
    <row r="450" spans="1:171" s="109" customFormat="1" ht="16.5" x14ac:dyDescent="0.3">
      <c r="A450" s="138"/>
      <c r="B450" s="137"/>
      <c r="C450" s="354" t="s">
        <v>142</v>
      </c>
      <c r="D450" s="354"/>
      <c r="E450" s="354"/>
      <c r="F450" s="354"/>
      <c r="G450" s="354"/>
      <c r="H450" s="354"/>
      <c r="I450" s="354"/>
      <c r="J450" s="354"/>
      <c r="K450" s="354"/>
      <c r="L450" s="143">
        <v>14147.11</v>
      </c>
      <c r="M450" s="135"/>
      <c r="N450" s="142">
        <v>738622.07</v>
      </c>
      <c r="O450" s="133"/>
      <c r="P450" s="133"/>
      <c r="Q450" s="133"/>
      <c r="FM450" s="131"/>
      <c r="FN450" s="101" t="s">
        <v>142</v>
      </c>
    </row>
    <row r="451" spans="1:171" s="109" customFormat="1" ht="16.5" x14ac:dyDescent="0.3">
      <c r="A451" s="138"/>
      <c r="B451" s="137"/>
      <c r="C451" s="354" t="s">
        <v>141</v>
      </c>
      <c r="D451" s="354"/>
      <c r="E451" s="354"/>
      <c r="F451" s="354"/>
      <c r="G451" s="354"/>
      <c r="H451" s="354"/>
      <c r="I451" s="354"/>
      <c r="J451" s="354"/>
      <c r="K451" s="354"/>
      <c r="L451" s="143">
        <v>8474.19</v>
      </c>
      <c r="M451" s="135"/>
      <c r="N451" s="142">
        <v>442438.48</v>
      </c>
      <c r="O451" s="133"/>
      <c r="P451" s="133"/>
      <c r="Q451" s="133"/>
      <c r="FM451" s="131"/>
      <c r="FN451" s="101" t="s">
        <v>141</v>
      </c>
    </row>
    <row r="452" spans="1:171" s="109" customFormat="1" ht="16.5" x14ac:dyDescent="0.3">
      <c r="A452" s="138"/>
      <c r="B452" s="137"/>
      <c r="C452" s="354" t="s">
        <v>140</v>
      </c>
      <c r="D452" s="354"/>
      <c r="E452" s="354"/>
      <c r="F452" s="354"/>
      <c r="G452" s="354"/>
      <c r="H452" s="354"/>
      <c r="I452" s="354"/>
      <c r="J452" s="354"/>
      <c r="K452" s="354"/>
      <c r="L452" s="143">
        <v>4638.2</v>
      </c>
      <c r="M452" s="135"/>
      <c r="N452" s="142">
        <v>74284.789999999994</v>
      </c>
      <c r="O452" s="133"/>
      <c r="P452" s="133"/>
      <c r="Q452" s="133"/>
      <c r="FM452" s="131"/>
      <c r="FN452" s="101" t="s">
        <v>140</v>
      </c>
    </row>
    <row r="453" spans="1:171" s="109" customFormat="1" ht="16.5" x14ac:dyDescent="0.3">
      <c r="A453" s="138"/>
      <c r="B453" s="137"/>
      <c r="C453" s="354" t="s">
        <v>139</v>
      </c>
      <c r="D453" s="354"/>
      <c r="E453" s="354"/>
      <c r="F453" s="354"/>
      <c r="G453" s="354"/>
      <c r="H453" s="354"/>
      <c r="I453" s="354"/>
      <c r="J453" s="354"/>
      <c r="K453" s="354"/>
      <c r="L453" s="143">
        <v>1279.57</v>
      </c>
      <c r="M453" s="135"/>
      <c r="N453" s="142">
        <v>48563.59</v>
      </c>
      <c r="O453" s="133"/>
      <c r="P453" s="133"/>
      <c r="Q453" s="133"/>
      <c r="FM453" s="131"/>
      <c r="FN453" s="101" t="s">
        <v>139</v>
      </c>
    </row>
    <row r="454" spans="1:171" s="109" customFormat="1" ht="16.5" x14ac:dyDescent="0.3">
      <c r="A454" s="138"/>
      <c r="B454" s="137"/>
      <c r="C454" s="354" t="s">
        <v>138</v>
      </c>
      <c r="D454" s="354"/>
      <c r="E454" s="354"/>
      <c r="F454" s="354"/>
      <c r="G454" s="354"/>
      <c r="H454" s="354"/>
      <c r="I454" s="354"/>
      <c r="J454" s="354"/>
      <c r="K454" s="354"/>
      <c r="L454" s="136"/>
      <c r="M454" s="135"/>
      <c r="N454" s="134"/>
      <c r="O454" s="133"/>
      <c r="P454" s="133"/>
      <c r="Q454" s="133"/>
      <c r="FM454" s="131"/>
      <c r="FN454" s="101" t="s">
        <v>138</v>
      </c>
    </row>
    <row r="455" spans="1:171" s="109" customFormat="1" ht="16.5" x14ac:dyDescent="0.3">
      <c r="A455" s="138"/>
      <c r="B455" s="137"/>
      <c r="C455" s="354" t="s">
        <v>137</v>
      </c>
      <c r="D455" s="354"/>
      <c r="E455" s="354"/>
      <c r="F455" s="354"/>
      <c r="G455" s="354"/>
      <c r="H455" s="354"/>
      <c r="I455" s="354"/>
      <c r="J455" s="354"/>
      <c r="K455" s="354"/>
      <c r="L455" s="144">
        <v>333.16</v>
      </c>
      <c r="M455" s="135"/>
      <c r="N455" s="142">
        <v>17394.28</v>
      </c>
      <c r="O455" s="133"/>
      <c r="P455" s="133"/>
      <c r="Q455" s="133"/>
      <c r="FM455" s="131"/>
      <c r="FN455" s="101" t="s">
        <v>137</v>
      </c>
    </row>
    <row r="456" spans="1:171" s="109" customFormat="1" ht="16.5" x14ac:dyDescent="0.3">
      <c r="A456" s="138"/>
      <c r="B456" s="137"/>
      <c r="C456" s="354" t="s">
        <v>136</v>
      </c>
      <c r="D456" s="354"/>
      <c r="E456" s="354"/>
      <c r="F456" s="354"/>
      <c r="G456" s="354"/>
      <c r="H456" s="354"/>
      <c r="I456" s="354"/>
      <c r="J456" s="354"/>
      <c r="K456" s="354"/>
      <c r="L456" s="144">
        <v>173.62</v>
      </c>
      <c r="M456" s="135"/>
      <c r="N456" s="142">
        <v>2727.57</v>
      </c>
      <c r="O456" s="133"/>
      <c r="P456" s="133"/>
      <c r="Q456" s="133"/>
      <c r="FM456" s="131"/>
      <c r="FN456" s="101" t="s">
        <v>136</v>
      </c>
    </row>
    <row r="457" spans="1:171" s="109" customFormat="1" ht="16.5" x14ac:dyDescent="0.3">
      <c r="A457" s="138"/>
      <c r="B457" s="137"/>
      <c r="C457" s="354" t="s">
        <v>135</v>
      </c>
      <c r="D457" s="354"/>
      <c r="E457" s="354"/>
      <c r="F457" s="354"/>
      <c r="G457" s="354"/>
      <c r="H457" s="354"/>
      <c r="I457" s="354"/>
      <c r="J457" s="354"/>
      <c r="K457" s="354"/>
      <c r="L457" s="144">
        <v>17.22</v>
      </c>
      <c r="M457" s="135"/>
      <c r="N457" s="145">
        <v>899.06</v>
      </c>
      <c r="O457" s="133"/>
      <c r="P457" s="133"/>
      <c r="Q457" s="133"/>
      <c r="FM457" s="131"/>
      <c r="FN457" s="101" t="s">
        <v>135</v>
      </c>
    </row>
    <row r="458" spans="1:171" s="109" customFormat="1" ht="16.5" x14ac:dyDescent="0.3">
      <c r="A458" s="138"/>
      <c r="B458" s="137"/>
      <c r="C458" s="354" t="s">
        <v>134</v>
      </c>
      <c r="D458" s="354"/>
      <c r="E458" s="354"/>
      <c r="F458" s="354"/>
      <c r="G458" s="354"/>
      <c r="H458" s="354"/>
      <c r="I458" s="354"/>
      <c r="J458" s="354"/>
      <c r="K458" s="354"/>
      <c r="L458" s="144">
        <v>278.75</v>
      </c>
      <c r="M458" s="135"/>
      <c r="N458" s="142">
        <v>2648.13</v>
      </c>
      <c r="O458" s="133"/>
      <c r="P458" s="133"/>
      <c r="Q458" s="133"/>
      <c r="FM458" s="131"/>
      <c r="FN458" s="101" t="s">
        <v>134</v>
      </c>
    </row>
    <row r="459" spans="1:171" s="109" customFormat="1" ht="16.5" x14ac:dyDescent="0.3">
      <c r="A459" s="138"/>
      <c r="B459" s="137"/>
      <c r="C459" s="354" t="s">
        <v>133</v>
      </c>
      <c r="D459" s="354"/>
      <c r="E459" s="354"/>
      <c r="F459" s="354"/>
      <c r="G459" s="354"/>
      <c r="H459" s="354"/>
      <c r="I459" s="354"/>
      <c r="J459" s="354"/>
      <c r="K459" s="354"/>
      <c r="L459" s="144">
        <v>322.35000000000002</v>
      </c>
      <c r="M459" s="135"/>
      <c r="N459" s="142">
        <v>16829.87</v>
      </c>
      <c r="O459" s="133"/>
      <c r="P459" s="133"/>
      <c r="Q459" s="133"/>
      <c r="FM459" s="131"/>
      <c r="FN459" s="101" t="s">
        <v>133</v>
      </c>
    </row>
    <row r="460" spans="1:171" s="109" customFormat="1" ht="16.5" x14ac:dyDescent="0.3">
      <c r="A460" s="138"/>
      <c r="B460" s="137"/>
      <c r="C460" s="354" t="s">
        <v>132</v>
      </c>
      <c r="D460" s="354"/>
      <c r="E460" s="354"/>
      <c r="F460" s="354"/>
      <c r="G460" s="354"/>
      <c r="H460" s="354"/>
      <c r="I460" s="354"/>
      <c r="J460" s="354"/>
      <c r="K460" s="354"/>
      <c r="L460" s="144">
        <v>171.69</v>
      </c>
      <c r="M460" s="135"/>
      <c r="N460" s="142">
        <v>8963.74</v>
      </c>
      <c r="O460" s="133"/>
      <c r="P460" s="133"/>
      <c r="Q460" s="133"/>
      <c r="FM460" s="131"/>
      <c r="FN460" s="101" t="s">
        <v>132</v>
      </c>
    </row>
    <row r="461" spans="1:171" s="109" customFormat="1" ht="16.5" x14ac:dyDescent="0.3">
      <c r="A461" s="138"/>
      <c r="B461" s="141"/>
      <c r="C461" s="359" t="s">
        <v>126</v>
      </c>
      <c r="D461" s="359"/>
      <c r="E461" s="359"/>
      <c r="F461" s="359"/>
      <c r="G461" s="359"/>
      <c r="H461" s="359"/>
      <c r="I461" s="359"/>
      <c r="J461" s="359"/>
      <c r="K461" s="359"/>
      <c r="L461" s="130">
        <v>2240600.5</v>
      </c>
      <c r="M461" s="140"/>
      <c r="N461" s="139">
        <v>23114857.670000002</v>
      </c>
      <c r="O461" s="133"/>
      <c r="P461" s="133"/>
      <c r="Q461" s="133"/>
      <c r="FM461" s="131"/>
      <c r="FO461" s="131" t="s">
        <v>126</v>
      </c>
    </row>
    <row r="462" spans="1:171" s="109" customFormat="1" ht="16.5" x14ac:dyDescent="0.3">
      <c r="A462" s="138"/>
      <c r="B462" s="137"/>
      <c r="C462" s="354" t="s">
        <v>131</v>
      </c>
      <c r="D462" s="354"/>
      <c r="E462" s="354"/>
      <c r="F462" s="354"/>
      <c r="G462" s="354"/>
      <c r="H462" s="354"/>
      <c r="I462" s="354"/>
      <c r="J462" s="354"/>
      <c r="K462" s="354"/>
      <c r="L462" s="143">
        <v>12785.32</v>
      </c>
      <c r="M462" s="135"/>
      <c r="N462" s="142">
        <v>667521.55000000005</v>
      </c>
      <c r="O462" s="133"/>
      <c r="P462" s="133"/>
      <c r="Q462" s="133"/>
      <c r="FM462" s="131"/>
      <c r="FN462" s="101" t="s">
        <v>131</v>
      </c>
      <c r="FO462" s="131"/>
    </row>
    <row r="463" spans="1:171" s="109" customFormat="1" ht="16.5" x14ac:dyDescent="0.3">
      <c r="A463" s="138"/>
      <c r="B463" s="137"/>
      <c r="C463" s="354" t="s">
        <v>130</v>
      </c>
      <c r="D463" s="354"/>
      <c r="E463" s="354"/>
      <c r="F463" s="354"/>
      <c r="G463" s="354"/>
      <c r="H463" s="354"/>
      <c r="I463" s="354"/>
      <c r="J463" s="354"/>
      <c r="K463" s="354"/>
      <c r="L463" s="143">
        <v>14469.46</v>
      </c>
      <c r="M463" s="135"/>
      <c r="N463" s="142">
        <v>755451.94</v>
      </c>
      <c r="O463" s="133"/>
      <c r="P463" s="133"/>
      <c r="Q463" s="133"/>
      <c r="FM463" s="131"/>
      <c r="FN463" s="101" t="s">
        <v>130</v>
      </c>
      <c r="FO463" s="131"/>
    </row>
    <row r="464" spans="1:171" s="109" customFormat="1" ht="16.5" x14ac:dyDescent="0.3">
      <c r="A464" s="138"/>
      <c r="B464" s="137"/>
      <c r="C464" s="354" t="s">
        <v>129</v>
      </c>
      <c r="D464" s="354"/>
      <c r="E464" s="354"/>
      <c r="F464" s="354"/>
      <c r="G464" s="354"/>
      <c r="H464" s="354"/>
      <c r="I464" s="354"/>
      <c r="J464" s="354"/>
      <c r="K464" s="354"/>
      <c r="L464" s="143">
        <v>8645.8799999999992</v>
      </c>
      <c r="M464" s="135"/>
      <c r="N464" s="142">
        <v>451402.22</v>
      </c>
      <c r="O464" s="133"/>
      <c r="P464" s="133"/>
      <c r="Q464" s="133"/>
      <c r="FM464" s="131"/>
      <c r="FN464" s="101" t="s">
        <v>129</v>
      </c>
      <c r="FO464" s="131"/>
    </row>
    <row r="465" spans="1:235" s="109" customFormat="1" ht="16.5" x14ac:dyDescent="0.3">
      <c r="A465" s="138"/>
      <c r="B465" s="141"/>
      <c r="C465" s="359" t="s">
        <v>126</v>
      </c>
      <c r="D465" s="359"/>
      <c r="E465" s="359"/>
      <c r="F465" s="359"/>
      <c r="G465" s="359"/>
      <c r="H465" s="359"/>
      <c r="I465" s="359"/>
      <c r="J465" s="359"/>
      <c r="K465" s="359"/>
      <c r="L465" s="130">
        <v>2240600.5</v>
      </c>
      <c r="M465" s="140"/>
      <c r="N465" s="139">
        <v>23114857.670000002</v>
      </c>
      <c r="O465" s="133"/>
      <c r="P465" s="133"/>
      <c r="Q465" s="133"/>
      <c r="FM465" s="131"/>
      <c r="FO465" s="131" t="s">
        <v>126</v>
      </c>
    </row>
    <row r="466" spans="1:235" s="109" customFormat="1" ht="16.5" x14ac:dyDescent="0.3">
      <c r="A466" s="138"/>
      <c r="B466" s="137"/>
      <c r="C466" s="354" t="s">
        <v>128</v>
      </c>
      <c r="D466" s="354"/>
      <c r="E466" s="354"/>
      <c r="F466" s="354"/>
      <c r="G466" s="354"/>
      <c r="H466" s="354"/>
      <c r="I466" s="354"/>
      <c r="J466" s="354"/>
      <c r="K466" s="354"/>
      <c r="L466" s="143">
        <v>43019.53</v>
      </c>
      <c r="M466" s="135"/>
      <c r="N466" s="142">
        <v>443805.27</v>
      </c>
      <c r="O466" s="133"/>
      <c r="P466" s="133"/>
      <c r="Q466" s="133"/>
      <c r="FM466" s="131"/>
      <c r="FN466" s="101" t="s">
        <v>127</v>
      </c>
      <c r="FO466" s="131"/>
    </row>
    <row r="467" spans="1:235" s="109" customFormat="1" ht="16.5" x14ac:dyDescent="0.3">
      <c r="A467" s="138"/>
      <c r="B467" s="141"/>
      <c r="C467" s="359" t="s">
        <v>126</v>
      </c>
      <c r="D467" s="359"/>
      <c r="E467" s="359"/>
      <c r="F467" s="359"/>
      <c r="G467" s="359"/>
      <c r="H467" s="359"/>
      <c r="I467" s="359"/>
      <c r="J467" s="359"/>
      <c r="K467" s="359"/>
      <c r="L467" s="130">
        <v>2283620.0299999998</v>
      </c>
      <c r="M467" s="140"/>
      <c r="N467" s="139">
        <v>23558662.940000001</v>
      </c>
      <c r="O467" s="133"/>
      <c r="P467" s="133"/>
      <c r="Q467" s="133"/>
      <c r="FM467" s="131"/>
      <c r="FO467" s="131" t="s">
        <v>126</v>
      </c>
    </row>
    <row r="468" spans="1:235" s="109" customFormat="1" ht="16.5" x14ac:dyDescent="0.3">
      <c r="A468" s="138"/>
      <c r="B468" s="137"/>
      <c r="C468" s="354" t="s">
        <v>125</v>
      </c>
      <c r="D468" s="354"/>
      <c r="E468" s="354"/>
      <c r="F468" s="354"/>
      <c r="G468" s="354"/>
      <c r="H468" s="354"/>
      <c r="I468" s="354"/>
      <c r="J468" s="354"/>
      <c r="K468" s="354"/>
      <c r="L468" s="143">
        <v>68508.600000000006</v>
      </c>
      <c r="M468" s="135"/>
      <c r="N468" s="142">
        <v>706759.89</v>
      </c>
      <c r="O468" s="133"/>
      <c r="P468" s="133"/>
      <c r="Q468" s="133"/>
      <c r="FM468" s="131"/>
      <c r="FN468" s="101" t="s">
        <v>125</v>
      </c>
      <c r="FO468" s="131"/>
    </row>
    <row r="469" spans="1:235" s="109" customFormat="1" ht="16.5" x14ac:dyDescent="0.3">
      <c r="A469" s="138"/>
      <c r="B469" s="141"/>
      <c r="C469" s="359" t="s">
        <v>124</v>
      </c>
      <c r="D469" s="359"/>
      <c r="E469" s="359"/>
      <c r="F469" s="359"/>
      <c r="G469" s="359"/>
      <c r="H469" s="359"/>
      <c r="I469" s="359"/>
      <c r="J469" s="359"/>
      <c r="K469" s="359"/>
      <c r="L469" s="130">
        <v>2352128.63</v>
      </c>
      <c r="M469" s="140"/>
      <c r="N469" s="139">
        <v>24265422.829999998</v>
      </c>
      <c r="O469" s="133"/>
      <c r="P469" s="133"/>
      <c r="Q469" s="133"/>
      <c r="FM469" s="131"/>
      <c r="FO469" s="131" t="s">
        <v>124</v>
      </c>
    </row>
    <row r="470" spans="1:235" s="109" customFormat="1" ht="16.5" x14ac:dyDescent="0.3">
      <c r="A470" s="138"/>
      <c r="B470" s="137"/>
      <c r="C470" s="354" t="s">
        <v>123</v>
      </c>
      <c r="D470" s="354"/>
      <c r="E470" s="354"/>
      <c r="F470" s="354"/>
      <c r="G470" s="354"/>
      <c r="H470" s="354"/>
      <c r="I470" s="354"/>
      <c r="J470" s="354"/>
      <c r="K470" s="354"/>
      <c r="L470" s="143">
        <v>470425.73</v>
      </c>
      <c r="M470" s="135"/>
      <c r="N470" s="142">
        <v>4853084.57</v>
      </c>
      <c r="O470" s="133"/>
      <c r="P470" s="133"/>
      <c r="Q470" s="133"/>
      <c r="FM470" s="131"/>
      <c r="FO470" s="131"/>
      <c r="FP470" s="101" t="s">
        <v>123</v>
      </c>
    </row>
    <row r="471" spans="1:235" s="109" customFormat="1" ht="16.5" x14ac:dyDescent="0.3">
      <c r="A471" s="138"/>
      <c r="B471" s="141"/>
      <c r="C471" s="359" t="s">
        <v>122</v>
      </c>
      <c r="D471" s="359"/>
      <c r="E471" s="359"/>
      <c r="F471" s="359"/>
      <c r="G471" s="359"/>
      <c r="H471" s="359"/>
      <c r="I471" s="359"/>
      <c r="J471" s="359"/>
      <c r="K471" s="359"/>
      <c r="L471" s="130">
        <v>2822554.36</v>
      </c>
      <c r="M471" s="140"/>
      <c r="N471" s="139">
        <v>29118507.399999999</v>
      </c>
      <c r="O471" s="133"/>
      <c r="P471" s="133"/>
      <c r="Q471" s="133"/>
      <c r="FM471" s="131"/>
      <c r="FO471" s="131"/>
      <c r="FQ471" s="131" t="s">
        <v>122</v>
      </c>
    </row>
    <row r="472" spans="1:235" s="109" customFormat="1" ht="16.5" hidden="1" x14ac:dyDescent="0.3">
      <c r="A472" s="138"/>
      <c r="B472" s="137"/>
      <c r="C472" s="354" t="s">
        <v>121</v>
      </c>
      <c r="D472" s="354"/>
      <c r="E472" s="354"/>
      <c r="F472" s="354"/>
      <c r="G472" s="354"/>
      <c r="H472" s="354"/>
      <c r="I472" s="354"/>
      <c r="J472" s="354"/>
      <c r="K472" s="354"/>
      <c r="L472" s="136"/>
      <c r="M472" s="135"/>
      <c r="N472" s="134"/>
      <c r="O472" s="133"/>
      <c r="P472" s="133"/>
      <c r="Q472" s="133"/>
      <c r="FM472" s="131"/>
      <c r="FN472" s="101" t="s">
        <v>121</v>
      </c>
      <c r="FO472" s="131"/>
      <c r="FQ472" s="131"/>
    </row>
    <row r="473" spans="1:235" s="109" customFormat="1" ht="16.5" hidden="1" x14ac:dyDescent="0.3">
      <c r="A473" s="138"/>
      <c r="B473" s="137"/>
      <c r="C473" s="354" t="s">
        <v>120</v>
      </c>
      <c r="D473" s="354"/>
      <c r="E473" s="354"/>
      <c r="F473" s="354"/>
      <c r="G473" s="354"/>
      <c r="H473" s="354"/>
      <c r="I473" s="354"/>
      <c r="J473" s="354"/>
      <c r="K473" s="354"/>
      <c r="L473" s="136"/>
      <c r="M473" s="135"/>
      <c r="N473" s="134"/>
      <c r="O473" s="133"/>
      <c r="P473" s="133"/>
      <c r="Q473" s="133"/>
      <c r="FM473" s="131"/>
      <c r="FN473" s="101" t="s">
        <v>120</v>
      </c>
      <c r="FO473" s="131"/>
      <c r="FQ473" s="131"/>
    </row>
    <row r="474" spans="1:235" s="109" customFormat="1" ht="16.5" hidden="1" x14ac:dyDescent="0.3">
      <c r="A474" s="138"/>
      <c r="B474" s="137"/>
      <c r="C474" s="354" t="s">
        <v>119</v>
      </c>
      <c r="D474" s="354"/>
      <c r="E474" s="354"/>
      <c r="F474" s="354"/>
      <c r="G474" s="354"/>
      <c r="H474" s="354"/>
      <c r="I474" s="354"/>
      <c r="J474" s="354"/>
      <c r="K474" s="354"/>
      <c r="L474" s="136"/>
      <c r="M474" s="135"/>
      <c r="N474" s="134"/>
      <c r="O474" s="133"/>
      <c r="P474" s="133"/>
      <c r="Q474" s="133"/>
      <c r="FM474" s="131"/>
      <c r="FN474" s="101" t="s">
        <v>119</v>
      </c>
      <c r="FO474" s="131"/>
      <c r="FQ474" s="131"/>
    </row>
    <row r="475" spans="1:235" s="109" customFormat="1" ht="1.5" customHeight="1" x14ac:dyDescent="0.25">
      <c r="B475" s="132"/>
      <c r="C475" s="131"/>
      <c r="D475" s="131"/>
      <c r="E475" s="131"/>
      <c r="F475" s="131"/>
      <c r="G475" s="131"/>
      <c r="H475" s="131"/>
      <c r="I475" s="131"/>
      <c r="J475" s="131"/>
      <c r="K475" s="131"/>
      <c r="L475" s="130"/>
      <c r="M475" s="129"/>
      <c r="N475" s="128"/>
    </row>
    <row r="476" spans="1:235" s="109" customFormat="1" ht="26.25" customHeight="1" x14ac:dyDescent="0.25">
      <c r="A476" s="127"/>
      <c r="B476" s="126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</row>
    <row r="477" spans="1:235" s="111" customFormat="1" ht="15" x14ac:dyDescent="0.25">
      <c r="A477" s="125"/>
      <c r="B477" s="124" t="s">
        <v>118</v>
      </c>
      <c r="C477" s="361"/>
      <c r="D477" s="361"/>
      <c r="E477" s="361"/>
      <c r="F477" s="361"/>
      <c r="G477" s="361"/>
      <c r="H477" s="362"/>
      <c r="I477" s="362"/>
      <c r="J477" s="362"/>
      <c r="K477" s="362"/>
      <c r="L477" s="362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18"/>
      <c r="Z477" s="118"/>
      <c r="AA477" s="118"/>
      <c r="AB477" s="118"/>
      <c r="AC477" s="118"/>
      <c r="AD477" s="118"/>
      <c r="AE477" s="118"/>
      <c r="AF477" s="118"/>
      <c r="AG477" s="118"/>
      <c r="AH477" s="118"/>
      <c r="AI477" s="118"/>
      <c r="AJ477" s="118"/>
      <c r="AK477" s="118"/>
      <c r="AL477" s="118"/>
      <c r="AM477" s="118"/>
      <c r="AN477" s="118"/>
      <c r="AO477" s="112"/>
      <c r="AP477" s="112"/>
      <c r="AQ477" s="112"/>
      <c r="AR477" s="112"/>
      <c r="AS477" s="112"/>
      <c r="AT477" s="112"/>
      <c r="AU477" s="118"/>
      <c r="AV477" s="118"/>
      <c r="AW477" s="118"/>
      <c r="AX477" s="118"/>
      <c r="AY477" s="118"/>
      <c r="AZ477" s="118"/>
      <c r="BA477" s="118"/>
      <c r="BB477" s="118"/>
      <c r="BC477" s="112"/>
      <c r="BD477" s="112"/>
      <c r="BE477" s="112"/>
      <c r="BF477" s="112"/>
      <c r="BG477" s="112"/>
      <c r="BH477" s="112"/>
      <c r="BI477" s="118"/>
      <c r="BJ477" s="118"/>
      <c r="BK477" s="118"/>
      <c r="BL477" s="118"/>
      <c r="BM477" s="118"/>
      <c r="BN477" s="118"/>
      <c r="BO477" s="118"/>
      <c r="BP477" s="118"/>
      <c r="BQ477" s="112"/>
      <c r="BR477" s="112"/>
      <c r="BS477" s="112"/>
      <c r="BT477" s="112"/>
      <c r="BU477" s="112"/>
      <c r="BV477" s="112"/>
      <c r="BW477" s="118"/>
      <c r="BX477" s="118"/>
      <c r="BY477" s="118"/>
      <c r="BZ477" s="118"/>
      <c r="CA477" s="118"/>
      <c r="CB477" s="118"/>
      <c r="CC477" s="118"/>
      <c r="CD477" s="118"/>
      <c r="CE477" s="112"/>
      <c r="CF477" s="112"/>
      <c r="CG477" s="112"/>
      <c r="CH477" s="112"/>
      <c r="CI477" s="112"/>
      <c r="CJ477" s="112"/>
      <c r="CK477" s="118"/>
      <c r="CL477" s="118"/>
      <c r="CM477" s="118"/>
      <c r="CN477" s="118"/>
      <c r="CO477" s="118"/>
      <c r="CP477" s="118"/>
      <c r="CQ477" s="118"/>
      <c r="CR477" s="118"/>
      <c r="CS477" s="112"/>
      <c r="CT477" s="112"/>
      <c r="CU477" s="112"/>
      <c r="CV477" s="112"/>
      <c r="CW477" s="112"/>
      <c r="CX477" s="112"/>
      <c r="CY477" s="118"/>
      <c r="CZ477" s="118"/>
      <c r="DA477" s="118"/>
      <c r="DB477" s="118"/>
      <c r="DC477" s="118"/>
      <c r="DD477" s="118"/>
      <c r="DE477" s="118"/>
      <c r="DF477" s="118"/>
      <c r="DG477" s="117"/>
      <c r="DH477" s="117"/>
      <c r="DI477" s="117"/>
      <c r="DJ477" s="117"/>
      <c r="DK477" s="117"/>
      <c r="DL477" s="117"/>
      <c r="DM477" s="117"/>
      <c r="DN477" s="117"/>
      <c r="DO477" s="117"/>
      <c r="DP477" s="117"/>
      <c r="DQ477" s="117"/>
      <c r="DR477" s="117"/>
      <c r="DS477" s="117"/>
      <c r="DT477" s="117"/>
      <c r="DU477" s="117"/>
      <c r="DV477" s="117"/>
      <c r="DW477" s="117"/>
      <c r="DX477" s="117"/>
      <c r="DY477" s="117"/>
      <c r="DZ477" s="117"/>
      <c r="EA477" s="117"/>
      <c r="EB477" s="117"/>
      <c r="EC477" s="117"/>
      <c r="ED477" s="117"/>
      <c r="EE477" s="117"/>
      <c r="EF477" s="117"/>
      <c r="EG477" s="117"/>
      <c r="EH477" s="117"/>
      <c r="EI477" s="117"/>
      <c r="EJ477" s="117"/>
      <c r="EK477" s="117"/>
      <c r="EL477" s="117"/>
      <c r="EM477" s="117"/>
      <c r="EN477" s="117"/>
      <c r="EO477" s="117"/>
      <c r="EP477" s="117"/>
      <c r="EQ477" s="117"/>
      <c r="ER477" s="117"/>
      <c r="ES477" s="117"/>
      <c r="ET477" s="117"/>
      <c r="EU477" s="117"/>
      <c r="EV477" s="117"/>
      <c r="EW477" s="116"/>
      <c r="EX477" s="116"/>
      <c r="EY477" s="116"/>
      <c r="EZ477" s="115"/>
      <c r="FA477" s="115"/>
      <c r="FB477" s="112"/>
      <c r="FC477" s="112"/>
      <c r="FD477" s="112"/>
      <c r="FE477" s="112"/>
      <c r="FF477" s="112"/>
      <c r="FG477" s="112"/>
      <c r="FH477" s="112"/>
      <c r="FI477" s="112"/>
      <c r="FJ477" s="112"/>
      <c r="FK477" s="112"/>
      <c r="FL477" s="112"/>
      <c r="FM477" s="112"/>
      <c r="FN477" s="112"/>
      <c r="FO477" s="112"/>
      <c r="FP477" s="112"/>
      <c r="FQ477" s="112"/>
      <c r="FR477" s="114" t="s">
        <v>59</v>
      </c>
      <c r="FS477" s="114" t="s">
        <v>59</v>
      </c>
      <c r="FT477" s="114" t="s">
        <v>59</v>
      </c>
      <c r="FU477" s="114" t="s">
        <v>59</v>
      </c>
      <c r="FV477" s="114" t="s">
        <v>59</v>
      </c>
      <c r="FW477" s="113" t="s">
        <v>59</v>
      </c>
      <c r="FX477" s="113" t="s">
        <v>59</v>
      </c>
      <c r="FY477" s="113" t="s">
        <v>59</v>
      </c>
      <c r="FZ477" s="113" t="s">
        <v>59</v>
      </c>
      <c r="GA477" s="113" t="s">
        <v>59</v>
      </c>
      <c r="GB477" s="114"/>
      <c r="GC477" s="114"/>
      <c r="GD477" s="114"/>
      <c r="GE477" s="114"/>
      <c r="GF477" s="114"/>
      <c r="GG477" s="113"/>
      <c r="GH477" s="113"/>
      <c r="GI477" s="113"/>
      <c r="GJ477" s="113"/>
      <c r="GK477" s="113"/>
      <c r="GL477" s="112"/>
      <c r="GM477" s="112"/>
      <c r="GN477" s="112"/>
      <c r="GO477" s="112"/>
      <c r="GP477" s="112"/>
      <c r="GQ477" s="112"/>
      <c r="GR477" s="112"/>
      <c r="GS477" s="112"/>
      <c r="GT477" s="112"/>
      <c r="GU477" s="112"/>
      <c r="GV477" s="112"/>
      <c r="GW477" s="112"/>
      <c r="GX477" s="112"/>
      <c r="GY477" s="112"/>
      <c r="GZ477" s="112"/>
      <c r="HA477" s="112"/>
      <c r="HB477" s="112"/>
      <c r="HC477" s="112"/>
      <c r="HD477" s="112"/>
      <c r="HE477" s="112"/>
      <c r="HF477" s="112"/>
      <c r="HG477" s="112"/>
      <c r="HH477" s="112"/>
      <c r="HI477" s="112"/>
      <c r="HJ477" s="112"/>
      <c r="HK477" s="112"/>
      <c r="HL477" s="112"/>
      <c r="HM477" s="112"/>
      <c r="HN477" s="112"/>
      <c r="HO477" s="112"/>
      <c r="HP477" s="112"/>
      <c r="HQ477" s="112"/>
      <c r="HR477" s="112"/>
      <c r="HS477" s="112"/>
      <c r="HT477" s="112"/>
      <c r="HU477" s="112"/>
      <c r="HV477" s="112"/>
      <c r="HW477" s="112"/>
      <c r="HX477" s="112"/>
      <c r="HY477" s="112"/>
      <c r="HZ477" s="112"/>
      <c r="IA477" s="112"/>
    </row>
    <row r="478" spans="1:235" s="121" customFormat="1" ht="16.5" customHeight="1" x14ac:dyDescent="0.25">
      <c r="A478" s="123"/>
      <c r="B478" s="124"/>
      <c r="C478" s="360" t="s">
        <v>60</v>
      </c>
      <c r="D478" s="360"/>
      <c r="E478" s="360"/>
      <c r="F478" s="360"/>
      <c r="G478" s="360"/>
      <c r="H478" s="360"/>
      <c r="I478" s="360"/>
      <c r="J478" s="360"/>
      <c r="K478" s="360"/>
      <c r="L478" s="360"/>
      <c r="Y478" s="112"/>
      <c r="Z478" s="112"/>
      <c r="AA478" s="112"/>
      <c r="AB478" s="112"/>
      <c r="AC478" s="112"/>
      <c r="AD478" s="112"/>
      <c r="AE478" s="112"/>
      <c r="AF478" s="112"/>
      <c r="AG478" s="112"/>
      <c r="AH478" s="112"/>
      <c r="AI478" s="112"/>
      <c r="AJ478" s="112"/>
      <c r="AK478" s="112"/>
      <c r="AL478" s="112"/>
      <c r="AM478" s="112"/>
      <c r="AN478" s="112"/>
      <c r="AO478" s="112"/>
      <c r="AP478" s="112"/>
      <c r="AQ478" s="112"/>
      <c r="AR478" s="112"/>
      <c r="AS478" s="112"/>
      <c r="AT478" s="112"/>
      <c r="AU478" s="112"/>
      <c r="AV478" s="112"/>
      <c r="AW478" s="112"/>
      <c r="AX478" s="112"/>
      <c r="AY478" s="112"/>
      <c r="AZ478" s="112"/>
      <c r="BA478" s="112"/>
      <c r="BB478" s="112"/>
      <c r="BC478" s="112"/>
      <c r="BD478" s="112"/>
      <c r="BE478" s="112"/>
      <c r="BF478" s="112"/>
      <c r="BG478" s="112"/>
      <c r="BH478" s="112"/>
      <c r="BI478" s="112"/>
      <c r="BJ478" s="112"/>
      <c r="BK478" s="112"/>
      <c r="BL478" s="112"/>
      <c r="BM478" s="112"/>
      <c r="BN478" s="112"/>
      <c r="BO478" s="112"/>
      <c r="BP478" s="112"/>
      <c r="BQ478" s="112"/>
      <c r="BR478" s="112"/>
      <c r="BS478" s="112"/>
      <c r="BT478" s="112"/>
      <c r="BU478" s="112"/>
      <c r="BV478" s="112"/>
      <c r="BW478" s="112"/>
      <c r="BX478" s="112"/>
      <c r="BY478" s="112"/>
      <c r="BZ478" s="112"/>
      <c r="CA478" s="112"/>
      <c r="CB478" s="112"/>
      <c r="CC478" s="112"/>
      <c r="CD478" s="112"/>
      <c r="CE478" s="112"/>
      <c r="CF478" s="112"/>
      <c r="CG478" s="112"/>
      <c r="CH478" s="112"/>
      <c r="CI478" s="112"/>
      <c r="CJ478" s="112"/>
      <c r="CK478" s="112"/>
      <c r="CL478" s="112"/>
      <c r="CM478" s="112"/>
      <c r="CN478" s="112"/>
      <c r="CO478" s="112"/>
      <c r="CP478" s="112"/>
      <c r="CQ478" s="112"/>
      <c r="CR478" s="112"/>
      <c r="CS478" s="112"/>
      <c r="CT478" s="112"/>
      <c r="CU478" s="112"/>
      <c r="CV478" s="112"/>
      <c r="CW478" s="112"/>
      <c r="CX478" s="112"/>
      <c r="CY478" s="112"/>
      <c r="CZ478" s="112"/>
      <c r="DA478" s="112"/>
      <c r="DB478" s="112"/>
      <c r="DC478" s="112"/>
      <c r="DD478" s="112"/>
      <c r="DE478" s="112"/>
      <c r="DF478" s="112"/>
      <c r="DG478" s="122"/>
      <c r="DH478" s="122"/>
      <c r="DI478" s="122"/>
      <c r="DJ478" s="122"/>
      <c r="DK478" s="122"/>
      <c r="DL478" s="122"/>
      <c r="DM478" s="122"/>
      <c r="DN478" s="122"/>
      <c r="DO478" s="122"/>
      <c r="DP478" s="122"/>
      <c r="DQ478" s="122"/>
      <c r="DR478" s="122"/>
      <c r="DS478" s="122"/>
      <c r="DT478" s="122"/>
      <c r="DU478" s="122"/>
      <c r="DV478" s="122"/>
      <c r="DW478" s="122"/>
      <c r="DX478" s="122"/>
      <c r="DY478" s="122"/>
      <c r="DZ478" s="122"/>
      <c r="EA478" s="122"/>
      <c r="EB478" s="122"/>
      <c r="EC478" s="122"/>
      <c r="ED478" s="122"/>
      <c r="EE478" s="122"/>
      <c r="EF478" s="122"/>
      <c r="EG478" s="122"/>
      <c r="EH478" s="122"/>
      <c r="EI478" s="122"/>
      <c r="EJ478" s="122"/>
      <c r="EK478" s="122"/>
      <c r="EL478" s="122"/>
      <c r="EM478" s="122"/>
      <c r="EN478" s="122"/>
      <c r="EO478" s="122"/>
      <c r="EP478" s="122"/>
      <c r="EQ478" s="122"/>
      <c r="ER478" s="122"/>
      <c r="ES478" s="122"/>
      <c r="ET478" s="122"/>
      <c r="EU478" s="122"/>
      <c r="EV478" s="122"/>
      <c r="EW478" s="114"/>
      <c r="EX478" s="114"/>
      <c r="EY478" s="114"/>
      <c r="EZ478" s="115"/>
      <c r="FA478" s="115"/>
      <c r="FB478" s="112"/>
      <c r="FC478" s="112"/>
      <c r="FD478" s="112"/>
      <c r="FE478" s="112"/>
      <c r="FF478" s="112"/>
      <c r="FG478" s="112"/>
      <c r="FH478" s="112"/>
      <c r="FI478" s="112"/>
      <c r="FJ478" s="112"/>
      <c r="FK478" s="112"/>
      <c r="FL478" s="112"/>
      <c r="FM478" s="112"/>
      <c r="FN478" s="112"/>
      <c r="FO478" s="112"/>
      <c r="FP478" s="112"/>
      <c r="FQ478" s="112"/>
      <c r="FR478" s="114"/>
      <c r="FS478" s="114"/>
      <c r="FT478" s="114"/>
      <c r="FU478" s="114"/>
      <c r="FV478" s="114"/>
      <c r="FW478" s="113"/>
      <c r="FX478" s="113"/>
      <c r="FY478" s="113"/>
      <c r="FZ478" s="113"/>
      <c r="GA478" s="113"/>
      <c r="GB478" s="114"/>
      <c r="GC478" s="114"/>
      <c r="GD478" s="114"/>
      <c r="GE478" s="114"/>
      <c r="GF478" s="114"/>
      <c r="GG478" s="113"/>
      <c r="GH478" s="113"/>
      <c r="GI478" s="113"/>
      <c r="GJ478" s="113"/>
      <c r="GK478" s="113"/>
      <c r="GL478" s="112"/>
      <c r="GM478" s="112"/>
      <c r="GN478" s="112"/>
      <c r="GO478" s="112"/>
      <c r="GP478" s="112"/>
      <c r="GQ478" s="112"/>
      <c r="GR478" s="112"/>
      <c r="GS478" s="112"/>
      <c r="GT478" s="112"/>
      <c r="GU478" s="112"/>
      <c r="GV478" s="112"/>
      <c r="GW478" s="112"/>
      <c r="GX478" s="112"/>
      <c r="GY478" s="112"/>
      <c r="GZ478" s="112"/>
      <c r="HA478" s="112"/>
      <c r="HB478" s="112"/>
      <c r="HC478" s="112"/>
      <c r="HD478" s="112"/>
      <c r="HE478" s="112"/>
      <c r="HF478" s="112"/>
      <c r="HG478" s="112"/>
      <c r="HH478" s="112"/>
      <c r="HI478" s="112"/>
      <c r="HJ478" s="112"/>
      <c r="HK478" s="112"/>
      <c r="HL478" s="112"/>
      <c r="HM478" s="112"/>
      <c r="HN478" s="112"/>
      <c r="HO478" s="112"/>
      <c r="HP478" s="112"/>
      <c r="HQ478" s="112"/>
      <c r="HR478" s="112"/>
      <c r="HS478" s="112"/>
      <c r="HT478" s="112"/>
      <c r="HU478" s="112"/>
      <c r="HV478" s="112"/>
      <c r="HW478" s="112"/>
      <c r="HX478" s="112"/>
      <c r="HY478" s="112"/>
      <c r="HZ478" s="112"/>
      <c r="IA478" s="112"/>
    </row>
    <row r="479" spans="1:235" s="111" customFormat="1" ht="15" x14ac:dyDescent="0.25">
      <c r="A479" s="125"/>
      <c r="B479" s="124" t="s">
        <v>117</v>
      </c>
      <c r="C479" s="361"/>
      <c r="D479" s="361"/>
      <c r="E479" s="361"/>
      <c r="F479" s="361"/>
      <c r="G479" s="361"/>
      <c r="H479" s="362"/>
      <c r="I479" s="362"/>
      <c r="J479" s="362"/>
      <c r="K479" s="362"/>
      <c r="L479" s="362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18"/>
      <c r="Z479" s="118"/>
      <c r="AA479" s="118"/>
      <c r="AB479" s="118"/>
      <c r="AC479" s="118"/>
      <c r="AD479" s="118"/>
      <c r="AE479" s="118"/>
      <c r="AF479" s="118"/>
      <c r="AG479" s="118"/>
      <c r="AH479" s="118"/>
      <c r="AI479" s="118"/>
      <c r="AJ479" s="118"/>
      <c r="AK479" s="118"/>
      <c r="AL479" s="118"/>
      <c r="AM479" s="118"/>
      <c r="AN479" s="118"/>
      <c r="AO479" s="112"/>
      <c r="AP479" s="112"/>
      <c r="AQ479" s="112"/>
      <c r="AR479" s="112"/>
      <c r="AS479" s="112"/>
      <c r="AT479" s="112"/>
      <c r="AU479" s="118"/>
      <c r="AV479" s="118"/>
      <c r="AW479" s="118"/>
      <c r="AX479" s="118"/>
      <c r="AY479" s="118"/>
      <c r="AZ479" s="118"/>
      <c r="BA479" s="118"/>
      <c r="BB479" s="118"/>
      <c r="BC479" s="112"/>
      <c r="BD479" s="112"/>
      <c r="BE479" s="112"/>
      <c r="BF479" s="112"/>
      <c r="BG479" s="112"/>
      <c r="BH479" s="112"/>
      <c r="BI479" s="118"/>
      <c r="BJ479" s="118"/>
      <c r="BK479" s="118"/>
      <c r="BL479" s="118"/>
      <c r="BM479" s="118"/>
      <c r="BN479" s="118"/>
      <c r="BO479" s="118"/>
      <c r="BP479" s="118"/>
      <c r="BQ479" s="112"/>
      <c r="BR479" s="112"/>
      <c r="BS479" s="112"/>
      <c r="BT479" s="112"/>
      <c r="BU479" s="112"/>
      <c r="BV479" s="112"/>
      <c r="BW479" s="118"/>
      <c r="BX479" s="118"/>
      <c r="BY479" s="118"/>
      <c r="BZ479" s="118"/>
      <c r="CA479" s="118"/>
      <c r="CB479" s="118"/>
      <c r="CC479" s="118"/>
      <c r="CD479" s="118"/>
      <c r="CE479" s="112"/>
      <c r="CF479" s="112"/>
      <c r="CG479" s="112"/>
      <c r="CH479" s="112"/>
      <c r="CI479" s="112"/>
      <c r="CJ479" s="112"/>
      <c r="CK479" s="118"/>
      <c r="CL479" s="118"/>
      <c r="CM479" s="118"/>
      <c r="CN479" s="118"/>
      <c r="CO479" s="118"/>
      <c r="CP479" s="118"/>
      <c r="CQ479" s="118"/>
      <c r="CR479" s="118"/>
      <c r="CS479" s="112"/>
      <c r="CT479" s="112"/>
      <c r="CU479" s="112"/>
      <c r="CV479" s="112"/>
      <c r="CW479" s="112"/>
      <c r="CX479" s="112"/>
      <c r="CY479" s="118"/>
      <c r="CZ479" s="118"/>
      <c r="DA479" s="118"/>
      <c r="DB479" s="118"/>
      <c r="DC479" s="118"/>
      <c r="DD479" s="118"/>
      <c r="DE479" s="118"/>
      <c r="DF479" s="118"/>
      <c r="DG479" s="117"/>
      <c r="DH479" s="117"/>
      <c r="DI479" s="117"/>
      <c r="DJ479" s="117"/>
      <c r="DK479" s="117"/>
      <c r="DL479" s="117"/>
      <c r="DM479" s="117"/>
      <c r="DN479" s="117"/>
      <c r="DO479" s="117"/>
      <c r="DP479" s="117"/>
      <c r="DQ479" s="117"/>
      <c r="DR479" s="117"/>
      <c r="DS479" s="117"/>
      <c r="DT479" s="117"/>
      <c r="DU479" s="117"/>
      <c r="DV479" s="117"/>
      <c r="DW479" s="117"/>
      <c r="DX479" s="117"/>
      <c r="DY479" s="117"/>
      <c r="DZ479" s="117"/>
      <c r="EA479" s="117"/>
      <c r="EB479" s="117"/>
      <c r="EC479" s="117"/>
      <c r="ED479" s="117"/>
      <c r="EE479" s="117"/>
      <c r="EF479" s="117"/>
      <c r="EG479" s="117"/>
      <c r="EH479" s="117"/>
      <c r="EI479" s="117"/>
      <c r="EJ479" s="117"/>
      <c r="EK479" s="117"/>
      <c r="EL479" s="117"/>
      <c r="EM479" s="117"/>
      <c r="EN479" s="117"/>
      <c r="EO479" s="117"/>
      <c r="EP479" s="117"/>
      <c r="EQ479" s="117"/>
      <c r="ER479" s="117"/>
      <c r="ES479" s="117"/>
      <c r="ET479" s="117"/>
      <c r="EU479" s="117"/>
      <c r="EV479" s="117"/>
      <c r="EW479" s="116"/>
      <c r="EX479" s="116"/>
      <c r="EY479" s="116"/>
      <c r="EZ479" s="115"/>
      <c r="FA479" s="115"/>
      <c r="FB479" s="112"/>
      <c r="FC479" s="112"/>
      <c r="FD479" s="112"/>
      <c r="FE479" s="112"/>
      <c r="FF479" s="112"/>
      <c r="FG479" s="112"/>
      <c r="FH479" s="112"/>
      <c r="FI479" s="112"/>
      <c r="FJ479" s="112"/>
      <c r="FK479" s="112"/>
      <c r="FL479" s="112"/>
      <c r="FM479" s="112"/>
      <c r="FN479" s="112"/>
      <c r="FO479" s="112"/>
      <c r="FP479" s="112"/>
      <c r="FQ479" s="112"/>
      <c r="FR479" s="114"/>
      <c r="FS479" s="114"/>
      <c r="FT479" s="114"/>
      <c r="FU479" s="114"/>
      <c r="FV479" s="114"/>
      <c r="FW479" s="113"/>
      <c r="FX479" s="113"/>
      <c r="FY479" s="113"/>
      <c r="FZ479" s="113"/>
      <c r="GA479" s="113"/>
      <c r="GB479" s="114" t="s">
        <v>59</v>
      </c>
      <c r="GC479" s="114" t="s">
        <v>59</v>
      </c>
      <c r="GD479" s="114" t="s">
        <v>59</v>
      </c>
      <c r="GE479" s="114" t="s">
        <v>59</v>
      </c>
      <c r="GF479" s="114" t="s">
        <v>59</v>
      </c>
      <c r="GG479" s="113" t="s">
        <v>59</v>
      </c>
      <c r="GH479" s="113" t="s">
        <v>59</v>
      </c>
      <c r="GI479" s="113" t="s">
        <v>59</v>
      </c>
      <c r="GJ479" s="113" t="s">
        <v>59</v>
      </c>
      <c r="GK479" s="113" t="s">
        <v>59</v>
      </c>
      <c r="GL479" s="112"/>
      <c r="GM479" s="112"/>
      <c r="GN479" s="112"/>
      <c r="GO479" s="112"/>
      <c r="GP479" s="112"/>
      <c r="GQ479" s="112"/>
      <c r="GR479" s="112"/>
      <c r="GS479" s="112"/>
      <c r="GT479" s="112"/>
      <c r="GU479" s="112"/>
      <c r="GV479" s="112"/>
      <c r="GW479" s="112"/>
      <c r="GX479" s="112"/>
      <c r="GY479" s="112"/>
      <c r="GZ479" s="112"/>
      <c r="HA479" s="112"/>
      <c r="HB479" s="112"/>
      <c r="HC479" s="112"/>
      <c r="HD479" s="112"/>
      <c r="HE479" s="112"/>
      <c r="HF479" s="112"/>
      <c r="HG479" s="112"/>
      <c r="HH479" s="112"/>
      <c r="HI479" s="112"/>
      <c r="HJ479" s="112"/>
      <c r="HK479" s="112"/>
      <c r="HL479" s="112"/>
      <c r="HM479" s="112"/>
      <c r="HN479" s="112"/>
      <c r="HO479" s="112"/>
      <c r="HP479" s="112"/>
      <c r="HQ479" s="112"/>
      <c r="HR479" s="112"/>
      <c r="HS479" s="112"/>
      <c r="HT479" s="112"/>
      <c r="HU479" s="112"/>
      <c r="HV479" s="112"/>
      <c r="HW479" s="112"/>
      <c r="HX479" s="112"/>
      <c r="HY479" s="112"/>
      <c r="HZ479" s="112"/>
      <c r="IA479" s="112"/>
    </row>
    <row r="480" spans="1:235" s="121" customFormat="1" ht="16.5" customHeight="1" x14ac:dyDescent="0.25">
      <c r="A480" s="123"/>
      <c r="C480" s="360" t="s">
        <v>60</v>
      </c>
      <c r="D480" s="360"/>
      <c r="E480" s="360"/>
      <c r="F480" s="360"/>
      <c r="G480" s="360"/>
      <c r="H480" s="360"/>
      <c r="I480" s="360"/>
      <c r="J480" s="360"/>
      <c r="K480" s="360"/>
      <c r="L480" s="360"/>
      <c r="Y480" s="112"/>
      <c r="Z480" s="112"/>
      <c r="AA480" s="112"/>
      <c r="AB480" s="112"/>
      <c r="AC480" s="112"/>
      <c r="AD480" s="112"/>
      <c r="AE480" s="112"/>
      <c r="AF480" s="112"/>
      <c r="AG480" s="112"/>
      <c r="AH480" s="112"/>
      <c r="AI480" s="112"/>
      <c r="AJ480" s="112"/>
      <c r="AK480" s="112"/>
      <c r="AL480" s="112"/>
      <c r="AM480" s="112"/>
      <c r="AN480" s="112"/>
      <c r="AO480" s="112"/>
      <c r="AP480" s="112"/>
      <c r="AQ480" s="112"/>
      <c r="AR480" s="112"/>
      <c r="AS480" s="112"/>
      <c r="AT480" s="112"/>
      <c r="AU480" s="112"/>
      <c r="AV480" s="112"/>
      <c r="AW480" s="112"/>
      <c r="AX480" s="112"/>
      <c r="AY480" s="112"/>
      <c r="AZ480" s="112"/>
      <c r="BA480" s="112"/>
      <c r="BB480" s="112"/>
      <c r="BC480" s="112"/>
      <c r="BD480" s="112"/>
      <c r="BE480" s="112"/>
      <c r="BF480" s="112"/>
      <c r="BG480" s="112"/>
      <c r="BH480" s="112"/>
      <c r="BI480" s="112"/>
      <c r="BJ480" s="112"/>
      <c r="BK480" s="112"/>
      <c r="BL480" s="112"/>
      <c r="BM480" s="112"/>
      <c r="BN480" s="112"/>
      <c r="BO480" s="112"/>
      <c r="BP480" s="112"/>
      <c r="BQ480" s="112"/>
      <c r="BR480" s="112"/>
      <c r="BS480" s="112"/>
      <c r="BT480" s="112"/>
      <c r="BU480" s="112"/>
      <c r="BV480" s="112"/>
      <c r="BW480" s="112"/>
      <c r="BX480" s="112"/>
      <c r="BY480" s="112"/>
      <c r="BZ480" s="112"/>
      <c r="CA480" s="112"/>
      <c r="CB480" s="112"/>
      <c r="CC480" s="112"/>
      <c r="CD480" s="112"/>
      <c r="CE480" s="112"/>
      <c r="CF480" s="112"/>
      <c r="CG480" s="112"/>
      <c r="CH480" s="112"/>
      <c r="CI480" s="112"/>
      <c r="CJ480" s="112"/>
      <c r="CK480" s="112"/>
      <c r="CL480" s="112"/>
      <c r="CM480" s="112"/>
      <c r="CN480" s="112"/>
      <c r="CO480" s="112"/>
      <c r="CP480" s="112"/>
      <c r="CQ480" s="112"/>
      <c r="CR480" s="112"/>
      <c r="CS480" s="112"/>
      <c r="CT480" s="112"/>
      <c r="CU480" s="112"/>
      <c r="CV480" s="112"/>
      <c r="CW480" s="112"/>
      <c r="CX480" s="112"/>
      <c r="CY480" s="112"/>
      <c r="CZ480" s="112"/>
      <c r="DA480" s="112"/>
      <c r="DB480" s="112"/>
      <c r="DC480" s="112"/>
      <c r="DD480" s="112"/>
      <c r="DE480" s="112"/>
      <c r="DF480" s="112"/>
      <c r="DG480" s="122"/>
      <c r="DH480" s="122"/>
      <c r="DI480" s="122"/>
      <c r="DJ480" s="122"/>
      <c r="DK480" s="122"/>
      <c r="DL480" s="122"/>
      <c r="DM480" s="122"/>
      <c r="DN480" s="122"/>
      <c r="DO480" s="122"/>
      <c r="DP480" s="122"/>
      <c r="DQ480" s="122"/>
      <c r="DR480" s="122"/>
      <c r="DS480" s="122"/>
      <c r="DT480" s="122"/>
      <c r="DU480" s="122"/>
      <c r="DV480" s="122"/>
      <c r="DW480" s="122"/>
      <c r="DX480" s="122"/>
      <c r="DY480" s="122"/>
      <c r="DZ480" s="122"/>
      <c r="EA480" s="122"/>
      <c r="EB480" s="122"/>
      <c r="EC480" s="122"/>
      <c r="ED480" s="122"/>
      <c r="EE480" s="122"/>
      <c r="EF480" s="122"/>
      <c r="EG480" s="122"/>
      <c r="EH480" s="122"/>
      <c r="EI480" s="122"/>
      <c r="EJ480" s="122"/>
      <c r="EK480" s="122"/>
      <c r="EL480" s="122"/>
      <c r="EM480" s="122"/>
      <c r="EN480" s="122"/>
      <c r="EO480" s="122"/>
      <c r="EP480" s="122"/>
      <c r="EQ480" s="122"/>
      <c r="ER480" s="122"/>
      <c r="ES480" s="122"/>
      <c r="ET480" s="122"/>
      <c r="EU480" s="122"/>
      <c r="EV480" s="122"/>
      <c r="EW480" s="114"/>
      <c r="EX480" s="114"/>
      <c r="EY480" s="114"/>
      <c r="EZ480" s="115"/>
      <c r="FA480" s="115"/>
      <c r="FB480" s="112"/>
      <c r="FC480" s="112"/>
      <c r="FD480" s="112"/>
      <c r="FE480" s="112"/>
      <c r="FF480" s="112"/>
      <c r="FG480" s="112"/>
      <c r="FH480" s="112"/>
      <c r="FI480" s="112"/>
      <c r="FJ480" s="112"/>
      <c r="FK480" s="112"/>
      <c r="FL480" s="112"/>
      <c r="FM480" s="112"/>
      <c r="FN480" s="112"/>
      <c r="FO480" s="112"/>
      <c r="FP480" s="112"/>
      <c r="FQ480" s="112"/>
      <c r="FR480" s="114"/>
      <c r="FS480" s="114"/>
      <c r="FT480" s="114"/>
      <c r="FU480" s="114"/>
      <c r="FV480" s="114"/>
      <c r="FW480" s="113"/>
      <c r="FX480" s="113"/>
      <c r="FY480" s="113"/>
      <c r="FZ480" s="113"/>
      <c r="GA480" s="113"/>
      <c r="GB480" s="114"/>
      <c r="GC480" s="114"/>
      <c r="GD480" s="114"/>
      <c r="GE480" s="114"/>
      <c r="GF480" s="114"/>
      <c r="GG480" s="113"/>
      <c r="GH480" s="113"/>
      <c r="GI480" s="113"/>
      <c r="GJ480" s="113"/>
      <c r="GK480" s="113"/>
      <c r="GL480" s="112"/>
      <c r="GM480" s="112"/>
      <c r="GN480" s="112"/>
      <c r="GO480" s="112"/>
      <c r="GP480" s="112"/>
      <c r="GQ480" s="112"/>
      <c r="GR480" s="112"/>
      <c r="GS480" s="112"/>
      <c r="GT480" s="112"/>
      <c r="GU480" s="112"/>
      <c r="GV480" s="112"/>
      <c r="GW480" s="112"/>
      <c r="GX480" s="112"/>
      <c r="GY480" s="112"/>
      <c r="GZ480" s="112"/>
      <c r="HA480" s="112"/>
      <c r="HB480" s="112"/>
      <c r="HC480" s="112"/>
      <c r="HD480" s="112"/>
      <c r="HE480" s="112"/>
      <c r="HF480" s="112"/>
      <c r="HG480" s="112"/>
      <c r="HH480" s="112"/>
      <c r="HI480" s="112"/>
      <c r="HJ480" s="112"/>
      <c r="HK480" s="112"/>
      <c r="HL480" s="112"/>
      <c r="HM480" s="112"/>
      <c r="HN480" s="112"/>
      <c r="HO480" s="112"/>
      <c r="HP480" s="112"/>
      <c r="HQ480" s="112"/>
      <c r="HR480" s="112"/>
      <c r="HS480" s="112"/>
      <c r="HT480" s="112"/>
      <c r="HU480" s="112"/>
      <c r="HV480" s="112"/>
      <c r="HW480" s="112"/>
      <c r="HX480" s="112"/>
      <c r="HY480" s="112"/>
      <c r="HZ480" s="112"/>
      <c r="IA480" s="112"/>
    </row>
    <row r="481" spans="1:235" s="109" customFormat="1" ht="21" customHeight="1" x14ac:dyDescent="0.25"/>
    <row r="482" spans="1:235" s="111" customFormat="1" ht="22.5" x14ac:dyDescent="0.25">
      <c r="A482" s="357" t="s">
        <v>116</v>
      </c>
      <c r="B482" s="357"/>
      <c r="C482" s="357"/>
      <c r="D482" s="357"/>
      <c r="E482" s="357"/>
      <c r="F482" s="357"/>
      <c r="G482" s="357"/>
      <c r="H482" s="357"/>
      <c r="I482" s="357"/>
      <c r="J482" s="357"/>
      <c r="K482" s="357"/>
      <c r="L482" s="357"/>
      <c r="M482" s="357"/>
      <c r="N482" s="357"/>
      <c r="O482" s="119"/>
      <c r="P482" s="119"/>
      <c r="Q482" s="109"/>
      <c r="R482" s="109"/>
      <c r="S482" s="109"/>
      <c r="T482" s="109"/>
      <c r="U482" s="109"/>
      <c r="V482" s="109"/>
      <c r="W482" s="109"/>
      <c r="X482" s="109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  <c r="AL482" s="118"/>
      <c r="AM482" s="118"/>
      <c r="AN482" s="118"/>
      <c r="AO482" s="112"/>
      <c r="AP482" s="112"/>
      <c r="AQ482" s="112"/>
      <c r="AR482" s="112"/>
      <c r="AS482" s="112"/>
      <c r="AT482" s="112"/>
      <c r="AU482" s="118"/>
      <c r="AV482" s="118"/>
      <c r="AW482" s="118"/>
      <c r="AX482" s="118"/>
      <c r="AY482" s="118"/>
      <c r="AZ482" s="118"/>
      <c r="BA482" s="118"/>
      <c r="BB482" s="118"/>
      <c r="BC482" s="112"/>
      <c r="BD482" s="112"/>
      <c r="BE482" s="112"/>
      <c r="BF482" s="112"/>
      <c r="BG482" s="112"/>
      <c r="BH482" s="112"/>
      <c r="BI482" s="118"/>
      <c r="BJ482" s="118"/>
      <c r="BK482" s="118"/>
      <c r="BL482" s="118"/>
      <c r="BM482" s="118"/>
      <c r="BN482" s="118"/>
      <c r="BO482" s="118"/>
      <c r="BP482" s="118"/>
      <c r="BQ482" s="112"/>
      <c r="BR482" s="112"/>
      <c r="BS482" s="112"/>
      <c r="BT482" s="112"/>
      <c r="BU482" s="112"/>
      <c r="BV482" s="112"/>
      <c r="BW482" s="118"/>
      <c r="BX482" s="118"/>
      <c r="BY482" s="118"/>
      <c r="BZ482" s="118"/>
      <c r="CA482" s="118"/>
      <c r="CB482" s="118"/>
      <c r="CC482" s="118"/>
      <c r="CD482" s="118"/>
      <c r="CE482" s="112"/>
      <c r="CF482" s="112"/>
      <c r="CG482" s="112"/>
      <c r="CH482" s="112"/>
      <c r="CI482" s="112"/>
      <c r="CJ482" s="112"/>
      <c r="CK482" s="118"/>
      <c r="CL482" s="118"/>
      <c r="CM482" s="118"/>
      <c r="CN482" s="118"/>
      <c r="CO482" s="118"/>
      <c r="CP482" s="118"/>
      <c r="CQ482" s="118"/>
      <c r="CR482" s="118"/>
      <c r="CS482" s="112"/>
      <c r="CT482" s="112"/>
      <c r="CU482" s="112"/>
      <c r="CV482" s="112"/>
      <c r="CW482" s="112"/>
      <c r="CX482" s="112"/>
      <c r="CY482" s="118"/>
      <c r="CZ482" s="118"/>
      <c r="DA482" s="118"/>
      <c r="DB482" s="118"/>
      <c r="DC482" s="118"/>
      <c r="DD482" s="118"/>
      <c r="DE482" s="118"/>
      <c r="DF482" s="118"/>
      <c r="DG482" s="117"/>
      <c r="DH482" s="117"/>
      <c r="DI482" s="117"/>
      <c r="DJ482" s="117"/>
      <c r="DK482" s="117"/>
      <c r="DL482" s="117"/>
      <c r="DM482" s="117"/>
      <c r="DN482" s="117"/>
      <c r="DO482" s="117"/>
      <c r="DP482" s="117"/>
      <c r="DQ482" s="117"/>
      <c r="DR482" s="117"/>
      <c r="DS482" s="117"/>
      <c r="DT482" s="117"/>
      <c r="DU482" s="117"/>
      <c r="DV482" s="117"/>
      <c r="DW482" s="117"/>
      <c r="DX482" s="117"/>
      <c r="DY482" s="117"/>
      <c r="DZ482" s="117"/>
      <c r="EA482" s="117"/>
      <c r="EB482" s="117"/>
      <c r="EC482" s="117"/>
      <c r="ED482" s="117"/>
      <c r="EE482" s="117"/>
      <c r="EF482" s="117"/>
      <c r="EG482" s="117"/>
      <c r="EH482" s="117"/>
      <c r="EI482" s="117"/>
      <c r="EJ482" s="117"/>
      <c r="EK482" s="117"/>
      <c r="EL482" s="117"/>
      <c r="EM482" s="117"/>
      <c r="EN482" s="117"/>
      <c r="EO482" s="117"/>
      <c r="EP482" s="117"/>
      <c r="EQ482" s="117"/>
      <c r="ER482" s="117"/>
      <c r="ES482" s="117"/>
      <c r="ET482" s="117"/>
      <c r="EU482" s="117"/>
      <c r="EV482" s="117"/>
      <c r="EW482" s="116"/>
      <c r="EX482" s="116"/>
      <c r="EY482" s="116"/>
      <c r="EZ482" s="115"/>
      <c r="FA482" s="115"/>
      <c r="FB482" s="112"/>
      <c r="FC482" s="112"/>
      <c r="FD482" s="112"/>
      <c r="FE482" s="112"/>
      <c r="FF482" s="112"/>
      <c r="FG482" s="112"/>
      <c r="FH482" s="112"/>
      <c r="FI482" s="112"/>
      <c r="FJ482" s="112"/>
      <c r="FK482" s="112"/>
      <c r="FL482" s="112"/>
      <c r="FM482" s="112"/>
      <c r="FN482" s="112"/>
      <c r="FO482" s="112"/>
      <c r="FP482" s="112"/>
      <c r="FQ482" s="112"/>
      <c r="FR482" s="114"/>
      <c r="FS482" s="114"/>
      <c r="FT482" s="114"/>
      <c r="FU482" s="114"/>
      <c r="FV482" s="114"/>
      <c r="FW482" s="113"/>
      <c r="FX482" s="113"/>
      <c r="FY482" s="113"/>
      <c r="FZ482" s="113"/>
      <c r="GA482" s="113"/>
      <c r="GB482" s="114"/>
      <c r="GC482" s="114"/>
      <c r="GD482" s="114"/>
      <c r="GE482" s="114"/>
      <c r="GF482" s="114"/>
      <c r="GG482" s="113"/>
      <c r="GH482" s="113"/>
      <c r="GI482" s="113"/>
      <c r="GJ482" s="113"/>
      <c r="GK482" s="113"/>
      <c r="GL482" s="101" t="s">
        <v>116</v>
      </c>
      <c r="GM482" s="101" t="s">
        <v>59</v>
      </c>
      <c r="GN482" s="101" t="s">
        <v>59</v>
      </c>
      <c r="GO482" s="101" t="s">
        <v>59</v>
      </c>
      <c r="GP482" s="101" t="s">
        <v>59</v>
      </c>
      <c r="GQ482" s="101" t="s">
        <v>59</v>
      </c>
      <c r="GR482" s="101" t="s">
        <v>59</v>
      </c>
      <c r="GS482" s="101" t="s">
        <v>59</v>
      </c>
      <c r="GT482" s="101" t="s">
        <v>59</v>
      </c>
      <c r="GU482" s="101" t="s">
        <v>59</v>
      </c>
      <c r="GV482" s="101" t="s">
        <v>59</v>
      </c>
      <c r="GW482" s="101" t="s">
        <v>59</v>
      </c>
      <c r="GX482" s="101" t="s">
        <v>59</v>
      </c>
      <c r="GY482" s="101" t="s">
        <v>59</v>
      </c>
      <c r="GZ482" s="112"/>
      <c r="HA482" s="112"/>
      <c r="HB482" s="112"/>
      <c r="HC482" s="112"/>
      <c r="HD482" s="112"/>
      <c r="HE482" s="112"/>
      <c r="HF482" s="112"/>
      <c r="HG482" s="112"/>
      <c r="HH482" s="112"/>
      <c r="HI482" s="112"/>
      <c r="HJ482" s="112"/>
      <c r="HK482" s="112"/>
      <c r="HL482" s="112"/>
      <c r="HM482" s="112"/>
      <c r="HN482" s="112"/>
      <c r="HO482" s="112"/>
      <c r="HP482" s="112"/>
      <c r="HQ482" s="112"/>
      <c r="HR482" s="112"/>
      <c r="HS482" s="112"/>
      <c r="HT482" s="112"/>
      <c r="HU482" s="112"/>
      <c r="HV482" s="112"/>
      <c r="HW482" s="112"/>
      <c r="HX482" s="112"/>
      <c r="HY482" s="112"/>
      <c r="HZ482" s="112"/>
      <c r="IA482" s="112"/>
    </row>
    <row r="483" spans="1:235" s="111" customFormat="1" ht="15" x14ac:dyDescent="0.25">
      <c r="A483" s="357" t="s">
        <v>115</v>
      </c>
      <c r="B483" s="357"/>
      <c r="C483" s="357"/>
      <c r="D483" s="357"/>
      <c r="E483" s="357"/>
      <c r="F483" s="357"/>
      <c r="G483" s="357"/>
      <c r="H483" s="357"/>
      <c r="I483" s="357"/>
      <c r="J483" s="357"/>
      <c r="K483" s="357"/>
      <c r="L483" s="357"/>
      <c r="M483" s="357"/>
      <c r="N483" s="357"/>
      <c r="O483" s="119"/>
      <c r="P483" s="119"/>
      <c r="Q483" s="109"/>
      <c r="R483" s="109"/>
      <c r="S483" s="109"/>
      <c r="T483" s="109"/>
      <c r="U483" s="109"/>
      <c r="V483" s="109"/>
      <c r="W483" s="109"/>
      <c r="X483" s="109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  <c r="AL483" s="118"/>
      <c r="AM483" s="118"/>
      <c r="AN483" s="118"/>
      <c r="AO483" s="112"/>
      <c r="AP483" s="112"/>
      <c r="AQ483" s="112"/>
      <c r="AR483" s="112"/>
      <c r="AS483" s="112"/>
      <c r="AT483" s="112"/>
      <c r="AU483" s="118"/>
      <c r="AV483" s="118"/>
      <c r="AW483" s="118"/>
      <c r="AX483" s="118"/>
      <c r="AY483" s="118"/>
      <c r="AZ483" s="118"/>
      <c r="BA483" s="118"/>
      <c r="BB483" s="118"/>
      <c r="BC483" s="112"/>
      <c r="BD483" s="112"/>
      <c r="BE483" s="112"/>
      <c r="BF483" s="112"/>
      <c r="BG483" s="112"/>
      <c r="BH483" s="112"/>
      <c r="BI483" s="118"/>
      <c r="BJ483" s="118"/>
      <c r="BK483" s="118"/>
      <c r="BL483" s="118"/>
      <c r="BM483" s="118"/>
      <c r="BN483" s="118"/>
      <c r="BO483" s="118"/>
      <c r="BP483" s="118"/>
      <c r="BQ483" s="112"/>
      <c r="BR483" s="112"/>
      <c r="BS483" s="112"/>
      <c r="BT483" s="112"/>
      <c r="BU483" s="112"/>
      <c r="BV483" s="112"/>
      <c r="BW483" s="118"/>
      <c r="BX483" s="118"/>
      <c r="BY483" s="118"/>
      <c r="BZ483" s="118"/>
      <c r="CA483" s="118"/>
      <c r="CB483" s="118"/>
      <c r="CC483" s="118"/>
      <c r="CD483" s="118"/>
      <c r="CE483" s="112"/>
      <c r="CF483" s="112"/>
      <c r="CG483" s="112"/>
      <c r="CH483" s="112"/>
      <c r="CI483" s="112"/>
      <c r="CJ483" s="112"/>
      <c r="CK483" s="118"/>
      <c r="CL483" s="118"/>
      <c r="CM483" s="118"/>
      <c r="CN483" s="118"/>
      <c r="CO483" s="118"/>
      <c r="CP483" s="118"/>
      <c r="CQ483" s="118"/>
      <c r="CR483" s="118"/>
      <c r="CS483" s="112"/>
      <c r="CT483" s="112"/>
      <c r="CU483" s="112"/>
      <c r="CV483" s="112"/>
      <c r="CW483" s="112"/>
      <c r="CX483" s="112"/>
      <c r="CY483" s="118"/>
      <c r="CZ483" s="118"/>
      <c r="DA483" s="118"/>
      <c r="DB483" s="118"/>
      <c r="DC483" s="118"/>
      <c r="DD483" s="118"/>
      <c r="DE483" s="118"/>
      <c r="DF483" s="118"/>
      <c r="DG483" s="117"/>
      <c r="DH483" s="117"/>
      <c r="DI483" s="117"/>
      <c r="DJ483" s="117"/>
      <c r="DK483" s="117"/>
      <c r="DL483" s="117"/>
      <c r="DM483" s="117"/>
      <c r="DN483" s="117"/>
      <c r="DO483" s="117"/>
      <c r="DP483" s="117"/>
      <c r="DQ483" s="117"/>
      <c r="DR483" s="117"/>
      <c r="DS483" s="117"/>
      <c r="DT483" s="117"/>
      <c r="DU483" s="117"/>
      <c r="DV483" s="117"/>
      <c r="DW483" s="117"/>
      <c r="DX483" s="117"/>
      <c r="DY483" s="117"/>
      <c r="DZ483" s="117"/>
      <c r="EA483" s="117"/>
      <c r="EB483" s="117"/>
      <c r="EC483" s="117"/>
      <c r="ED483" s="117"/>
      <c r="EE483" s="117"/>
      <c r="EF483" s="117"/>
      <c r="EG483" s="117"/>
      <c r="EH483" s="117"/>
      <c r="EI483" s="117"/>
      <c r="EJ483" s="117"/>
      <c r="EK483" s="117"/>
      <c r="EL483" s="117"/>
      <c r="EM483" s="117"/>
      <c r="EN483" s="117"/>
      <c r="EO483" s="117"/>
      <c r="EP483" s="117"/>
      <c r="EQ483" s="117"/>
      <c r="ER483" s="117"/>
      <c r="ES483" s="117"/>
      <c r="ET483" s="117"/>
      <c r="EU483" s="117"/>
      <c r="EV483" s="117"/>
      <c r="EW483" s="116"/>
      <c r="EX483" s="116"/>
      <c r="EY483" s="116"/>
      <c r="EZ483" s="115"/>
      <c r="FA483" s="115"/>
      <c r="FB483" s="112"/>
      <c r="FC483" s="112"/>
      <c r="FD483" s="112"/>
      <c r="FE483" s="112"/>
      <c r="FF483" s="112"/>
      <c r="FG483" s="112"/>
      <c r="FH483" s="112"/>
      <c r="FI483" s="112"/>
      <c r="FJ483" s="112"/>
      <c r="FK483" s="112"/>
      <c r="FL483" s="112"/>
      <c r="FM483" s="112"/>
      <c r="FN483" s="112"/>
      <c r="FO483" s="112"/>
      <c r="FP483" s="112"/>
      <c r="FQ483" s="112"/>
      <c r="FR483" s="114"/>
      <c r="FS483" s="114"/>
      <c r="FT483" s="114"/>
      <c r="FU483" s="114"/>
      <c r="FV483" s="114"/>
      <c r="FW483" s="113"/>
      <c r="FX483" s="113"/>
      <c r="FY483" s="113"/>
      <c r="FZ483" s="113"/>
      <c r="GA483" s="113"/>
      <c r="GB483" s="114"/>
      <c r="GC483" s="114"/>
      <c r="GD483" s="114"/>
      <c r="GE483" s="114"/>
      <c r="GF483" s="114"/>
      <c r="GG483" s="113"/>
      <c r="GH483" s="113"/>
      <c r="GI483" s="113"/>
      <c r="GJ483" s="113"/>
      <c r="GK483" s="113"/>
      <c r="GL483" s="112"/>
      <c r="GM483" s="112"/>
      <c r="GN483" s="112"/>
      <c r="GO483" s="112"/>
      <c r="GP483" s="112"/>
      <c r="GQ483" s="112"/>
      <c r="GR483" s="112"/>
      <c r="GS483" s="112"/>
      <c r="GT483" s="112"/>
      <c r="GU483" s="112"/>
      <c r="GV483" s="112"/>
      <c r="GW483" s="112"/>
      <c r="GX483" s="112"/>
      <c r="GY483" s="112"/>
      <c r="GZ483" s="101" t="s">
        <v>115</v>
      </c>
      <c r="HA483" s="101" t="s">
        <v>59</v>
      </c>
      <c r="HB483" s="101" t="s">
        <v>59</v>
      </c>
      <c r="HC483" s="101" t="s">
        <v>59</v>
      </c>
      <c r="HD483" s="101" t="s">
        <v>59</v>
      </c>
      <c r="HE483" s="101" t="s">
        <v>59</v>
      </c>
      <c r="HF483" s="101" t="s">
        <v>59</v>
      </c>
      <c r="HG483" s="101" t="s">
        <v>59</v>
      </c>
      <c r="HH483" s="101" t="s">
        <v>59</v>
      </c>
      <c r="HI483" s="101" t="s">
        <v>59</v>
      </c>
      <c r="HJ483" s="101" t="s">
        <v>59</v>
      </c>
      <c r="HK483" s="101" t="s">
        <v>59</v>
      </c>
      <c r="HL483" s="101" t="s">
        <v>59</v>
      </c>
      <c r="HM483" s="101" t="s">
        <v>59</v>
      </c>
      <c r="HN483" s="112"/>
      <c r="HO483" s="112"/>
      <c r="HP483" s="112"/>
      <c r="HQ483" s="112"/>
      <c r="HR483" s="112"/>
      <c r="HS483" s="112"/>
      <c r="HT483" s="112"/>
      <c r="HU483" s="112"/>
      <c r="HV483" s="112"/>
      <c r="HW483" s="112"/>
      <c r="HX483" s="112"/>
      <c r="HY483" s="112"/>
      <c r="HZ483" s="112"/>
      <c r="IA483" s="112"/>
    </row>
    <row r="484" spans="1:235" s="111" customFormat="1" ht="15" x14ac:dyDescent="0.25">
      <c r="A484" s="357" t="s">
        <v>114</v>
      </c>
      <c r="B484" s="357"/>
      <c r="C484" s="357"/>
      <c r="D484" s="357"/>
      <c r="E484" s="357"/>
      <c r="F484" s="357"/>
      <c r="G484" s="357"/>
      <c r="H484" s="357"/>
      <c r="I484" s="357"/>
      <c r="J484" s="357"/>
      <c r="K484" s="357"/>
      <c r="L484" s="357"/>
      <c r="M484" s="357"/>
      <c r="N484" s="357"/>
      <c r="O484" s="119"/>
      <c r="P484" s="119"/>
      <c r="Q484" s="109"/>
      <c r="R484" s="109"/>
      <c r="S484" s="109"/>
      <c r="T484" s="109"/>
      <c r="U484" s="109"/>
      <c r="V484" s="109"/>
      <c r="W484" s="109"/>
      <c r="X484" s="109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  <c r="AL484" s="118"/>
      <c r="AM484" s="118"/>
      <c r="AN484" s="118"/>
      <c r="AO484" s="112"/>
      <c r="AP484" s="112"/>
      <c r="AQ484" s="112"/>
      <c r="AR484" s="112"/>
      <c r="AS484" s="112"/>
      <c r="AT484" s="112"/>
      <c r="AU484" s="118"/>
      <c r="AV484" s="118"/>
      <c r="AW484" s="118"/>
      <c r="AX484" s="118"/>
      <c r="AY484" s="118"/>
      <c r="AZ484" s="118"/>
      <c r="BA484" s="118"/>
      <c r="BB484" s="118"/>
      <c r="BC484" s="112"/>
      <c r="BD484" s="112"/>
      <c r="BE484" s="112"/>
      <c r="BF484" s="112"/>
      <c r="BG484" s="112"/>
      <c r="BH484" s="112"/>
      <c r="BI484" s="118"/>
      <c r="BJ484" s="118"/>
      <c r="BK484" s="118"/>
      <c r="BL484" s="118"/>
      <c r="BM484" s="118"/>
      <c r="BN484" s="118"/>
      <c r="BO484" s="118"/>
      <c r="BP484" s="118"/>
      <c r="BQ484" s="112"/>
      <c r="BR484" s="112"/>
      <c r="BS484" s="112"/>
      <c r="BT484" s="112"/>
      <c r="BU484" s="112"/>
      <c r="BV484" s="112"/>
      <c r="BW484" s="118"/>
      <c r="BX484" s="118"/>
      <c r="BY484" s="118"/>
      <c r="BZ484" s="118"/>
      <c r="CA484" s="118"/>
      <c r="CB484" s="118"/>
      <c r="CC484" s="118"/>
      <c r="CD484" s="118"/>
      <c r="CE484" s="112"/>
      <c r="CF484" s="112"/>
      <c r="CG484" s="112"/>
      <c r="CH484" s="112"/>
      <c r="CI484" s="112"/>
      <c r="CJ484" s="112"/>
      <c r="CK484" s="118"/>
      <c r="CL484" s="118"/>
      <c r="CM484" s="118"/>
      <c r="CN484" s="118"/>
      <c r="CO484" s="118"/>
      <c r="CP484" s="118"/>
      <c r="CQ484" s="118"/>
      <c r="CR484" s="118"/>
      <c r="CS484" s="112"/>
      <c r="CT484" s="112"/>
      <c r="CU484" s="112"/>
      <c r="CV484" s="112"/>
      <c r="CW484" s="112"/>
      <c r="CX484" s="112"/>
      <c r="CY484" s="118"/>
      <c r="CZ484" s="118"/>
      <c r="DA484" s="118"/>
      <c r="DB484" s="118"/>
      <c r="DC484" s="118"/>
      <c r="DD484" s="118"/>
      <c r="DE484" s="118"/>
      <c r="DF484" s="118"/>
      <c r="DG484" s="117"/>
      <c r="DH484" s="117"/>
      <c r="DI484" s="117"/>
      <c r="DJ484" s="117"/>
      <c r="DK484" s="117"/>
      <c r="DL484" s="117"/>
      <c r="DM484" s="117"/>
      <c r="DN484" s="117"/>
      <c r="DO484" s="117"/>
      <c r="DP484" s="117"/>
      <c r="DQ484" s="117"/>
      <c r="DR484" s="117"/>
      <c r="DS484" s="117"/>
      <c r="DT484" s="117"/>
      <c r="DU484" s="117"/>
      <c r="DV484" s="117"/>
      <c r="DW484" s="117"/>
      <c r="DX484" s="117"/>
      <c r="DY484" s="117"/>
      <c r="DZ484" s="117"/>
      <c r="EA484" s="117"/>
      <c r="EB484" s="117"/>
      <c r="EC484" s="117"/>
      <c r="ED484" s="117"/>
      <c r="EE484" s="117"/>
      <c r="EF484" s="117"/>
      <c r="EG484" s="117"/>
      <c r="EH484" s="117"/>
      <c r="EI484" s="117"/>
      <c r="EJ484" s="117"/>
      <c r="EK484" s="117"/>
      <c r="EL484" s="117"/>
      <c r="EM484" s="117"/>
      <c r="EN484" s="117"/>
      <c r="EO484" s="117"/>
      <c r="EP484" s="117"/>
      <c r="EQ484" s="117"/>
      <c r="ER484" s="117"/>
      <c r="ES484" s="117"/>
      <c r="ET484" s="117"/>
      <c r="EU484" s="117"/>
      <c r="EV484" s="117"/>
      <c r="EW484" s="116"/>
      <c r="EX484" s="116"/>
      <c r="EY484" s="116"/>
      <c r="EZ484" s="115"/>
      <c r="FA484" s="115"/>
      <c r="FB484" s="112"/>
      <c r="FC484" s="112"/>
      <c r="FD484" s="112"/>
      <c r="FE484" s="112"/>
      <c r="FF484" s="112"/>
      <c r="FG484" s="112"/>
      <c r="FH484" s="112"/>
      <c r="FI484" s="112"/>
      <c r="FJ484" s="112"/>
      <c r="FK484" s="112"/>
      <c r="FL484" s="112"/>
      <c r="FM484" s="112"/>
      <c r="FN484" s="112"/>
      <c r="FO484" s="112"/>
      <c r="FP484" s="112"/>
      <c r="FQ484" s="112"/>
      <c r="FR484" s="114"/>
      <c r="FS484" s="114"/>
      <c r="FT484" s="114"/>
      <c r="FU484" s="114"/>
      <c r="FV484" s="114"/>
      <c r="FW484" s="113"/>
      <c r="FX484" s="113"/>
      <c r="FY484" s="113"/>
      <c r="FZ484" s="113"/>
      <c r="GA484" s="113"/>
      <c r="GB484" s="114"/>
      <c r="GC484" s="114"/>
      <c r="GD484" s="114"/>
      <c r="GE484" s="114"/>
      <c r="GF484" s="114"/>
      <c r="GG484" s="113"/>
      <c r="GH484" s="113"/>
      <c r="GI484" s="113"/>
      <c r="GJ484" s="113"/>
      <c r="GK484" s="113"/>
      <c r="GL484" s="112"/>
      <c r="GM484" s="112"/>
      <c r="GN484" s="112"/>
      <c r="GO484" s="112"/>
      <c r="GP484" s="112"/>
      <c r="GQ484" s="112"/>
      <c r="GR484" s="112"/>
      <c r="GS484" s="112"/>
      <c r="GT484" s="112"/>
      <c r="GU484" s="112"/>
      <c r="GV484" s="112"/>
      <c r="GW484" s="112"/>
      <c r="GX484" s="112"/>
      <c r="GY484" s="112"/>
      <c r="GZ484" s="112"/>
      <c r="HA484" s="112"/>
      <c r="HB484" s="112"/>
      <c r="HC484" s="112"/>
      <c r="HD484" s="112"/>
      <c r="HE484" s="112"/>
      <c r="HF484" s="112"/>
      <c r="HG484" s="112"/>
      <c r="HH484" s="112"/>
      <c r="HI484" s="112"/>
      <c r="HJ484" s="112"/>
      <c r="HK484" s="112"/>
      <c r="HL484" s="112"/>
      <c r="HM484" s="112"/>
      <c r="HN484" s="101" t="s">
        <v>114</v>
      </c>
      <c r="HO484" s="101" t="s">
        <v>59</v>
      </c>
      <c r="HP484" s="101" t="s">
        <v>59</v>
      </c>
      <c r="HQ484" s="101" t="s">
        <v>59</v>
      </c>
      <c r="HR484" s="101" t="s">
        <v>59</v>
      </c>
      <c r="HS484" s="101" t="s">
        <v>59</v>
      </c>
      <c r="HT484" s="101" t="s">
        <v>59</v>
      </c>
      <c r="HU484" s="101" t="s">
        <v>59</v>
      </c>
      <c r="HV484" s="101" t="s">
        <v>59</v>
      </c>
      <c r="HW484" s="101" t="s">
        <v>59</v>
      </c>
      <c r="HX484" s="101" t="s">
        <v>59</v>
      </c>
      <c r="HY484" s="101" t="s">
        <v>59</v>
      </c>
      <c r="HZ484" s="101" t="s">
        <v>59</v>
      </c>
      <c r="IA484" s="101" t="s">
        <v>59</v>
      </c>
    </row>
    <row r="485" spans="1:235" s="111" customFormat="1" ht="20.25" customHeight="1" x14ac:dyDescent="0.25">
      <c r="A485" s="120"/>
      <c r="B485" s="120"/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19"/>
      <c r="P485" s="119"/>
      <c r="Q485" s="109"/>
      <c r="R485" s="109"/>
      <c r="S485" s="109"/>
      <c r="T485" s="109"/>
      <c r="U485" s="109"/>
      <c r="V485" s="109"/>
      <c r="W485" s="109"/>
      <c r="X485" s="109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  <c r="AL485" s="118"/>
      <c r="AM485" s="118"/>
      <c r="AN485" s="118"/>
      <c r="AO485" s="112"/>
      <c r="AP485" s="112"/>
      <c r="AQ485" s="112"/>
      <c r="AR485" s="112"/>
      <c r="AS485" s="112"/>
      <c r="AT485" s="112"/>
      <c r="AU485" s="118"/>
      <c r="AV485" s="118"/>
      <c r="AW485" s="118"/>
      <c r="AX485" s="118"/>
      <c r="AY485" s="118"/>
      <c r="AZ485" s="118"/>
      <c r="BA485" s="118"/>
      <c r="BB485" s="118"/>
      <c r="BC485" s="112"/>
      <c r="BD485" s="112"/>
      <c r="BE485" s="112"/>
      <c r="BF485" s="112"/>
      <c r="BG485" s="112"/>
      <c r="BH485" s="112"/>
      <c r="BI485" s="118"/>
      <c r="BJ485" s="118"/>
      <c r="BK485" s="118"/>
      <c r="BL485" s="118"/>
      <c r="BM485" s="118"/>
      <c r="BN485" s="118"/>
      <c r="BO485" s="118"/>
      <c r="BP485" s="118"/>
      <c r="BQ485" s="112"/>
      <c r="BR485" s="112"/>
      <c r="BS485" s="112"/>
      <c r="BT485" s="112"/>
      <c r="BU485" s="112"/>
      <c r="BV485" s="112"/>
      <c r="BW485" s="118"/>
      <c r="BX485" s="118"/>
      <c r="BY485" s="118"/>
      <c r="BZ485" s="118"/>
      <c r="CA485" s="118"/>
      <c r="CB485" s="118"/>
      <c r="CC485" s="118"/>
      <c r="CD485" s="118"/>
      <c r="CE485" s="112"/>
      <c r="CF485" s="112"/>
      <c r="CG485" s="112"/>
      <c r="CH485" s="112"/>
      <c r="CI485" s="112"/>
      <c r="CJ485" s="112"/>
      <c r="CK485" s="118"/>
      <c r="CL485" s="118"/>
      <c r="CM485" s="118"/>
      <c r="CN485" s="118"/>
      <c r="CO485" s="118"/>
      <c r="CP485" s="118"/>
      <c r="CQ485" s="118"/>
      <c r="CR485" s="118"/>
      <c r="CS485" s="112"/>
      <c r="CT485" s="112"/>
      <c r="CU485" s="112"/>
      <c r="CV485" s="112"/>
      <c r="CW485" s="112"/>
      <c r="CX485" s="112"/>
      <c r="CY485" s="118"/>
      <c r="CZ485" s="118"/>
      <c r="DA485" s="118"/>
      <c r="DB485" s="118"/>
      <c r="DC485" s="118"/>
      <c r="DD485" s="118"/>
      <c r="DE485" s="118"/>
      <c r="DF485" s="118"/>
      <c r="DG485" s="117"/>
      <c r="DH485" s="117"/>
      <c r="DI485" s="117"/>
      <c r="DJ485" s="117"/>
      <c r="DK485" s="117"/>
      <c r="DL485" s="117"/>
      <c r="DM485" s="117"/>
      <c r="DN485" s="117"/>
      <c r="DO485" s="117"/>
      <c r="DP485" s="117"/>
      <c r="DQ485" s="117"/>
      <c r="DR485" s="117"/>
      <c r="DS485" s="117"/>
      <c r="DT485" s="117"/>
      <c r="DU485" s="117"/>
      <c r="DV485" s="117"/>
      <c r="DW485" s="117"/>
      <c r="DX485" s="117"/>
      <c r="DY485" s="117"/>
      <c r="DZ485" s="117"/>
      <c r="EA485" s="117"/>
      <c r="EB485" s="117"/>
      <c r="EC485" s="117"/>
      <c r="ED485" s="117"/>
      <c r="EE485" s="117"/>
      <c r="EF485" s="117"/>
      <c r="EG485" s="117"/>
      <c r="EH485" s="117"/>
      <c r="EI485" s="117"/>
      <c r="EJ485" s="117"/>
      <c r="EK485" s="117"/>
      <c r="EL485" s="117"/>
      <c r="EM485" s="117"/>
      <c r="EN485" s="117"/>
      <c r="EO485" s="117"/>
      <c r="EP485" s="117"/>
      <c r="EQ485" s="117"/>
      <c r="ER485" s="117"/>
      <c r="ES485" s="117"/>
      <c r="ET485" s="117"/>
      <c r="EU485" s="117"/>
      <c r="EV485" s="117"/>
      <c r="EW485" s="116"/>
      <c r="EX485" s="116"/>
      <c r="EY485" s="116"/>
      <c r="EZ485" s="115"/>
      <c r="FA485" s="115"/>
      <c r="FB485" s="112"/>
      <c r="FC485" s="112"/>
      <c r="FD485" s="112"/>
      <c r="FE485" s="112"/>
      <c r="FF485" s="112"/>
      <c r="FG485" s="112"/>
      <c r="FH485" s="112"/>
      <c r="FI485" s="112"/>
      <c r="FJ485" s="112"/>
      <c r="FK485" s="112"/>
      <c r="FL485" s="112"/>
      <c r="FM485" s="112"/>
      <c r="FN485" s="112"/>
      <c r="FO485" s="112"/>
      <c r="FP485" s="112"/>
      <c r="FQ485" s="112"/>
      <c r="FR485" s="114"/>
      <c r="FS485" s="114"/>
      <c r="FT485" s="114"/>
      <c r="FU485" s="114"/>
      <c r="FV485" s="114"/>
      <c r="FW485" s="113"/>
      <c r="FX485" s="113"/>
      <c r="FY485" s="113"/>
      <c r="FZ485" s="113"/>
      <c r="GA485" s="113"/>
      <c r="GB485" s="114"/>
      <c r="GC485" s="114"/>
      <c r="GD485" s="114"/>
      <c r="GE485" s="114"/>
      <c r="GF485" s="114"/>
      <c r="GG485" s="113"/>
      <c r="GH485" s="113"/>
      <c r="GI485" s="113"/>
      <c r="GJ485" s="113"/>
      <c r="GK485" s="113"/>
      <c r="GL485" s="112"/>
      <c r="GM485" s="112"/>
      <c r="GN485" s="112"/>
      <c r="GO485" s="112"/>
      <c r="GP485" s="112"/>
      <c r="GQ485" s="112"/>
      <c r="GR485" s="112"/>
      <c r="GS485" s="112"/>
      <c r="GT485" s="112"/>
      <c r="GU485" s="112"/>
      <c r="GV485" s="112"/>
      <c r="GW485" s="112"/>
      <c r="GX485" s="112"/>
      <c r="GY485" s="112"/>
      <c r="GZ485" s="112"/>
      <c r="HA485" s="112"/>
      <c r="HB485" s="112"/>
      <c r="HC485" s="112"/>
      <c r="HD485" s="112"/>
      <c r="HE485" s="112"/>
      <c r="HF485" s="112"/>
      <c r="HG485" s="112"/>
      <c r="HH485" s="112"/>
      <c r="HI485" s="112"/>
      <c r="HJ485" s="112"/>
      <c r="HK485" s="112"/>
      <c r="HL485" s="112"/>
      <c r="HM485" s="112"/>
      <c r="HN485" s="112"/>
      <c r="HO485" s="112"/>
      <c r="HP485" s="112"/>
      <c r="HQ485" s="112"/>
      <c r="HR485" s="112"/>
      <c r="HS485" s="112"/>
      <c r="HT485" s="112"/>
      <c r="HU485" s="112"/>
      <c r="HV485" s="112"/>
      <c r="HW485" s="112"/>
      <c r="HX485" s="112"/>
      <c r="HY485" s="112"/>
      <c r="HZ485" s="112"/>
      <c r="IA485" s="112"/>
    </row>
    <row r="486" spans="1:235" s="109" customFormat="1" ht="15" x14ac:dyDescent="0.25">
      <c r="B486" s="110"/>
      <c r="D486" s="110"/>
      <c r="F486" s="110"/>
    </row>
  </sheetData>
  <mergeCells count="476">
    <mergeCell ref="C480:L480"/>
    <mergeCell ref="A482:N482"/>
    <mergeCell ref="A483:N483"/>
    <mergeCell ref="A484:N484"/>
    <mergeCell ref="C477:G477"/>
    <mergeCell ref="H477:L477"/>
    <mergeCell ref="C478:L478"/>
    <mergeCell ref="C479:G479"/>
    <mergeCell ref="H479:L479"/>
    <mergeCell ref="C470:K470"/>
    <mergeCell ref="C471:K471"/>
    <mergeCell ref="C472:K472"/>
    <mergeCell ref="C473:K473"/>
    <mergeCell ref="C474:K474"/>
    <mergeCell ref="C465:K465"/>
    <mergeCell ref="C466:K466"/>
    <mergeCell ref="C467:K467"/>
    <mergeCell ref="C468:K468"/>
    <mergeCell ref="C469:K469"/>
    <mergeCell ref="C460:K460"/>
    <mergeCell ref="C461:K461"/>
    <mergeCell ref="C462:K462"/>
    <mergeCell ref="C463:K463"/>
    <mergeCell ref="C464:K464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8:N428"/>
    <mergeCell ref="C429:N429"/>
    <mergeCell ref="C430:N430"/>
    <mergeCell ref="C431:E431"/>
    <mergeCell ref="C433:K433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N414"/>
    <mergeCell ref="C415:N415"/>
    <mergeCell ref="C416:N416"/>
    <mergeCell ref="C417:E417"/>
    <mergeCell ref="C408:E408"/>
    <mergeCell ref="C409:N409"/>
    <mergeCell ref="C410:N410"/>
    <mergeCell ref="C411:N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N393"/>
    <mergeCell ref="C394:N394"/>
    <mergeCell ref="C395:E395"/>
    <mergeCell ref="C396:E396"/>
    <mergeCell ref="C397:E397"/>
    <mergeCell ref="C388:E388"/>
    <mergeCell ref="C389:E389"/>
    <mergeCell ref="C390:E390"/>
    <mergeCell ref="C391:E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N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N359"/>
    <mergeCell ref="C360:N360"/>
    <mergeCell ref="C361:E361"/>
    <mergeCell ref="C362:E362"/>
    <mergeCell ref="C353:E353"/>
    <mergeCell ref="C354:E354"/>
    <mergeCell ref="C355:N355"/>
    <mergeCell ref="C356:N356"/>
    <mergeCell ref="C357:E357"/>
    <mergeCell ref="C348:E348"/>
    <mergeCell ref="C349:E349"/>
    <mergeCell ref="C350:E350"/>
    <mergeCell ref="C351:E351"/>
    <mergeCell ref="C352:E352"/>
    <mergeCell ref="C343:N343"/>
    <mergeCell ref="C344:N344"/>
    <mergeCell ref="C345:E345"/>
    <mergeCell ref="C346:E346"/>
    <mergeCell ref="C347:E347"/>
    <mergeCell ref="C338:E338"/>
    <mergeCell ref="C339:E339"/>
    <mergeCell ref="C340:E340"/>
    <mergeCell ref="C341:E341"/>
    <mergeCell ref="C342:N342"/>
    <mergeCell ref="C333:N333"/>
    <mergeCell ref="C334:E334"/>
    <mergeCell ref="C335:E335"/>
    <mergeCell ref="C336:E336"/>
    <mergeCell ref="C337:E337"/>
    <mergeCell ref="C328:N328"/>
    <mergeCell ref="C329:E329"/>
    <mergeCell ref="C330:E330"/>
    <mergeCell ref="C331:N331"/>
    <mergeCell ref="C332:N33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13:N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N312"/>
    <mergeCell ref="C303:N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E255"/>
    <mergeCell ref="C256:E256"/>
    <mergeCell ref="C257:E257"/>
    <mergeCell ref="C248:N248"/>
    <mergeCell ref="C249:N249"/>
    <mergeCell ref="C250:E250"/>
    <mergeCell ref="C251:E251"/>
    <mergeCell ref="C252:N252"/>
    <mergeCell ref="C243:E243"/>
    <mergeCell ref="C244:N244"/>
    <mergeCell ref="C245:N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N228"/>
    <mergeCell ref="C229:N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N220"/>
    <mergeCell ref="C221:N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A183:N183"/>
    <mergeCell ref="C184:E184"/>
    <mergeCell ref="C185:N185"/>
    <mergeCell ref="C186:N186"/>
    <mergeCell ref="C187:E187"/>
    <mergeCell ref="C177:N177"/>
    <mergeCell ref="C178:N178"/>
    <mergeCell ref="C179:N179"/>
    <mergeCell ref="C180:E180"/>
    <mergeCell ref="C182:K182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E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E97"/>
    <mergeCell ref="A98:N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A85:N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A16:N16"/>
    <mergeCell ref="A17:N17"/>
    <mergeCell ref="A18:N18"/>
    <mergeCell ref="A9:F9"/>
    <mergeCell ref="G9:N9"/>
    <mergeCell ref="A10:F10"/>
    <mergeCell ref="G10:N10"/>
    <mergeCell ref="A11:F11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N35:N37"/>
    <mergeCell ref="G11:N11"/>
    <mergeCell ref="G5:N5"/>
    <mergeCell ref="G6:N6"/>
    <mergeCell ref="A7:F7"/>
    <mergeCell ref="G7:N7"/>
    <mergeCell ref="A8:F8"/>
    <mergeCell ref="G8:N8"/>
    <mergeCell ref="A13:N13"/>
    <mergeCell ref="A14:N1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8385-0C0D-4F24-8D6E-D4D951CF32CC}">
  <sheetPr>
    <pageSetUpPr fitToPage="1"/>
  </sheetPr>
  <dimension ref="A1:BF66"/>
  <sheetViews>
    <sheetView tabSelected="1" zoomScale="85" zoomScaleNormal="85" workbookViewId="0">
      <selection activeCell="A6" sqref="A6:AA6"/>
    </sheetView>
  </sheetViews>
  <sheetFormatPr defaultColWidth="8.85546875" defaultRowHeight="14.25" customHeight="1" x14ac:dyDescent="0.2"/>
  <cols>
    <col min="1" max="1" width="4.85546875" style="232" customWidth="1"/>
    <col min="2" max="2" width="26.85546875" style="232" customWidth="1"/>
    <col min="3" max="3" width="14.42578125" style="232" customWidth="1"/>
    <col min="4" max="4" width="26.85546875" style="232" customWidth="1"/>
    <col min="5" max="5" width="5.7109375" style="232" customWidth="1"/>
    <col min="6" max="6" width="9.42578125" style="232" customWidth="1"/>
    <col min="7" max="8" width="13.85546875" style="232" customWidth="1"/>
    <col min="9" max="9" width="21.140625" style="232" customWidth="1"/>
    <col min="10" max="12" width="13.85546875" style="232" customWidth="1"/>
    <col min="13" max="13" width="9.7109375" style="232" customWidth="1"/>
    <col min="14" max="14" width="11.5703125" style="232" customWidth="1"/>
    <col min="15" max="15" width="9.7109375" style="232" customWidth="1"/>
    <col min="16" max="16" width="11.5703125" style="232" customWidth="1"/>
    <col min="17" max="17" width="35.7109375" style="232" hidden="1" customWidth="1"/>
    <col min="18" max="18" width="9.7109375" style="232" hidden="1" customWidth="1"/>
    <col min="19" max="19" width="11.5703125" style="232" hidden="1" customWidth="1"/>
    <col min="20" max="20" width="13.85546875" style="232" customWidth="1"/>
    <col min="21" max="21" width="26.85546875" style="232" customWidth="1"/>
    <col min="22" max="22" width="11.140625" style="232" customWidth="1"/>
    <col min="23" max="23" width="4.85546875" style="232" customWidth="1"/>
    <col min="24" max="24" width="5.140625" style="232" customWidth="1"/>
    <col min="25" max="25" width="26.85546875" style="232" customWidth="1"/>
    <col min="26" max="26" width="13.85546875" style="232" customWidth="1"/>
    <col min="27" max="27" width="6.7109375" style="232" customWidth="1"/>
    <col min="28" max="30" width="8.85546875" style="232"/>
    <col min="31" max="57" width="387.42578125" style="234" hidden="1" customWidth="1"/>
    <col min="58" max="58" width="387.42578125" style="233" hidden="1" customWidth="1"/>
    <col min="59" max="16384" width="8.85546875" style="232"/>
  </cols>
  <sheetData>
    <row r="1" spans="1:58" s="109" customFormat="1" ht="15" x14ac:dyDescent="0.25">
      <c r="U1" s="305"/>
      <c r="V1" s="305"/>
      <c r="W1" s="308"/>
      <c r="X1" s="308"/>
      <c r="Y1" s="308"/>
      <c r="Z1" s="307"/>
      <c r="AA1" s="306" t="s">
        <v>589</v>
      </c>
    </row>
    <row r="2" spans="1:58" s="109" customFormat="1" ht="15" x14ac:dyDescent="0.25">
      <c r="U2" s="305"/>
      <c r="V2" s="305"/>
      <c r="W2" s="305"/>
      <c r="X2" s="305"/>
      <c r="Y2" s="305"/>
      <c r="Z2" s="248"/>
      <c r="AA2" s="303" t="s">
        <v>588</v>
      </c>
    </row>
    <row r="3" spans="1:58" s="109" customFormat="1" ht="15" x14ac:dyDescent="0.25">
      <c r="U3" s="305"/>
      <c r="V3" s="305"/>
      <c r="W3" s="305"/>
      <c r="X3" s="305"/>
      <c r="Y3" s="305"/>
      <c r="Z3" s="248"/>
    </row>
    <row r="4" spans="1:58" s="109" customFormat="1" ht="26.25" customHeight="1" x14ac:dyDescent="0.25">
      <c r="A4" s="367" t="s">
        <v>587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</row>
    <row r="6" spans="1:58" s="109" customFormat="1" ht="15" x14ac:dyDescent="0.25">
      <c r="A6" s="368" t="str">
        <f>ЛСР!A20</f>
        <v>Модернизация железнодорожного пути и стрелочных переводов  на территории АО "Коломенский завод".</v>
      </c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  <c r="Y6" s="369"/>
      <c r="Z6" s="369"/>
      <c r="AA6" s="369"/>
      <c r="AE6" s="304" t="s">
        <v>419</v>
      </c>
      <c r="AF6" s="304" t="s">
        <v>59</v>
      </c>
      <c r="AG6" s="304" t="s">
        <v>59</v>
      </c>
      <c r="AH6" s="304" t="s">
        <v>59</v>
      </c>
      <c r="AI6" s="304" t="s">
        <v>59</v>
      </c>
      <c r="AJ6" s="304" t="s">
        <v>59</v>
      </c>
      <c r="AK6" s="304" t="s">
        <v>59</v>
      </c>
      <c r="AL6" s="304" t="s">
        <v>59</v>
      </c>
      <c r="AM6" s="304" t="s">
        <v>59</v>
      </c>
      <c r="AN6" s="304" t="s">
        <v>59</v>
      </c>
      <c r="AO6" s="304" t="s">
        <v>59</v>
      </c>
      <c r="AP6" s="304" t="s">
        <v>59</v>
      </c>
      <c r="AQ6" s="304" t="s">
        <v>59</v>
      </c>
      <c r="AR6" s="304" t="s">
        <v>59</v>
      </c>
      <c r="AS6" s="304" t="s">
        <v>59</v>
      </c>
      <c r="AT6" s="304" t="s">
        <v>59</v>
      </c>
      <c r="AU6" s="304" t="s">
        <v>59</v>
      </c>
      <c r="AV6" s="304" t="s">
        <v>59</v>
      </c>
      <c r="AW6" s="304" t="s">
        <v>59</v>
      </c>
      <c r="AX6" s="304" t="s">
        <v>59</v>
      </c>
      <c r="AY6" s="304" t="s">
        <v>59</v>
      </c>
      <c r="AZ6" s="304" t="s">
        <v>59</v>
      </c>
      <c r="BA6" s="304" t="s">
        <v>59</v>
      </c>
      <c r="BB6" s="304" t="s">
        <v>59</v>
      </c>
      <c r="BC6" s="304" t="s">
        <v>59</v>
      </c>
      <c r="BD6" s="304" t="s">
        <v>59</v>
      </c>
      <c r="BE6" s="304" t="s">
        <v>59</v>
      </c>
    </row>
    <row r="7" spans="1:58" s="109" customFormat="1" ht="20.25" customHeight="1" x14ac:dyDescent="0.25">
      <c r="A7" s="370" t="s">
        <v>421</v>
      </c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</row>
    <row r="8" spans="1:58" s="109" customFormat="1" ht="15" x14ac:dyDescent="0.25">
      <c r="A8" s="301"/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3" t="s">
        <v>586</v>
      </c>
      <c r="V8" s="302" t="s">
        <v>585</v>
      </c>
      <c r="Z8" s="301"/>
      <c r="AA8" s="301"/>
    </row>
    <row r="9" spans="1:58" s="109" customFormat="1" ht="15" x14ac:dyDescent="0.25">
      <c r="A9" s="301"/>
      <c r="B9" s="301"/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3" t="s">
        <v>425</v>
      </c>
      <c r="V9" s="302"/>
      <c r="Z9" s="301"/>
      <c r="AA9" s="301"/>
    </row>
    <row r="10" spans="1:58" s="109" customFormat="1" ht="15" x14ac:dyDescent="0.25">
      <c r="A10" s="301"/>
      <c r="B10" s="301"/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3" t="s">
        <v>584</v>
      </c>
      <c r="V10" s="302"/>
      <c r="Z10" s="301"/>
      <c r="AA10" s="301"/>
    </row>
    <row r="11" spans="1:58" s="109" customFormat="1" ht="13.5" customHeight="1" x14ac:dyDescent="0.25">
      <c r="A11" s="248"/>
      <c r="B11" s="300"/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248"/>
      <c r="AA11" s="248"/>
    </row>
    <row r="12" spans="1:58" s="296" customFormat="1" ht="99" customHeight="1" x14ac:dyDescent="0.2">
      <c r="A12" s="363" t="s">
        <v>583</v>
      </c>
      <c r="B12" s="363" t="s">
        <v>582</v>
      </c>
      <c r="C12" s="363" t="s">
        <v>581</v>
      </c>
      <c r="D12" s="363" t="s">
        <v>580</v>
      </c>
      <c r="E12" s="363" t="s">
        <v>579</v>
      </c>
      <c r="F12" s="363" t="s">
        <v>578</v>
      </c>
      <c r="G12" s="363" t="s">
        <v>577</v>
      </c>
      <c r="H12" s="363" t="s">
        <v>576</v>
      </c>
      <c r="I12" s="363" t="s">
        <v>575</v>
      </c>
      <c r="J12" s="364" t="s">
        <v>574</v>
      </c>
      <c r="K12" s="364" t="s">
        <v>573</v>
      </c>
      <c r="L12" s="363" t="s">
        <v>572</v>
      </c>
      <c r="M12" s="366" t="s">
        <v>571</v>
      </c>
      <c r="N12" s="366"/>
      <c r="O12" s="366" t="s">
        <v>570</v>
      </c>
      <c r="P12" s="366"/>
      <c r="Q12" s="371" t="s">
        <v>569</v>
      </c>
      <c r="R12" s="372"/>
      <c r="S12" s="373"/>
      <c r="T12" s="363" t="s">
        <v>568</v>
      </c>
      <c r="U12" s="363" t="s">
        <v>567</v>
      </c>
      <c r="V12" s="364" t="s">
        <v>566</v>
      </c>
      <c r="W12" s="363" t="s">
        <v>565</v>
      </c>
      <c r="X12" s="363" t="s">
        <v>564</v>
      </c>
      <c r="Y12" s="363" t="s">
        <v>563</v>
      </c>
      <c r="Z12" s="363" t="s">
        <v>562</v>
      </c>
      <c r="AA12" s="363" t="s">
        <v>561</v>
      </c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  <c r="BC12" s="234"/>
      <c r="BD12" s="234"/>
      <c r="BE12" s="234"/>
      <c r="BF12" s="233"/>
    </row>
    <row r="13" spans="1:58" s="296" customFormat="1" ht="85.5" customHeight="1" x14ac:dyDescent="0.2">
      <c r="A13" s="363"/>
      <c r="B13" s="363"/>
      <c r="C13" s="363"/>
      <c r="D13" s="363"/>
      <c r="E13" s="363"/>
      <c r="F13" s="363"/>
      <c r="G13" s="363"/>
      <c r="H13" s="363"/>
      <c r="I13" s="363"/>
      <c r="J13" s="365"/>
      <c r="K13" s="365"/>
      <c r="L13" s="363"/>
      <c r="M13" s="297" t="s">
        <v>165</v>
      </c>
      <c r="N13" s="299" t="s">
        <v>560</v>
      </c>
      <c r="O13" s="297" t="s">
        <v>165</v>
      </c>
      <c r="P13" s="297" t="s">
        <v>558</v>
      </c>
      <c r="Q13" s="298" t="s">
        <v>559</v>
      </c>
      <c r="R13" s="297" t="s">
        <v>165</v>
      </c>
      <c r="S13" s="297" t="s">
        <v>558</v>
      </c>
      <c r="T13" s="363"/>
      <c r="U13" s="363"/>
      <c r="V13" s="365"/>
      <c r="W13" s="363"/>
      <c r="X13" s="363"/>
      <c r="Y13" s="363"/>
      <c r="Z13" s="363"/>
      <c r="AA13" s="363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3"/>
    </row>
    <row r="14" spans="1:58" s="109" customFormat="1" ht="15" x14ac:dyDescent="0.25">
      <c r="A14" s="295">
        <v>1</v>
      </c>
      <c r="B14" s="295">
        <v>2</v>
      </c>
      <c r="C14" s="295">
        <v>3</v>
      </c>
      <c r="D14" s="295">
        <v>4</v>
      </c>
      <c r="E14" s="295">
        <v>5</v>
      </c>
      <c r="F14" s="295">
        <v>6</v>
      </c>
      <c r="G14" s="295">
        <v>7</v>
      </c>
      <c r="H14" s="295">
        <v>8</v>
      </c>
      <c r="I14" s="295">
        <v>9</v>
      </c>
      <c r="J14" s="295">
        <v>10</v>
      </c>
      <c r="K14" s="295">
        <v>11</v>
      </c>
      <c r="L14" s="295">
        <v>12</v>
      </c>
      <c r="M14" s="295">
        <v>13</v>
      </c>
      <c r="N14" s="295">
        <v>14</v>
      </c>
      <c r="O14" s="295">
        <v>15</v>
      </c>
      <c r="P14" s="295">
        <v>16</v>
      </c>
      <c r="Q14" s="295">
        <v>17</v>
      </c>
      <c r="R14" s="295">
        <v>18</v>
      </c>
      <c r="S14" s="295">
        <v>19</v>
      </c>
      <c r="T14" s="295">
        <v>20</v>
      </c>
      <c r="U14" s="295">
        <v>21</v>
      </c>
      <c r="V14" s="295">
        <v>22</v>
      </c>
      <c r="W14" s="295">
        <v>23</v>
      </c>
      <c r="X14" s="295">
        <v>24</v>
      </c>
      <c r="Y14" s="295">
        <v>25</v>
      </c>
      <c r="Z14" s="295">
        <v>26</v>
      </c>
      <c r="AA14" s="295">
        <v>27</v>
      </c>
    </row>
    <row r="15" spans="1:58" s="109" customFormat="1" ht="15" x14ac:dyDescent="0.25">
      <c r="A15" s="374" t="s">
        <v>557</v>
      </c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BF15" s="153" t="s">
        <v>557</v>
      </c>
    </row>
    <row r="16" spans="1:58" s="109" customFormat="1" ht="57.75" x14ac:dyDescent="0.25">
      <c r="A16" s="276" t="s">
        <v>556</v>
      </c>
      <c r="B16" s="289" t="s">
        <v>555</v>
      </c>
      <c r="C16" s="289" t="s">
        <v>47</v>
      </c>
      <c r="D16" s="277" t="s">
        <v>47</v>
      </c>
      <c r="E16" s="287" t="s">
        <v>37</v>
      </c>
      <c r="F16" s="280" t="s">
        <v>37</v>
      </c>
      <c r="G16" s="288">
        <v>221760</v>
      </c>
      <c r="H16" s="288">
        <v>184800</v>
      </c>
      <c r="I16" s="287" t="s">
        <v>443</v>
      </c>
      <c r="J16" s="286"/>
      <c r="K16" s="286"/>
      <c r="L16" s="284">
        <v>184800</v>
      </c>
      <c r="M16" s="280"/>
      <c r="N16" s="282"/>
      <c r="O16" s="285"/>
      <c r="P16" s="284"/>
      <c r="Q16" s="283"/>
      <c r="R16" s="280"/>
      <c r="S16" s="282"/>
      <c r="T16" s="281">
        <v>184800</v>
      </c>
      <c r="U16" s="280" t="s">
        <v>523</v>
      </c>
      <c r="V16" s="280"/>
      <c r="W16" s="279" t="s">
        <v>522</v>
      </c>
      <c r="X16" s="279" t="s">
        <v>521</v>
      </c>
      <c r="Y16" s="278"/>
      <c r="Z16" s="277"/>
      <c r="AA16" s="276">
        <v>2</v>
      </c>
      <c r="BF16" s="153"/>
    </row>
    <row r="17" spans="1:58" s="109" customFormat="1" ht="57.75" x14ac:dyDescent="0.25">
      <c r="A17" s="264" t="s">
        <v>554</v>
      </c>
      <c r="B17" s="275" t="s">
        <v>553</v>
      </c>
      <c r="C17" s="275" t="s">
        <v>47</v>
      </c>
      <c r="D17" s="265" t="s">
        <v>47</v>
      </c>
      <c r="E17" s="274" t="s">
        <v>37</v>
      </c>
      <c r="F17" s="268" t="s">
        <v>37</v>
      </c>
      <c r="G17" s="272">
        <v>221880</v>
      </c>
      <c r="H17" s="272">
        <v>184900</v>
      </c>
      <c r="I17" s="268" t="s">
        <v>443</v>
      </c>
      <c r="J17" s="270"/>
      <c r="K17" s="270"/>
      <c r="L17" s="272">
        <v>184900</v>
      </c>
      <c r="M17" s="268"/>
      <c r="N17" s="270"/>
      <c r="O17" s="273"/>
      <c r="P17" s="272"/>
      <c r="Q17" s="271"/>
      <c r="R17" s="268"/>
      <c r="S17" s="270"/>
      <c r="T17" s="269">
        <v>184900</v>
      </c>
      <c r="U17" s="268" t="s">
        <v>466</v>
      </c>
      <c r="V17" s="268"/>
      <c r="W17" s="267" t="s">
        <v>465</v>
      </c>
      <c r="X17" s="267" t="s">
        <v>464</v>
      </c>
      <c r="Y17" s="266"/>
      <c r="Z17" s="265"/>
      <c r="AA17" s="264">
        <v>2</v>
      </c>
      <c r="BF17" s="153"/>
    </row>
    <row r="18" spans="1:58" s="109" customFormat="1" ht="57.75" x14ac:dyDescent="0.25">
      <c r="A18" s="264" t="s">
        <v>552</v>
      </c>
      <c r="B18" s="275" t="s">
        <v>551</v>
      </c>
      <c r="C18" s="275" t="s">
        <v>47</v>
      </c>
      <c r="D18" s="265" t="s">
        <v>47</v>
      </c>
      <c r="E18" s="274" t="s">
        <v>37</v>
      </c>
      <c r="F18" s="268" t="s">
        <v>37</v>
      </c>
      <c r="G18" s="272">
        <v>224245</v>
      </c>
      <c r="H18" s="272">
        <v>186870.83</v>
      </c>
      <c r="I18" s="268" t="s">
        <v>443</v>
      </c>
      <c r="J18" s="270"/>
      <c r="K18" s="270"/>
      <c r="L18" s="272">
        <v>186870.83</v>
      </c>
      <c r="M18" s="268"/>
      <c r="N18" s="270"/>
      <c r="O18" s="273"/>
      <c r="P18" s="272"/>
      <c r="Q18" s="271"/>
      <c r="R18" s="268"/>
      <c r="S18" s="270"/>
      <c r="T18" s="269">
        <v>186870.83</v>
      </c>
      <c r="U18" s="268" t="s">
        <v>471</v>
      </c>
      <c r="V18" s="268"/>
      <c r="W18" s="267" t="s">
        <v>465</v>
      </c>
      <c r="X18" s="267" t="s">
        <v>470</v>
      </c>
      <c r="Y18" s="266"/>
      <c r="Z18" s="265"/>
      <c r="AA18" s="264">
        <v>2</v>
      </c>
      <c r="BF18" s="153"/>
    </row>
    <row r="19" spans="1:58" s="109" customFormat="1" ht="57.75" x14ac:dyDescent="0.25">
      <c r="A19" s="276" t="s">
        <v>550</v>
      </c>
      <c r="B19" s="289" t="s">
        <v>549</v>
      </c>
      <c r="C19" s="289" t="s">
        <v>49</v>
      </c>
      <c r="D19" s="277" t="s">
        <v>49</v>
      </c>
      <c r="E19" s="287" t="s">
        <v>34</v>
      </c>
      <c r="F19" s="280" t="s">
        <v>34</v>
      </c>
      <c r="G19" s="288">
        <v>19597</v>
      </c>
      <c r="H19" s="288">
        <v>16330.83</v>
      </c>
      <c r="I19" s="287" t="s">
        <v>443</v>
      </c>
      <c r="J19" s="286"/>
      <c r="K19" s="286"/>
      <c r="L19" s="284">
        <v>16330.83</v>
      </c>
      <c r="M19" s="280"/>
      <c r="N19" s="282"/>
      <c r="O19" s="285"/>
      <c r="P19" s="284"/>
      <c r="Q19" s="283"/>
      <c r="R19" s="280"/>
      <c r="S19" s="282"/>
      <c r="T19" s="281">
        <v>16330.83</v>
      </c>
      <c r="U19" s="280" t="s">
        <v>523</v>
      </c>
      <c r="V19" s="280"/>
      <c r="W19" s="279" t="s">
        <v>522</v>
      </c>
      <c r="X19" s="279" t="s">
        <v>521</v>
      </c>
      <c r="Y19" s="278"/>
      <c r="Z19" s="277"/>
      <c r="AA19" s="276">
        <v>2</v>
      </c>
      <c r="BF19" s="153"/>
    </row>
    <row r="20" spans="1:58" s="109" customFormat="1" ht="57.75" x14ac:dyDescent="0.25">
      <c r="A20" s="264" t="s">
        <v>548</v>
      </c>
      <c r="B20" s="275" t="s">
        <v>547</v>
      </c>
      <c r="C20" s="275" t="s">
        <v>49</v>
      </c>
      <c r="D20" s="265" t="s">
        <v>49</v>
      </c>
      <c r="E20" s="274" t="s">
        <v>34</v>
      </c>
      <c r="F20" s="268" t="s">
        <v>34</v>
      </c>
      <c r="G20" s="272">
        <v>19850</v>
      </c>
      <c r="H20" s="272">
        <v>16541.669999999998</v>
      </c>
      <c r="I20" s="268" t="s">
        <v>443</v>
      </c>
      <c r="J20" s="270"/>
      <c r="K20" s="270"/>
      <c r="L20" s="272">
        <v>16541.669999999998</v>
      </c>
      <c r="M20" s="268"/>
      <c r="N20" s="270"/>
      <c r="O20" s="273"/>
      <c r="P20" s="272"/>
      <c r="Q20" s="271"/>
      <c r="R20" s="268"/>
      <c r="S20" s="270"/>
      <c r="T20" s="269">
        <v>16541.669999999998</v>
      </c>
      <c r="U20" s="268" t="s">
        <v>466</v>
      </c>
      <c r="V20" s="268"/>
      <c r="W20" s="267" t="s">
        <v>465</v>
      </c>
      <c r="X20" s="267" t="s">
        <v>464</v>
      </c>
      <c r="Y20" s="266"/>
      <c r="Z20" s="265"/>
      <c r="AA20" s="264">
        <v>2</v>
      </c>
      <c r="BF20" s="153"/>
    </row>
    <row r="21" spans="1:58" s="109" customFormat="1" ht="57.75" x14ac:dyDescent="0.25">
      <c r="A21" s="264" t="s">
        <v>546</v>
      </c>
      <c r="B21" s="275" t="s">
        <v>545</v>
      </c>
      <c r="C21" s="275" t="s">
        <v>49</v>
      </c>
      <c r="D21" s="265" t="s">
        <v>49</v>
      </c>
      <c r="E21" s="274" t="s">
        <v>34</v>
      </c>
      <c r="F21" s="268" t="s">
        <v>34</v>
      </c>
      <c r="G21" s="272">
        <v>19600</v>
      </c>
      <c r="H21" s="272">
        <v>16333.33</v>
      </c>
      <c r="I21" s="268" t="s">
        <v>443</v>
      </c>
      <c r="J21" s="270"/>
      <c r="K21" s="270"/>
      <c r="L21" s="272">
        <v>16333.33</v>
      </c>
      <c r="M21" s="268"/>
      <c r="N21" s="270"/>
      <c r="O21" s="273"/>
      <c r="P21" s="272"/>
      <c r="Q21" s="271"/>
      <c r="R21" s="268"/>
      <c r="S21" s="270"/>
      <c r="T21" s="269">
        <v>16333.33</v>
      </c>
      <c r="U21" s="268" t="s">
        <v>471</v>
      </c>
      <c r="V21" s="268"/>
      <c r="W21" s="267" t="s">
        <v>465</v>
      </c>
      <c r="X21" s="267" t="s">
        <v>470</v>
      </c>
      <c r="Y21" s="266"/>
      <c r="Z21" s="265"/>
      <c r="AA21" s="264">
        <v>2</v>
      </c>
      <c r="BF21" s="153"/>
    </row>
    <row r="22" spans="1:58" s="109" customFormat="1" ht="72" x14ac:dyDescent="0.25">
      <c r="A22" s="276" t="s">
        <v>544</v>
      </c>
      <c r="B22" s="289" t="s">
        <v>543</v>
      </c>
      <c r="C22" s="289" t="s">
        <v>48</v>
      </c>
      <c r="D22" s="277" t="s">
        <v>48</v>
      </c>
      <c r="E22" s="287" t="s">
        <v>37</v>
      </c>
      <c r="F22" s="280" t="s">
        <v>37</v>
      </c>
      <c r="G22" s="288">
        <v>19320</v>
      </c>
      <c r="H22" s="288">
        <v>16100</v>
      </c>
      <c r="I22" s="287" t="s">
        <v>443</v>
      </c>
      <c r="J22" s="286"/>
      <c r="K22" s="286"/>
      <c r="L22" s="284">
        <v>16100</v>
      </c>
      <c r="M22" s="280"/>
      <c r="N22" s="282"/>
      <c r="O22" s="285"/>
      <c r="P22" s="284"/>
      <c r="Q22" s="283"/>
      <c r="R22" s="280"/>
      <c r="S22" s="282"/>
      <c r="T22" s="281">
        <v>16100</v>
      </c>
      <c r="U22" s="280" t="s">
        <v>523</v>
      </c>
      <c r="V22" s="280"/>
      <c r="W22" s="279" t="s">
        <v>522</v>
      </c>
      <c r="X22" s="279" t="s">
        <v>521</v>
      </c>
      <c r="Y22" s="278"/>
      <c r="Z22" s="277"/>
      <c r="AA22" s="276">
        <v>2</v>
      </c>
      <c r="BF22" s="153"/>
    </row>
    <row r="23" spans="1:58" s="109" customFormat="1" ht="72" x14ac:dyDescent="0.25">
      <c r="A23" s="264" t="s">
        <v>542</v>
      </c>
      <c r="B23" s="275" t="s">
        <v>541</v>
      </c>
      <c r="C23" s="275" t="s">
        <v>48</v>
      </c>
      <c r="D23" s="265" t="s">
        <v>48</v>
      </c>
      <c r="E23" s="274" t="s">
        <v>37</v>
      </c>
      <c r="F23" s="268" t="s">
        <v>37</v>
      </c>
      <c r="G23" s="272">
        <v>19650</v>
      </c>
      <c r="H23" s="272">
        <v>16375</v>
      </c>
      <c r="I23" s="268" t="s">
        <v>443</v>
      </c>
      <c r="J23" s="270"/>
      <c r="K23" s="270"/>
      <c r="L23" s="272">
        <v>16375</v>
      </c>
      <c r="M23" s="268"/>
      <c r="N23" s="270"/>
      <c r="O23" s="273"/>
      <c r="P23" s="272"/>
      <c r="Q23" s="271"/>
      <c r="R23" s="268"/>
      <c r="S23" s="270"/>
      <c r="T23" s="269">
        <v>16375</v>
      </c>
      <c r="U23" s="268" t="s">
        <v>466</v>
      </c>
      <c r="V23" s="268"/>
      <c r="W23" s="267" t="s">
        <v>465</v>
      </c>
      <c r="X23" s="267" t="s">
        <v>464</v>
      </c>
      <c r="Y23" s="266"/>
      <c r="Z23" s="265"/>
      <c r="AA23" s="264">
        <v>2</v>
      </c>
      <c r="BF23" s="153"/>
    </row>
    <row r="24" spans="1:58" s="109" customFormat="1" ht="72" x14ac:dyDescent="0.25">
      <c r="A24" s="264" t="s">
        <v>540</v>
      </c>
      <c r="B24" s="275" t="s">
        <v>539</v>
      </c>
      <c r="C24" s="275" t="s">
        <v>48</v>
      </c>
      <c r="D24" s="265" t="s">
        <v>48</v>
      </c>
      <c r="E24" s="274" t="s">
        <v>37</v>
      </c>
      <c r="F24" s="268" t="s">
        <v>37</v>
      </c>
      <c r="G24" s="272">
        <v>19340</v>
      </c>
      <c r="H24" s="272">
        <v>16116.67</v>
      </c>
      <c r="I24" s="268" t="s">
        <v>443</v>
      </c>
      <c r="J24" s="270"/>
      <c r="K24" s="270"/>
      <c r="L24" s="272">
        <v>16116.67</v>
      </c>
      <c r="M24" s="268"/>
      <c r="N24" s="270"/>
      <c r="O24" s="273"/>
      <c r="P24" s="272"/>
      <c r="Q24" s="271"/>
      <c r="R24" s="268"/>
      <c r="S24" s="270"/>
      <c r="T24" s="269">
        <v>16116.67</v>
      </c>
      <c r="U24" s="268" t="s">
        <v>471</v>
      </c>
      <c r="V24" s="268"/>
      <c r="W24" s="267" t="s">
        <v>465</v>
      </c>
      <c r="X24" s="267" t="s">
        <v>470</v>
      </c>
      <c r="Y24" s="266"/>
      <c r="Z24" s="265"/>
      <c r="AA24" s="264">
        <v>2</v>
      </c>
      <c r="BF24" s="153"/>
    </row>
    <row r="25" spans="1:58" s="109" customFormat="1" ht="57.75" x14ac:dyDescent="0.25">
      <c r="A25" s="276" t="s">
        <v>538</v>
      </c>
      <c r="B25" s="289" t="s">
        <v>537</v>
      </c>
      <c r="C25" s="289" t="s">
        <v>50</v>
      </c>
      <c r="D25" s="277" t="s">
        <v>50</v>
      </c>
      <c r="E25" s="287" t="s">
        <v>37</v>
      </c>
      <c r="F25" s="280" t="s">
        <v>37</v>
      </c>
      <c r="G25" s="294">
        <v>231.84</v>
      </c>
      <c r="H25" s="294">
        <v>193.2</v>
      </c>
      <c r="I25" s="287" t="s">
        <v>443</v>
      </c>
      <c r="J25" s="286"/>
      <c r="K25" s="286"/>
      <c r="L25" s="293">
        <v>193.2</v>
      </c>
      <c r="M25" s="280"/>
      <c r="N25" s="282"/>
      <c r="O25" s="285"/>
      <c r="P25" s="284"/>
      <c r="Q25" s="283"/>
      <c r="R25" s="280"/>
      <c r="S25" s="282"/>
      <c r="T25" s="292">
        <v>193.2</v>
      </c>
      <c r="U25" s="280" t="s">
        <v>523</v>
      </c>
      <c r="V25" s="280"/>
      <c r="W25" s="279" t="s">
        <v>522</v>
      </c>
      <c r="X25" s="279" t="s">
        <v>521</v>
      </c>
      <c r="Y25" s="278"/>
      <c r="Z25" s="277"/>
      <c r="AA25" s="276">
        <v>2</v>
      </c>
      <c r="BF25" s="153"/>
    </row>
    <row r="26" spans="1:58" s="109" customFormat="1" ht="57.75" x14ac:dyDescent="0.25">
      <c r="A26" s="264" t="s">
        <v>536</v>
      </c>
      <c r="B26" s="275" t="s">
        <v>535</v>
      </c>
      <c r="C26" s="275" t="s">
        <v>50</v>
      </c>
      <c r="D26" s="265" t="s">
        <v>50</v>
      </c>
      <c r="E26" s="274" t="s">
        <v>37</v>
      </c>
      <c r="F26" s="268" t="s">
        <v>37</v>
      </c>
      <c r="G26" s="291">
        <v>320</v>
      </c>
      <c r="H26" s="291">
        <v>266.67</v>
      </c>
      <c r="I26" s="268" t="s">
        <v>443</v>
      </c>
      <c r="J26" s="270"/>
      <c r="K26" s="270"/>
      <c r="L26" s="291">
        <v>266.67</v>
      </c>
      <c r="M26" s="268"/>
      <c r="N26" s="270"/>
      <c r="O26" s="273"/>
      <c r="P26" s="272"/>
      <c r="Q26" s="271"/>
      <c r="R26" s="268"/>
      <c r="S26" s="270"/>
      <c r="T26" s="290">
        <v>266.67</v>
      </c>
      <c r="U26" s="268" t="s">
        <v>466</v>
      </c>
      <c r="V26" s="268"/>
      <c r="W26" s="267" t="s">
        <v>465</v>
      </c>
      <c r="X26" s="267" t="s">
        <v>464</v>
      </c>
      <c r="Y26" s="266"/>
      <c r="Z26" s="265"/>
      <c r="AA26" s="264">
        <v>2</v>
      </c>
      <c r="BF26" s="153"/>
    </row>
    <row r="27" spans="1:58" s="109" customFormat="1" ht="57.75" x14ac:dyDescent="0.25">
      <c r="A27" s="264" t="s">
        <v>534</v>
      </c>
      <c r="B27" s="275" t="s">
        <v>533</v>
      </c>
      <c r="C27" s="275" t="s">
        <v>50</v>
      </c>
      <c r="D27" s="265" t="s">
        <v>50</v>
      </c>
      <c r="E27" s="274" t="s">
        <v>37</v>
      </c>
      <c r="F27" s="268" t="s">
        <v>37</v>
      </c>
      <c r="G27" s="291">
        <v>350</v>
      </c>
      <c r="H27" s="291">
        <v>291.67</v>
      </c>
      <c r="I27" s="268" t="s">
        <v>443</v>
      </c>
      <c r="J27" s="270"/>
      <c r="K27" s="270"/>
      <c r="L27" s="291">
        <v>291.67</v>
      </c>
      <c r="M27" s="268"/>
      <c r="N27" s="270"/>
      <c r="O27" s="273"/>
      <c r="P27" s="272"/>
      <c r="Q27" s="271"/>
      <c r="R27" s="268"/>
      <c r="S27" s="270"/>
      <c r="T27" s="290">
        <v>291.67</v>
      </c>
      <c r="U27" s="268" t="s">
        <v>471</v>
      </c>
      <c r="V27" s="268"/>
      <c r="W27" s="267" t="s">
        <v>465</v>
      </c>
      <c r="X27" s="267" t="s">
        <v>470</v>
      </c>
      <c r="Y27" s="266"/>
      <c r="Z27" s="265"/>
      <c r="AA27" s="264">
        <v>2</v>
      </c>
      <c r="BF27" s="153"/>
    </row>
    <row r="28" spans="1:58" s="109" customFormat="1" ht="57.75" x14ac:dyDescent="0.25">
      <c r="A28" s="276" t="s">
        <v>532</v>
      </c>
      <c r="B28" s="289" t="s">
        <v>531</v>
      </c>
      <c r="C28" s="289" t="s">
        <v>526</v>
      </c>
      <c r="D28" s="277" t="s">
        <v>526</v>
      </c>
      <c r="E28" s="287" t="s">
        <v>37</v>
      </c>
      <c r="F28" s="280" t="s">
        <v>37</v>
      </c>
      <c r="G28" s="288">
        <v>4810</v>
      </c>
      <c r="H28" s="288">
        <v>4008.33</v>
      </c>
      <c r="I28" s="287" t="s">
        <v>443</v>
      </c>
      <c r="J28" s="286"/>
      <c r="K28" s="286"/>
      <c r="L28" s="284">
        <v>4008.33</v>
      </c>
      <c r="M28" s="280"/>
      <c r="N28" s="282"/>
      <c r="O28" s="285"/>
      <c r="P28" s="284"/>
      <c r="Q28" s="283"/>
      <c r="R28" s="280"/>
      <c r="S28" s="282"/>
      <c r="T28" s="281">
        <v>4008.33</v>
      </c>
      <c r="U28" s="280" t="s">
        <v>523</v>
      </c>
      <c r="V28" s="280"/>
      <c r="W28" s="279" t="s">
        <v>522</v>
      </c>
      <c r="X28" s="279" t="s">
        <v>521</v>
      </c>
      <c r="Y28" s="278"/>
      <c r="Z28" s="277"/>
      <c r="AA28" s="276">
        <v>2</v>
      </c>
      <c r="BF28" s="153"/>
    </row>
    <row r="29" spans="1:58" s="109" customFormat="1" ht="57.75" x14ac:dyDescent="0.25">
      <c r="A29" s="264" t="s">
        <v>530</v>
      </c>
      <c r="B29" s="275" t="s">
        <v>529</v>
      </c>
      <c r="C29" s="275" t="s">
        <v>526</v>
      </c>
      <c r="D29" s="265" t="s">
        <v>526</v>
      </c>
      <c r="E29" s="274" t="s">
        <v>37</v>
      </c>
      <c r="F29" s="268" t="s">
        <v>37</v>
      </c>
      <c r="G29" s="272">
        <v>5002.3999999999996</v>
      </c>
      <c r="H29" s="272">
        <v>4168.67</v>
      </c>
      <c r="I29" s="268" t="s">
        <v>443</v>
      </c>
      <c r="J29" s="270"/>
      <c r="K29" s="270"/>
      <c r="L29" s="272">
        <v>4168.67</v>
      </c>
      <c r="M29" s="268"/>
      <c r="N29" s="270"/>
      <c r="O29" s="273"/>
      <c r="P29" s="272"/>
      <c r="Q29" s="271"/>
      <c r="R29" s="268"/>
      <c r="S29" s="270"/>
      <c r="T29" s="269">
        <v>4168.67</v>
      </c>
      <c r="U29" s="268" t="s">
        <v>466</v>
      </c>
      <c r="V29" s="268"/>
      <c r="W29" s="267" t="s">
        <v>465</v>
      </c>
      <c r="X29" s="267" t="s">
        <v>464</v>
      </c>
      <c r="Y29" s="266"/>
      <c r="Z29" s="265"/>
      <c r="AA29" s="264">
        <v>2</v>
      </c>
      <c r="BF29" s="153"/>
    </row>
    <row r="30" spans="1:58" s="109" customFormat="1" ht="57.75" x14ac:dyDescent="0.25">
      <c r="A30" s="264" t="s">
        <v>528</v>
      </c>
      <c r="B30" s="275" t="s">
        <v>527</v>
      </c>
      <c r="C30" s="275" t="s">
        <v>526</v>
      </c>
      <c r="D30" s="265" t="s">
        <v>526</v>
      </c>
      <c r="E30" s="274" t="s">
        <v>37</v>
      </c>
      <c r="F30" s="268" t="s">
        <v>37</v>
      </c>
      <c r="G30" s="272">
        <v>5950</v>
      </c>
      <c r="H30" s="272">
        <v>4958.33</v>
      </c>
      <c r="I30" s="268" t="s">
        <v>443</v>
      </c>
      <c r="J30" s="270"/>
      <c r="K30" s="270"/>
      <c r="L30" s="272">
        <v>4958.33</v>
      </c>
      <c r="M30" s="268"/>
      <c r="N30" s="270"/>
      <c r="O30" s="273"/>
      <c r="P30" s="272"/>
      <c r="Q30" s="271"/>
      <c r="R30" s="268"/>
      <c r="S30" s="270"/>
      <c r="T30" s="269">
        <v>4958.33</v>
      </c>
      <c r="U30" s="268" t="s">
        <v>471</v>
      </c>
      <c r="V30" s="268"/>
      <c r="W30" s="267" t="s">
        <v>465</v>
      </c>
      <c r="X30" s="267" t="s">
        <v>470</v>
      </c>
      <c r="Y30" s="266"/>
      <c r="Z30" s="265"/>
      <c r="AA30" s="264">
        <v>2</v>
      </c>
      <c r="BF30" s="153"/>
    </row>
    <row r="31" spans="1:58" s="109" customFormat="1" ht="57.75" x14ac:dyDescent="0.25">
      <c r="A31" s="276" t="s">
        <v>525</v>
      </c>
      <c r="B31" s="289" t="s">
        <v>524</v>
      </c>
      <c r="C31" s="289" t="s">
        <v>53</v>
      </c>
      <c r="D31" s="277" t="s">
        <v>53</v>
      </c>
      <c r="E31" s="287" t="s">
        <v>34</v>
      </c>
      <c r="F31" s="280" t="s">
        <v>34</v>
      </c>
      <c r="G31" s="288">
        <v>210000</v>
      </c>
      <c r="H31" s="288">
        <v>175000</v>
      </c>
      <c r="I31" s="287" t="s">
        <v>443</v>
      </c>
      <c r="J31" s="286"/>
      <c r="K31" s="286"/>
      <c r="L31" s="284">
        <v>175000</v>
      </c>
      <c r="M31" s="280"/>
      <c r="N31" s="282"/>
      <c r="O31" s="285"/>
      <c r="P31" s="284"/>
      <c r="Q31" s="283"/>
      <c r="R31" s="280"/>
      <c r="S31" s="282"/>
      <c r="T31" s="281">
        <v>175000</v>
      </c>
      <c r="U31" s="280" t="s">
        <v>523</v>
      </c>
      <c r="V31" s="280"/>
      <c r="W31" s="279" t="s">
        <v>522</v>
      </c>
      <c r="X31" s="279" t="s">
        <v>521</v>
      </c>
      <c r="Y31" s="278"/>
      <c r="Z31" s="277"/>
      <c r="AA31" s="276">
        <v>2</v>
      </c>
      <c r="BF31" s="153"/>
    </row>
    <row r="32" spans="1:58" s="109" customFormat="1" ht="57.75" x14ac:dyDescent="0.25">
      <c r="A32" s="264" t="s">
        <v>520</v>
      </c>
      <c r="B32" s="275" t="s">
        <v>519</v>
      </c>
      <c r="C32" s="275" t="s">
        <v>53</v>
      </c>
      <c r="D32" s="265" t="s">
        <v>53</v>
      </c>
      <c r="E32" s="274" t="s">
        <v>34</v>
      </c>
      <c r="F32" s="268" t="s">
        <v>34</v>
      </c>
      <c r="G32" s="272">
        <v>210000</v>
      </c>
      <c r="H32" s="272">
        <v>175000</v>
      </c>
      <c r="I32" s="268" t="s">
        <v>443</v>
      </c>
      <c r="J32" s="270"/>
      <c r="K32" s="270"/>
      <c r="L32" s="272">
        <v>175000</v>
      </c>
      <c r="M32" s="268"/>
      <c r="N32" s="270"/>
      <c r="O32" s="273"/>
      <c r="P32" s="272"/>
      <c r="Q32" s="271"/>
      <c r="R32" s="268"/>
      <c r="S32" s="270"/>
      <c r="T32" s="269">
        <v>175000</v>
      </c>
      <c r="U32" s="268" t="s">
        <v>466</v>
      </c>
      <c r="V32" s="268"/>
      <c r="W32" s="267" t="s">
        <v>465</v>
      </c>
      <c r="X32" s="267" t="s">
        <v>464</v>
      </c>
      <c r="Y32" s="266"/>
      <c r="Z32" s="265"/>
      <c r="AA32" s="264">
        <v>2</v>
      </c>
      <c r="BF32" s="153"/>
    </row>
    <row r="33" spans="1:58" s="109" customFormat="1" ht="57.75" x14ac:dyDescent="0.25">
      <c r="A33" s="264" t="s">
        <v>518</v>
      </c>
      <c r="B33" s="275" t="s">
        <v>517</v>
      </c>
      <c r="C33" s="275" t="s">
        <v>53</v>
      </c>
      <c r="D33" s="265" t="s">
        <v>53</v>
      </c>
      <c r="E33" s="274" t="s">
        <v>34</v>
      </c>
      <c r="F33" s="268" t="s">
        <v>34</v>
      </c>
      <c r="G33" s="272">
        <v>212400</v>
      </c>
      <c r="H33" s="272">
        <v>177000</v>
      </c>
      <c r="I33" s="268" t="s">
        <v>443</v>
      </c>
      <c r="J33" s="270"/>
      <c r="K33" s="270"/>
      <c r="L33" s="272">
        <v>177000</v>
      </c>
      <c r="M33" s="268"/>
      <c r="N33" s="270"/>
      <c r="O33" s="273"/>
      <c r="P33" s="272"/>
      <c r="Q33" s="271"/>
      <c r="R33" s="268"/>
      <c r="S33" s="270"/>
      <c r="T33" s="269">
        <v>177000</v>
      </c>
      <c r="U33" s="268" t="s">
        <v>471</v>
      </c>
      <c r="V33" s="268"/>
      <c r="W33" s="267" t="s">
        <v>465</v>
      </c>
      <c r="X33" s="267" t="s">
        <v>470</v>
      </c>
      <c r="Y33" s="266"/>
      <c r="Z33" s="265"/>
      <c r="AA33" s="264">
        <v>2</v>
      </c>
      <c r="BF33" s="153"/>
    </row>
    <row r="34" spans="1:58" s="109" customFormat="1" ht="15" x14ac:dyDescent="0.25">
      <c r="A34" s="374" t="s">
        <v>516</v>
      </c>
      <c r="B34" s="374"/>
      <c r="C34" s="374"/>
      <c r="D34" s="374"/>
      <c r="E34" s="374"/>
      <c r="F34" s="374"/>
      <c r="G34" s="374"/>
      <c r="H34" s="374"/>
      <c r="I34" s="374"/>
      <c r="J34" s="374"/>
      <c r="K34" s="374"/>
      <c r="L34" s="374"/>
      <c r="M34" s="374"/>
      <c r="N34" s="374"/>
      <c r="O34" s="374"/>
      <c r="P34" s="374"/>
      <c r="Q34" s="374"/>
      <c r="R34" s="374"/>
      <c r="S34" s="374"/>
      <c r="T34" s="374"/>
      <c r="U34" s="374"/>
      <c r="V34" s="374"/>
      <c r="W34" s="374"/>
      <c r="X34" s="374"/>
      <c r="Y34" s="374"/>
      <c r="Z34" s="374"/>
      <c r="AA34" s="374"/>
      <c r="BF34" s="153" t="s">
        <v>516</v>
      </c>
    </row>
    <row r="35" spans="1:58" s="109" customFormat="1" ht="72" x14ac:dyDescent="0.25">
      <c r="A35" s="276" t="s">
        <v>515</v>
      </c>
      <c r="B35" s="289" t="s">
        <v>514</v>
      </c>
      <c r="C35" s="289" t="s">
        <v>40</v>
      </c>
      <c r="D35" s="277" t="s">
        <v>40</v>
      </c>
      <c r="E35" s="287" t="s">
        <v>39</v>
      </c>
      <c r="F35" s="280" t="s">
        <v>39</v>
      </c>
      <c r="G35" s="288">
        <v>4452000</v>
      </c>
      <c r="H35" s="288">
        <v>3710000</v>
      </c>
      <c r="I35" s="287" t="s">
        <v>443</v>
      </c>
      <c r="J35" s="286"/>
      <c r="K35" s="286"/>
      <c r="L35" s="284">
        <v>3710000</v>
      </c>
      <c r="M35" s="280"/>
      <c r="N35" s="282"/>
      <c r="O35" s="285"/>
      <c r="P35" s="284"/>
      <c r="Q35" s="283"/>
      <c r="R35" s="280"/>
      <c r="S35" s="282"/>
      <c r="T35" s="281">
        <v>3710000</v>
      </c>
      <c r="U35" s="280" t="s">
        <v>476</v>
      </c>
      <c r="V35" s="280"/>
      <c r="W35" s="279" t="s">
        <v>475</v>
      </c>
      <c r="X35" s="279" t="s">
        <v>474</v>
      </c>
      <c r="Y35" s="278"/>
      <c r="Z35" s="277"/>
      <c r="AA35" s="276">
        <v>2</v>
      </c>
      <c r="BF35" s="153"/>
    </row>
    <row r="36" spans="1:58" s="109" customFormat="1" ht="72" x14ac:dyDescent="0.25">
      <c r="A36" s="264" t="s">
        <v>513</v>
      </c>
      <c r="B36" s="275" t="s">
        <v>512</v>
      </c>
      <c r="C36" s="275" t="s">
        <v>40</v>
      </c>
      <c r="D36" s="265" t="s">
        <v>40</v>
      </c>
      <c r="E36" s="274" t="s">
        <v>39</v>
      </c>
      <c r="F36" s="268" t="s">
        <v>37</v>
      </c>
      <c r="G36" s="272">
        <v>4580000</v>
      </c>
      <c r="H36" s="272">
        <v>3816666.67</v>
      </c>
      <c r="I36" s="268" t="s">
        <v>443</v>
      </c>
      <c r="J36" s="270"/>
      <c r="K36" s="270"/>
      <c r="L36" s="272">
        <v>3816666.67</v>
      </c>
      <c r="M36" s="268"/>
      <c r="N36" s="270"/>
      <c r="O36" s="273"/>
      <c r="P36" s="272"/>
      <c r="Q36" s="271"/>
      <c r="R36" s="268"/>
      <c r="S36" s="270"/>
      <c r="T36" s="269">
        <v>3816666.67</v>
      </c>
      <c r="U36" s="268" t="s">
        <v>511</v>
      </c>
      <c r="V36" s="268"/>
      <c r="W36" s="267" t="s">
        <v>510</v>
      </c>
      <c r="X36" s="267" t="s">
        <v>509</v>
      </c>
      <c r="Y36" s="266"/>
      <c r="Z36" s="265"/>
      <c r="AA36" s="264">
        <v>2</v>
      </c>
      <c r="BF36" s="153"/>
    </row>
    <row r="37" spans="1:58" s="109" customFormat="1" ht="72" x14ac:dyDescent="0.25">
      <c r="A37" s="264" t="s">
        <v>508</v>
      </c>
      <c r="B37" s="275" t="s">
        <v>507</v>
      </c>
      <c r="C37" s="275" t="s">
        <v>40</v>
      </c>
      <c r="D37" s="265" t="s">
        <v>506</v>
      </c>
      <c r="E37" s="274" t="s">
        <v>39</v>
      </c>
      <c r="F37" s="268" t="s">
        <v>37</v>
      </c>
      <c r="G37" s="272">
        <v>4650000</v>
      </c>
      <c r="H37" s="272">
        <v>3875000</v>
      </c>
      <c r="I37" s="268" t="s">
        <v>443</v>
      </c>
      <c r="J37" s="270"/>
      <c r="K37" s="270"/>
      <c r="L37" s="272">
        <v>3875000</v>
      </c>
      <c r="M37" s="268"/>
      <c r="N37" s="270"/>
      <c r="O37" s="273"/>
      <c r="P37" s="272"/>
      <c r="Q37" s="271"/>
      <c r="R37" s="268"/>
      <c r="S37" s="270"/>
      <c r="T37" s="269">
        <v>3875000</v>
      </c>
      <c r="U37" s="268" t="s">
        <v>505</v>
      </c>
      <c r="V37" s="268"/>
      <c r="W37" s="267" t="s">
        <v>504</v>
      </c>
      <c r="X37" s="267" t="s">
        <v>503</v>
      </c>
      <c r="Y37" s="266"/>
      <c r="Z37" s="265"/>
      <c r="AA37" s="264">
        <v>2</v>
      </c>
      <c r="BF37" s="153"/>
    </row>
    <row r="38" spans="1:58" s="109" customFormat="1" ht="15" x14ac:dyDescent="0.25">
      <c r="A38" s="374" t="s">
        <v>502</v>
      </c>
      <c r="B38" s="374"/>
      <c r="C38" s="374"/>
      <c r="D38" s="374"/>
      <c r="E38" s="374"/>
      <c r="F38" s="374"/>
      <c r="G38" s="374"/>
      <c r="H38" s="374"/>
      <c r="I38" s="374"/>
      <c r="J38" s="374"/>
      <c r="K38" s="374"/>
      <c r="L38" s="374"/>
      <c r="M38" s="374"/>
      <c r="N38" s="374"/>
      <c r="O38" s="374"/>
      <c r="P38" s="374"/>
      <c r="Q38" s="374"/>
      <c r="R38" s="374"/>
      <c r="S38" s="374"/>
      <c r="T38" s="374"/>
      <c r="U38" s="374"/>
      <c r="V38" s="374"/>
      <c r="W38" s="374"/>
      <c r="X38" s="374"/>
      <c r="Y38" s="374"/>
      <c r="Z38" s="374"/>
      <c r="AA38" s="374"/>
      <c r="BF38" s="153" t="s">
        <v>502</v>
      </c>
    </row>
    <row r="39" spans="1:58" s="109" customFormat="1" ht="57.75" x14ac:dyDescent="0.25">
      <c r="A39" s="276" t="s">
        <v>501</v>
      </c>
      <c r="B39" s="289" t="s">
        <v>500</v>
      </c>
      <c r="C39" s="289" t="s">
        <v>38</v>
      </c>
      <c r="D39" s="277" t="s">
        <v>38</v>
      </c>
      <c r="E39" s="287" t="s">
        <v>39</v>
      </c>
      <c r="F39" s="280" t="s">
        <v>39</v>
      </c>
      <c r="G39" s="288">
        <v>2008440</v>
      </c>
      <c r="H39" s="288">
        <v>1673700</v>
      </c>
      <c r="I39" s="287" t="s">
        <v>443</v>
      </c>
      <c r="J39" s="286"/>
      <c r="K39" s="286"/>
      <c r="L39" s="284">
        <v>1673700</v>
      </c>
      <c r="M39" s="280"/>
      <c r="N39" s="282"/>
      <c r="O39" s="285"/>
      <c r="P39" s="284"/>
      <c r="Q39" s="283"/>
      <c r="R39" s="280"/>
      <c r="S39" s="282"/>
      <c r="T39" s="281">
        <v>1673700</v>
      </c>
      <c r="U39" s="280" t="s">
        <v>492</v>
      </c>
      <c r="V39" s="280"/>
      <c r="W39" s="279" t="s">
        <v>491</v>
      </c>
      <c r="X39" s="279" t="s">
        <v>490</v>
      </c>
      <c r="Y39" s="278"/>
      <c r="Z39" s="277"/>
      <c r="AA39" s="276">
        <v>2</v>
      </c>
      <c r="BF39" s="153"/>
    </row>
    <row r="40" spans="1:58" s="109" customFormat="1" ht="57.75" x14ac:dyDescent="0.25">
      <c r="A40" s="264" t="s">
        <v>499</v>
      </c>
      <c r="B40" s="275" t="s">
        <v>498</v>
      </c>
      <c r="C40" s="275" t="s">
        <v>38</v>
      </c>
      <c r="D40" s="265" t="s">
        <v>38</v>
      </c>
      <c r="E40" s="274" t="s">
        <v>39</v>
      </c>
      <c r="F40" s="268" t="s">
        <v>39</v>
      </c>
      <c r="G40" s="272">
        <v>2095200</v>
      </c>
      <c r="H40" s="272">
        <v>1746000</v>
      </c>
      <c r="I40" s="268" t="s">
        <v>443</v>
      </c>
      <c r="J40" s="270"/>
      <c r="K40" s="270"/>
      <c r="L40" s="272">
        <v>1746000</v>
      </c>
      <c r="M40" s="268"/>
      <c r="N40" s="270"/>
      <c r="O40" s="273"/>
      <c r="P40" s="272"/>
      <c r="Q40" s="271"/>
      <c r="R40" s="268"/>
      <c r="S40" s="270"/>
      <c r="T40" s="269">
        <v>1746000</v>
      </c>
      <c r="U40" s="268" t="s">
        <v>487</v>
      </c>
      <c r="V40" s="268"/>
      <c r="W40" s="267" t="s">
        <v>486</v>
      </c>
      <c r="X40" s="267" t="s">
        <v>485</v>
      </c>
      <c r="Y40" s="266"/>
      <c r="Z40" s="265"/>
      <c r="AA40" s="264">
        <v>2</v>
      </c>
      <c r="BF40" s="153"/>
    </row>
    <row r="41" spans="1:58" s="109" customFormat="1" ht="57.75" x14ac:dyDescent="0.25">
      <c r="A41" s="264" t="s">
        <v>497</v>
      </c>
      <c r="B41" s="275" t="s">
        <v>496</v>
      </c>
      <c r="C41" s="275" t="s">
        <v>38</v>
      </c>
      <c r="D41" s="265" t="s">
        <v>38</v>
      </c>
      <c r="E41" s="274" t="s">
        <v>39</v>
      </c>
      <c r="F41" s="268" t="s">
        <v>39</v>
      </c>
      <c r="G41" s="272">
        <v>2340000</v>
      </c>
      <c r="H41" s="272">
        <v>1950000</v>
      </c>
      <c r="I41" s="268" t="s">
        <v>443</v>
      </c>
      <c r="J41" s="270"/>
      <c r="K41" s="270"/>
      <c r="L41" s="272">
        <v>1950000</v>
      </c>
      <c r="M41" s="268"/>
      <c r="N41" s="270"/>
      <c r="O41" s="273"/>
      <c r="P41" s="272"/>
      <c r="Q41" s="271"/>
      <c r="R41" s="268"/>
      <c r="S41" s="270"/>
      <c r="T41" s="269">
        <v>1950000</v>
      </c>
      <c r="U41" s="268" t="s">
        <v>482</v>
      </c>
      <c r="V41" s="268"/>
      <c r="W41" s="267" t="s">
        <v>481</v>
      </c>
      <c r="X41" s="267" t="s">
        <v>480</v>
      </c>
      <c r="Y41" s="266"/>
      <c r="Z41" s="265"/>
      <c r="AA41" s="264">
        <v>2</v>
      </c>
      <c r="BF41" s="153"/>
    </row>
    <row r="42" spans="1:58" s="109" customFormat="1" ht="15" x14ac:dyDescent="0.25">
      <c r="A42" s="374" t="s">
        <v>495</v>
      </c>
      <c r="B42" s="374"/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BF42" s="153" t="s">
        <v>495</v>
      </c>
    </row>
    <row r="43" spans="1:58" s="109" customFormat="1" ht="57.75" x14ac:dyDescent="0.25">
      <c r="A43" s="276" t="s">
        <v>494</v>
      </c>
      <c r="B43" s="289" t="s">
        <v>493</v>
      </c>
      <c r="C43" s="289" t="s">
        <v>41</v>
      </c>
      <c r="D43" s="277" t="s">
        <v>41</v>
      </c>
      <c r="E43" s="287" t="s">
        <v>37</v>
      </c>
      <c r="F43" s="280" t="s">
        <v>37</v>
      </c>
      <c r="G43" s="288">
        <v>50497.2</v>
      </c>
      <c r="H43" s="288">
        <v>42081</v>
      </c>
      <c r="I43" s="287" t="s">
        <v>443</v>
      </c>
      <c r="J43" s="286"/>
      <c r="K43" s="286"/>
      <c r="L43" s="284">
        <v>42081</v>
      </c>
      <c r="M43" s="280"/>
      <c r="N43" s="282"/>
      <c r="O43" s="285"/>
      <c r="P43" s="284"/>
      <c r="Q43" s="283"/>
      <c r="R43" s="280"/>
      <c r="S43" s="282"/>
      <c r="T43" s="281">
        <v>42081</v>
      </c>
      <c r="U43" s="280" t="s">
        <v>492</v>
      </c>
      <c r="V43" s="280"/>
      <c r="W43" s="279" t="s">
        <v>491</v>
      </c>
      <c r="X43" s="279" t="s">
        <v>490</v>
      </c>
      <c r="Y43" s="278"/>
      <c r="Z43" s="277"/>
      <c r="AA43" s="276">
        <v>2</v>
      </c>
      <c r="BF43" s="153"/>
    </row>
    <row r="44" spans="1:58" s="109" customFormat="1" ht="57.75" x14ac:dyDescent="0.25">
      <c r="A44" s="264" t="s">
        <v>489</v>
      </c>
      <c r="B44" s="275" t="s">
        <v>488</v>
      </c>
      <c r="C44" s="275" t="s">
        <v>41</v>
      </c>
      <c r="D44" s="265" t="s">
        <v>41</v>
      </c>
      <c r="E44" s="274" t="s">
        <v>37</v>
      </c>
      <c r="F44" s="268" t="s">
        <v>37</v>
      </c>
      <c r="G44" s="272">
        <v>54360</v>
      </c>
      <c r="H44" s="272">
        <v>45300</v>
      </c>
      <c r="I44" s="268" t="s">
        <v>443</v>
      </c>
      <c r="J44" s="270"/>
      <c r="K44" s="270"/>
      <c r="L44" s="272">
        <v>45300</v>
      </c>
      <c r="M44" s="268"/>
      <c r="N44" s="270"/>
      <c r="O44" s="273"/>
      <c r="P44" s="272"/>
      <c r="Q44" s="271"/>
      <c r="R44" s="268"/>
      <c r="S44" s="270"/>
      <c r="T44" s="269">
        <v>45300</v>
      </c>
      <c r="U44" s="268" t="s">
        <v>487</v>
      </c>
      <c r="V44" s="268"/>
      <c r="W44" s="267" t="s">
        <v>486</v>
      </c>
      <c r="X44" s="267" t="s">
        <v>485</v>
      </c>
      <c r="Y44" s="266"/>
      <c r="Z44" s="265"/>
      <c r="AA44" s="264">
        <v>2</v>
      </c>
      <c r="BF44" s="153"/>
    </row>
    <row r="45" spans="1:58" s="109" customFormat="1" ht="57.75" x14ac:dyDescent="0.25">
      <c r="A45" s="264" t="s">
        <v>484</v>
      </c>
      <c r="B45" s="275" t="s">
        <v>483</v>
      </c>
      <c r="C45" s="275" t="s">
        <v>41</v>
      </c>
      <c r="D45" s="265" t="s">
        <v>41</v>
      </c>
      <c r="E45" s="274" t="s">
        <v>37</v>
      </c>
      <c r="F45" s="268" t="s">
        <v>37</v>
      </c>
      <c r="G45" s="272">
        <v>53100</v>
      </c>
      <c r="H45" s="272">
        <v>44250</v>
      </c>
      <c r="I45" s="268" t="s">
        <v>443</v>
      </c>
      <c r="J45" s="270"/>
      <c r="K45" s="270"/>
      <c r="L45" s="272">
        <v>44250</v>
      </c>
      <c r="M45" s="268"/>
      <c r="N45" s="270"/>
      <c r="O45" s="273"/>
      <c r="P45" s="272"/>
      <c r="Q45" s="271"/>
      <c r="R45" s="268"/>
      <c r="S45" s="270"/>
      <c r="T45" s="269">
        <v>44250</v>
      </c>
      <c r="U45" s="268" t="s">
        <v>482</v>
      </c>
      <c r="V45" s="268"/>
      <c r="W45" s="267" t="s">
        <v>481</v>
      </c>
      <c r="X45" s="267" t="s">
        <v>480</v>
      </c>
      <c r="Y45" s="266"/>
      <c r="Z45" s="265"/>
      <c r="AA45" s="264">
        <v>2</v>
      </c>
      <c r="BF45" s="153"/>
    </row>
    <row r="46" spans="1:58" s="109" customFormat="1" ht="15" x14ac:dyDescent="0.25">
      <c r="A46" s="374" t="s">
        <v>479</v>
      </c>
      <c r="B46" s="374"/>
      <c r="C46" s="374"/>
      <c r="D46" s="374"/>
      <c r="E46" s="374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/>
      <c r="R46" s="374"/>
      <c r="S46" s="374"/>
      <c r="T46" s="374"/>
      <c r="U46" s="374"/>
      <c r="V46" s="374"/>
      <c r="W46" s="374"/>
      <c r="X46" s="374"/>
      <c r="Y46" s="374"/>
      <c r="Z46" s="374"/>
      <c r="AA46" s="374"/>
      <c r="BF46" s="153" t="s">
        <v>479</v>
      </c>
    </row>
    <row r="47" spans="1:58" s="109" customFormat="1" ht="96" x14ac:dyDescent="0.25">
      <c r="A47" s="276" t="s">
        <v>478</v>
      </c>
      <c r="B47" s="289" t="s">
        <v>477</v>
      </c>
      <c r="C47" s="289" t="s">
        <v>42</v>
      </c>
      <c r="D47" s="277" t="s">
        <v>42</v>
      </c>
      <c r="E47" s="287" t="s">
        <v>37</v>
      </c>
      <c r="F47" s="280" t="s">
        <v>37</v>
      </c>
      <c r="G47" s="288">
        <v>188160</v>
      </c>
      <c r="H47" s="288">
        <v>156800</v>
      </c>
      <c r="I47" s="287" t="s">
        <v>443</v>
      </c>
      <c r="J47" s="286"/>
      <c r="K47" s="286"/>
      <c r="L47" s="284">
        <v>156800</v>
      </c>
      <c r="M47" s="280"/>
      <c r="N47" s="282"/>
      <c r="O47" s="285"/>
      <c r="P47" s="284"/>
      <c r="Q47" s="283"/>
      <c r="R47" s="280"/>
      <c r="S47" s="282"/>
      <c r="T47" s="281">
        <v>156800</v>
      </c>
      <c r="U47" s="280" t="s">
        <v>476</v>
      </c>
      <c r="V47" s="280"/>
      <c r="W47" s="279" t="s">
        <v>475</v>
      </c>
      <c r="X47" s="279" t="s">
        <v>474</v>
      </c>
      <c r="Y47" s="278"/>
      <c r="Z47" s="277"/>
      <c r="AA47" s="276">
        <v>2</v>
      </c>
      <c r="BF47" s="153"/>
    </row>
    <row r="48" spans="1:58" s="109" customFormat="1" ht="96" x14ac:dyDescent="0.25">
      <c r="A48" s="264" t="s">
        <v>473</v>
      </c>
      <c r="B48" s="275" t="s">
        <v>472</v>
      </c>
      <c r="C48" s="275" t="s">
        <v>42</v>
      </c>
      <c r="D48" s="265" t="s">
        <v>467</v>
      </c>
      <c r="E48" s="274" t="s">
        <v>37</v>
      </c>
      <c r="F48" s="268" t="s">
        <v>37</v>
      </c>
      <c r="G48" s="272">
        <v>190300</v>
      </c>
      <c r="H48" s="272">
        <v>158583.32999999999</v>
      </c>
      <c r="I48" s="268" t="s">
        <v>443</v>
      </c>
      <c r="J48" s="270"/>
      <c r="K48" s="270"/>
      <c r="L48" s="272">
        <v>158583.32999999999</v>
      </c>
      <c r="M48" s="268"/>
      <c r="N48" s="270"/>
      <c r="O48" s="273"/>
      <c r="P48" s="272"/>
      <c r="Q48" s="271"/>
      <c r="R48" s="268"/>
      <c r="S48" s="270"/>
      <c r="T48" s="269">
        <v>158583.32999999999</v>
      </c>
      <c r="U48" s="268" t="s">
        <v>471</v>
      </c>
      <c r="V48" s="268"/>
      <c r="W48" s="267" t="s">
        <v>465</v>
      </c>
      <c r="X48" s="267" t="s">
        <v>470</v>
      </c>
      <c r="Y48" s="266"/>
      <c r="Z48" s="265"/>
      <c r="AA48" s="264">
        <v>2</v>
      </c>
      <c r="BF48" s="153"/>
    </row>
    <row r="49" spans="1:58" s="109" customFormat="1" ht="96" x14ac:dyDescent="0.25">
      <c r="A49" s="264" t="s">
        <v>469</v>
      </c>
      <c r="B49" s="275" t="s">
        <v>468</v>
      </c>
      <c r="C49" s="275" t="s">
        <v>42</v>
      </c>
      <c r="D49" s="265" t="s">
        <v>467</v>
      </c>
      <c r="E49" s="274" t="s">
        <v>37</v>
      </c>
      <c r="F49" s="268" t="s">
        <v>37</v>
      </c>
      <c r="G49" s="272">
        <v>189500</v>
      </c>
      <c r="H49" s="272">
        <v>157916.67000000001</v>
      </c>
      <c r="I49" s="268" t="s">
        <v>443</v>
      </c>
      <c r="J49" s="270"/>
      <c r="K49" s="270"/>
      <c r="L49" s="272">
        <v>157916.67000000001</v>
      </c>
      <c r="M49" s="268"/>
      <c r="N49" s="270"/>
      <c r="O49" s="273"/>
      <c r="P49" s="272"/>
      <c r="Q49" s="271"/>
      <c r="R49" s="268"/>
      <c r="S49" s="270"/>
      <c r="T49" s="269">
        <v>157916.67000000001</v>
      </c>
      <c r="U49" s="268" t="s">
        <v>466</v>
      </c>
      <c r="V49" s="268"/>
      <c r="W49" s="267" t="s">
        <v>465</v>
      </c>
      <c r="X49" s="267" t="s">
        <v>464</v>
      </c>
      <c r="Y49" s="266"/>
      <c r="Z49" s="265"/>
      <c r="AA49" s="264">
        <v>2</v>
      </c>
      <c r="BF49" s="153"/>
    </row>
    <row r="50" spans="1:58" s="109" customFormat="1" ht="15" x14ac:dyDescent="0.25">
      <c r="A50" s="374" t="s">
        <v>463</v>
      </c>
      <c r="B50" s="374"/>
      <c r="C50" s="374"/>
      <c r="D50" s="374"/>
      <c r="E50" s="374"/>
      <c r="F50" s="374"/>
      <c r="G50" s="374"/>
      <c r="H50" s="374"/>
      <c r="I50" s="374"/>
      <c r="J50" s="374"/>
      <c r="K50" s="374"/>
      <c r="L50" s="374"/>
      <c r="M50" s="374"/>
      <c r="N50" s="374"/>
      <c r="O50" s="374"/>
      <c r="P50" s="374"/>
      <c r="Q50" s="374"/>
      <c r="R50" s="374"/>
      <c r="S50" s="374"/>
      <c r="T50" s="374"/>
      <c r="U50" s="374"/>
      <c r="V50" s="374"/>
      <c r="W50" s="374"/>
      <c r="X50" s="374"/>
      <c r="Y50" s="374"/>
      <c r="Z50" s="374"/>
      <c r="AA50" s="374"/>
      <c r="BF50" s="153" t="s">
        <v>463</v>
      </c>
    </row>
    <row r="51" spans="1:58" s="109" customFormat="1" ht="57.75" x14ac:dyDescent="0.25">
      <c r="A51" s="276" t="s">
        <v>462</v>
      </c>
      <c r="B51" s="289" t="s">
        <v>461</v>
      </c>
      <c r="C51" s="289" t="s">
        <v>31</v>
      </c>
      <c r="D51" s="277" t="s">
        <v>31</v>
      </c>
      <c r="E51" s="287" t="s">
        <v>28</v>
      </c>
      <c r="F51" s="280" t="s">
        <v>28</v>
      </c>
      <c r="G51" s="288">
        <v>8064</v>
      </c>
      <c r="H51" s="288">
        <v>6720</v>
      </c>
      <c r="I51" s="287" t="s">
        <v>443</v>
      </c>
      <c r="J51" s="286"/>
      <c r="K51" s="286"/>
      <c r="L51" s="284">
        <v>6720</v>
      </c>
      <c r="M51" s="280"/>
      <c r="N51" s="282"/>
      <c r="O51" s="285"/>
      <c r="P51" s="284"/>
      <c r="Q51" s="283"/>
      <c r="R51" s="280"/>
      <c r="S51" s="282"/>
      <c r="T51" s="281">
        <v>6720</v>
      </c>
      <c r="U51" s="280" t="s">
        <v>453</v>
      </c>
      <c r="V51" s="280"/>
      <c r="W51" s="279" t="s">
        <v>452</v>
      </c>
      <c r="X51" s="279" t="s">
        <v>451</v>
      </c>
      <c r="Y51" s="278"/>
      <c r="Z51" s="277"/>
      <c r="AA51" s="276">
        <v>2</v>
      </c>
      <c r="BF51" s="153"/>
    </row>
    <row r="52" spans="1:58" s="109" customFormat="1" ht="69" x14ac:dyDescent="0.25">
      <c r="A52" s="264" t="s">
        <v>460</v>
      </c>
      <c r="B52" s="275" t="s">
        <v>459</v>
      </c>
      <c r="C52" s="275" t="s">
        <v>31</v>
      </c>
      <c r="D52" s="265" t="s">
        <v>31</v>
      </c>
      <c r="E52" s="274" t="s">
        <v>28</v>
      </c>
      <c r="F52" s="268" t="s">
        <v>28</v>
      </c>
      <c r="G52" s="272">
        <v>8070</v>
      </c>
      <c r="H52" s="272">
        <v>6725</v>
      </c>
      <c r="I52" s="268" t="s">
        <v>443</v>
      </c>
      <c r="J52" s="270"/>
      <c r="K52" s="270"/>
      <c r="L52" s="272">
        <v>6725</v>
      </c>
      <c r="M52" s="268"/>
      <c r="N52" s="270"/>
      <c r="O52" s="273"/>
      <c r="P52" s="272"/>
      <c r="Q52" s="271"/>
      <c r="R52" s="268"/>
      <c r="S52" s="270"/>
      <c r="T52" s="269">
        <v>6725</v>
      </c>
      <c r="U52" s="268" t="s">
        <v>447</v>
      </c>
      <c r="V52" s="268"/>
      <c r="W52" s="267" t="s">
        <v>441</v>
      </c>
      <c r="X52" s="267" t="s">
        <v>446</v>
      </c>
      <c r="Y52" s="266"/>
      <c r="Z52" s="265"/>
      <c r="AA52" s="264">
        <v>2</v>
      </c>
      <c r="BF52" s="153"/>
    </row>
    <row r="53" spans="1:58" s="109" customFormat="1" ht="57.75" x14ac:dyDescent="0.25">
      <c r="A53" s="264" t="s">
        <v>458</v>
      </c>
      <c r="B53" s="275" t="s">
        <v>457</v>
      </c>
      <c r="C53" s="275" t="s">
        <v>31</v>
      </c>
      <c r="D53" s="265" t="s">
        <v>31</v>
      </c>
      <c r="E53" s="274" t="s">
        <v>28</v>
      </c>
      <c r="F53" s="268" t="s">
        <v>28</v>
      </c>
      <c r="G53" s="272">
        <v>8220</v>
      </c>
      <c r="H53" s="272">
        <v>6850</v>
      </c>
      <c r="I53" s="268" t="s">
        <v>443</v>
      </c>
      <c r="J53" s="270"/>
      <c r="K53" s="270"/>
      <c r="L53" s="272">
        <v>6850</v>
      </c>
      <c r="M53" s="268"/>
      <c r="N53" s="270"/>
      <c r="O53" s="273"/>
      <c r="P53" s="272"/>
      <c r="Q53" s="271"/>
      <c r="R53" s="268"/>
      <c r="S53" s="270"/>
      <c r="T53" s="269">
        <v>6850</v>
      </c>
      <c r="U53" s="268" t="s">
        <v>442</v>
      </c>
      <c r="V53" s="268"/>
      <c r="W53" s="267" t="s">
        <v>441</v>
      </c>
      <c r="X53" s="267" t="s">
        <v>440</v>
      </c>
      <c r="Y53" s="266"/>
      <c r="Z53" s="265"/>
      <c r="AA53" s="264">
        <v>2</v>
      </c>
      <c r="BF53" s="153"/>
    </row>
    <row r="54" spans="1:58" s="109" customFormat="1" ht="15" x14ac:dyDescent="0.25">
      <c r="A54" s="374" t="s">
        <v>456</v>
      </c>
      <c r="B54" s="374"/>
      <c r="C54" s="374"/>
      <c r="D54" s="374"/>
      <c r="E54" s="374"/>
      <c r="F54" s="374"/>
      <c r="G54" s="374"/>
      <c r="H54" s="374"/>
      <c r="I54" s="374"/>
      <c r="J54" s="374"/>
      <c r="K54" s="374"/>
      <c r="L54" s="374"/>
      <c r="M54" s="374"/>
      <c r="N54" s="374"/>
      <c r="O54" s="374"/>
      <c r="P54" s="374"/>
      <c r="Q54" s="374"/>
      <c r="R54" s="374"/>
      <c r="S54" s="374"/>
      <c r="T54" s="374"/>
      <c r="U54" s="374"/>
      <c r="V54" s="374"/>
      <c r="W54" s="374"/>
      <c r="X54" s="374"/>
      <c r="Y54" s="374"/>
      <c r="Z54" s="374"/>
      <c r="AA54" s="374"/>
      <c r="BF54" s="153" t="s">
        <v>456</v>
      </c>
    </row>
    <row r="55" spans="1:58" s="109" customFormat="1" ht="57.75" x14ac:dyDescent="0.25">
      <c r="A55" s="276" t="s">
        <v>455</v>
      </c>
      <c r="B55" s="289" t="s">
        <v>454</v>
      </c>
      <c r="C55" s="289" t="s">
        <v>27</v>
      </c>
      <c r="D55" s="277" t="s">
        <v>27</v>
      </c>
      <c r="E55" s="287" t="s">
        <v>28</v>
      </c>
      <c r="F55" s="280" t="s">
        <v>28</v>
      </c>
      <c r="G55" s="288">
        <v>1650</v>
      </c>
      <c r="H55" s="288">
        <v>1375</v>
      </c>
      <c r="I55" s="287" t="s">
        <v>443</v>
      </c>
      <c r="J55" s="286"/>
      <c r="K55" s="286"/>
      <c r="L55" s="284">
        <v>1375</v>
      </c>
      <c r="M55" s="280"/>
      <c r="N55" s="282"/>
      <c r="O55" s="285"/>
      <c r="P55" s="284"/>
      <c r="Q55" s="283"/>
      <c r="R55" s="280"/>
      <c r="S55" s="282"/>
      <c r="T55" s="281">
        <v>1375</v>
      </c>
      <c r="U55" s="280" t="s">
        <v>453</v>
      </c>
      <c r="V55" s="280"/>
      <c r="W55" s="279" t="s">
        <v>452</v>
      </c>
      <c r="X55" s="279" t="s">
        <v>451</v>
      </c>
      <c r="Y55" s="278"/>
      <c r="Z55" s="277"/>
      <c r="AA55" s="276">
        <v>2</v>
      </c>
      <c r="BF55" s="153"/>
    </row>
    <row r="56" spans="1:58" s="109" customFormat="1" ht="69" x14ac:dyDescent="0.25">
      <c r="A56" s="264" t="s">
        <v>450</v>
      </c>
      <c r="B56" s="275" t="s">
        <v>449</v>
      </c>
      <c r="C56" s="275" t="s">
        <v>27</v>
      </c>
      <c r="D56" s="265" t="s">
        <v>448</v>
      </c>
      <c r="E56" s="274" t="s">
        <v>28</v>
      </c>
      <c r="F56" s="268" t="s">
        <v>28</v>
      </c>
      <c r="G56" s="272">
        <v>1980</v>
      </c>
      <c r="H56" s="272">
        <v>1650</v>
      </c>
      <c r="I56" s="268" t="s">
        <v>443</v>
      </c>
      <c r="J56" s="270"/>
      <c r="K56" s="270"/>
      <c r="L56" s="272">
        <v>1650</v>
      </c>
      <c r="M56" s="268"/>
      <c r="N56" s="270"/>
      <c r="O56" s="273"/>
      <c r="P56" s="272"/>
      <c r="Q56" s="271"/>
      <c r="R56" s="268"/>
      <c r="S56" s="270"/>
      <c r="T56" s="269">
        <v>1650</v>
      </c>
      <c r="U56" s="268" t="s">
        <v>447</v>
      </c>
      <c r="V56" s="268"/>
      <c r="W56" s="267" t="s">
        <v>441</v>
      </c>
      <c r="X56" s="267" t="s">
        <v>446</v>
      </c>
      <c r="Y56" s="266"/>
      <c r="Z56" s="265"/>
      <c r="AA56" s="264">
        <v>2</v>
      </c>
      <c r="BF56" s="153"/>
    </row>
    <row r="57" spans="1:58" s="109" customFormat="1" ht="57.75" x14ac:dyDescent="0.25">
      <c r="A57" s="264" t="s">
        <v>445</v>
      </c>
      <c r="B57" s="275" t="s">
        <v>444</v>
      </c>
      <c r="C57" s="275" t="s">
        <v>27</v>
      </c>
      <c r="D57" s="265" t="s">
        <v>27</v>
      </c>
      <c r="E57" s="274" t="s">
        <v>28</v>
      </c>
      <c r="F57" s="268" t="s">
        <v>28</v>
      </c>
      <c r="G57" s="272">
        <v>1800</v>
      </c>
      <c r="H57" s="272">
        <v>1500</v>
      </c>
      <c r="I57" s="268" t="s">
        <v>443</v>
      </c>
      <c r="J57" s="270"/>
      <c r="K57" s="270"/>
      <c r="L57" s="272">
        <v>1500</v>
      </c>
      <c r="M57" s="268"/>
      <c r="N57" s="270"/>
      <c r="O57" s="273"/>
      <c r="P57" s="272"/>
      <c r="Q57" s="271"/>
      <c r="R57" s="268"/>
      <c r="S57" s="270"/>
      <c r="T57" s="269">
        <v>1500</v>
      </c>
      <c r="U57" s="268" t="s">
        <v>442</v>
      </c>
      <c r="V57" s="268"/>
      <c r="W57" s="267" t="s">
        <v>441</v>
      </c>
      <c r="X57" s="267" t="s">
        <v>440</v>
      </c>
      <c r="Y57" s="266"/>
      <c r="Z57" s="265"/>
      <c r="AA57" s="264">
        <v>2</v>
      </c>
      <c r="BF57" s="153"/>
    </row>
    <row r="58" spans="1:58" s="109" customFormat="1" ht="17.25" customHeight="1" x14ac:dyDescent="0.25">
      <c r="A58" s="263"/>
      <c r="B58" s="262"/>
      <c r="C58" s="261"/>
      <c r="D58" s="215"/>
      <c r="E58" s="260"/>
      <c r="F58" s="260"/>
      <c r="G58" s="259"/>
      <c r="H58" s="259"/>
      <c r="I58" s="259"/>
      <c r="J58" s="259"/>
      <c r="K58" s="259"/>
      <c r="L58" s="258"/>
      <c r="M58" s="258"/>
      <c r="N58" s="257"/>
      <c r="O58" s="257"/>
      <c r="P58" s="257"/>
      <c r="Q58" s="257"/>
      <c r="R58" s="257"/>
      <c r="S58" s="257"/>
      <c r="T58" s="256"/>
      <c r="U58" s="101"/>
      <c r="V58" s="101"/>
      <c r="W58" s="255"/>
      <c r="X58" s="255"/>
      <c r="Y58" s="254"/>
      <c r="Z58" s="101"/>
      <c r="AA58" s="253"/>
    </row>
    <row r="59" spans="1:58" s="109" customFormat="1" ht="15" x14ac:dyDescent="0.25">
      <c r="A59" s="243"/>
      <c r="B59" s="243"/>
      <c r="D59" s="247" t="s">
        <v>118</v>
      </c>
      <c r="E59" s="246"/>
      <c r="F59" s="245"/>
      <c r="G59" s="245"/>
      <c r="H59" s="245"/>
      <c r="I59" s="245"/>
      <c r="J59" s="245"/>
      <c r="K59" s="245"/>
      <c r="L59" s="241"/>
      <c r="M59" s="241"/>
      <c r="N59" s="245"/>
      <c r="O59" s="244"/>
      <c r="P59" s="243"/>
      <c r="Q59" s="242"/>
      <c r="R59" s="243"/>
      <c r="S59" s="243"/>
      <c r="T59" s="242"/>
      <c r="U59" s="241"/>
      <c r="V59" s="241"/>
      <c r="W59" s="241"/>
      <c r="X59" s="241"/>
      <c r="Y59" s="240"/>
    </row>
    <row r="60" spans="1:58" s="109" customFormat="1" ht="15" x14ac:dyDescent="0.25">
      <c r="A60" s="239"/>
      <c r="B60" s="239"/>
      <c r="C60" s="238"/>
      <c r="D60" s="235"/>
      <c r="E60" s="235"/>
      <c r="F60" s="235"/>
      <c r="H60" s="237" t="s">
        <v>438</v>
      </c>
      <c r="I60" s="237"/>
      <c r="J60" s="237"/>
      <c r="K60" s="237"/>
      <c r="L60" s="235"/>
      <c r="M60" s="235"/>
      <c r="N60" s="235"/>
      <c r="O60" s="235"/>
      <c r="P60" s="235"/>
      <c r="Q60" s="236" t="s">
        <v>437</v>
      </c>
      <c r="S60" s="235"/>
      <c r="T60" s="235"/>
      <c r="U60" s="235"/>
      <c r="V60" s="236" t="s">
        <v>436</v>
      </c>
      <c r="W60" s="235"/>
      <c r="X60" s="235"/>
      <c r="Y60" s="235"/>
      <c r="Z60" s="235"/>
    </row>
    <row r="61" spans="1:58" s="109" customFormat="1" ht="15" x14ac:dyDescent="0.25">
      <c r="A61" s="239"/>
      <c r="B61" s="239"/>
      <c r="C61" s="238"/>
      <c r="D61" s="248"/>
      <c r="E61" s="248"/>
      <c r="F61" s="252"/>
      <c r="G61" s="252"/>
      <c r="H61" s="252"/>
      <c r="I61" s="252"/>
      <c r="J61" s="252"/>
      <c r="K61" s="252"/>
      <c r="L61" s="252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52"/>
      <c r="Z61" s="251"/>
    </row>
    <row r="62" spans="1:58" s="109" customFormat="1" ht="15" x14ac:dyDescent="0.25">
      <c r="A62" s="250"/>
      <c r="B62" s="249"/>
      <c r="D62" s="247" t="s">
        <v>117</v>
      </c>
      <c r="E62" s="246"/>
      <c r="F62" s="245"/>
      <c r="G62" s="245"/>
      <c r="H62" s="245"/>
      <c r="I62" s="245"/>
      <c r="J62" s="245"/>
      <c r="K62" s="245"/>
      <c r="L62" s="241"/>
      <c r="M62" s="241"/>
      <c r="N62" s="245"/>
      <c r="O62" s="244"/>
      <c r="P62" s="247"/>
      <c r="Q62" s="240"/>
      <c r="R62" s="247"/>
      <c r="S62" s="247"/>
      <c r="T62" s="240"/>
      <c r="U62" s="241"/>
      <c r="V62" s="241"/>
      <c r="W62" s="241"/>
      <c r="X62" s="241"/>
      <c r="Y62" s="240"/>
    </row>
    <row r="63" spans="1:58" s="109" customFormat="1" ht="15" x14ac:dyDescent="0.25">
      <c r="A63" s="243"/>
      <c r="B63" s="243"/>
      <c r="C63" s="243"/>
      <c r="D63" s="235"/>
      <c r="E63" s="235"/>
      <c r="F63" s="235"/>
      <c r="H63" s="237" t="s">
        <v>438</v>
      </c>
      <c r="I63" s="237"/>
      <c r="J63" s="237"/>
      <c r="K63" s="237"/>
      <c r="L63" s="235"/>
      <c r="M63" s="235"/>
      <c r="N63" s="235"/>
      <c r="O63" s="235"/>
      <c r="P63" s="235"/>
      <c r="Q63" s="236" t="s">
        <v>437</v>
      </c>
      <c r="R63" s="235"/>
      <c r="S63" s="235"/>
      <c r="T63" s="235"/>
      <c r="U63" s="235"/>
      <c r="V63" s="236" t="s">
        <v>436</v>
      </c>
      <c r="W63" s="235"/>
      <c r="X63" s="235"/>
      <c r="Y63" s="235"/>
      <c r="Z63" s="235"/>
    </row>
    <row r="64" spans="1:58" s="109" customFormat="1" ht="15" x14ac:dyDescent="0.25">
      <c r="A64" s="239"/>
      <c r="B64" s="239"/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48"/>
      <c r="X64" s="248"/>
      <c r="Y64" s="248"/>
    </row>
    <row r="65" spans="1:26" s="109" customFormat="1" ht="15" x14ac:dyDescent="0.25">
      <c r="A65" s="243"/>
      <c r="B65" s="243"/>
      <c r="D65" s="247" t="s">
        <v>439</v>
      </c>
      <c r="E65" s="246"/>
      <c r="F65" s="245"/>
      <c r="G65" s="245"/>
      <c r="H65" s="245"/>
      <c r="I65" s="245"/>
      <c r="J65" s="245"/>
      <c r="K65" s="245"/>
      <c r="L65" s="241"/>
      <c r="M65" s="241"/>
      <c r="N65" s="245"/>
      <c r="O65" s="244"/>
      <c r="P65" s="243"/>
      <c r="Q65" s="242"/>
      <c r="R65" s="243"/>
      <c r="S65" s="243"/>
      <c r="T65" s="242"/>
      <c r="U65" s="241"/>
      <c r="V65" s="241"/>
      <c r="W65" s="241"/>
      <c r="X65" s="241"/>
      <c r="Y65" s="240"/>
    </row>
    <row r="66" spans="1:26" s="109" customFormat="1" ht="15" x14ac:dyDescent="0.25">
      <c r="A66" s="239"/>
      <c r="B66" s="239"/>
      <c r="C66" s="238"/>
      <c r="D66" s="235"/>
      <c r="E66" s="235"/>
      <c r="F66" s="235"/>
      <c r="H66" s="237" t="s">
        <v>438</v>
      </c>
      <c r="I66" s="237"/>
      <c r="J66" s="237"/>
      <c r="K66" s="237"/>
      <c r="L66" s="235"/>
      <c r="M66" s="235"/>
      <c r="N66" s="235"/>
      <c r="O66" s="235"/>
      <c r="P66" s="235"/>
      <c r="Q66" s="236" t="s">
        <v>437</v>
      </c>
      <c r="R66" s="235"/>
      <c r="S66" s="235"/>
      <c r="T66" s="235"/>
      <c r="U66" s="235"/>
      <c r="V66" s="236" t="s">
        <v>436</v>
      </c>
      <c r="W66" s="235"/>
      <c r="X66" s="235"/>
      <c r="Y66" s="235"/>
      <c r="Z66" s="235"/>
    </row>
  </sheetData>
  <mergeCells count="33">
    <mergeCell ref="A50:AA50"/>
    <mergeCell ref="A54:AA54"/>
    <mergeCell ref="A15:AA15"/>
    <mergeCell ref="A34:AA34"/>
    <mergeCell ref="A38:AA38"/>
    <mergeCell ref="A42:AA42"/>
    <mergeCell ref="A46:AA46"/>
    <mergeCell ref="O12:P12"/>
    <mergeCell ref="Q12:S12"/>
    <mergeCell ref="T12:T13"/>
    <mergeCell ref="U12:U13"/>
    <mergeCell ref="V12:V13"/>
    <mergeCell ref="M12:N12"/>
    <mergeCell ref="A4:AA4"/>
    <mergeCell ref="A6:AA6"/>
    <mergeCell ref="A7:AA7"/>
    <mergeCell ref="A12:A13"/>
    <mergeCell ref="B12:B13"/>
    <mergeCell ref="C12:C13"/>
    <mergeCell ref="D12:D13"/>
    <mergeCell ref="E12:E13"/>
    <mergeCell ref="F12:F13"/>
    <mergeCell ref="G12:G13"/>
    <mergeCell ref="W12:W13"/>
    <mergeCell ref="X12:X13"/>
    <mergeCell ref="Y12:Y13"/>
    <mergeCell ref="Z12:Z13"/>
    <mergeCell ref="AA12:AA13"/>
    <mergeCell ref="H12:H13"/>
    <mergeCell ref="I12:I13"/>
    <mergeCell ref="J12:J13"/>
    <mergeCell ref="K12:K13"/>
    <mergeCell ref="L12:L13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Доп.раб._Модернизация и замена </vt:lpstr>
      <vt:lpstr>ВОР</vt:lpstr>
      <vt:lpstr>ЛСР</vt:lpstr>
      <vt:lpstr>КАЦ</vt:lpstr>
      <vt:lpstr>'Доп.раб._Модернизация и замена '!Заголовки_для_печати</vt:lpstr>
      <vt:lpstr>КАЦ!Заголовки_для_печати</vt:lpstr>
      <vt:lpstr>ЛСР!Заголовки_для_печати</vt:lpstr>
      <vt:lpstr>'Доп.раб._Модернизация и замена '!Область_печати</vt:lpstr>
      <vt:lpstr>КАЦ!Область_печати</vt:lpstr>
      <vt:lpstr>ЛСР!Область_печати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2025-12-08T16:08:26Z</dcterms:modified>
</cp:coreProperties>
</file>