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8-06_ДС №6 корр-ка сметы и вор\"/>
    </mc:Choice>
  </mc:AlternateContent>
  <xr:revisionPtr revIDLastSave="0" documentId="13_ncr:1_{53683B07-1A49-493C-8E69-B715A7647D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я" sheetId="1" r:id="rId1"/>
    <sheet name="расчет сум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B16" i="2"/>
  <c r="B11" i="2"/>
  <c r="G4" i="2"/>
  <c r="H4" i="2" s="1"/>
  <c r="C7" i="2" l="1"/>
  <c r="C16" i="2" s="1"/>
  <c r="E7" i="2" l="1"/>
  <c r="E16" i="2" s="1"/>
  <c r="C11" i="2"/>
  <c r="G9" i="1"/>
  <c r="D9" i="1"/>
  <c r="B9" i="1"/>
  <c r="G7" i="2" l="1"/>
  <c r="E11" i="2"/>
  <c r="E13" i="2" s="1"/>
  <c r="H7" i="2" l="1"/>
</calcChain>
</file>

<file path=xl/sharedStrings.xml><?xml version="1.0" encoding="utf-8"?>
<sst xmlns="http://schemas.openxmlformats.org/spreadsheetml/2006/main" count="58" uniqueCount="39">
  <si>
    <t>ДС № 6</t>
  </si>
  <si>
    <t xml:space="preserve">Приложение № 2 – ВОР
</t>
  </si>
  <si>
    <t>Приложение №3.1 – ЛСР №2</t>
  </si>
  <si>
    <t>Приложение № 3 – ЛСР №1 (ПИР)</t>
  </si>
  <si>
    <t>Приложение № 2 – ВОР</t>
  </si>
  <si>
    <t>Приложение № 2.1 – ВОР (доп.  работы)</t>
  </si>
  <si>
    <t>прил.1 к ДС6</t>
  </si>
  <si>
    <t>прил.2 к ДС6</t>
  </si>
  <si>
    <t>прил.3 к ДС6</t>
  </si>
  <si>
    <t>прил.4 к ДС6</t>
  </si>
  <si>
    <t>прил.1 к ДС4</t>
  </si>
  <si>
    <t>прил.2 к ДС4</t>
  </si>
  <si>
    <t>прил.3 к ДС4</t>
  </si>
  <si>
    <t>прил.4 к ДС4</t>
  </si>
  <si>
    <t>было по договору</t>
  </si>
  <si>
    <t xml:space="preserve">Приложение №3.2 – Вед-сть разд. см. стоим. </t>
  </si>
  <si>
    <t>-</t>
  </si>
  <si>
    <t>не меняется</t>
  </si>
  <si>
    <t>без НДС</t>
  </si>
  <si>
    <t>НДС 20%</t>
  </si>
  <si>
    <t>с НДС 20%</t>
  </si>
  <si>
    <t>удержание 5%</t>
  </si>
  <si>
    <t>в т.ч. НДС 20%</t>
  </si>
  <si>
    <t>НДС 22%</t>
  </si>
  <si>
    <t>с НДС 22%</t>
  </si>
  <si>
    <t>в т.ч. НДС 22%</t>
  </si>
  <si>
    <t>5% от новой цены договора</t>
  </si>
  <si>
    <t>ЛСР 1 (пир)</t>
  </si>
  <si>
    <t>ЛСР 3.1 (смр 2026)</t>
  </si>
  <si>
    <t>ЛСР 3.2 (смр 2026 доп)</t>
  </si>
  <si>
    <t>ЛСР 2 (смр 2025)</t>
  </si>
  <si>
    <t>Приложение №3.1 – ЛСР №2 (смр 2025г)</t>
  </si>
  <si>
    <t>Приложение №3.1.1 – ЛСР №2.1 (смр 2026г)</t>
  </si>
  <si>
    <t>Приложение №3.1.1 – ЛСР №3.1 (смр 2026г)</t>
  </si>
  <si>
    <t>Приложение №3.1.2 – ЛСР №3.2 (смр 2026 доп.)</t>
  </si>
  <si>
    <t>ИТОГО цена договора</t>
  </si>
  <si>
    <t>стоимость работ 2026 года</t>
  </si>
  <si>
    <t>ИТОГО с НДС</t>
  </si>
  <si>
    <t>ДС № 4 (изм. ставки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</si>
</sst>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left" vertical="center" wrapText="1"/>
    </xf>
    <xf numFmtId="2" fontId="0" fillId="0" borderId="0" xfId="0" applyNumberFormat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" fontId="0" fillId="3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2" fontId="0" fillId="4" borderId="1" xfId="0" applyNumberFormat="1" applyFill="1" applyBorder="1" applyAlignment="1">
      <alignment horizontal="left" vertical="center" wrapText="1"/>
    </xf>
    <xf numFmtId="4" fontId="0" fillId="4" borderId="1" xfId="0" applyNumberForma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0" fillId="0" borderId="0" xfId="0" applyNumberFormat="1"/>
    <xf numFmtId="0" fontId="3" fillId="0" borderId="0" xfId="0" applyFont="1"/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4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 wrapText="1"/>
    </xf>
    <xf numFmtId="4" fontId="0" fillId="3" borderId="7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F20" sqref="F20"/>
    </sheetView>
  </sheetViews>
  <sheetFormatPr defaultRowHeight="14.4" x14ac:dyDescent="0.3"/>
  <cols>
    <col min="1" max="1" width="41.109375" style="1" customWidth="1"/>
    <col min="2" max="2" width="12.33203125" style="3" bestFit="1" customWidth="1"/>
    <col min="3" max="3" width="40.109375" style="1" customWidth="1"/>
    <col min="4" max="4" width="12.33203125" style="3" bestFit="1" customWidth="1"/>
    <col min="5" max="5" width="12.33203125" style="3" customWidth="1"/>
    <col min="6" max="6" width="43.77734375" style="1" customWidth="1"/>
    <col min="7" max="7" width="12.88671875" style="4" customWidth="1"/>
    <col min="8" max="8" width="11.88671875" style="1" bestFit="1" customWidth="1"/>
    <col min="9" max="16384" width="8.88671875" style="1"/>
  </cols>
  <sheetData>
    <row r="1" spans="1:8" s="2" customFormat="1" x14ac:dyDescent="0.3">
      <c r="A1" s="33" t="s">
        <v>14</v>
      </c>
      <c r="B1" s="33"/>
      <c r="C1" s="28" t="s">
        <v>38</v>
      </c>
      <c r="D1" s="29"/>
      <c r="E1" s="30"/>
      <c r="F1" s="26" t="s">
        <v>0</v>
      </c>
      <c r="G1" s="27"/>
      <c r="H1" s="27"/>
    </row>
    <row r="2" spans="1:8" x14ac:dyDescent="0.3">
      <c r="A2" s="24" t="s">
        <v>1</v>
      </c>
      <c r="B2" s="25" t="s">
        <v>16</v>
      </c>
      <c r="C2" s="23" t="s">
        <v>4</v>
      </c>
      <c r="D2" s="22" t="s">
        <v>16</v>
      </c>
      <c r="E2" s="22" t="s">
        <v>17</v>
      </c>
      <c r="F2" s="9" t="s">
        <v>4</v>
      </c>
      <c r="G2" s="10" t="s">
        <v>16</v>
      </c>
      <c r="H2" s="9" t="s">
        <v>17</v>
      </c>
    </row>
    <row r="3" spans="1:8" x14ac:dyDescent="0.3">
      <c r="A3" s="24"/>
      <c r="B3" s="25"/>
      <c r="C3" s="23"/>
      <c r="D3" s="22"/>
      <c r="E3" s="22"/>
      <c r="F3" s="9" t="s">
        <v>5</v>
      </c>
      <c r="G3" s="10" t="s">
        <v>16</v>
      </c>
      <c r="H3" s="9" t="s">
        <v>6</v>
      </c>
    </row>
    <row r="4" spans="1:8" ht="21.6" customHeight="1" x14ac:dyDescent="0.3">
      <c r="A4" s="5" t="s">
        <v>3</v>
      </c>
      <c r="B4" s="6">
        <v>479204.94</v>
      </c>
      <c r="C4" s="7" t="s">
        <v>3</v>
      </c>
      <c r="D4" s="8">
        <v>487191.68704800005</v>
      </c>
      <c r="E4" s="8" t="s">
        <v>10</v>
      </c>
      <c r="F4" s="9" t="s">
        <v>3</v>
      </c>
      <c r="G4" s="11">
        <v>487191.68704800005</v>
      </c>
      <c r="H4" s="9" t="s">
        <v>17</v>
      </c>
    </row>
    <row r="5" spans="1:8" x14ac:dyDescent="0.3">
      <c r="A5" s="24" t="s">
        <v>2</v>
      </c>
      <c r="B5" s="25">
        <v>95219253.849999994</v>
      </c>
      <c r="C5" s="7" t="s">
        <v>31</v>
      </c>
      <c r="D5" s="8">
        <v>36117839.759999998</v>
      </c>
      <c r="E5" s="8" t="s">
        <v>11</v>
      </c>
      <c r="F5" s="9" t="s">
        <v>31</v>
      </c>
      <c r="G5" s="11">
        <v>36117839.759999998</v>
      </c>
      <c r="H5" s="9" t="s">
        <v>17</v>
      </c>
    </row>
    <row r="6" spans="1:8" x14ac:dyDescent="0.3">
      <c r="A6" s="24"/>
      <c r="B6" s="25"/>
      <c r="C6" s="23" t="s">
        <v>32</v>
      </c>
      <c r="D6" s="22">
        <v>60086437.6602</v>
      </c>
      <c r="E6" s="31" t="s">
        <v>12</v>
      </c>
      <c r="F6" s="9" t="s">
        <v>33</v>
      </c>
      <c r="G6" s="11">
        <v>56917578.6844</v>
      </c>
      <c r="H6" s="9" t="s">
        <v>7</v>
      </c>
    </row>
    <row r="7" spans="1:8" x14ac:dyDescent="0.3">
      <c r="A7" s="24"/>
      <c r="B7" s="25"/>
      <c r="C7" s="23"/>
      <c r="D7" s="22"/>
      <c r="E7" s="32"/>
      <c r="F7" s="9" t="s">
        <v>34</v>
      </c>
      <c r="G7" s="11">
        <v>1903530.67</v>
      </c>
      <c r="H7" s="9" t="s">
        <v>8</v>
      </c>
    </row>
    <row r="8" spans="1:8" ht="15.6" customHeight="1" x14ac:dyDescent="0.3">
      <c r="A8" s="5" t="s">
        <v>15</v>
      </c>
      <c r="B8" s="6" t="s">
        <v>16</v>
      </c>
      <c r="C8" s="7" t="s">
        <v>15</v>
      </c>
      <c r="D8" s="8" t="s">
        <v>16</v>
      </c>
      <c r="E8" s="8" t="s">
        <v>13</v>
      </c>
      <c r="F8" s="9" t="s">
        <v>15</v>
      </c>
      <c r="G8" s="10"/>
      <c r="H8" s="9" t="s">
        <v>9</v>
      </c>
    </row>
    <row r="9" spans="1:8" s="16" customFormat="1" x14ac:dyDescent="0.3">
      <c r="A9" s="35" t="s">
        <v>37</v>
      </c>
      <c r="B9" s="12">
        <f>SUM(B4:B7)</f>
        <v>95698458.789999992</v>
      </c>
      <c r="C9" s="36" t="s">
        <v>37</v>
      </c>
      <c r="D9" s="13">
        <f>SUM(D4:D7)</f>
        <v>96691469.107248008</v>
      </c>
      <c r="E9" s="13"/>
      <c r="F9" s="37" t="s">
        <v>37</v>
      </c>
      <c r="G9" s="15">
        <f>SUM(G4:G7)</f>
        <v>95426140.801448002</v>
      </c>
      <c r="H9" s="14"/>
    </row>
  </sheetData>
  <mergeCells count="13">
    <mergeCell ref="D6:D7"/>
    <mergeCell ref="C6:C7"/>
    <mergeCell ref="A5:A7"/>
    <mergeCell ref="B5:B7"/>
    <mergeCell ref="F1:H1"/>
    <mergeCell ref="C1:E1"/>
    <mergeCell ref="E2:E3"/>
    <mergeCell ref="E6:E7"/>
    <mergeCell ref="A1:B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77F9-4594-455F-AEFE-94D498AAE540}">
  <dimension ref="A1:H16"/>
  <sheetViews>
    <sheetView workbookViewId="0">
      <selection activeCell="G19" sqref="G19"/>
    </sheetView>
  </sheetViews>
  <sheetFormatPr defaultRowHeight="14.4" x14ac:dyDescent="0.3"/>
  <cols>
    <col min="1" max="1" width="25.6640625" bestFit="1" customWidth="1"/>
    <col min="2" max="3" width="12.33203125" style="17" bestFit="1" customWidth="1"/>
    <col min="4" max="4" width="12.33203125" style="17" customWidth="1"/>
    <col min="5" max="6" width="12.33203125" style="17" bestFit="1" customWidth="1"/>
    <col min="7" max="7" width="13.5546875" bestFit="1" customWidth="1"/>
    <col min="8" max="8" width="13" customWidth="1"/>
  </cols>
  <sheetData>
    <row r="1" spans="1:8" s="18" customFormat="1" x14ac:dyDescent="0.3">
      <c r="A1" s="18" t="s">
        <v>0</v>
      </c>
      <c r="B1" s="19"/>
      <c r="C1" s="19"/>
      <c r="D1" s="19"/>
      <c r="E1" s="19"/>
      <c r="F1" s="19"/>
    </row>
    <row r="3" spans="1:8" ht="15" customHeight="1" x14ac:dyDescent="0.3">
      <c r="B3" s="17" t="s">
        <v>18</v>
      </c>
      <c r="C3" s="17" t="s">
        <v>19</v>
      </c>
      <c r="E3" s="17" t="s">
        <v>20</v>
      </c>
      <c r="G3" t="s">
        <v>21</v>
      </c>
      <c r="H3" t="s">
        <v>22</v>
      </c>
    </row>
    <row r="4" spans="1:8" x14ac:dyDescent="0.3">
      <c r="A4" t="s">
        <v>30</v>
      </c>
      <c r="B4" s="17">
        <v>30098199.800000001</v>
      </c>
      <c r="C4" s="17">
        <v>6019639.96</v>
      </c>
      <c r="E4" s="17">
        <v>36117839.759999998</v>
      </c>
      <c r="G4" s="17">
        <f>E4*0.05</f>
        <v>1805891.9879999999</v>
      </c>
      <c r="H4" s="17">
        <f>G4/1.2*0.2</f>
        <v>300981.99800000002</v>
      </c>
    </row>
    <row r="6" spans="1:8" x14ac:dyDescent="0.3">
      <c r="B6" s="17" t="s">
        <v>18</v>
      </c>
      <c r="C6" s="17" t="s">
        <v>23</v>
      </c>
      <c r="E6" s="17" t="s">
        <v>24</v>
      </c>
      <c r="G6" t="s">
        <v>21</v>
      </c>
      <c r="H6" t="s">
        <v>25</v>
      </c>
    </row>
    <row r="7" spans="1:8" x14ac:dyDescent="0.3">
      <c r="A7" t="s">
        <v>27</v>
      </c>
      <c r="B7" s="17">
        <v>399337.44840000005</v>
      </c>
      <c r="C7" s="17">
        <f>B7*0.22</f>
        <v>87854.238648000013</v>
      </c>
      <c r="E7" s="17">
        <f>B7+C7</f>
        <v>487191.68704800005</v>
      </c>
      <c r="G7" s="34">
        <f>0.05*(E7+E8+E9)</f>
        <v>2965415.0518524009</v>
      </c>
      <c r="H7" s="34">
        <f>G7/1.22*0.22</f>
        <v>534746.97656354774</v>
      </c>
    </row>
    <row r="8" spans="1:8" x14ac:dyDescent="0.3">
      <c r="A8" t="s">
        <v>28</v>
      </c>
      <c r="B8" s="17">
        <v>46653753.020000003</v>
      </c>
      <c r="C8" s="17">
        <v>10263825.66</v>
      </c>
      <c r="E8" s="17">
        <v>56917578.680000007</v>
      </c>
      <c r="G8" s="34"/>
      <c r="H8" s="34"/>
    </row>
    <row r="9" spans="1:8" x14ac:dyDescent="0.3">
      <c r="A9" t="s">
        <v>29</v>
      </c>
      <c r="B9" s="17">
        <v>1560271.04</v>
      </c>
      <c r="C9" s="17">
        <v>343259.63</v>
      </c>
      <c r="E9" s="17">
        <v>1903530.67</v>
      </c>
      <c r="G9" s="34"/>
      <c r="H9" s="34"/>
    </row>
    <row r="11" spans="1:8" x14ac:dyDescent="0.3">
      <c r="A11" s="18" t="s">
        <v>35</v>
      </c>
      <c r="B11" s="17">
        <f>B4+B7+B8+B9</f>
        <v>78711561.308400005</v>
      </c>
      <c r="C11" s="17">
        <f>C4+C7+C8+C9</f>
        <v>16714579.488648001</v>
      </c>
      <c r="E11" s="17">
        <f>E4+E7+E8+E9</f>
        <v>95426140.797048017</v>
      </c>
    </row>
    <row r="12" spans="1:8" s="20" customFormat="1" x14ac:dyDescent="0.3">
      <c r="B12" s="21"/>
      <c r="C12" s="21"/>
      <c r="D12" s="21"/>
      <c r="E12" s="21"/>
      <c r="F12" s="21"/>
    </row>
    <row r="13" spans="1:8" x14ac:dyDescent="0.3">
      <c r="A13" t="s">
        <v>26</v>
      </c>
      <c r="E13" s="17">
        <f>0.05*E11</f>
        <v>4771307.0398524012</v>
      </c>
    </row>
    <row r="14" spans="1:8" x14ac:dyDescent="0.3">
      <c r="E14" s="17">
        <f>G4+G7</f>
        <v>4771307.0398524012</v>
      </c>
    </row>
    <row r="16" spans="1:8" x14ac:dyDescent="0.3">
      <c r="A16" s="18" t="s">
        <v>36</v>
      </c>
      <c r="B16" s="17">
        <f>B7+B8+B9</f>
        <v>48613361.508400001</v>
      </c>
      <c r="C16" s="17">
        <f>C7+C8+C9</f>
        <v>10694939.528648</v>
      </c>
      <c r="E16" s="17">
        <f>E7+E8+E9</f>
        <v>59308301.037048012</v>
      </c>
    </row>
  </sheetData>
  <mergeCells count="2">
    <mergeCell ref="G7:G9"/>
    <mergeCell ref="H7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приложения</vt:lpstr>
      <vt:lpstr>расчет сумм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2026-08-07T08:53:57Z</dcterms:modified>
</cp:coreProperties>
</file>