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persons/person1.xml" ContentType="application/vnd.ms-excel.person+xml"/>
  <Override PartName="/xl/persons/person0.xml" ContentType="application/vnd.ms-excel.person+xml"/>
  <Override PartName="/xl/persons/person2.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ЭтаКнига"/>
  <mc:AlternateContent xmlns:mc="http://schemas.openxmlformats.org/markup-compatibility/2006">
    <mc:Choice Requires="x15">
      <x15ac:absPath xmlns:x15ac="http://schemas.microsoft.com/office/spreadsheetml/2010/11/ac" url="C:\Users\slikhachev\Desktop\Claude Lab\"/>
    </mc:Choice>
  </mc:AlternateContent>
  <xr:revisionPtr revIDLastSave="0" documentId="13_ncr:1_{DF7D76C4-8CCB-4E63-8EE0-6A3C97C1746C}" xr6:coauthVersionLast="47" xr6:coauthVersionMax="47" xr10:uidLastSave="{00000000-0000-0000-0000-000000000000}"/>
  <bookViews>
    <workbookView xWindow="-120" yWindow="-120" windowWidth="20640" windowHeight="13080" tabRatio="933" activeTab="6" xr2:uid="{00000000-000D-0000-FFFF-FFFF00000000}"/>
  </bookViews>
  <sheets>
    <sheet name="Promt" sheetId="9" r:id="rId1"/>
    <sheet name="Справочник" sheetId="16" r:id="rId2"/>
    <sheet name="Операции" sheetId="1" r:id="rId3"/>
    <sheet name="Отчет" sheetId="2" r:id="rId4"/>
    <sheet name="Поступления по контрактам" sheetId="4" r:id="rId5"/>
    <sheet name="Проч. операц. поступления" sheetId="17" r:id="rId6"/>
    <sheet name="Оплата субподряда" sheetId="12" r:id="rId7"/>
    <sheet name="Содержание офиса | штаба " sheetId="3" r:id="rId8"/>
    <sheet name="Аренда транспорта" sheetId="19" r:id="rId9"/>
    <sheet name="Прочие расходы OPEX" sheetId="21" r:id="rId10"/>
    <sheet name="Налоговые платежи" sheetId="22" r:id="rId11"/>
    <sheet name="Фин. поступления" sheetId="23" r:id="rId12"/>
    <sheet name="Фин. платежи" sheetId="24" r:id="rId13"/>
    <sheet name="Инвест. поступления" sheetId="25" r:id="rId14"/>
    <sheet name="Инвест. платежи" sheetId="26" r:id="rId15"/>
    <sheet name="Осн. обор. и мат." sheetId="5" r:id="rId16"/>
    <sheet name="ФОТ производственный" sheetId="6" r:id="rId17"/>
    <sheet name="ФОТ управленческий" sheetId="7" r:id="rId18"/>
    <sheet name="Расходные материалы" sheetId="13" r:id="rId19"/>
    <sheet name="Аренда машин и обор." sheetId="14" r:id="rId20"/>
    <sheet name="Прочие расходы DC" sheetId="15" r:id="rId21"/>
  </sheets>
  <definedNames>
    <definedName name="_xlnm._FilterDatabase" localSheetId="2" hidden="1">Операции!$A$1:$F$1001</definedName>
    <definedName name="_xlnm._FilterDatabase" localSheetId="7" hidden="1">'Содержание офиса | штаба '!$A$4:$L$20</definedName>
    <definedName name="BudgetArticles">Справочник!$X$2:$X$18</definedName>
    <definedName name="pBudgetSubsection">#REF!</definedName>
    <definedName name="pMonthValue">#REF!</definedName>
    <definedName name="pStatusFilter">#REF!</definedName>
    <definedName name="sub_АрендаМашин">Справочник!$I$2:$I$5</definedName>
    <definedName name="sub_АрендаТрансп">Справочник!$N$2:$N$5</definedName>
    <definedName name="sub_ИнвестПлатежи">Справочник!$T$2:$T$2</definedName>
    <definedName name="sub_ИнвестПоступл">Справочник!$S$2:$S$2</definedName>
    <definedName name="sub_Налоги">Справочник!$P$2:$P$3</definedName>
    <definedName name="sub_ОснОбор">Справочник!$G$2:$G$3</definedName>
    <definedName name="sub_Поступления">Справочник!$D$2:$D$5</definedName>
    <definedName name="sub_ПрочиеDC">Справочник!$K$2:$K$8</definedName>
    <definedName name="sub_ПрочиеOPEX">Справочник!$O$2:$O$8</definedName>
    <definedName name="sub_ПрочОпер">Справочник!$E$2:$E$5</definedName>
    <definedName name="sub_Расходные">Справочник!$H$2:$H$3</definedName>
    <definedName name="sub_СодержОфис">Справочник!$M$2:$M$12</definedName>
    <definedName name="sub_Субподряд">Справочник!$F$2:$F$6</definedName>
    <definedName name="sub_ФинПлатежи">Справочник!$R$2:$R$3</definedName>
    <definedName name="sub_ФинПоступл">Справочник!$Q$2:$Q$3</definedName>
    <definedName name="sub_ФОТпроизв">Справочник!$J$2:$J$6</definedName>
    <definedName name="sub_ФОТупр">Справочник!$L$2:$L$6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2" l="1"/>
  <c r="C1" i="2"/>
  <c r="D1" i="2"/>
  <c r="E1" i="2"/>
  <c r="F1" i="2"/>
  <c r="G1" i="2"/>
  <c r="H1" i="2"/>
  <c r="I1" i="2"/>
  <c r="J1" i="2"/>
  <c r="K1" i="2"/>
  <c r="L1" i="2"/>
  <c r="M1" i="2"/>
  <c r="N1" i="2"/>
  <c r="O1" i="2"/>
  <c r="P1" i="2"/>
  <c r="Q1" i="2"/>
  <c r="R1" i="2"/>
  <c r="S1" i="2"/>
  <c r="T1" i="2"/>
  <c r="U1" i="2"/>
  <c r="V1" i="2"/>
  <c r="W1" i="2"/>
  <c r="X1" i="2"/>
  <c r="Y1" i="2"/>
  <c r="Z1" i="2"/>
  <c r="AA1" i="2"/>
  <c r="AB1" i="2"/>
  <c r="AC1" i="2"/>
  <c r="AD1" i="2"/>
  <c r="AE1" i="2"/>
  <c r="AF1" i="2"/>
  <c r="AG1" i="2"/>
  <c r="AH1" i="2"/>
  <c r="AI1" i="2"/>
  <c r="AJ1" i="2"/>
  <c r="AK1" i="2"/>
  <c r="AL1" i="2"/>
  <c r="AM1" i="2"/>
  <c r="AN1" i="2"/>
  <c r="AO1" i="2"/>
  <c r="AP1" i="2"/>
  <c r="AQ1" i="2"/>
  <c r="AR1" i="2"/>
  <c r="AS1" i="2"/>
  <c r="AT1" i="2"/>
  <c r="AU1" i="2"/>
  <c r="AV1" i="2"/>
  <c r="AW1" i="2"/>
  <c r="AX1" i="2"/>
  <c r="AY1" i="2"/>
  <c r="AZ1" i="2"/>
  <c r="BA1" i="2"/>
  <c r="BB1" i="2"/>
  <c r="BC1" i="2"/>
  <c r="BD1" i="2"/>
  <c r="BE1" i="2"/>
  <c r="BF1" i="2"/>
  <c r="BG1" i="2"/>
  <c r="BH1" i="2"/>
  <c r="BI1" i="2"/>
  <c r="BJ1" i="2"/>
  <c r="BK1" i="2"/>
  <c r="BL1" i="2"/>
  <c r="BM1" i="2"/>
  <c r="BN1" i="2"/>
  <c r="BO1" i="2"/>
  <c r="BP1" i="2"/>
  <c r="BQ1" i="2"/>
  <c r="BR1" i="2"/>
  <c r="BS1" i="2"/>
  <c r="BT1" i="2"/>
  <c r="BU1" i="2"/>
  <c r="BV1" i="2"/>
  <c r="BW1" i="2"/>
  <c r="BX1" i="2"/>
  <c r="BY1" i="2"/>
  <c r="BZ1" i="2"/>
  <c r="CA1" i="2"/>
  <c r="CB1" i="2"/>
  <c r="CC1" i="2"/>
  <c r="CD1" i="2"/>
  <c r="CE1" i="2"/>
  <c r="CF1" i="2"/>
  <c r="CG1" i="2"/>
  <c r="CH1" i="2"/>
  <c r="CI1" i="2"/>
  <c r="CJ1" i="2"/>
  <c r="CK1" i="2"/>
  <c r="CL1" i="2"/>
  <c r="CM1" i="2"/>
  <c r="CN1" i="2"/>
  <c r="CO1" i="2"/>
  <c r="Z5" i="26"/>
  <c r="AT5" i="26"/>
  <c r="CL5" i="26"/>
  <c r="N7" i="26"/>
  <c r="AJ7" i="26"/>
  <c r="M8" i="26"/>
  <c r="U8" i="26"/>
  <c r="AK8" i="26"/>
  <c r="BY8" i="26"/>
  <c r="CG8" i="26"/>
  <c r="J9" i="26"/>
  <c r="AX9" i="26"/>
  <c r="BF9" i="26"/>
  <c r="BV9" i="26"/>
  <c r="W10" i="26"/>
  <c r="AE10" i="26"/>
  <c r="AU10" i="26"/>
  <c r="CI10" i="26"/>
  <c r="D11" i="26"/>
  <c r="T11" i="26"/>
  <c r="BH11" i="26"/>
  <c r="BP11" i="26"/>
  <c r="CF11" i="26"/>
  <c r="F13" i="26"/>
  <c r="N13" i="26"/>
  <c r="AD13" i="26"/>
  <c r="BR13" i="26"/>
  <c r="BZ13" i="26"/>
  <c r="CP13" i="26"/>
  <c r="P15" i="26"/>
  <c r="X15" i="26"/>
  <c r="CB15" i="26"/>
  <c r="CJ15" i="26"/>
  <c r="M16" i="26"/>
  <c r="BA16" i="26"/>
  <c r="BI16" i="26"/>
  <c r="BY16" i="26"/>
  <c r="Z17" i="26"/>
  <c r="AH17" i="26"/>
  <c r="AX17" i="26"/>
  <c r="CL17" i="26"/>
  <c r="G18" i="26"/>
  <c r="W18" i="26"/>
  <c r="BK18" i="26"/>
  <c r="BS18" i="26"/>
  <c r="CI18" i="26"/>
  <c r="V19" i="26"/>
  <c r="X19" i="26"/>
  <c r="AD19" i="26"/>
  <c r="AR19" i="26"/>
  <c r="AT19" i="26"/>
  <c r="AZ19" i="26"/>
  <c r="BL19" i="26"/>
  <c r="BP19" i="26"/>
  <c r="CH19" i="26"/>
  <c r="CJ19" i="26"/>
  <c r="CP19" i="26"/>
  <c r="D3" i="26"/>
  <c r="D5" i="26" s="1"/>
  <c r="E3" i="26"/>
  <c r="E8" i="26" s="1"/>
  <c r="F3" i="26"/>
  <c r="G3" i="26"/>
  <c r="H3" i="26"/>
  <c r="I3" i="26"/>
  <c r="J3" i="26"/>
  <c r="J17" i="26" s="1"/>
  <c r="K3" i="26"/>
  <c r="L3" i="26"/>
  <c r="L19" i="26" s="1"/>
  <c r="M3" i="26"/>
  <c r="N3" i="26"/>
  <c r="O3" i="26"/>
  <c r="P3" i="26"/>
  <c r="Q3" i="26"/>
  <c r="R3" i="26"/>
  <c r="R9" i="26" s="1"/>
  <c r="S3" i="26"/>
  <c r="T3" i="26"/>
  <c r="T19" i="26" s="1"/>
  <c r="U3" i="26"/>
  <c r="V3" i="26"/>
  <c r="W3" i="26"/>
  <c r="X3" i="26"/>
  <c r="Y3" i="26"/>
  <c r="Z3" i="26"/>
  <c r="Z9" i="26" s="1"/>
  <c r="AA3" i="26"/>
  <c r="AB3" i="26"/>
  <c r="AC3" i="26"/>
  <c r="AD3" i="26"/>
  <c r="AE3" i="26"/>
  <c r="AF3" i="26"/>
  <c r="AG3" i="26"/>
  <c r="AG12" i="26" s="1"/>
  <c r="AH3" i="26"/>
  <c r="AH9" i="26" s="1"/>
  <c r="AI3" i="26"/>
  <c r="AJ3" i="26"/>
  <c r="AJ11" i="26" s="1"/>
  <c r="AK3" i="26"/>
  <c r="AK16" i="26" s="1"/>
  <c r="AL3" i="26"/>
  <c r="AM3" i="26"/>
  <c r="AN3" i="26"/>
  <c r="AO3" i="26"/>
  <c r="AO12" i="26" s="1"/>
  <c r="AP3" i="26"/>
  <c r="AP9" i="26" s="1"/>
  <c r="AQ3" i="26"/>
  <c r="AR3" i="26"/>
  <c r="AR11" i="26" s="1"/>
  <c r="AS3" i="26"/>
  <c r="AS16" i="26" s="1"/>
  <c r="AT3" i="26"/>
  <c r="AU3" i="26"/>
  <c r="AV3" i="26"/>
  <c r="AW3" i="26"/>
  <c r="AX3" i="26"/>
  <c r="AY3" i="26"/>
  <c r="AY14" i="26" s="1"/>
  <c r="AZ3" i="26"/>
  <c r="AZ11" i="26" s="1"/>
  <c r="BA3" i="26"/>
  <c r="BB3" i="26"/>
  <c r="BC3" i="26"/>
  <c r="BD3" i="26"/>
  <c r="BE3" i="26"/>
  <c r="BE12" i="26" s="1"/>
  <c r="BF3" i="26"/>
  <c r="BF17" i="26" s="1"/>
  <c r="BG3" i="26"/>
  <c r="BH3" i="26"/>
  <c r="BH19" i="26" s="1"/>
  <c r="BI3" i="26"/>
  <c r="BI8" i="26" s="1"/>
  <c r="BJ3" i="26"/>
  <c r="BJ13" i="26" s="1"/>
  <c r="BK3" i="26"/>
  <c r="BL3" i="26"/>
  <c r="BM3" i="26"/>
  <c r="BN3" i="26"/>
  <c r="BN17" i="26" s="1"/>
  <c r="BO3" i="26"/>
  <c r="BO14" i="26" s="1"/>
  <c r="BP3" i="26"/>
  <c r="BQ3" i="26"/>
  <c r="BQ8" i="26" s="1"/>
  <c r="BR3" i="26"/>
  <c r="BS3" i="26"/>
  <c r="BT3" i="26"/>
  <c r="BU3" i="26"/>
  <c r="BV3" i="26"/>
  <c r="BV17" i="26" s="1"/>
  <c r="BW3" i="26"/>
  <c r="BX3" i="26"/>
  <c r="BY3" i="26"/>
  <c r="BZ3" i="26"/>
  <c r="CA3" i="26"/>
  <c r="CB3" i="26"/>
  <c r="CC3" i="26"/>
  <c r="CD3" i="26"/>
  <c r="CD9" i="26" s="1"/>
  <c r="CE3" i="26"/>
  <c r="CF3" i="26"/>
  <c r="CF19" i="26" s="1"/>
  <c r="CG3" i="26"/>
  <c r="CH3" i="26"/>
  <c r="CI3" i="26"/>
  <c r="CJ3" i="26"/>
  <c r="CK3" i="26"/>
  <c r="CL3" i="26"/>
  <c r="CL9" i="26" s="1"/>
  <c r="CM3" i="26"/>
  <c r="CN3" i="26"/>
  <c r="CO3" i="26"/>
  <c r="CP3" i="26"/>
  <c r="E20" i="25"/>
  <c r="M20" i="25"/>
  <c r="U20" i="25"/>
  <c r="AK20" i="25"/>
  <c r="BQ20" i="25"/>
  <c r="BY20" i="25"/>
  <c r="CG20" i="25"/>
  <c r="J4" i="25"/>
  <c r="R4" i="25"/>
  <c r="AP4" i="25"/>
  <c r="AX4" i="25"/>
  <c r="BF4" i="25"/>
  <c r="BN4" i="25"/>
  <c r="BV4" i="25"/>
  <c r="CD4" i="25"/>
  <c r="U8" i="25"/>
  <c r="AC8" i="25"/>
  <c r="AK8" i="25"/>
  <c r="AS8" i="25"/>
  <c r="BA8" i="25"/>
  <c r="BI8" i="25"/>
  <c r="CG8" i="25"/>
  <c r="CO8" i="25"/>
  <c r="J9" i="25"/>
  <c r="M9" i="25"/>
  <c r="R9" i="25"/>
  <c r="U9" i="25"/>
  <c r="Z9" i="25"/>
  <c r="AC9" i="25"/>
  <c r="AH9" i="25"/>
  <c r="AK9" i="25"/>
  <c r="AS9" i="25"/>
  <c r="BA9" i="25"/>
  <c r="BF9" i="25"/>
  <c r="BN9" i="25"/>
  <c r="BV9" i="25"/>
  <c r="BY9" i="25"/>
  <c r="CD9" i="25"/>
  <c r="CG9" i="25"/>
  <c r="CL9" i="25"/>
  <c r="CO9" i="25"/>
  <c r="J10" i="25"/>
  <c r="R10" i="25"/>
  <c r="Z10" i="25"/>
  <c r="AX10" i="25"/>
  <c r="BF10" i="25"/>
  <c r="BN10" i="25"/>
  <c r="BV10" i="25"/>
  <c r="CD10" i="25"/>
  <c r="CL10" i="25"/>
  <c r="E11" i="25"/>
  <c r="M11" i="25"/>
  <c r="U11" i="25"/>
  <c r="AS11" i="25"/>
  <c r="BA11" i="25"/>
  <c r="BI11" i="25"/>
  <c r="BQ11" i="25"/>
  <c r="BY11" i="25"/>
  <c r="CG11" i="25"/>
  <c r="R12" i="25"/>
  <c r="Z12" i="25"/>
  <c r="AH12" i="25"/>
  <c r="AP12" i="25"/>
  <c r="AX12" i="25"/>
  <c r="BF12" i="25"/>
  <c r="CD12" i="25"/>
  <c r="CL12" i="25"/>
  <c r="BQ14" i="25"/>
  <c r="BY14" i="25"/>
  <c r="CG14" i="25"/>
  <c r="CO14" i="25"/>
  <c r="E15" i="25"/>
  <c r="J15" i="25"/>
  <c r="M15" i="25"/>
  <c r="R15" i="25"/>
  <c r="U15" i="25"/>
  <c r="Z15" i="25"/>
  <c r="AC15" i="25"/>
  <c r="AH15" i="25"/>
  <c r="AK15" i="25"/>
  <c r="AP15" i="25"/>
  <c r="AS15" i="25"/>
  <c r="AX15" i="25"/>
  <c r="BA15" i="25"/>
  <c r="BF15" i="25"/>
  <c r="BI15" i="25"/>
  <c r="BN15" i="25"/>
  <c r="BQ15" i="25"/>
  <c r="BV15" i="25"/>
  <c r="BY15" i="25"/>
  <c r="CD15" i="25"/>
  <c r="CG15" i="25"/>
  <c r="CL15" i="25"/>
  <c r="CO15" i="25"/>
  <c r="E16" i="25"/>
  <c r="J16" i="25"/>
  <c r="M16" i="25"/>
  <c r="R16" i="25"/>
  <c r="U16" i="25"/>
  <c r="Z16" i="25"/>
  <c r="AC16" i="25"/>
  <c r="AH16" i="25"/>
  <c r="AK16" i="25"/>
  <c r="AP16" i="25"/>
  <c r="AS16" i="25"/>
  <c r="AX16" i="25"/>
  <c r="BA16" i="25"/>
  <c r="BF16" i="25"/>
  <c r="BI16" i="25"/>
  <c r="BN16" i="25"/>
  <c r="BQ16" i="25"/>
  <c r="BV16" i="25"/>
  <c r="BY16" i="25"/>
  <c r="CD16" i="25"/>
  <c r="CG16" i="25"/>
  <c r="CL16" i="25"/>
  <c r="CO16" i="25"/>
  <c r="E17" i="25"/>
  <c r="J17" i="25"/>
  <c r="M17" i="25"/>
  <c r="R17" i="25"/>
  <c r="T17" i="25"/>
  <c r="U17" i="25"/>
  <c r="Z17" i="25"/>
  <c r="AC17" i="25"/>
  <c r="AH17" i="25"/>
  <c r="AK17" i="25"/>
  <c r="AP17" i="25"/>
  <c r="AS17" i="25"/>
  <c r="AX17" i="25"/>
  <c r="AZ17" i="25"/>
  <c r="BA17" i="25"/>
  <c r="BF17" i="25"/>
  <c r="BI17" i="25"/>
  <c r="BN17" i="25"/>
  <c r="BQ17" i="25"/>
  <c r="BV17" i="25"/>
  <c r="BY17" i="25"/>
  <c r="CD17" i="25"/>
  <c r="CF17" i="25"/>
  <c r="CG17" i="25"/>
  <c r="CL17" i="25"/>
  <c r="CO17" i="25"/>
  <c r="D18" i="25"/>
  <c r="E18" i="25"/>
  <c r="J18" i="25"/>
  <c r="M18" i="25"/>
  <c r="R18" i="25"/>
  <c r="U18" i="25"/>
  <c r="Y18" i="25"/>
  <c r="Z18" i="25"/>
  <c r="AC18" i="25"/>
  <c r="AH18" i="25"/>
  <c r="AJ18" i="25"/>
  <c r="AK18" i="25"/>
  <c r="AP18" i="25"/>
  <c r="AS18" i="25"/>
  <c r="AU18" i="25"/>
  <c r="AX18" i="25"/>
  <c r="BA18" i="25"/>
  <c r="BE18" i="25"/>
  <c r="BF18" i="25"/>
  <c r="BI18" i="25"/>
  <c r="BN18" i="25"/>
  <c r="BP18" i="25"/>
  <c r="BQ18" i="25"/>
  <c r="BV18" i="25"/>
  <c r="BY18" i="25"/>
  <c r="CA18" i="25"/>
  <c r="CD18" i="25"/>
  <c r="CG18" i="25"/>
  <c r="CK18" i="25"/>
  <c r="CL18" i="25"/>
  <c r="CO18" i="25"/>
  <c r="D19" i="25"/>
  <c r="E19" i="25"/>
  <c r="F19" i="25"/>
  <c r="I19" i="25"/>
  <c r="J19" i="25"/>
  <c r="M19" i="25"/>
  <c r="N19" i="25"/>
  <c r="R19" i="25"/>
  <c r="T19" i="25"/>
  <c r="U19" i="25"/>
  <c r="V19" i="25"/>
  <c r="Y19" i="25"/>
  <c r="Z19" i="25"/>
  <c r="AC19" i="25"/>
  <c r="AD19" i="25"/>
  <c r="AH19" i="25"/>
  <c r="AJ19" i="25"/>
  <c r="AK19" i="25"/>
  <c r="AL19" i="25"/>
  <c r="AO19" i="25"/>
  <c r="AP19" i="25"/>
  <c r="AS19" i="25"/>
  <c r="AT19" i="25"/>
  <c r="AX19" i="25"/>
  <c r="AZ19" i="25"/>
  <c r="BA19" i="25"/>
  <c r="BB19" i="25"/>
  <c r="BE19" i="25"/>
  <c r="BF19" i="25"/>
  <c r="BI19" i="25"/>
  <c r="BJ19" i="25"/>
  <c r="BN19" i="25"/>
  <c r="BP19" i="25"/>
  <c r="BQ19" i="25"/>
  <c r="BR19" i="25"/>
  <c r="BU19" i="25"/>
  <c r="BV19" i="25"/>
  <c r="BY19" i="25"/>
  <c r="BZ19" i="25"/>
  <c r="CC19" i="25"/>
  <c r="CD19" i="25"/>
  <c r="CF19" i="25"/>
  <c r="CG19" i="25"/>
  <c r="CH19" i="25"/>
  <c r="CK19" i="25"/>
  <c r="CL19" i="25"/>
  <c r="CN19" i="25"/>
  <c r="CO19" i="25"/>
  <c r="CP19" i="25"/>
  <c r="D3" i="25"/>
  <c r="D6" i="25" s="1"/>
  <c r="E3" i="25"/>
  <c r="F3" i="25"/>
  <c r="F6" i="25" s="1"/>
  <c r="G3" i="25"/>
  <c r="H3" i="25"/>
  <c r="H7" i="25" s="1"/>
  <c r="I3" i="25"/>
  <c r="I12" i="25" s="1"/>
  <c r="J3" i="25"/>
  <c r="J12" i="25" s="1"/>
  <c r="K3" i="25"/>
  <c r="L3" i="25"/>
  <c r="L18" i="25" s="1"/>
  <c r="M3" i="25"/>
  <c r="N3" i="25"/>
  <c r="N14" i="25" s="1"/>
  <c r="O3" i="25"/>
  <c r="P3" i="25"/>
  <c r="P10" i="25" s="1"/>
  <c r="Q3" i="25"/>
  <c r="Q5" i="25" s="1"/>
  <c r="R3" i="25"/>
  <c r="S3" i="25"/>
  <c r="T3" i="25"/>
  <c r="T12" i="25" s="1"/>
  <c r="U3" i="25"/>
  <c r="V3" i="25"/>
  <c r="V13" i="25" s="1"/>
  <c r="W3" i="25"/>
  <c r="X3" i="25"/>
  <c r="X15" i="25" s="1"/>
  <c r="Y3" i="25"/>
  <c r="Y15" i="25" s="1"/>
  <c r="Z3" i="25"/>
  <c r="AA3" i="25"/>
  <c r="AB3" i="25"/>
  <c r="AB17" i="25" s="1"/>
  <c r="AC3" i="25"/>
  <c r="AD3" i="25"/>
  <c r="AD6" i="25" s="1"/>
  <c r="AE3" i="25"/>
  <c r="AF3" i="25"/>
  <c r="AG3" i="25"/>
  <c r="AG13" i="25" s="1"/>
  <c r="AH3" i="25"/>
  <c r="AH4" i="25" s="1"/>
  <c r="AI3" i="25"/>
  <c r="AJ3" i="25"/>
  <c r="AJ14" i="25" s="1"/>
  <c r="AK3" i="25"/>
  <c r="AL3" i="25"/>
  <c r="AL5" i="25" s="1"/>
  <c r="AM3" i="25"/>
  <c r="AN3" i="25"/>
  <c r="AN16" i="25" s="1"/>
  <c r="AO3" i="25"/>
  <c r="AO7" i="25" s="1"/>
  <c r="AP3" i="25"/>
  <c r="AP10" i="25" s="1"/>
  <c r="AQ3" i="25"/>
  <c r="AR3" i="25"/>
  <c r="AR20" i="25" s="1"/>
  <c r="AS3" i="25"/>
  <c r="AS20" i="25" s="1"/>
  <c r="AT3" i="25"/>
  <c r="AT14" i="25" s="1"/>
  <c r="AU3" i="25"/>
  <c r="AV3" i="25"/>
  <c r="AV10" i="25" s="1"/>
  <c r="AW3" i="25"/>
  <c r="AX3" i="25"/>
  <c r="AX9" i="25" s="1"/>
  <c r="AY3" i="25"/>
  <c r="AZ3" i="25"/>
  <c r="AZ6" i="25" s="1"/>
  <c r="BA3" i="25"/>
  <c r="BB3" i="25"/>
  <c r="BB13" i="25" s="1"/>
  <c r="BC3" i="25"/>
  <c r="BD3" i="25"/>
  <c r="BD8" i="25" s="1"/>
  <c r="BE3" i="25"/>
  <c r="BE13" i="25" s="1"/>
  <c r="BF3" i="25"/>
  <c r="BG3" i="25"/>
  <c r="BH3" i="25"/>
  <c r="BH17" i="25" s="1"/>
  <c r="BI3" i="25"/>
  <c r="BJ3" i="25"/>
  <c r="BJ6" i="25" s="1"/>
  <c r="BK3" i="25"/>
  <c r="BK17" i="25" s="1"/>
  <c r="BL3" i="25"/>
  <c r="BL7" i="25" s="1"/>
  <c r="BM3" i="25"/>
  <c r="BM7" i="25" s="1"/>
  <c r="BN3" i="25"/>
  <c r="BO3" i="25"/>
  <c r="BP3" i="25"/>
  <c r="BP14" i="25" s="1"/>
  <c r="BQ3" i="25"/>
  <c r="BR3" i="25"/>
  <c r="BR5" i="25" s="1"/>
  <c r="BS3" i="25"/>
  <c r="BT3" i="25"/>
  <c r="BT10" i="25" s="1"/>
  <c r="BU3" i="25"/>
  <c r="BU14" i="25" s="1"/>
  <c r="BV3" i="25"/>
  <c r="BV12" i="25" s="1"/>
  <c r="BW3" i="25"/>
  <c r="BX3" i="25"/>
  <c r="BX12" i="25" s="1"/>
  <c r="BY3" i="25"/>
  <c r="BZ3" i="25"/>
  <c r="BZ8" i="25" s="1"/>
  <c r="CA3" i="25"/>
  <c r="CB3" i="25"/>
  <c r="CB10" i="25" s="1"/>
  <c r="CC3" i="25"/>
  <c r="CD3" i="25"/>
  <c r="CD14" i="25" s="1"/>
  <c r="CE3" i="25"/>
  <c r="CF3" i="25"/>
  <c r="CF11" i="25" s="1"/>
  <c r="CG3" i="25"/>
  <c r="CH3" i="25"/>
  <c r="CH15" i="25" s="1"/>
  <c r="CI3" i="25"/>
  <c r="CJ3" i="25"/>
  <c r="CJ15" i="25" s="1"/>
  <c r="CK3" i="25"/>
  <c r="CK15" i="25" s="1"/>
  <c r="CL3" i="25"/>
  <c r="CL14" i="25" s="1"/>
  <c r="CM3" i="25"/>
  <c r="CN3" i="25"/>
  <c r="CN4" i="25" s="1"/>
  <c r="CO3" i="25"/>
  <c r="CP3" i="25"/>
  <c r="CP6" i="25" s="1"/>
  <c r="AC20" i="24"/>
  <c r="BE20" i="24"/>
  <c r="BM20" i="24"/>
  <c r="CK20" i="24"/>
  <c r="CO20" i="24"/>
  <c r="U4" i="24"/>
  <c r="Y4" i="24"/>
  <c r="AC4" i="24"/>
  <c r="BA4" i="24"/>
  <c r="BE4" i="24"/>
  <c r="BM4" i="24"/>
  <c r="CC4" i="24"/>
  <c r="CG4" i="24"/>
  <c r="CK4" i="24"/>
  <c r="CO4" i="24"/>
  <c r="E5" i="24"/>
  <c r="I5" i="24"/>
  <c r="Q5" i="24"/>
  <c r="AG5" i="24"/>
  <c r="AS5" i="24"/>
  <c r="AW5" i="24"/>
  <c r="BA5" i="24"/>
  <c r="BE5" i="24"/>
  <c r="BQ5" i="24"/>
  <c r="CG5" i="24"/>
  <c r="CK5" i="24"/>
  <c r="Q6" i="24"/>
  <c r="Y6" i="24"/>
  <c r="AG6" i="24"/>
  <c r="AW6" i="24"/>
  <c r="BE6" i="24"/>
  <c r="BM6" i="24"/>
  <c r="CC6" i="24"/>
  <c r="CK6" i="24"/>
  <c r="I7" i="24"/>
  <c r="Q7" i="24"/>
  <c r="Y7" i="24"/>
  <c r="AO7" i="24"/>
  <c r="AW7" i="24"/>
  <c r="BE7" i="24"/>
  <c r="BU7" i="24"/>
  <c r="CC7" i="24"/>
  <c r="CK7" i="24"/>
  <c r="I8" i="24"/>
  <c r="Q8" i="24"/>
  <c r="AG8" i="24"/>
  <c r="AO8" i="24"/>
  <c r="AW8" i="24"/>
  <c r="BM8" i="24"/>
  <c r="BU8" i="24"/>
  <c r="CC8" i="24"/>
  <c r="I9" i="24"/>
  <c r="M9" i="24"/>
  <c r="U9" i="24"/>
  <c r="Y9" i="24"/>
  <c r="AC9" i="24"/>
  <c r="AG9" i="24"/>
  <c r="AO9" i="24"/>
  <c r="AS9" i="24"/>
  <c r="BA9" i="24"/>
  <c r="BE9" i="24"/>
  <c r="BI9" i="24"/>
  <c r="BM9" i="24"/>
  <c r="BU9" i="24"/>
  <c r="BY9" i="24"/>
  <c r="CG9" i="24"/>
  <c r="CK9" i="24"/>
  <c r="CO9" i="24"/>
  <c r="E10" i="24"/>
  <c r="M10" i="24"/>
  <c r="U10" i="24"/>
  <c r="AK10" i="24"/>
  <c r="AS10" i="24"/>
  <c r="BA10" i="24"/>
  <c r="BQ10" i="24"/>
  <c r="BY10" i="24"/>
  <c r="CG10" i="24"/>
  <c r="E11" i="24"/>
  <c r="M11" i="24"/>
  <c r="AC11" i="24"/>
  <c r="AK11" i="24"/>
  <c r="AS11" i="24"/>
  <c r="BI11" i="24"/>
  <c r="BQ11" i="24"/>
  <c r="BY11" i="24"/>
  <c r="CO11" i="24"/>
  <c r="M12" i="24"/>
  <c r="Q12" i="24"/>
  <c r="U12" i="24"/>
  <c r="Y12" i="24"/>
  <c r="AC12" i="24"/>
  <c r="AG12" i="24"/>
  <c r="AS12" i="24"/>
  <c r="AW12" i="24"/>
  <c r="BA12" i="24"/>
  <c r="BE12" i="24"/>
  <c r="BI12" i="24"/>
  <c r="BM12" i="24"/>
  <c r="BY12" i="24"/>
  <c r="CC12" i="24"/>
  <c r="CG12" i="24"/>
  <c r="CK12" i="24"/>
  <c r="CO12" i="24"/>
  <c r="I13" i="24"/>
  <c r="M13" i="24"/>
  <c r="Q13" i="24"/>
  <c r="U13" i="24"/>
  <c r="Y13" i="24"/>
  <c r="AC13" i="24"/>
  <c r="AO13" i="24"/>
  <c r="AS13" i="24"/>
  <c r="AW13" i="24"/>
  <c r="BA13" i="24"/>
  <c r="BE13" i="24"/>
  <c r="BI13" i="24"/>
  <c r="BU13" i="24"/>
  <c r="BY13" i="24"/>
  <c r="CC13" i="24"/>
  <c r="CG13" i="24"/>
  <c r="CK13" i="24"/>
  <c r="CO13" i="24"/>
  <c r="H14" i="24"/>
  <c r="I14" i="24"/>
  <c r="Q14" i="24"/>
  <c r="Y14" i="24"/>
  <c r="AF14" i="24"/>
  <c r="AO14" i="24"/>
  <c r="AW14" i="24"/>
  <c r="BE14" i="24"/>
  <c r="BU14" i="24"/>
  <c r="CC14" i="24"/>
  <c r="CK14" i="24"/>
  <c r="E15" i="24"/>
  <c r="I15" i="24"/>
  <c r="M15" i="24"/>
  <c r="Q15" i="24"/>
  <c r="U15" i="24"/>
  <c r="Y15" i="24"/>
  <c r="AK15" i="24"/>
  <c r="AM15" i="24"/>
  <c r="AO15" i="24"/>
  <c r="AS15" i="24"/>
  <c r="AW15" i="24"/>
  <c r="BA15" i="24"/>
  <c r="BE15" i="24"/>
  <c r="BK15" i="24"/>
  <c r="BQ15" i="24"/>
  <c r="BU15" i="24"/>
  <c r="BY15" i="24"/>
  <c r="CB15" i="24"/>
  <c r="CC15" i="24"/>
  <c r="CG15" i="24"/>
  <c r="CI15" i="24"/>
  <c r="CK15" i="24"/>
  <c r="E16" i="24"/>
  <c r="I16" i="24"/>
  <c r="M16" i="24"/>
  <c r="Q16" i="24"/>
  <c r="U16" i="24"/>
  <c r="Y16" i="24"/>
  <c r="AC16" i="24"/>
  <c r="AE16" i="24"/>
  <c r="AG16" i="24"/>
  <c r="AK16" i="24"/>
  <c r="AO16" i="24"/>
  <c r="AP16" i="24"/>
  <c r="AS16" i="24"/>
  <c r="AW16" i="24"/>
  <c r="BA16" i="24"/>
  <c r="BE16" i="24"/>
  <c r="BI16" i="24"/>
  <c r="BK16" i="24"/>
  <c r="BM16" i="24"/>
  <c r="BQ16" i="24"/>
  <c r="BU16" i="24"/>
  <c r="BV16" i="24"/>
  <c r="BY16" i="24"/>
  <c r="CC16" i="24"/>
  <c r="CG16" i="24"/>
  <c r="CK16" i="24"/>
  <c r="CO16" i="24"/>
  <c r="H17" i="24"/>
  <c r="O17" i="24"/>
  <c r="Z17" i="24"/>
  <c r="AN17" i="24"/>
  <c r="AU17" i="24"/>
  <c r="BF17" i="24"/>
  <c r="BT17" i="24"/>
  <c r="CA17" i="24"/>
  <c r="CL17" i="24"/>
  <c r="E18" i="24"/>
  <c r="I18" i="24"/>
  <c r="M18" i="24"/>
  <c r="Q18" i="24"/>
  <c r="U18" i="24"/>
  <c r="X18" i="24"/>
  <c r="Y18" i="24"/>
  <c r="AC18" i="24"/>
  <c r="AE18" i="24"/>
  <c r="AF18" i="24"/>
  <c r="AG18" i="24"/>
  <c r="AK18" i="24"/>
  <c r="AO18" i="24"/>
  <c r="AS18" i="24"/>
  <c r="AW18" i="24"/>
  <c r="AZ18" i="24"/>
  <c r="BA18" i="24"/>
  <c r="BD18" i="24"/>
  <c r="BE18" i="24"/>
  <c r="BI18" i="24"/>
  <c r="BK18" i="24"/>
  <c r="BL18" i="24"/>
  <c r="BM18" i="24"/>
  <c r="BQ18" i="24"/>
  <c r="BU18" i="24"/>
  <c r="BY18" i="24"/>
  <c r="CC18" i="24"/>
  <c r="CF18" i="24"/>
  <c r="CG18" i="24"/>
  <c r="CJ18" i="24"/>
  <c r="CK18" i="24"/>
  <c r="CO18" i="24"/>
  <c r="E19" i="24"/>
  <c r="H19" i="24"/>
  <c r="I19" i="24"/>
  <c r="M19" i="24"/>
  <c r="P19" i="24"/>
  <c r="Q19" i="24"/>
  <c r="R19" i="24"/>
  <c r="U19" i="24"/>
  <c r="X19" i="24"/>
  <c r="Y19" i="24"/>
  <c r="AC19" i="24"/>
  <c r="AG19" i="24"/>
  <c r="AJ19" i="24"/>
  <c r="AK19" i="24"/>
  <c r="AN19" i="24"/>
  <c r="AO19" i="24"/>
  <c r="AS19" i="24"/>
  <c r="AT19" i="24"/>
  <c r="AV19" i="24"/>
  <c r="AW19" i="24"/>
  <c r="AX19" i="24"/>
  <c r="BA19" i="24"/>
  <c r="BD19" i="24"/>
  <c r="BE19" i="24"/>
  <c r="BF19" i="24"/>
  <c r="BI19" i="24"/>
  <c r="BM19" i="24"/>
  <c r="BQ19" i="24"/>
  <c r="BT19" i="24"/>
  <c r="BU19" i="24"/>
  <c r="BY19" i="24"/>
  <c r="CB19" i="24"/>
  <c r="CC19" i="24"/>
  <c r="CD19" i="24"/>
  <c r="CG19" i="24"/>
  <c r="CJ19" i="24"/>
  <c r="CK19" i="24"/>
  <c r="CL19" i="24"/>
  <c r="CO19" i="24"/>
  <c r="D3" i="24"/>
  <c r="D19" i="24" s="1"/>
  <c r="E3" i="24"/>
  <c r="F3" i="24"/>
  <c r="G3" i="24"/>
  <c r="G18" i="24" s="1"/>
  <c r="H3" i="24"/>
  <c r="H9" i="24" s="1"/>
  <c r="I3" i="24"/>
  <c r="I6" i="24" s="1"/>
  <c r="J3" i="24"/>
  <c r="K3" i="24"/>
  <c r="L3" i="24"/>
  <c r="M3" i="24"/>
  <c r="N3" i="24"/>
  <c r="O3" i="24"/>
  <c r="O7" i="24" s="1"/>
  <c r="P3" i="24"/>
  <c r="P12" i="24" s="1"/>
  <c r="Q3" i="24"/>
  <c r="Q9" i="24" s="1"/>
  <c r="R3" i="24"/>
  <c r="S3" i="24"/>
  <c r="T3" i="24"/>
  <c r="T18" i="24" s="1"/>
  <c r="U3" i="24"/>
  <c r="V3" i="24"/>
  <c r="W3" i="24"/>
  <c r="W6" i="24" s="1"/>
  <c r="X3" i="24"/>
  <c r="X17" i="24" s="1"/>
  <c r="Y3" i="24"/>
  <c r="Y20" i="24" s="1"/>
  <c r="Z3" i="24"/>
  <c r="AA3" i="24"/>
  <c r="AB3" i="24"/>
  <c r="AC3" i="24"/>
  <c r="AD3" i="24"/>
  <c r="AE3" i="24"/>
  <c r="AE7" i="24" s="1"/>
  <c r="AF3" i="24"/>
  <c r="AG3" i="24"/>
  <c r="AG7" i="24" s="1"/>
  <c r="AH3" i="24"/>
  <c r="AI3" i="24"/>
  <c r="AI18" i="24" s="1"/>
  <c r="AJ3" i="24"/>
  <c r="AJ17" i="24" s="1"/>
  <c r="AK3" i="24"/>
  <c r="AL3" i="24"/>
  <c r="AM3" i="24"/>
  <c r="AM12" i="24" s="1"/>
  <c r="AN3" i="24"/>
  <c r="AN9" i="24" s="1"/>
  <c r="AO3" i="24"/>
  <c r="AO17" i="24" s="1"/>
  <c r="AP3" i="24"/>
  <c r="AQ3" i="24"/>
  <c r="AR3" i="24"/>
  <c r="AS3" i="24"/>
  <c r="AT3" i="24"/>
  <c r="AU3" i="24"/>
  <c r="AU13" i="24" s="1"/>
  <c r="AV3" i="24"/>
  <c r="AV15" i="24" s="1"/>
  <c r="AW3" i="24"/>
  <c r="AW17" i="24" s="1"/>
  <c r="AX3" i="24"/>
  <c r="AY3" i="24"/>
  <c r="AZ3" i="24"/>
  <c r="BA3" i="24"/>
  <c r="BB3" i="24"/>
  <c r="BC3" i="24"/>
  <c r="BC6" i="24" s="1"/>
  <c r="BD3" i="24"/>
  <c r="BD4" i="24" s="1"/>
  <c r="BE3" i="24"/>
  <c r="BE8" i="24" s="1"/>
  <c r="BF3" i="24"/>
  <c r="BG3" i="24"/>
  <c r="BH3" i="24"/>
  <c r="BI3" i="24"/>
  <c r="BJ3" i="24"/>
  <c r="BK3" i="24"/>
  <c r="BK12" i="24" s="1"/>
  <c r="BL3" i="24"/>
  <c r="BL11" i="24" s="1"/>
  <c r="BM3" i="24"/>
  <c r="BM13" i="24" s="1"/>
  <c r="BN3" i="24"/>
  <c r="BO3" i="24"/>
  <c r="BO18" i="24" s="1"/>
  <c r="BP3" i="24"/>
  <c r="BP19" i="24" s="1"/>
  <c r="BQ3" i="24"/>
  <c r="BR3" i="24"/>
  <c r="BS3" i="24"/>
  <c r="BS4" i="24" s="1"/>
  <c r="BT3" i="24"/>
  <c r="BT4" i="24" s="1"/>
  <c r="BU3" i="24"/>
  <c r="BU5" i="24" s="1"/>
  <c r="BV3" i="24"/>
  <c r="BW3" i="24"/>
  <c r="BX3" i="24"/>
  <c r="BY3" i="24"/>
  <c r="BZ3" i="24"/>
  <c r="CA3" i="24"/>
  <c r="CA12" i="24" s="1"/>
  <c r="CB3" i="24"/>
  <c r="CB20" i="24" s="1"/>
  <c r="CC3" i="24"/>
  <c r="CC9" i="24" s="1"/>
  <c r="CD3" i="24"/>
  <c r="CE3" i="24"/>
  <c r="CF3" i="24"/>
  <c r="CG3" i="24"/>
  <c r="CH3" i="24"/>
  <c r="CI3" i="24"/>
  <c r="CI17" i="24" s="1"/>
  <c r="CJ3" i="24"/>
  <c r="CJ10" i="24" s="1"/>
  <c r="CK3" i="24"/>
  <c r="CK17" i="24" s="1"/>
  <c r="CL3" i="24"/>
  <c r="CM3" i="24"/>
  <c r="CN3" i="24"/>
  <c r="CO3" i="24"/>
  <c r="CP3" i="24"/>
  <c r="E6" i="23"/>
  <c r="U6" i="23"/>
  <c r="AK6" i="23"/>
  <c r="BA6" i="23"/>
  <c r="BQ6" i="23"/>
  <c r="CG6" i="23"/>
  <c r="E7" i="23"/>
  <c r="J7" i="23"/>
  <c r="U7" i="23"/>
  <c r="Z7" i="23"/>
  <c r="AK7" i="23"/>
  <c r="AP7" i="23"/>
  <c r="BA7" i="23"/>
  <c r="BF7" i="23"/>
  <c r="BQ7" i="23"/>
  <c r="BV7" i="23"/>
  <c r="CG7" i="23"/>
  <c r="CL7" i="23"/>
  <c r="E8" i="23"/>
  <c r="J8" i="23"/>
  <c r="M8" i="23"/>
  <c r="U8" i="23"/>
  <c r="Z8" i="23"/>
  <c r="AC8" i="23"/>
  <c r="AK8" i="23"/>
  <c r="AP8" i="23"/>
  <c r="AS8" i="23"/>
  <c r="BA8" i="23"/>
  <c r="BF8" i="23"/>
  <c r="BI8" i="23"/>
  <c r="BQ8" i="23"/>
  <c r="BV8" i="23"/>
  <c r="BY8" i="23"/>
  <c r="CG8" i="23"/>
  <c r="CL8" i="23"/>
  <c r="CO8" i="23"/>
  <c r="J9" i="23"/>
  <c r="R9" i="23"/>
  <c r="Z9" i="23"/>
  <c r="AH9" i="23"/>
  <c r="AP9" i="23"/>
  <c r="AX9" i="23"/>
  <c r="BF9" i="23"/>
  <c r="BN9" i="23"/>
  <c r="BV9" i="23"/>
  <c r="CD9" i="23"/>
  <c r="CL9" i="23"/>
  <c r="J10" i="23"/>
  <c r="AH10" i="23"/>
  <c r="AP10" i="23"/>
  <c r="AX10" i="23"/>
  <c r="BV10" i="23"/>
  <c r="U11" i="23"/>
  <c r="AC11" i="23"/>
  <c r="AK11" i="23"/>
  <c r="BI11" i="23"/>
  <c r="CG11" i="23"/>
  <c r="CO11" i="23"/>
  <c r="J12" i="23"/>
  <c r="T12" i="23"/>
  <c r="AH12" i="23"/>
  <c r="BF12" i="23"/>
  <c r="BN12" i="23"/>
  <c r="BV12" i="23"/>
  <c r="E14" i="23"/>
  <c r="L14" i="23"/>
  <c r="T14" i="23"/>
  <c r="U14" i="23"/>
  <c r="AC14" i="23"/>
  <c r="AK14" i="23"/>
  <c r="AR14" i="23"/>
  <c r="AS14" i="23"/>
  <c r="BP14" i="23"/>
  <c r="BQ14" i="23"/>
  <c r="CF14" i="23"/>
  <c r="CG14" i="23"/>
  <c r="CO14" i="23"/>
  <c r="E15" i="23"/>
  <c r="J15" i="23"/>
  <c r="R15" i="23"/>
  <c r="AC15" i="23"/>
  <c r="AP15" i="23"/>
  <c r="AS15" i="23"/>
  <c r="BA15" i="23"/>
  <c r="BF15" i="23"/>
  <c r="BI15" i="23"/>
  <c r="BN15" i="23"/>
  <c r="BQ15" i="23"/>
  <c r="BV15" i="23"/>
  <c r="CD15" i="23"/>
  <c r="CO15" i="23"/>
  <c r="E16" i="23"/>
  <c r="J16" i="23"/>
  <c r="R16" i="23"/>
  <c r="Z16" i="23"/>
  <c r="AC16" i="23"/>
  <c r="AH16" i="23"/>
  <c r="AP16" i="23"/>
  <c r="AS16" i="23"/>
  <c r="BA16" i="23"/>
  <c r="BI16" i="23"/>
  <c r="BN16" i="23"/>
  <c r="BQ16" i="23"/>
  <c r="BZ16" i="23"/>
  <c r="CD16" i="23"/>
  <c r="CL16" i="23"/>
  <c r="CO16" i="23"/>
  <c r="CP16" i="23"/>
  <c r="J17" i="23"/>
  <c r="L17" i="23"/>
  <c r="M17" i="23"/>
  <c r="R17" i="23"/>
  <c r="T17" i="23"/>
  <c r="U17" i="23"/>
  <c r="Z17" i="23"/>
  <c r="AB17" i="23"/>
  <c r="AC17" i="23"/>
  <c r="AH17" i="23"/>
  <c r="AK17" i="23"/>
  <c r="AP17" i="23"/>
  <c r="AS17" i="23"/>
  <c r="AZ17" i="23"/>
  <c r="BA17" i="23"/>
  <c r="BN17" i="23"/>
  <c r="BY17" i="23"/>
  <c r="CD17" i="23"/>
  <c r="CF17" i="23"/>
  <c r="CG17" i="23"/>
  <c r="CL17" i="23"/>
  <c r="CO17" i="23"/>
  <c r="J18" i="23"/>
  <c r="L18" i="23"/>
  <c r="R18" i="23"/>
  <c r="Z18" i="23"/>
  <c r="AH18" i="23"/>
  <c r="AJ18" i="23"/>
  <c r="AK18" i="23"/>
  <c r="AP18" i="23"/>
  <c r="AS18" i="23"/>
  <c r="AZ18" i="23"/>
  <c r="BA18" i="23"/>
  <c r="BF18" i="23"/>
  <c r="BN18" i="23"/>
  <c r="BQ18" i="23"/>
  <c r="BV18" i="23"/>
  <c r="BY18" i="23"/>
  <c r="CF18" i="23"/>
  <c r="CG18" i="23"/>
  <c r="CL18" i="23"/>
  <c r="D19" i="23"/>
  <c r="E19" i="23"/>
  <c r="J19" i="23"/>
  <c r="N19" i="23"/>
  <c r="R19" i="23"/>
  <c r="T19" i="23"/>
  <c r="U19" i="23"/>
  <c r="Z19" i="23"/>
  <c r="AC19" i="23"/>
  <c r="AJ19" i="23"/>
  <c r="AK19" i="23"/>
  <c r="AP19" i="23"/>
  <c r="AR19" i="23"/>
  <c r="AT19" i="23"/>
  <c r="AX19" i="23"/>
  <c r="AZ19" i="23"/>
  <c r="BA19" i="23"/>
  <c r="BB19" i="23"/>
  <c r="BF19" i="23"/>
  <c r="BI19" i="23"/>
  <c r="BJ19" i="23"/>
  <c r="BP19" i="23"/>
  <c r="BQ19" i="23"/>
  <c r="BV19" i="23"/>
  <c r="BX19" i="23"/>
  <c r="BZ19" i="23"/>
  <c r="CD19" i="23"/>
  <c r="CF19" i="23"/>
  <c r="CG19" i="23"/>
  <c r="CL19" i="23"/>
  <c r="CO19" i="23"/>
  <c r="CP19" i="23"/>
  <c r="D3" i="23"/>
  <c r="D9" i="23" s="1"/>
  <c r="E3" i="23"/>
  <c r="E9" i="23" s="1"/>
  <c r="F3" i="23"/>
  <c r="F13" i="23" s="1"/>
  <c r="G3" i="23"/>
  <c r="G11" i="23" s="1"/>
  <c r="H3" i="23"/>
  <c r="I3" i="23"/>
  <c r="J3" i="23"/>
  <c r="J5" i="23" s="1"/>
  <c r="K3" i="23"/>
  <c r="L3" i="23"/>
  <c r="M3" i="23"/>
  <c r="M11" i="23" s="1"/>
  <c r="N3" i="23"/>
  <c r="N12" i="23" s="1"/>
  <c r="O3" i="23"/>
  <c r="O8" i="23" s="1"/>
  <c r="P3" i="23"/>
  <c r="Q3" i="23"/>
  <c r="R3" i="23"/>
  <c r="R7" i="23" s="1"/>
  <c r="S3" i="23"/>
  <c r="S13" i="23" s="1"/>
  <c r="T3" i="23"/>
  <c r="T10" i="23" s="1"/>
  <c r="U3" i="23"/>
  <c r="U9" i="23" s="1"/>
  <c r="V3" i="23"/>
  <c r="V16" i="23" s="1"/>
  <c r="W3" i="23"/>
  <c r="W10" i="23" s="1"/>
  <c r="X3" i="23"/>
  <c r="X15" i="23" s="1"/>
  <c r="Y3" i="23"/>
  <c r="Z3" i="23"/>
  <c r="Z20" i="23" s="1"/>
  <c r="AA3" i="23"/>
  <c r="AA17" i="23" s="1"/>
  <c r="AB3" i="23"/>
  <c r="AC3" i="23"/>
  <c r="AD3" i="23"/>
  <c r="AE3" i="23"/>
  <c r="AE13" i="23" s="1"/>
  <c r="AF3" i="23"/>
  <c r="AF13" i="23" s="1"/>
  <c r="AG3" i="23"/>
  <c r="AH3" i="23"/>
  <c r="AH7" i="23" s="1"/>
  <c r="AI3" i="23"/>
  <c r="AI15" i="23" s="1"/>
  <c r="AJ3" i="23"/>
  <c r="AJ9" i="23" s="1"/>
  <c r="AK3" i="23"/>
  <c r="AK9" i="23" s="1"/>
  <c r="AL3" i="23"/>
  <c r="AM3" i="23"/>
  <c r="AM17" i="23" s="1"/>
  <c r="AN3" i="23"/>
  <c r="AO3" i="23"/>
  <c r="AP3" i="23"/>
  <c r="AP12" i="23" s="1"/>
  <c r="AQ3" i="23"/>
  <c r="AQ13" i="23" s="1"/>
  <c r="AR3" i="23"/>
  <c r="AR12" i="23" s="1"/>
  <c r="AS3" i="23"/>
  <c r="AT3" i="23"/>
  <c r="AT12" i="23" s="1"/>
  <c r="AU3" i="23"/>
  <c r="AU8" i="23" s="1"/>
  <c r="AV3" i="23"/>
  <c r="AW3" i="23"/>
  <c r="AX3" i="23"/>
  <c r="AX7" i="23" s="1"/>
  <c r="AY3" i="23"/>
  <c r="AY14" i="23" s="1"/>
  <c r="AZ3" i="23"/>
  <c r="AZ9" i="23" s="1"/>
  <c r="BA3" i="23"/>
  <c r="BA9" i="23" s="1"/>
  <c r="BB3" i="23"/>
  <c r="BB11" i="23" s="1"/>
  <c r="BC3" i="23"/>
  <c r="BD3" i="23"/>
  <c r="BD18" i="23" s="1"/>
  <c r="BE3" i="23"/>
  <c r="BF3" i="23"/>
  <c r="BF10" i="23" s="1"/>
  <c r="BG3" i="23"/>
  <c r="BG12" i="23" s="1"/>
  <c r="BH3" i="23"/>
  <c r="BH12" i="23" s="1"/>
  <c r="BI3" i="23"/>
  <c r="BJ3" i="23"/>
  <c r="BJ14" i="23" s="1"/>
  <c r="BK3" i="23"/>
  <c r="BK17" i="23" s="1"/>
  <c r="BL3" i="23"/>
  <c r="BM3" i="23"/>
  <c r="BN3" i="23"/>
  <c r="BN7" i="23" s="1"/>
  <c r="BO3" i="23"/>
  <c r="BO15" i="23" s="1"/>
  <c r="BP3" i="23"/>
  <c r="BP9" i="23" s="1"/>
  <c r="BQ3" i="23"/>
  <c r="BQ9" i="23" s="1"/>
  <c r="BR3" i="23"/>
  <c r="BR12" i="23" s="1"/>
  <c r="BS3" i="23"/>
  <c r="BT3" i="23"/>
  <c r="BU3" i="23"/>
  <c r="BV3" i="23"/>
  <c r="BV16" i="23" s="1"/>
  <c r="BW3" i="23"/>
  <c r="BX3" i="23"/>
  <c r="BX11" i="23" s="1"/>
  <c r="BY3" i="23"/>
  <c r="BY11" i="23" s="1"/>
  <c r="BZ3" i="23"/>
  <c r="BZ13" i="23" s="1"/>
  <c r="CA3" i="23"/>
  <c r="CA8" i="23" s="1"/>
  <c r="CB3" i="23"/>
  <c r="CC3" i="23"/>
  <c r="CD3" i="23"/>
  <c r="CD7" i="23" s="1"/>
  <c r="CE3" i="23"/>
  <c r="CE12" i="23" s="1"/>
  <c r="CF3" i="23"/>
  <c r="CF12" i="23" s="1"/>
  <c r="CG3" i="23"/>
  <c r="CG9" i="23" s="1"/>
  <c r="CH3" i="23"/>
  <c r="CH16" i="23" s="1"/>
  <c r="CI3" i="23"/>
  <c r="CJ3" i="23"/>
  <c r="CJ14" i="23" s="1"/>
  <c r="CK3" i="23"/>
  <c r="CL3" i="23"/>
  <c r="CL15" i="23" s="1"/>
  <c r="CM3" i="23"/>
  <c r="CM12" i="23" s="1"/>
  <c r="CN3" i="23"/>
  <c r="CO3" i="23"/>
  <c r="CP3" i="23"/>
  <c r="H20" i="22"/>
  <c r="K20" i="22"/>
  <c r="P20" i="22"/>
  <c r="S20" i="22"/>
  <c r="X20" i="22"/>
  <c r="AA20" i="22"/>
  <c r="AF20" i="22"/>
  <c r="AI20" i="22"/>
  <c r="AN20" i="22"/>
  <c r="AQ20" i="22"/>
  <c r="AV20" i="22"/>
  <c r="AY20" i="22"/>
  <c r="BD20" i="22"/>
  <c r="BG20" i="22"/>
  <c r="BL20" i="22"/>
  <c r="BO20" i="22"/>
  <c r="BT20" i="22"/>
  <c r="BW20" i="22"/>
  <c r="CB20" i="22"/>
  <c r="CE20" i="22"/>
  <c r="CJ20" i="22"/>
  <c r="CM20" i="22"/>
  <c r="H4" i="22"/>
  <c r="P4" i="22"/>
  <c r="X4" i="22"/>
  <c r="AF4" i="22"/>
  <c r="AN4" i="22"/>
  <c r="AV4" i="22"/>
  <c r="BD4" i="22"/>
  <c r="BL4" i="22"/>
  <c r="BT4" i="22"/>
  <c r="CB4" i="22"/>
  <c r="CJ4" i="22"/>
  <c r="K6" i="22"/>
  <c r="S6" i="22"/>
  <c r="AA6" i="22"/>
  <c r="AI6" i="22"/>
  <c r="AQ6" i="22"/>
  <c r="AY6" i="22"/>
  <c r="BG6" i="22"/>
  <c r="BO6" i="22"/>
  <c r="BW6" i="22"/>
  <c r="CE6" i="22"/>
  <c r="CM6" i="22"/>
  <c r="H7" i="22"/>
  <c r="K7" i="22"/>
  <c r="P7" i="22"/>
  <c r="S7" i="22"/>
  <c r="X7" i="22"/>
  <c r="AA7" i="22"/>
  <c r="AF7" i="22"/>
  <c r="AI7" i="22"/>
  <c r="AN7" i="22"/>
  <c r="AQ7" i="22"/>
  <c r="AV7" i="22"/>
  <c r="AY7" i="22"/>
  <c r="BD7" i="22"/>
  <c r="BG7" i="22"/>
  <c r="BL7" i="22"/>
  <c r="BO7" i="22"/>
  <c r="BT7" i="22"/>
  <c r="BW7" i="22"/>
  <c r="CB7" i="22"/>
  <c r="CE7" i="22"/>
  <c r="CJ7" i="22"/>
  <c r="CM7" i="22"/>
  <c r="H8" i="22"/>
  <c r="K8" i="22"/>
  <c r="P8" i="22"/>
  <c r="S8" i="22"/>
  <c r="X8" i="22"/>
  <c r="AA8" i="22"/>
  <c r="AF8" i="22"/>
  <c r="AI8" i="22"/>
  <c r="AN8" i="22"/>
  <c r="AQ8" i="22"/>
  <c r="AV8" i="22"/>
  <c r="AY8" i="22"/>
  <c r="BD8" i="22"/>
  <c r="BG8" i="22"/>
  <c r="BL8" i="22"/>
  <c r="BO8" i="22"/>
  <c r="BT8" i="22"/>
  <c r="BW8" i="22"/>
  <c r="CB8" i="22"/>
  <c r="CE8" i="22"/>
  <c r="CJ8" i="22"/>
  <c r="CM8" i="22"/>
  <c r="H9" i="22"/>
  <c r="J9" i="22"/>
  <c r="K9" i="22"/>
  <c r="P9" i="22"/>
  <c r="S9" i="22"/>
  <c r="X9" i="22"/>
  <c r="AA9" i="22"/>
  <c r="AF9" i="22"/>
  <c r="AI9" i="22"/>
  <c r="AN9" i="22"/>
  <c r="AP9" i="22"/>
  <c r="AQ9" i="22"/>
  <c r="AV9" i="22"/>
  <c r="AY9" i="22"/>
  <c r="BD9" i="22"/>
  <c r="BG9" i="22"/>
  <c r="BL9" i="22"/>
  <c r="BO9" i="22"/>
  <c r="BT9" i="22"/>
  <c r="BV9" i="22"/>
  <c r="BW9" i="22"/>
  <c r="CB9" i="22"/>
  <c r="CE9" i="22"/>
  <c r="CJ9" i="22"/>
  <c r="CM9" i="22"/>
  <c r="H10" i="22"/>
  <c r="K10" i="22"/>
  <c r="P10" i="22"/>
  <c r="S10" i="22"/>
  <c r="X10" i="22"/>
  <c r="Z10" i="22"/>
  <c r="AA10" i="22"/>
  <c r="AF10" i="22"/>
  <c r="AI10" i="22"/>
  <c r="AN10" i="22"/>
  <c r="AQ10" i="22"/>
  <c r="AV10" i="22"/>
  <c r="AY10" i="22"/>
  <c r="BD10" i="22"/>
  <c r="BF10" i="22"/>
  <c r="BG10" i="22"/>
  <c r="BL10" i="22"/>
  <c r="BO10" i="22"/>
  <c r="BT10" i="22"/>
  <c r="BW10" i="22"/>
  <c r="CB10" i="22"/>
  <c r="CE10" i="22"/>
  <c r="CJ10" i="22"/>
  <c r="CL10" i="22"/>
  <c r="CM10" i="22"/>
  <c r="H11" i="22"/>
  <c r="J11" i="22"/>
  <c r="K11" i="22"/>
  <c r="P11" i="22"/>
  <c r="S11" i="22"/>
  <c r="T11" i="22"/>
  <c r="X11" i="22"/>
  <c r="AA11" i="22"/>
  <c r="AE11" i="22"/>
  <c r="AF11" i="22"/>
  <c r="AI11" i="22"/>
  <c r="AN11" i="22"/>
  <c r="AP11" i="22"/>
  <c r="AQ11" i="22"/>
  <c r="AV11" i="22"/>
  <c r="AY11" i="22"/>
  <c r="AZ11" i="22"/>
  <c r="BD11" i="22"/>
  <c r="BG11" i="22"/>
  <c r="BL11" i="22"/>
  <c r="BO11" i="22"/>
  <c r="BT11" i="22"/>
  <c r="BV11" i="22"/>
  <c r="BW11" i="22"/>
  <c r="CB11" i="22"/>
  <c r="CE11" i="22"/>
  <c r="CF11" i="22"/>
  <c r="CJ11" i="22"/>
  <c r="CM11" i="22"/>
  <c r="D12" i="22"/>
  <c r="H12" i="22"/>
  <c r="O12" i="22"/>
  <c r="P12" i="22"/>
  <c r="X12" i="22"/>
  <c r="AF12" i="22"/>
  <c r="AJ12" i="22"/>
  <c r="AN12" i="22"/>
  <c r="AV12" i="22"/>
  <c r="BD12" i="22"/>
  <c r="BE12" i="22"/>
  <c r="BL12" i="22"/>
  <c r="BP12" i="22"/>
  <c r="BT12" i="22"/>
  <c r="CB12" i="22"/>
  <c r="CD12" i="22"/>
  <c r="CJ12" i="22"/>
  <c r="CK12" i="22"/>
  <c r="T13" i="22"/>
  <c r="AH13" i="22"/>
  <c r="AZ13" i="22"/>
  <c r="BN13" i="22"/>
  <c r="CF13" i="22"/>
  <c r="K14" i="22"/>
  <c r="R14" i="22"/>
  <c r="S14" i="22"/>
  <c r="Y14" i="22"/>
  <c r="AA14" i="22"/>
  <c r="AI14" i="22"/>
  <c r="AQ14" i="22"/>
  <c r="AX14" i="22"/>
  <c r="AY14" i="22"/>
  <c r="BG14" i="22"/>
  <c r="BO14" i="22"/>
  <c r="BW14" i="22"/>
  <c r="CD14" i="22"/>
  <c r="CE14" i="22"/>
  <c r="CM14" i="22"/>
  <c r="H15" i="22"/>
  <c r="K15" i="22"/>
  <c r="P15" i="22"/>
  <c r="S15" i="22"/>
  <c r="X15" i="22"/>
  <c r="AA15" i="22"/>
  <c r="AF15" i="22"/>
  <c r="AI15" i="22"/>
  <c r="AN15" i="22"/>
  <c r="AQ15" i="22"/>
  <c r="AV15" i="22"/>
  <c r="AY15" i="22"/>
  <c r="BD15" i="22"/>
  <c r="BG15" i="22"/>
  <c r="BL15" i="22"/>
  <c r="BO15" i="22"/>
  <c r="BT15" i="22"/>
  <c r="BW15" i="22"/>
  <c r="CB15" i="22"/>
  <c r="CE15" i="22"/>
  <c r="CJ15" i="22"/>
  <c r="CM15" i="22"/>
  <c r="H16" i="22"/>
  <c r="K16" i="22"/>
  <c r="M16" i="22"/>
  <c r="P16" i="22"/>
  <c r="S16" i="22"/>
  <c r="X16" i="22"/>
  <c r="AA16" i="22"/>
  <c r="AF16" i="22"/>
  <c r="AI16" i="22"/>
  <c r="AN16" i="22"/>
  <c r="AQ16" i="22"/>
  <c r="AS16" i="22"/>
  <c r="AV16" i="22"/>
  <c r="AY16" i="22"/>
  <c r="BD16" i="22"/>
  <c r="BG16" i="22"/>
  <c r="BL16" i="22"/>
  <c r="BO16" i="22"/>
  <c r="BT16" i="22"/>
  <c r="BW16" i="22"/>
  <c r="CB16" i="22"/>
  <c r="CE16" i="22"/>
  <c r="CJ16" i="22"/>
  <c r="CM16" i="22"/>
  <c r="H17" i="22"/>
  <c r="K17" i="22"/>
  <c r="P17" i="22"/>
  <c r="R17" i="22"/>
  <c r="S17" i="22"/>
  <c r="X17" i="22"/>
  <c r="AA17" i="22"/>
  <c r="AC17" i="22"/>
  <c r="AF17" i="22"/>
  <c r="AI17" i="22"/>
  <c r="AN17" i="22"/>
  <c r="AQ17" i="22"/>
  <c r="AV17" i="22"/>
  <c r="AX17" i="22"/>
  <c r="AY17" i="22"/>
  <c r="BD17" i="22"/>
  <c r="BG17" i="22"/>
  <c r="BI17" i="22"/>
  <c r="BL17" i="22"/>
  <c r="BO17" i="22"/>
  <c r="BT17" i="22"/>
  <c r="BW17" i="22"/>
  <c r="CB17" i="22"/>
  <c r="CD17" i="22"/>
  <c r="CE17" i="22"/>
  <c r="CJ17" i="22"/>
  <c r="CL17" i="22"/>
  <c r="CM17" i="22"/>
  <c r="CO17" i="22"/>
  <c r="H18" i="22"/>
  <c r="J18" i="22"/>
  <c r="K18" i="22"/>
  <c r="P18" i="22"/>
  <c r="S18" i="22"/>
  <c r="W18" i="22"/>
  <c r="X18" i="22"/>
  <c r="AA18" i="22"/>
  <c r="AF18" i="22"/>
  <c r="AH18" i="22"/>
  <c r="AI18" i="22"/>
  <c r="AN18" i="22"/>
  <c r="AP18" i="22"/>
  <c r="AQ18" i="22"/>
  <c r="AS18" i="22"/>
  <c r="AV18" i="22"/>
  <c r="AY18" i="22"/>
  <c r="BD18" i="22"/>
  <c r="BG18" i="22"/>
  <c r="BL18" i="22"/>
  <c r="BN18" i="22"/>
  <c r="BO18" i="22"/>
  <c r="BT18" i="22"/>
  <c r="BV18" i="22"/>
  <c r="BW18" i="22"/>
  <c r="BY18" i="22"/>
  <c r="CB18" i="22"/>
  <c r="CE18" i="22"/>
  <c r="CJ18" i="22"/>
  <c r="CM18" i="22"/>
  <c r="G19" i="22"/>
  <c r="H19" i="22"/>
  <c r="K19" i="22"/>
  <c r="P19" i="22"/>
  <c r="R19" i="22"/>
  <c r="S19" i="22"/>
  <c r="U19" i="22"/>
  <c r="X19" i="22"/>
  <c r="Z19" i="22"/>
  <c r="AA19" i="22"/>
  <c r="AB19" i="22"/>
  <c r="AF19" i="22"/>
  <c r="AI19" i="22"/>
  <c r="AK19" i="22"/>
  <c r="AM19" i="22"/>
  <c r="AN19" i="22"/>
  <c r="AQ19" i="22"/>
  <c r="AV19" i="22"/>
  <c r="AX19" i="22"/>
  <c r="AY19" i="22"/>
  <c r="BA19" i="22"/>
  <c r="BD19" i="22"/>
  <c r="BF19" i="22"/>
  <c r="BG19" i="22"/>
  <c r="BH19" i="22"/>
  <c r="BL19" i="22"/>
  <c r="BO19" i="22"/>
  <c r="BQ19" i="22"/>
  <c r="BT19" i="22"/>
  <c r="BW19" i="22"/>
  <c r="CB19" i="22"/>
  <c r="CD19" i="22"/>
  <c r="CE19" i="22"/>
  <c r="CG19" i="22"/>
  <c r="CJ19" i="22"/>
  <c r="CL19" i="22"/>
  <c r="CM19" i="22"/>
  <c r="CN19" i="22"/>
  <c r="D3" i="22"/>
  <c r="D6" i="22" s="1"/>
  <c r="E3" i="22"/>
  <c r="F3" i="22"/>
  <c r="G3" i="22"/>
  <c r="G10" i="22" s="1"/>
  <c r="H3" i="22"/>
  <c r="H5" i="22" s="1"/>
  <c r="I3" i="22"/>
  <c r="I13" i="22" s="1"/>
  <c r="J3" i="22"/>
  <c r="J12" i="22" s="1"/>
  <c r="K3" i="22"/>
  <c r="K4" i="22" s="1"/>
  <c r="L3" i="22"/>
  <c r="L14" i="22" s="1"/>
  <c r="M3" i="22"/>
  <c r="N3" i="22"/>
  <c r="O3" i="22"/>
  <c r="O20" i="22" s="1"/>
  <c r="P3" i="22"/>
  <c r="P5" i="22" s="1"/>
  <c r="Q3" i="22"/>
  <c r="R3" i="22"/>
  <c r="R5" i="22" s="1"/>
  <c r="S3" i="22"/>
  <c r="S4" i="22" s="1"/>
  <c r="T3" i="22"/>
  <c r="T7" i="22" s="1"/>
  <c r="U3" i="22"/>
  <c r="V3" i="22"/>
  <c r="W3" i="22"/>
  <c r="W11" i="22" s="1"/>
  <c r="X3" i="22"/>
  <c r="X5" i="22" s="1"/>
  <c r="Y3" i="22"/>
  <c r="Y12" i="22" s="1"/>
  <c r="Z3" i="22"/>
  <c r="Z13" i="22" s="1"/>
  <c r="AA3" i="22"/>
  <c r="AA4" i="22" s="1"/>
  <c r="AB3" i="22"/>
  <c r="AB15" i="22" s="1"/>
  <c r="AC3" i="22"/>
  <c r="AD3" i="22"/>
  <c r="AE3" i="22"/>
  <c r="AE4" i="22" s="1"/>
  <c r="AF3" i="22"/>
  <c r="AF5" i="22" s="1"/>
  <c r="AG3" i="22"/>
  <c r="AH3" i="22"/>
  <c r="AH4" i="22" s="1"/>
  <c r="AI3" i="22"/>
  <c r="AI4" i="22" s="1"/>
  <c r="AJ3" i="22"/>
  <c r="AJ6" i="22" s="1"/>
  <c r="AK3" i="22"/>
  <c r="AL3" i="22"/>
  <c r="AM3" i="22"/>
  <c r="AM10" i="22" s="1"/>
  <c r="AN3" i="22"/>
  <c r="AN5" i="22" s="1"/>
  <c r="AO3" i="22"/>
  <c r="AO13" i="22" s="1"/>
  <c r="AP3" i="22"/>
  <c r="AP12" i="22" s="1"/>
  <c r="AQ3" i="22"/>
  <c r="AQ4" i="22" s="1"/>
  <c r="AR3" i="22"/>
  <c r="AR14" i="22" s="1"/>
  <c r="AS3" i="22"/>
  <c r="AT3" i="22"/>
  <c r="AU3" i="22"/>
  <c r="AV3" i="22"/>
  <c r="AV5" i="22" s="1"/>
  <c r="AW3" i="22"/>
  <c r="AX3" i="22"/>
  <c r="AX5" i="22" s="1"/>
  <c r="AY3" i="22"/>
  <c r="AY4" i="22" s="1"/>
  <c r="AZ3" i="22"/>
  <c r="AZ7" i="22" s="1"/>
  <c r="BA3" i="22"/>
  <c r="BB3" i="22"/>
  <c r="BC3" i="22"/>
  <c r="BD3" i="22"/>
  <c r="BD5" i="22" s="1"/>
  <c r="BE3" i="22"/>
  <c r="BE14" i="22" s="1"/>
  <c r="BF3" i="22"/>
  <c r="BF13" i="22" s="1"/>
  <c r="BG3" i="22"/>
  <c r="BG4" i="22" s="1"/>
  <c r="BH3" i="22"/>
  <c r="BH15" i="22" s="1"/>
  <c r="BI3" i="22"/>
  <c r="BJ3" i="22"/>
  <c r="BK3" i="22"/>
  <c r="BL3" i="22"/>
  <c r="BL5" i="22" s="1"/>
  <c r="BM3" i="22"/>
  <c r="BM17" i="22" s="1"/>
  <c r="BN3" i="22"/>
  <c r="BN4" i="22" s="1"/>
  <c r="BO3" i="22"/>
  <c r="BO4" i="22" s="1"/>
  <c r="BP3" i="22"/>
  <c r="BP6" i="22" s="1"/>
  <c r="BQ3" i="22"/>
  <c r="BR3" i="22"/>
  <c r="BS3" i="22"/>
  <c r="BT3" i="22"/>
  <c r="BT5" i="22" s="1"/>
  <c r="BU3" i="22"/>
  <c r="BU13" i="22" s="1"/>
  <c r="BV3" i="22"/>
  <c r="BV12" i="22" s="1"/>
  <c r="BW3" i="22"/>
  <c r="BW4" i="22" s="1"/>
  <c r="BX3" i="22"/>
  <c r="BX14" i="22" s="1"/>
  <c r="BY3" i="22"/>
  <c r="BZ3" i="22"/>
  <c r="CA3" i="22"/>
  <c r="CB3" i="22"/>
  <c r="CB5" i="22" s="1"/>
  <c r="CC3" i="22"/>
  <c r="CD3" i="22"/>
  <c r="CD5" i="22" s="1"/>
  <c r="CE3" i="22"/>
  <c r="CE4" i="22" s="1"/>
  <c r="CF3" i="22"/>
  <c r="CF7" i="22" s="1"/>
  <c r="CG3" i="22"/>
  <c r="CH3" i="22"/>
  <c r="CI3" i="22"/>
  <c r="CJ3" i="22"/>
  <c r="CJ5" i="22" s="1"/>
  <c r="CK3" i="22"/>
  <c r="CK14" i="22" s="1"/>
  <c r="CL3" i="22"/>
  <c r="CL13" i="22" s="1"/>
  <c r="CM3" i="22"/>
  <c r="CM4" i="22" s="1"/>
  <c r="CN3" i="22"/>
  <c r="CN15" i="22" s="1"/>
  <c r="CO3" i="22"/>
  <c r="CP3" i="22"/>
  <c r="CP15" i="22" s="1"/>
  <c r="K20" i="21"/>
  <c r="K4" i="21"/>
  <c r="S4" i="21"/>
  <c r="AI4" i="21"/>
  <c r="AQ4" i="21"/>
  <c r="AY4" i="21"/>
  <c r="BC4" i="21"/>
  <c r="BO4" i="21"/>
  <c r="BW4" i="21"/>
  <c r="CE4" i="21"/>
  <c r="K5" i="21"/>
  <c r="S5" i="21"/>
  <c r="AA5" i="21"/>
  <c r="AQ5" i="21"/>
  <c r="AY5" i="21"/>
  <c r="BG5" i="21"/>
  <c r="BW5" i="21"/>
  <c r="CE5" i="21"/>
  <c r="CM5" i="21"/>
  <c r="K6" i="21"/>
  <c r="W6" i="21"/>
  <c r="AA6" i="21"/>
  <c r="AI6" i="21"/>
  <c r="AM6" i="21"/>
  <c r="AQ6" i="21"/>
  <c r="BG6" i="21"/>
  <c r="BO6" i="21"/>
  <c r="BW6" i="21"/>
  <c r="CM6" i="21"/>
  <c r="K7" i="21"/>
  <c r="S7" i="21"/>
  <c r="AA7" i="21"/>
  <c r="AH7" i="21"/>
  <c r="AQ7" i="21"/>
  <c r="AY7" i="21"/>
  <c r="BG7" i="21"/>
  <c r="BW7" i="21"/>
  <c r="CE7" i="21"/>
  <c r="CM7" i="21"/>
  <c r="K8" i="21"/>
  <c r="S8" i="21"/>
  <c r="AA8" i="21"/>
  <c r="AQ8" i="21"/>
  <c r="AY8" i="21"/>
  <c r="BC8" i="21"/>
  <c r="BG8" i="21"/>
  <c r="BW8" i="21"/>
  <c r="CE8" i="21"/>
  <c r="CM8" i="21"/>
  <c r="U9" i="21"/>
  <c r="AJ9" i="21"/>
  <c r="BK9" i="21"/>
  <c r="K10" i="21"/>
  <c r="O10" i="21"/>
  <c r="S10" i="21"/>
  <c r="AA10" i="21"/>
  <c r="AC10" i="21"/>
  <c r="AQ10" i="21"/>
  <c r="AU10" i="21"/>
  <c r="AY10" i="21"/>
  <c r="BG10" i="21"/>
  <c r="BW10" i="21"/>
  <c r="CE10" i="21"/>
  <c r="CI10" i="21"/>
  <c r="CM10" i="21"/>
  <c r="AM11" i="21"/>
  <c r="D12" i="21"/>
  <c r="G12" i="21"/>
  <c r="K12" i="21"/>
  <c r="S12" i="21"/>
  <c r="AA12" i="21"/>
  <c r="AE12" i="21"/>
  <c r="AQ12" i="21"/>
  <c r="AU12" i="21"/>
  <c r="AY12" i="21"/>
  <c r="BG12" i="21"/>
  <c r="BK12" i="21"/>
  <c r="BW12" i="21"/>
  <c r="CE12" i="21"/>
  <c r="CM12" i="21"/>
  <c r="K13" i="21"/>
  <c r="S13" i="21"/>
  <c r="AA13" i="21"/>
  <c r="AI13" i="21"/>
  <c r="AQ13" i="21"/>
  <c r="AY13" i="21"/>
  <c r="BG13" i="21"/>
  <c r="BO13" i="21"/>
  <c r="BW13" i="21"/>
  <c r="CE13" i="21"/>
  <c r="CM13" i="21"/>
  <c r="K14" i="21"/>
  <c r="O14" i="21"/>
  <c r="S14" i="21"/>
  <c r="AA14" i="21"/>
  <c r="AC14" i="21"/>
  <c r="AE14" i="21"/>
  <c r="AI14" i="21"/>
  <c r="AM14" i="21"/>
  <c r="AQ14" i="21"/>
  <c r="AY14" i="21"/>
  <c r="BG14" i="21"/>
  <c r="BO14" i="21"/>
  <c r="BS14" i="21"/>
  <c r="BW14" i="21"/>
  <c r="CA14" i="21"/>
  <c r="CE14" i="21"/>
  <c r="CM14" i="21"/>
  <c r="D15" i="21"/>
  <c r="E15" i="21"/>
  <c r="K15" i="21"/>
  <c r="S15" i="21"/>
  <c r="T15" i="21"/>
  <c r="AA15" i="21"/>
  <c r="AH15" i="21"/>
  <c r="AI15" i="21"/>
  <c r="AQ15" i="21"/>
  <c r="AY15" i="21"/>
  <c r="BG15" i="21"/>
  <c r="BO15" i="21"/>
  <c r="BW15" i="21"/>
  <c r="CE15" i="21"/>
  <c r="CM15" i="21"/>
  <c r="E16" i="21"/>
  <c r="G16" i="21"/>
  <c r="O16" i="21"/>
  <c r="R16" i="21"/>
  <c r="S16" i="21"/>
  <c r="AA16" i="21"/>
  <c r="AC16" i="21"/>
  <c r="AE16" i="21"/>
  <c r="AI16" i="21"/>
  <c r="AM16" i="21"/>
  <c r="AO16" i="21"/>
  <c r="AY16" i="21"/>
  <c r="BG16" i="21"/>
  <c r="BK16" i="21"/>
  <c r="BO16" i="21"/>
  <c r="CA16" i="21"/>
  <c r="CE16" i="21"/>
  <c r="CL16" i="21"/>
  <c r="CM16" i="21"/>
  <c r="G17" i="21"/>
  <c r="L17" i="21"/>
  <c r="M17" i="21"/>
  <c r="W17" i="21"/>
  <c r="X17" i="21"/>
  <c r="Z17" i="21"/>
  <c r="AE17" i="21"/>
  <c r="AJ17" i="21"/>
  <c r="AK17" i="21"/>
  <c r="AM17" i="21"/>
  <c r="AU17" i="21"/>
  <c r="AZ17" i="21"/>
  <c r="BC17" i="21"/>
  <c r="BK17" i="21"/>
  <c r="CA17" i="21"/>
  <c r="CI17" i="21"/>
  <c r="E18" i="21"/>
  <c r="G18" i="21"/>
  <c r="O18" i="21"/>
  <c r="R18" i="21"/>
  <c r="S18" i="21"/>
  <c r="T18" i="21"/>
  <c r="AA18" i="21"/>
  <c r="AC18" i="21"/>
  <c r="AI18" i="21"/>
  <c r="AM18" i="21"/>
  <c r="AP18" i="21"/>
  <c r="AQ18" i="21"/>
  <c r="AU18" i="21"/>
  <c r="AY18" i="21"/>
  <c r="BC18" i="21"/>
  <c r="BK18" i="21"/>
  <c r="BO18" i="21"/>
  <c r="BS18" i="21"/>
  <c r="BW18" i="21"/>
  <c r="CB18" i="21"/>
  <c r="CD18" i="21"/>
  <c r="CE18" i="21"/>
  <c r="CI18" i="21"/>
  <c r="CM18" i="21"/>
  <c r="E19" i="21"/>
  <c r="G19" i="21"/>
  <c r="H19" i="21"/>
  <c r="K19" i="21"/>
  <c r="S19" i="21"/>
  <c r="W19" i="21"/>
  <c r="Z19" i="21"/>
  <c r="AA19" i="21"/>
  <c r="AB19" i="21"/>
  <c r="AE19" i="21"/>
  <c r="AI19" i="21"/>
  <c r="AJ19" i="21"/>
  <c r="AK19" i="21"/>
  <c r="AM19" i="21"/>
  <c r="AQ19" i="21"/>
  <c r="AY19" i="21"/>
  <c r="BC19" i="21"/>
  <c r="BG19" i="21"/>
  <c r="BK19" i="21"/>
  <c r="BL19" i="21"/>
  <c r="BO19" i="21"/>
  <c r="BS19" i="21"/>
  <c r="BT19" i="21"/>
  <c r="BW19" i="21"/>
  <c r="CB19" i="21"/>
  <c r="CD19" i="21"/>
  <c r="CE19" i="21"/>
  <c r="CI19" i="21"/>
  <c r="CL19" i="21"/>
  <c r="CM19" i="21"/>
  <c r="D3" i="21"/>
  <c r="D11" i="21" s="1"/>
  <c r="E3" i="21"/>
  <c r="E4" i="21" s="1"/>
  <c r="F3" i="21"/>
  <c r="G3" i="21"/>
  <c r="G6" i="21" s="1"/>
  <c r="H3" i="21"/>
  <c r="H16" i="21" s="1"/>
  <c r="I3" i="21"/>
  <c r="I11" i="21" s="1"/>
  <c r="J3" i="21"/>
  <c r="K3" i="21"/>
  <c r="L3" i="21"/>
  <c r="L12" i="21" s="1"/>
  <c r="M3" i="21"/>
  <c r="M15" i="21" s="1"/>
  <c r="N3" i="21"/>
  <c r="O3" i="21"/>
  <c r="P3" i="21"/>
  <c r="P19" i="21" s="1"/>
  <c r="Q3" i="21"/>
  <c r="Q16" i="21" s="1"/>
  <c r="R3" i="21"/>
  <c r="R19" i="21" s="1"/>
  <c r="S3" i="21"/>
  <c r="T3" i="21"/>
  <c r="T20" i="21" s="1"/>
  <c r="U3" i="21"/>
  <c r="U17" i="21" s="1"/>
  <c r="V3" i="21"/>
  <c r="W3" i="21"/>
  <c r="X3" i="21"/>
  <c r="X5" i="21" s="1"/>
  <c r="Y3" i="21"/>
  <c r="Y13" i="21" s="1"/>
  <c r="Z3" i="21"/>
  <c r="AA3" i="21"/>
  <c r="AB3" i="21"/>
  <c r="AB7" i="21" s="1"/>
  <c r="AC3" i="21"/>
  <c r="AC7" i="21" s="1"/>
  <c r="AD3" i="21"/>
  <c r="AE3" i="21"/>
  <c r="AE10" i="21" s="1"/>
  <c r="AF3" i="21"/>
  <c r="AF16" i="21" s="1"/>
  <c r="AG3" i="21"/>
  <c r="AG20" i="21" s="1"/>
  <c r="AH3" i="21"/>
  <c r="AI3" i="21"/>
  <c r="AJ3" i="21"/>
  <c r="AJ18" i="21" s="1"/>
  <c r="AK3" i="21"/>
  <c r="AK8" i="21" s="1"/>
  <c r="AL3" i="21"/>
  <c r="AM3" i="21"/>
  <c r="AM4" i="21" s="1"/>
  <c r="AN3" i="21"/>
  <c r="AO3" i="21"/>
  <c r="AO8" i="21" s="1"/>
  <c r="AP3" i="21"/>
  <c r="AP16" i="21" s="1"/>
  <c r="AQ3" i="21"/>
  <c r="AR3" i="21"/>
  <c r="AR5" i="21" s="1"/>
  <c r="AS3" i="21"/>
  <c r="AT3" i="21"/>
  <c r="AU3" i="21"/>
  <c r="AV3" i="21"/>
  <c r="AV9" i="21" s="1"/>
  <c r="AW3" i="21"/>
  <c r="AX3" i="21"/>
  <c r="AX17" i="21" s="1"/>
  <c r="AY3" i="21"/>
  <c r="AZ3" i="21"/>
  <c r="AZ11" i="21" s="1"/>
  <c r="BA3" i="21"/>
  <c r="BA19" i="21" s="1"/>
  <c r="BB3" i="21"/>
  <c r="BC3" i="21"/>
  <c r="BD3" i="21"/>
  <c r="BD16" i="21" s="1"/>
  <c r="BE3" i="21"/>
  <c r="BE16" i="21" s="1"/>
  <c r="BF3" i="21"/>
  <c r="BF15" i="21" s="1"/>
  <c r="BG3" i="21"/>
  <c r="BH3" i="21"/>
  <c r="BI3" i="21"/>
  <c r="BI15" i="21" s="1"/>
  <c r="BJ3" i="21"/>
  <c r="BK3" i="21"/>
  <c r="BL3" i="21"/>
  <c r="BM3" i="21"/>
  <c r="BN3" i="21"/>
  <c r="BN13" i="21" s="1"/>
  <c r="BO3" i="21"/>
  <c r="BP3" i="21"/>
  <c r="BQ3" i="21"/>
  <c r="BR3" i="21"/>
  <c r="BS3" i="21"/>
  <c r="BS8" i="21" s="1"/>
  <c r="BT3" i="21"/>
  <c r="BT17" i="21" s="1"/>
  <c r="BU3" i="21"/>
  <c r="BU18" i="21" s="1"/>
  <c r="BV3" i="21"/>
  <c r="BV17" i="21" s="1"/>
  <c r="BW3" i="21"/>
  <c r="BX3" i="21"/>
  <c r="BX4" i="21" s="1"/>
  <c r="BY3" i="21"/>
  <c r="BZ3" i="21"/>
  <c r="CA3" i="21"/>
  <c r="CA9" i="21" s="1"/>
  <c r="CB3" i="21"/>
  <c r="CB16" i="21" s="1"/>
  <c r="CC3" i="21"/>
  <c r="CC5" i="21" s="1"/>
  <c r="CD3" i="21"/>
  <c r="CE3" i="21"/>
  <c r="CF3" i="21"/>
  <c r="CG3" i="21"/>
  <c r="CG17" i="21" s="1"/>
  <c r="CH3" i="21"/>
  <c r="CI3" i="21"/>
  <c r="CJ3" i="21"/>
  <c r="CK3" i="21"/>
  <c r="CK18" i="21" s="1"/>
  <c r="CL3" i="21"/>
  <c r="CL18" i="21" s="1"/>
  <c r="CM3" i="21"/>
  <c r="CN3" i="21"/>
  <c r="CO3" i="21"/>
  <c r="CP3" i="21"/>
  <c r="K20" i="19"/>
  <c r="AA20" i="19"/>
  <c r="AI20" i="19"/>
  <c r="AQ20" i="19"/>
  <c r="BG20" i="19"/>
  <c r="BO20" i="19"/>
  <c r="BW20" i="19"/>
  <c r="CM20" i="19"/>
  <c r="G4" i="19"/>
  <c r="K4" i="19"/>
  <c r="W4" i="19"/>
  <c r="AA4" i="19"/>
  <c r="AE4" i="19"/>
  <c r="AI4" i="19"/>
  <c r="AM4" i="19"/>
  <c r="AQ4" i="19"/>
  <c r="BC4" i="19"/>
  <c r="BG4" i="19"/>
  <c r="BK4" i="19"/>
  <c r="BO4" i="19"/>
  <c r="BS4" i="19"/>
  <c r="BW4" i="19"/>
  <c r="CI4" i="19"/>
  <c r="CM4" i="19"/>
  <c r="G5" i="19"/>
  <c r="S5" i="19"/>
  <c r="W5" i="19"/>
  <c r="AA5" i="19"/>
  <c r="AE5" i="19"/>
  <c r="AI5" i="19"/>
  <c r="AM5" i="19"/>
  <c r="AY5" i="19"/>
  <c r="BC5" i="19"/>
  <c r="BG5" i="19"/>
  <c r="BK5" i="19"/>
  <c r="BO5" i="19"/>
  <c r="BS5" i="19"/>
  <c r="CE5" i="19"/>
  <c r="CI5" i="19"/>
  <c r="CM5" i="19"/>
  <c r="D6" i="19"/>
  <c r="O6" i="19"/>
  <c r="S6" i="19"/>
  <c r="W6" i="19"/>
  <c r="AA6" i="19"/>
  <c r="AB6" i="19"/>
  <c r="AE6" i="19"/>
  <c r="AI6" i="19"/>
  <c r="AU6" i="19"/>
  <c r="AY6" i="19"/>
  <c r="BC6" i="19"/>
  <c r="BG6" i="19"/>
  <c r="BK6" i="19"/>
  <c r="BO6" i="19"/>
  <c r="CA6" i="19"/>
  <c r="CE6" i="19"/>
  <c r="CI6" i="19"/>
  <c r="CM6" i="19"/>
  <c r="O7" i="19"/>
  <c r="W7" i="19"/>
  <c r="AE7" i="19"/>
  <c r="AJ7" i="19"/>
  <c r="AU7" i="19"/>
  <c r="BC7" i="19"/>
  <c r="BH7" i="19"/>
  <c r="BK7" i="19"/>
  <c r="CA7" i="19"/>
  <c r="CF7" i="19"/>
  <c r="CI7" i="19"/>
  <c r="K8" i="19"/>
  <c r="O8" i="19"/>
  <c r="S8" i="19"/>
  <c r="W8" i="19"/>
  <c r="AA8" i="19"/>
  <c r="AE8" i="19"/>
  <c r="AQ8" i="19"/>
  <c r="AU8" i="19"/>
  <c r="AY8" i="19"/>
  <c r="BC8" i="19"/>
  <c r="BG8" i="19"/>
  <c r="BK8" i="19"/>
  <c r="BW8" i="19"/>
  <c r="CA8" i="19"/>
  <c r="CE8" i="19"/>
  <c r="CI8" i="19"/>
  <c r="CM8" i="19"/>
  <c r="G9" i="19"/>
  <c r="K9" i="19"/>
  <c r="O9" i="19"/>
  <c r="S9" i="19"/>
  <c r="W9" i="19"/>
  <c r="AA9" i="19"/>
  <c r="AJ9" i="19"/>
  <c r="AM9" i="19"/>
  <c r="AQ9" i="19"/>
  <c r="AU9" i="19"/>
  <c r="AY9" i="19"/>
  <c r="BC9" i="19"/>
  <c r="BG9" i="19"/>
  <c r="BH9" i="19"/>
  <c r="BS9" i="19"/>
  <c r="BU9" i="19"/>
  <c r="BW9" i="19"/>
  <c r="CA9" i="19"/>
  <c r="CE9" i="19"/>
  <c r="CF9" i="19"/>
  <c r="CI9" i="19"/>
  <c r="CM9" i="19"/>
  <c r="G10" i="19"/>
  <c r="K10" i="19"/>
  <c r="O10" i="19"/>
  <c r="S10" i="19"/>
  <c r="W10" i="19"/>
  <c r="AI10" i="19"/>
  <c r="AM10" i="19"/>
  <c r="AQ10" i="19"/>
  <c r="AU10" i="19"/>
  <c r="AY10" i="19"/>
  <c r="BC10" i="19"/>
  <c r="BO10" i="19"/>
  <c r="BS10" i="19"/>
  <c r="BW10" i="19"/>
  <c r="CA10" i="19"/>
  <c r="CE10" i="19"/>
  <c r="CI10" i="19"/>
  <c r="CN10" i="19"/>
  <c r="K11" i="19"/>
  <c r="L11" i="19"/>
  <c r="S11" i="19"/>
  <c r="Y11" i="19"/>
  <c r="AI11" i="19"/>
  <c r="AK11" i="19"/>
  <c r="AQ11" i="19"/>
  <c r="AW11" i="19"/>
  <c r="AY11" i="19"/>
  <c r="BI11" i="19"/>
  <c r="BO11" i="19"/>
  <c r="BV11" i="19"/>
  <c r="BW11" i="19"/>
  <c r="CE11" i="19"/>
  <c r="CG11" i="19"/>
  <c r="G12" i="19"/>
  <c r="K12" i="19"/>
  <c r="O12" i="19"/>
  <c r="S12" i="19"/>
  <c r="AE12" i="19"/>
  <c r="AI12" i="19"/>
  <c r="AM12" i="19"/>
  <c r="AQ12" i="19"/>
  <c r="AU12" i="19"/>
  <c r="AY12" i="19"/>
  <c r="BD12" i="19"/>
  <c r="BK12" i="19"/>
  <c r="BO12" i="19"/>
  <c r="BS12" i="19"/>
  <c r="BW12" i="19"/>
  <c r="CA12" i="19"/>
  <c r="CB12" i="19"/>
  <c r="CE12" i="19"/>
  <c r="CO12" i="19"/>
  <c r="D13" i="19"/>
  <c r="G13" i="19"/>
  <c r="K13" i="19"/>
  <c r="M13" i="19"/>
  <c r="O13" i="19"/>
  <c r="Z13" i="19"/>
  <c r="AA13" i="19"/>
  <c r="AE13" i="19"/>
  <c r="AI13" i="19"/>
  <c r="AM13" i="19"/>
  <c r="AQ13" i="19"/>
  <c r="AU13" i="19"/>
  <c r="AX13" i="19"/>
  <c r="AZ13" i="19"/>
  <c r="BG13" i="19"/>
  <c r="BK13" i="19"/>
  <c r="BO13" i="19"/>
  <c r="BS13" i="19"/>
  <c r="BW13" i="19"/>
  <c r="BX13" i="19"/>
  <c r="CA13" i="19"/>
  <c r="CM13" i="19"/>
  <c r="G14" i="19"/>
  <c r="H14" i="19"/>
  <c r="K14" i="19"/>
  <c r="T14" i="19"/>
  <c r="W14" i="19"/>
  <c r="AA14" i="19"/>
  <c r="AE14" i="19"/>
  <c r="AF14" i="19"/>
  <c r="AI14" i="19"/>
  <c r="AM14" i="19"/>
  <c r="AQ14" i="19"/>
  <c r="AR14" i="19"/>
  <c r="BC14" i="19"/>
  <c r="BE14" i="19"/>
  <c r="BG14" i="19"/>
  <c r="BK14" i="19"/>
  <c r="BO14" i="19"/>
  <c r="BP14" i="19"/>
  <c r="BS14" i="19"/>
  <c r="BW14" i="19"/>
  <c r="CC14" i="19"/>
  <c r="CF14" i="19"/>
  <c r="CI14" i="19"/>
  <c r="CM14" i="19"/>
  <c r="CO14" i="19"/>
  <c r="D15" i="19"/>
  <c r="G15" i="19"/>
  <c r="N15" i="19"/>
  <c r="Q15" i="19"/>
  <c r="W15" i="19"/>
  <c r="Z15" i="19"/>
  <c r="AB15" i="19"/>
  <c r="AE15" i="19"/>
  <c r="AM15" i="19"/>
  <c r="AO15" i="19"/>
  <c r="AX15" i="19"/>
  <c r="BC15" i="19"/>
  <c r="BK15" i="19"/>
  <c r="BS15" i="19"/>
  <c r="BX15" i="19"/>
  <c r="CI15" i="19"/>
  <c r="CK15" i="19"/>
  <c r="G16" i="19"/>
  <c r="I16" i="19"/>
  <c r="L16" i="19"/>
  <c r="S16" i="19"/>
  <c r="U16" i="19"/>
  <c r="W16" i="19"/>
  <c r="AA16" i="19"/>
  <c r="AE16" i="19"/>
  <c r="AG16" i="19"/>
  <c r="AI16" i="19"/>
  <c r="AJ16" i="19"/>
  <c r="AM16" i="19"/>
  <c r="AR16" i="19"/>
  <c r="AS16" i="19"/>
  <c r="AW16" i="19"/>
  <c r="AY16" i="19"/>
  <c r="BC16" i="19"/>
  <c r="BF16" i="19"/>
  <c r="BG16" i="19"/>
  <c r="BH16" i="19"/>
  <c r="BK16" i="19"/>
  <c r="BO16" i="19"/>
  <c r="BP16" i="19"/>
  <c r="BQ16" i="19"/>
  <c r="BS16" i="19"/>
  <c r="BU16" i="19"/>
  <c r="BX16" i="19"/>
  <c r="CD16" i="19"/>
  <c r="CE16" i="19"/>
  <c r="CI16" i="19"/>
  <c r="CM16" i="19"/>
  <c r="CN16" i="19"/>
  <c r="CP16" i="19"/>
  <c r="D17" i="19"/>
  <c r="I17" i="19"/>
  <c r="O17" i="19"/>
  <c r="Q17" i="19"/>
  <c r="S17" i="19"/>
  <c r="W17" i="19"/>
  <c r="AA17" i="19"/>
  <c r="AB17" i="19"/>
  <c r="AE17" i="19"/>
  <c r="AG17" i="19"/>
  <c r="AI17" i="19"/>
  <c r="AN17" i="19"/>
  <c r="AO17" i="19"/>
  <c r="AX17" i="19"/>
  <c r="AZ17" i="19"/>
  <c r="BH17" i="19"/>
  <c r="BI17" i="19"/>
  <c r="BT17" i="19"/>
  <c r="BU17" i="19"/>
  <c r="CC17" i="19"/>
  <c r="CD17" i="19"/>
  <c r="CF17" i="19"/>
  <c r="CN17" i="19"/>
  <c r="CO17" i="19"/>
  <c r="G18" i="19"/>
  <c r="K18" i="19"/>
  <c r="M18" i="19"/>
  <c r="O18" i="19"/>
  <c r="S18" i="19"/>
  <c r="W18" i="19"/>
  <c r="Y18" i="19"/>
  <c r="AA18" i="19"/>
  <c r="AE18" i="19"/>
  <c r="AG18" i="19"/>
  <c r="AH18" i="19"/>
  <c r="AI18" i="19"/>
  <c r="AK18" i="19"/>
  <c r="AM18" i="19"/>
  <c r="AQ18" i="19"/>
  <c r="AS18" i="19"/>
  <c r="AU18" i="19"/>
  <c r="AY18" i="19"/>
  <c r="BC18" i="19"/>
  <c r="BE18" i="19"/>
  <c r="BG18" i="19"/>
  <c r="BK18" i="19"/>
  <c r="BM18" i="19"/>
  <c r="BN18" i="19"/>
  <c r="BO18" i="19"/>
  <c r="BQ18" i="19"/>
  <c r="BS18" i="19"/>
  <c r="BW18" i="19"/>
  <c r="BY18" i="19"/>
  <c r="CA18" i="19"/>
  <c r="CE18" i="19"/>
  <c r="CI18" i="19"/>
  <c r="CK18" i="19"/>
  <c r="CL18" i="19"/>
  <c r="CM18" i="19"/>
  <c r="G19" i="19"/>
  <c r="J19" i="19"/>
  <c r="K19" i="19"/>
  <c r="L19" i="19"/>
  <c r="O19" i="19"/>
  <c r="R19" i="19"/>
  <c r="S19" i="19"/>
  <c r="T19" i="19"/>
  <c r="W19" i="19"/>
  <c r="AA19" i="19"/>
  <c r="AB19" i="19"/>
  <c r="AE19" i="19"/>
  <c r="AI19" i="19"/>
  <c r="AM19" i="19"/>
  <c r="AP19" i="19"/>
  <c r="AQ19" i="19"/>
  <c r="AR19" i="19"/>
  <c r="AU19" i="19"/>
  <c r="AX19" i="19"/>
  <c r="AY19" i="19"/>
  <c r="AZ19" i="19"/>
  <c r="BC19" i="19"/>
  <c r="BG19" i="19"/>
  <c r="BH19" i="19"/>
  <c r="BK19" i="19"/>
  <c r="BO19" i="19"/>
  <c r="BS19" i="19"/>
  <c r="BV19" i="19"/>
  <c r="BW19" i="19"/>
  <c r="BX19" i="19"/>
  <c r="CA19" i="19"/>
  <c r="CD19" i="19"/>
  <c r="CE19" i="19"/>
  <c r="CF19" i="19"/>
  <c r="CI19" i="19"/>
  <c r="CM19" i="19"/>
  <c r="CN19" i="19"/>
  <c r="D3" i="19"/>
  <c r="D8" i="19" s="1"/>
  <c r="E3" i="19"/>
  <c r="E8" i="19" s="1"/>
  <c r="F3" i="19"/>
  <c r="G3" i="19"/>
  <c r="G6" i="19" s="1"/>
  <c r="H3" i="19"/>
  <c r="H4" i="19" s="1"/>
  <c r="I3" i="19"/>
  <c r="I4" i="19" s="1"/>
  <c r="J3" i="19"/>
  <c r="J17" i="19" s="1"/>
  <c r="K3" i="19"/>
  <c r="L3" i="19"/>
  <c r="L13" i="19" s="1"/>
  <c r="M3" i="19"/>
  <c r="M7" i="19" s="1"/>
  <c r="N3" i="19"/>
  <c r="O3" i="19"/>
  <c r="O4" i="19" s="1"/>
  <c r="P3" i="19"/>
  <c r="P9" i="19" s="1"/>
  <c r="Q3" i="19"/>
  <c r="Q7" i="19" s="1"/>
  <c r="R3" i="19"/>
  <c r="R5" i="19" s="1"/>
  <c r="S3" i="19"/>
  <c r="T3" i="19"/>
  <c r="T20" i="19" s="1"/>
  <c r="U3" i="19"/>
  <c r="U20" i="19" s="1"/>
  <c r="V3" i="19"/>
  <c r="W3" i="19"/>
  <c r="X3" i="19"/>
  <c r="X12" i="19" s="1"/>
  <c r="Y3" i="19"/>
  <c r="Y12" i="19" s="1"/>
  <c r="Z3" i="19"/>
  <c r="Z12" i="19" s="1"/>
  <c r="AA3" i="19"/>
  <c r="AB3" i="19"/>
  <c r="AB8" i="19" s="1"/>
  <c r="AC3" i="19"/>
  <c r="AC8" i="19" s="1"/>
  <c r="AD3" i="19"/>
  <c r="AE3" i="19"/>
  <c r="AF3" i="19"/>
  <c r="AF4" i="19" s="1"/>
  <c r="AG3" i="19"/>
  <c r="AG11" i="19" s="1"/>
  <c r="AH3" i="19"/>
  <c r="AH13" i="19" s="1"/>
  <c r="AI3" i="19"/>
  <c r="AJ3" i="19"/>
  <c r="AJ13" i="19" s="1"/>
  <c r="AK3" i="19"/>
  <c r="AK7" i="19" s="1"/>
  <c r="AL3" i="19"/>
  <c r="AM3" i="19"/>
  <c r="AM17" i="19" s="1"/>
  <c r="AN3" i="19"/>
  <c r="AN7" i="19" s="1"/>
  <c r="AO3" i="19"/>
  <c r="AO7" i="19" s="1"/>
  <c r="AP3" i="19"/>
  <c r="AP5" i="19" s="1"/>
  <c r="AQ3" i="19"/>
  <c r="AR3" i="19"/>
  <c r="AR20" i="19" s="1"/>
  <c r="AS3" i="19"/>
  <c r="AS20" i="19" s="1"/>
  <c r="AT3" i="19"/>
  <c r="AU3" i="19"/>
  <c r="AU14" i="19" s="1"/>
  <c r="AV3" i="19"/>
  <c r="AV12" i="19" s="1"/>
  <c r="AW3" i="19"/>
  <c r="AW12" i="19" s="1"/>
  <c r="AX3" i="19"/>
  <c r="AX8" i="19" s="1"/>
  <c r="AY3" i="19"/>
  <c r="AZ3" i="19"/>
  <c r="AZ8" i="19" s="1"/>
  <c r="BA3" i="19"/>
  <c r="BA4" i="19" s="1"/>
  <c r="BB3" i="19"/>
  <c r="BC3" i="19"/>
  <c r="BC12" i="19" s="1"/>
  <c r="BD3" i="19"/>
  <c r="BD11" i="19" s="1"/>
  <c r="BE3" i="19"/>
  <c r="BE15" i="19" s="1"/>
  <c r="BF3" i="19"/>
  <c r="BF13" i="19" s="1"/>
  <c r="BG3" i="19"/>
  <c r="BH3" i="19"/>
  <c r="BH11" i="19" s="1"/>
  <c r="BI3" i="19"/>
  <c r="BI7" i="19" s="1"/>
  <c r="BJ3" i="19"/>
  <c r="BK3" i="19"/>
  <c r="BK9" i="19" s="1"/>
  <c r="BL3" i="19"/>
  <c r="BL7" i="19" s="1"/>
  <c r="BM3" i="19"/>
  <c r="BM7" i="19" s="1"/>
  <c r="BN3" i="19"/>
  <c r="BN20" i="19" s="1"/>
  <c r="BO3" i="19"/>
  <c r="BP3" i="19"/>
  <c r="BP20" i="19" s="1"/>
  <c r="BQ3" i="19"/>
  <c r="BQ10" i="19" s="1"/>
  <c r="BR3" i="19"/>
  <c r="BS3" i="19"/>
  <c r="BS6" i="19" s="1"/>
  <c r="BT3" i="19"/>
  <c r="BT12" i="19" s="1"/>
  <c r="BU3" i="19"/>
  <c r="BU8" i="19" s="1"/>
  <c r="BV3" i="19"/>
  <c r="BV8" i="19" s="1"/>
  <c r="BW3" i="19"/>
  <c r="BX3" i="19"/>
  <c r="BX6" i="19" s="1"/>
  <c r="BY3" i="19"/>
  <c r="BY4" i="19" s="1"/>
  <c r="BZ3" i="19"/>
  <c r="CA3" i="19"/>
  <c r="CA4" i="19" s="1"/>
  <c r="CB3" i="19"/>
  <c r="CB15" i="19" s="1"/>
  <c r="CC3" i="19"/>
  <c r="CC15" i="19" s="1"/>
  <c r="CD3" i="19"/>
  <c r="CD13" i="19" s="1"/>
  <c r="CE3" i="19"/>
  <c r="CF3" i="19"/>
  <c r="CF11" i="19" s="1"/>
  <c r="CG3" i="19"/>
  <c r="CG5" i="19" s="1"/>
  <c r="CH3" i="19"/>
  <c r="CH13" i="19" s="1"/>
  <c r="CI3" i="19"/>
  <c r="CI17" i="19" s="1"/>
  <c r="CJ3" i="19"/>
  <c r="CJ7" i="19" s="1"/>
  <c r="CK3" i="19"/>
  <c r="CK20" i="19" s="1"/>
  <c r="CL3" i="19"/>
  <c r="CL20" i="19" s="1"/>
  <c r="CM3" i="19"/>
  <c r="CN3" i="19"/>
  <c r="CN8" i="19" s="1"/>
  <c r="CO3" i="19"/>
  <c r="CO10" i="19" s="1"/>
  <c r="CP3" i="19"/>
  <c r="F20" i="3"/>
  <c r="T20" i="3"/>
  <c r="AB20" i="3"/>
  <c r="AC20" i="3"/>
  <c r="AD20" i="3"/>
  <c r="AL20" i="3"/>
  <c r="AZ20" i="3"/>
  <c r="BJ20" i="3"/>
  <c r="BR20" i="3"/>
  <c r="CF20" i="3"/>
  <c r="CP20" i="3"/>
  <c r="G4" i="3"/>
  <c r="N4" i="3"/>
  <c r="O4" i="3"/>
  <c r="V4" i="3"/>
  <c r="W4" i="3"/>
  <c r="AI4" i="3"/>
  <c r="AM4" i="3"/>
  <c r="AT4" i="3"/>
  <c r="AU4" i="3"/>
  <c r="BB4" i="3"/>
  <c r="BC4" i="3"/>
  <c r="BN4" i="3"/>
  <c r="BS4" i="3"/>
  <c r="BZ4" i="3"/>
  <c r="CA4" i="3"/>
  <c r="CH4" i="3"/>
  <c r="CI4" i="3"/>
  <c r="CK4" i="3"/>
  <c r="F5" i="3"/>
  <c r="G5" i="3"/>
  <c r="L5" i="3"/>
  <c r="T5" i="3"/>
  <c r="W5" i="3"/>
  <c r="AB5" i="3"/>
  <c r="AD5" i="3"/>
  <c r="AE5" i="3"/>
  <c r="AL5" i="3"/>
  <c r="AM5" i="3"/>
  <c r="AR5" i="3"/>
  <c r="AX5" i="3"/>
  <c r="AZ5" i="3"/>
  <c r="BC5" i="3"/>
  <c r="BH5" i="3"/>
  <c r="BJ5" i="3"/>
  <c r="BK5" i="3"/>
  <c r="BR5" i="3"/>
  <c r="BS5" i="3"/>
  <c r="BX5" i="3"/>
  <c r="CF5" i="3"/>
  <c r="CI5" i="3"/>
  <c r="CN5" i="3"/>
  <c r="CP5" i="3"/>
  <c r="D6" i="3"/>
  <c r="G6" i="3"/>
  <c r="L6" i="3"/>
  <c r="O6" i="3"/>
  <c r="W6" i="3"/>
  <c r="AB6" i="3"/>
  <c r="AJ6" i="3"/>
  <c r="AM6" i="3"/>
  <c r="AR6" i="3"/>
  <c r="AS6" i="3"/>
  <c r="AU6" i="3"/>
  <c r="BB6" i="3"/>
  <c r="BC6" i="3"/>
  <c r="BJ6" i="3"/>
  <c r="BK6" i="3"/>
  <c r="BR6" i="3"/>
  <c r="BS6" i="3"/>
  <c r="BZ6" i="3"/>
  <c r="CA6" i="3"/>
  <c r="CH6" i="3"/>
  <c r="CI6" i="3"/>
  <c r="CP6" i="3"/>
  <c r="D7" i="3"/>
  <c r="G7" i="3"/>
  <c r="L7" i="3"/>
  <c r="O7" i="3"/>
  <c r="T7" i="3"/>
  <c r="W7" i="3"/>
  <c r="AB7" i="3"/>
  <c r="AE7" i="3"/>
  <c r="AJ7" i="3"/>
  <c r="AM7" i="3"/>
  <c r="AR7" i="3"/>
  <c r="AU7" i="3"/>
  <c r="AZ7" i="3"/>
  <c r="BC7" i="3"/>
  <c r="BH7" i="3"/>
  <c r="BK7" i="3"/>
  <c r="BP7" i="3"/>
  <c r="BS7" i="3"/>
  <c r="BX7" i="3"/>
  <c r="CA7" i="3"/>
  <c r="CF7" i="3"/>
  <c r="CI7" i="3"/>
  <c r="CN7" i="3"/>
  <c r="D8" i="3"/>
  <c r="G8" i="3"/>
  <c r="L8" i="3"/>
  <c r="O8" i="3"/>
  <c r="Q8" i="3"/>
  <c r="T8" i="3"/>
  <c r="W8" i="3"/>
  <c r="AB8" i="3"/>
  <c r="AE8" i="3"/>
  <c r="AJ8" i="3"/>
  <c r="AM8" i="3"/>
  <c r="AP8" i="3"/>
  <c r="AR8" i="3"/>
  <c r="AU8" i="3"/>
  <c r="AZ8" i="3"/>
  <c r="BC8" i="3"/>
  <c r="BH8" i="3"/>
  <c r="BK8" i="3"/>
  <c r="BP8" i="3"/>
  <c r="BS8" i="3"/>
  <c r="BX8" i="3"/>
  <c r="CA8" i="3"/>
  <c r="CC8" i="3"/>
  <c r="CF8" i="3"/>
  <c r="CI8" i="3"/>
  <c r="CN8" i="3"/>
  <c r="D9" i="3"/>
  <c r="F9" i="3"/>
  <c r="G9" i="3"/>
  <c r="L9" i="3"/>
  <c r="N9" i="3"/>
  <c r="O9" i="3"/>
  <c r="T9" i="3"/>
  <c r="V9" i="3"/>
  <c r="W9" i="3"/>
  <c r="AB9" i="3"/>
  <c r="AC9" i="3"/>
  <c r="AD9" i="3"/>
  <c r="AE9" i="3"/>
  <c r="AJ9" i="3"/>
  <c r="AL9" i="3"/>
  <c r="AM9" i="3"/>
  <c r="AO9" i="3"/>
  <c r="AR9" i="3"/>
  <c r="AT9" i="3"/>
  <c r="AU9" i="3"/>
  <c r="AZ9" i="3"/>
  <c r="BB9" i="3"/>
  <c r="BC9" i="3"/>
  <c r="BH9" i="3"/>
  <c r="BJ9" i="3"/>
  <c r="BK9" i="3"/>
  <c r="BP9" i="3"/>
  <c r="BR9" i="3"/>
  <c r="BS9" i="3"/>
  <c r="BX9" i="3"/>
  <c r="BZ9" i="3"/>
  <c r="CA9" i="3"/>
  <c r="CF9" i="3"/>
  <c r="CH9" i="3"/>
  <c r="CI9" i="3"/>
  <c r="CN9" i="3"/>
  <c r="CO9" i="3"/>
  <c r="CP9" i="3"/>
  <c r="D10" i="3"/>
  <c r="F10" i="3"/>
  <c r="L10" i="3"/>
  <c r="N10" i="3"/>
  <c r="T10" i="3"/>
  <c r="V10" i="3"/>
  <c r="AA10" i="3"/>
  <c r="AB10" i="3"/>
  <c r="AD10" i="3"/>
  <c r="AJ10" i="3"/>
  <c r="AL10" i="3"/>
  <c r="AO10" i="3"/>
  <c r="AR10" i="3"/>
  <c r="AT10" i="3"/>
  <c r="AZ10" i="3"/>
  <c r="BB10" i="3"/>
  <c r="BG10" i="3"/>
  <c r="BH10" i="3"/>
  <c r="BJ10" i="3"/>
  <c r="BN10" i="3"/>
  <c r="BP10" i="3"/>
  <c r="BR10" i="3"/>
  <c r="BX10" i="3"/>
  <c r="BZ10" i="3"/>
  <c r="CF10" i="3"/>
  <c r="CH10" i="3"/>
  <c r="CM10" i="3"/>
  <c r="CN10" i="3"/>
  <c r="CP10" i="3"/>
  <c r="F11" i="3"/>
  <c r="G11" i="3"/>
  <c r="N11" i="3"/>
  <c r="O11" i="3"/>
  <c r="S11" i="3"/>
  <c r="V11" i="3"/>
  <c r="W11" i="3"/>
  <c r="Y11" i="3"/>
  <c r="AD11" i="3"/>
  <c r="AE11" i="3"/>
  <c r="AL11" i="3"/>
  <c r="AM11" i="3"/>
  <c r="AT11" i="3"/>
  <c r="AU11" i="3"/>
  <c r="AY11" i="3"/>
  <c r="BB11" i="3"/>
  <c r="BC11" i="3"/>
  <c r="BJ11" i="3"/>
  <c r="BK11" i="3"/>
  <c r="BR11" i="3"/>
  <c r="BS11" i="3"/>
  <c r="BZ11" i="3"/>
  <c r="CA11" i="3"/>
  <c r="CE11" i="3"/>
  <c r="CH11" i="3"/>
  <c r="CI11" i="3"/>
  <c r="CK11" i="3"/>
  <c r="CP11" i="3"/>
  <c r="D12" i="3"/>
  <c r="F12" i="3"/>
  <c r="L12" i="3"/>
  <c r="N12" i="3"/>
  <c r="S12" i="3"/>
  <c r="T12" i="3"/>
  <c r="V12" i="3"/>
  <c r="AB12" i="3"/>
  <c r="AD12" i="3"/>
  <c r="AJ12" i="3"/>
  <c r="AK12" i="3"/>
  <c r="AL12" i="3"/>
  <c r="AR12" i="3"/>
  <c r="AT12" i="3"/>
  <c r="AY12" i="3"/>
  <c r="AZ12" i="3"/>
  <c r="BB12" i="3"/>
  <c r="BH12" i="3"/>
  <c r="BJ12" i="3"/>
  <c r="BP12" i="3"/>
  <c r="BR12" i="3"/>
  <c r="BX12" i="3"/>
  <c r="BZ12" i="3"/>
  <c r="CE12" i="3"/>
  <c r="CF12" i="3"/>
  <c r="CH12" i="3"/>
  <c r="CN12" i="3"/>
  <c r="CP12" i="3"/>
  <c r="J13" i="3"/>
  <c r="Q13" i="3"/>
  <c r="X13" i="3"/>
  <c r="AC13" i="3"/>
  <c r="AI13" i="3"/>
  <c r="AP13" i="3"/>
  <c r="AW13" i="3"/>
  <c r="BI13" i="3"/>
  <c r="BO13" i="3"/>
  <c r="BV13" i="3"/>
  <c r="CC13" i="3"/>
  <c r="CJ13" i="3"/>
  <c r="CO13" i="3"/>
  <c r="F14" i="3"/>
  <c r="G14" i="3"/>
  <c r="N14" i="3"/>
  <c r="O14" i="3"/>
  <c r="V14" i="3"/>
  <c r="W14" i="3"/>
  <c r="AC14" i="3"/>
  <c r="AD14" i="3"/>
  <c r="AE14" i="3"/>
  <c r="AH14" i="3"/>
  <c r="AL14" i="3"/>
  <c r="AM14" i="3"/>
  <c r="AT14" i="3"/>
  <c r="AU14" i="3"/>
  <c r="BB14" i="3"/>
  <c r="BC14" i="3"/>
  <c r="BI14" i="3"/>
  <c r="BJ14" i="3"/>
  <c r="BK14" i="3"/>
  <c r="BN14" i="3"/>
  <c r="BR14" i="3"/>
  <c r="BS14" i="3"/>
  <c r="BZ14" i="3"/>
  <c r="CA14" i="3"/>
  <c r="CH14" i="3"/>
  <c r="CI14" i="3"/>
  <c r="CO14" i="3"/>
  <c r="CP14" i="3"/>
  <c r="D15" i="3"/>
  <c r="G15" i="3"/>
  <c r="L15" i="3"/>
  <c r="M15" i="3"/>
  <c r="O15" i="3"/>
  <c r="T15" i="3"/>
  <c r="W15" i="3"/>
  <c r="AA15" i="3"/>
  <c r="AB15" i="3"/>
  <c r="AE15" i="3"/>
  <c r="AH15" i="3"/>
  <c r="AJ15" i="3"/>
  <c r="AM15" i="3"/>
  <c r="AR15" i="3"/>
  <c r="AS15" i="3"/>
  <c r="AU15" i="3"/>
  <c r="AZ15" i="3"/>
  <c r="BC15" i="3"/>
  <c r="BG15" i="3"/>
  <c r="BH15" i="3"/>
  <c r="BK15" i="3"/>
  <c r="BN15" i="3"/>
  <c r="BP15" i="3"/>
  <c r="BS15" i="3"/>
  <c r="BX15" i="3"/>
  <c r="BY15" i="3"/>
  <c r="CA15" i="3"/>
  <c r="CF15" i="3"/>
  <c r="CI15" i="3"/>
  <c r="CM15" i="3"/>
  <c r="CN15" i="3"/>
  <c r="D16" i="3"/>
  <c r="G16" i="3"/>
  <c r="L16" i="3"/>
  <c r="O16" i="3"/>
  <c r="R16" i="3"/>
  <c r="T16" i="3"/>
  <c r="W16" i="3"/>
  <c r="Y16" i="3"/>
  <c r="AB16" i="3"/>
  <c r="AE16" i="3"/>
  <c r="AJ16" i="3"/>
  <c r="AM16" i="3"/>
  <c r="AR16" i="3"/>
  <c r="AU16" i="3"/>
  <c r="AX16" i="3"/>
  <c r="AZ16" i="3"/>
  <c r="BC16" i="3"/>
  <c r="BE16" i="3"/>
  <c r="BH16" i="3"/>
  <c r="BK16" i="3"/>
  <c r="BP16" i="3"/>
  <c r="BS16" i="3"/>
  <c r="BX16" i="3"/>
  <c r="CA16" i="3"/>
  <c r="CD16" i="3"/>
  <c r="CF16" i="3"/>
  <c r="CI16" i="3"/>
  <c r="CK16" i="3"/>
  <c r="CN16" i="3"/>
  <c r="D17" i="3"/>
  <c r="E17" i="3"/>
  <c r="F17" i="3"/>
  <c r="G17" i="3"/>
  <c r="L17" i="3"/>
  <c r="N17" i="3"/>
  <c r="O17" i="3"/>
  <c r="Q17" i="3"/>
  <c r="T17" i="3"/>
  <c r="V17" i="3"/>
  <c r="W17" i="3"/>
  <c r="AB17" i="3"/>
  <c r="AD17" i="3"/>
  <c r="AE17" i="3"/>
  <c r="AJ17" i="3"/>
  <c r="AK17" i="3"/>
  <c r="AL17" i="3"/>
  <c r="AM17" i="3"/>
  <c r="AR17" i="3"/>
  <c r="AT17" i="3"/>
  <c r="AU17" i="3"/>
  <c r="AW17" i="3"/>
  <c r="AZ17" i="3"/>
  <c r="BB17" i="3"/>
  <c r="BC17" i="3"/>
  <c r="BH17" i="3"/>
  <c r="BJ17" i="3"/>
  <c r="BK17" i="3"/>
  <c r="BP17" i="3"/>
  <c r="BQ17" i="3"/>
  <c r="BR17" i="3"/>
  <c r="BS17" i="3"/>
  <c r="BX17" i="3"/>
  <c r="BZ17" i="3"/>
  <c r="CA17" i="3"/>
  <c r="CC17" i="3"/>
  <c r="CF17" i="3"/>
  <c r="CH17" i="3"/>
  <c r="CI17" i="3"/>
  <c r="CN17" i="3"/>
  <c r="CP17" i="3"/>
  <c r="D18" i="3"/>
  <c r="F18" i="3"/>
  <c r="J18" i="3"/>
  <c r="K18" i="3"/>
  <c r="L18" i="3"/>
  <c r="N18" i="3"/>
  <c r="Q18" i="3"/>
  <c r="S18" i="3"/>
  <c r="T18" i="3"/>
  <c r="V18" i="3"/>
  <c r="AB18" i="3"/>
  <c r="AD18" i="3"/>
  <c r="AI18" i="3"/>
  <c r="AJ18" i="3"/>
  <c r="AL18" i="3"/>
  <c r="AP18" i="3"/>
  <c r="AQ18" i="3"/>
  <c r="AR18" i="3"/>
  <c r="AT18" i="3"/>
  <c r="AW18" i="3"/>
  <c r="AZ18" i="3"/>
  <c r="BB18" i="3"/>
  <c r="BH18" i="3"/>
  <c r="BJ18" i="3"/>
  <c r="BO18" i="3"/>
  <c r="BP18" i="3"/>
  <c r="BR18" i="3"/>
  <c r="BV18" i="3"/>
  <c r="BW18" i="3"/>
  <c r="BX18" i="3"/>
  <c r="BZ18" i="3"/>
  <c r="CC18" i="3"/>
  <c r="CE18" i="3"/>
  <c r="CF18" i="3"/>
  <c r="CH18" i="3"/>
  <c r="CK18" i="3"/>
  <c r="CN18" i="3"/>
  <c r="CP18" i="3"/>
  <c r="F19" i="3"/>
  <c r="G19" i="3"/>
  <c r="I19" i="3"/>
  <c r="N19" i="3"/>
  <c r="O19" i="3"/>
  <c r="V19" i="3"/>
  <c r="W19" i="3"/>
  <c r="AA19" i="3"/>
  <c r="AD19" i="3"/>
  <c r="AE19" i="3"/>
  <c r="AG19" i="3"/>
  <c r="AI19" i="3"/>
  <c r="AL19" i="3"/>
  <c r="AM19" i="3"/>
  <c r="AN19" i="3"/>
  <c r="AQ19" i="3"/>
  <c r="AT19" i="3"/>
  <c r="AU19" i="3"/>
  <c r="BB19" i="3"/>
  <c r="BC19" i="3"/>
  <c r="BG19" i="3"/>
  <c r="BJ19" i="3"/>
  <c r="BK19" i="3"/>
  <c r="BM19" i="3"/>
  <c r="BO19" i="3"/>
  <c r="BR19" i="3"/>
  <c r="BS19" i="3"/>
  <c r="BT19" i="3"/>
  <c r="BU19" i="3"/>
  <c r="BZ19" i="3"/>
  <c r="CA19" i="3"/>
  <c r="CH19" i="3"/>
  <c r="CI19" i="3"/>
  <c r="CM19" i="3"/>
  <c r="CP19" i="3"/>
  <c r="D3" i="3"/>
  <c r="D4" i="3" s="1"/>
  <c r="E3" i="3"/>
  <c r="E15" i="3" s="1"/>
  <c r="F3" i="3"/>
  <c r="F6" i="3" s="1"/>
  <c r="G3" i="3"/>
  <c r="G20" i="3" s="1"/>
  <c r="H3" i="3"/>
  <c r="H14" i="3" s="1"/>
  <c r="I3" i="3"/>
  <c r="J3" i="3"/>
  <c r="J16" i="3" s="1"/>
  <c r="K3" i="3"/>
  <c r="K7" i="3" s="1"/>
  <c r="L3" i="3"/>
  <c r="L4" i="3" s="1"/>
  <c r="M3" i="3"/>
  <c r="M9" i="3" s="1"/>
  <c r="N3" i="3"/>
  <c r="N6" i="3" s="1"/>
  <c r="O3" i="3"/>
  <c r="O20" i="3" s="1"/>
  <c r="P3" i="3"/>
  <c r="Q3" i="3"/>
  <c r="R3" i="3"/>
  <c r="R20" i="3" s="1"/>
  <c r="S3" i="3"/>
  <c r="S5" i="3" s="1"/>
  <c r="T3" i="3"/>
  <c r="T4" i="3" s="1"/>
  <c r="U3" i="3"/>
  <c r="U12" i="3" s="1"/>
  <c r="V3" i="3"/>
  <c r="V6" i="3" s="1"/>
  <c r="W3" i="3"/>
  <c r="W20" i="3" s="1"/>
  <c r="X3" i="3"/>
  <c r="X12" i="3" s="1"/>
  <c r="Y3" i="3"/>
  <c r="Z3" i="3"/>
  <c r="Z14" i="3" s="1"/>
  <c r="AA3" i="3"/>
  <c r="AA7" i="3" s="1"/>
  <c r="AB3" i="3"/>
  <c r="AB4" i="3" s="1"/>
  <c r="AC3" i="3"/>
  <c r="AC15" i="3" s="1"/>
  <c r="AD3" i="3"/>
  <c r="AD6" i="3" s="1"/>
  <c r="AE3" i="3"/>
  <c r="AE20" i="3" s="1"/>
  <c r="AF3" i="3"/>
  <c r="AF16" i="3" s="1"/>
  <c r="AG3" i="3"/>
  <c r="AH3" i="3"/>
  <c r="AH8" i="3" s="1"/>
  <c r="AI3" i="3"/>
  <c r="AI6" i="3" s="1"/>
  <c r="AJ3" i="3"/>
  <c r="AJ4" i="3" s="1"/>
  <c r="AK3" i="3"/>
  <c r="AK13" i="3" s="1"/>
  <c r="AL3" i="3"/>
  <c r="AL6" i="3" s="1"/>
  <c r="AM3" i="3"/>
  <c r="AM20" i="3" s="1"/>
  <c r="AN3" i="3"/>
  <c r="AO3" i="3"/>
  <c r="AP3" i="3"/>
  <c r="AP14" i="3" s="1"/>
  <c r="AQ3" i="3"/>
  <c r="AQ7" i="3" s="1"/>
  <c r="AR3" i="3"/>
  <c r="AR4" i="3" s="1"/>
  <c r="AS3" i="3"/>
  <c r="AS13" i="3" s="1"/>
  <c r="AT3" i="3"/>
  <c r="AT6" i="3" s="1"/>
  <c r="AU3" i="3"/>
  <c r="AU20" i="3" s="1"/>
  <c r="AV3" i="3"/>
  <c r="AW3" i="3"/>
  <c r="AX3" i="3"/>
  <c r="AX20" i="3" s="1"/>
  <c r="AY3" i="3"/>
  <c r="AY18" i="3" s="1"/>
  <c r="AZ3" i="3"/>
  <c r="AZ4" i="3" s="1"/>
  <c r="BA3" i="3"/>
  <c r="BA17" i="3" s="1"/>
  <c r="BB3" i="3"/>
  <c r="BB20" i="3" s="1"/>
  <c r="BC3" i="3"/>
  <c r="BC20" i="3" s="1"/>
  <c r="BD3" i="3"/>
  <c r="BD8" i="3" s="1"/>
  <c r="BE3" i="3"/>
  <c r="BF3" i="3"/>
  <c r="BF10" i="3" s="1"/>
  <c r="BG3" i="3"/>
  <c r="BG7" i="3" s="1"/>
  <c r="BH3" i="3"/>
  <c r="BH4" i="3" s="1"/>
  <c r="BI3" i="3"/>
  <c r="BI20" i="3" s="1"/>
  <c r="BJ3" i="3"/>
  <c r="BJ7" i="3" s="1"/>
  <c r="BK3" i="3"/>
  <c r="BK20" i="3" s="1"/>
  <c r="BL3" i="3"/>
  <c r="BL11" i="3" s="1"/>
  <c r="BM3" i="3"/>
  <c r="BN3" i="3"/>
  <c r="BN13" i="3" s="1"/>
  <c r="BO3" i="3"/>
  <c r="BO15" i="3" s="1"/>
  <c r="BP3" i="3"/>
  <c r="BP4" i="3" s="1"/>
  <c r="BQ3" i="3"/>
  <c r="BQ15" i="3" s="1"/>
  <c r="BR3" i="3"/>
  <c r="BR4" i="3" s="1"/>
  <c r="BS3" i="3"/>
  <c r="BS20" i="3" s="1"/>
  <c r="BT3" i="3"/>
  <c r="BT14" i="3" s="1"/>
  <c r="BU3" i="3"/>
  <c r="BV3" i="3"/>
  <c r="BV16" i="3" s="1"/>
  <c r="BW3" i="3"/>
  <c r="BW7" i="3" s="1"/>
  <c r="BX3" i="3"/>
  <c r="BX4" i="3" s="1"/>
  <c r="BY3" i="3"/>
  <c r="BY9" i="3" s="1"/>
  <c r="BZ3" i="3"/>
  <c r="BZ7" i="3" s="1"/>
  <c r="CA3" i="3"/>
  <c r="CA20" i="3" s="1"/>
  <c r="CB3" i="3"/>
  <c r="CC3" i="3"/>
  <c r="CD3" i="3"/>
  <c r="CD20" i="3" s="1"/>
  <c r="CE3" i="3"/>
  <c r="CE5" i="3" s="1"/>
  <c r="CF3" i="3"/>
  <c r="CF4" i="3" s="1"/>
  <c r="CG3" i="3"/>
  <c r="CG12" i="3" s="1"/>
  <c r="CH3" i="3"/>
  <c r="CH20" i="3" s="1"/>
  <c r="CI3" i="3"/>
  <c r="CI20" i="3" s="1"/>
  <c r="CJ3" i="3"/>
  <c r="CJ6" i="3" s="1"/>
  <c r="CK3" i="3"/>
  <c r="CL3" i="3"/>
  <c r="CL14" i="3" s="1"/>
  <c r="CM3" i="3"/>
  <c r="CM7" i="3" s="1"/>
  <c r="CN3" i="3"/>
  <c r="CN4" i="3" s="1"/>
  <c r="CO3" i="3"/>
  <c r="CO20" i="3" s="1"/>
  <c r="CP3" i="3"/>
  <c r="CP7" i="3" s="1"/>
  <c r="D20" i="7"/>
  <c r="E20" i="7"/>
  <c r="G20" i="7"/>
  <c r="L20" i="7"/>
  <c r="M20" i="7"/>
  <c r="N20" i="7"/>
  <c r="T20" i="7"/>
  <c r="U20" i="7"/>
  <c r="AB20" i="7"/>
  <c r="AC20" i="7"/>
  <c r="AJ20" i="7"/>
  <c r="AK20" i="7"/>
  <c r="AM20" i="7"/>
  <c r="AR20" i="7"/>
  <c r="AS20" i="7"/>
  <c r="AT20" i="7"/>
  <c r="AZ20" i="7"/>
  <c r="BA20" i="7"/>
  <c r="BH20" i="7"/>
  <c r="BI20" i="7"/>
  <c r="BP20" i="7"/>
  <c r="BQ20" i="7"/>
  <c r="BS20" i="7"/>
  <c r="BX20" i="7"/>
  <c r="BY20" i="7"/>
  <c r="BZ20" i="7"/>
  <c r="CF20" i="7"/>
  <c r="CG20" i="7"/>
  <c r="CN20" i="7"/>
  <c r="CO20" i="7"/>
  <c r="D4" i="7"/>
  <c r="F4" i="7"/>
  <c r="L4" i="7"/>
  <c r="S4" i="7"/>
  <c r="T4" i="7"/>
  <c r="AB4" i="7"/>
  <c r="AJ4" i="7"/>
  <c r="AL4" i="7"/>
  <c r="AR4" i="7"/>
  <c r="AY4" i="7"/>
  <c r="AZ4" i="7"/>
  <c r="BH4" i="7"/>
  <c r="BP4" i="7"/>
  <c r="BR4" i="7"/>
  <c r="BX4" i="7"/>
  <c r="CE4" i="7"/>
  <c r="CF4" i="7"/>
  <c r="CN4" i="7"/>
  <c r="F5" i="7"/>
  <c r="K5" i="7"/>
  <c r="X5" i="7"/>
  <c r="AE5" i="7"/>
  <c r="AL5" i="7"/>
  <c r="AQ5" i="7"/>
  <c r="BD5" i="7"/>
  <c r="BK5" i="7"/>
  <c r="BR5" i="7"/>
  <c r="BW5" i="7"/>
  <c r="CJ5" i="7"/>
  <c r="D6" i="7"/>
  <c r="E6" i="7"/>
  <c r="K6" i="7"/>
  <c r="L6" i="7"/>
  <c r="M6" i="7"/>
  <c r="P6" i="7"/>
  <c r="T6" i="7"/>
  <c r="U6" i="7"/>
  <c r="V6" i="7"/>
  <c r="AB6" i="7"/>
  <c r="AC6" i="7"/>
  <c r="AJ6" i="7"/>
  <c r="AK6" i="7"/>
  <c r="AQ6" i="7"/>
  <c r="AR6" i="7"/>
  <c r="AS6" i="7"/>
  <c r="AV6" i="7"/>
  <c r="AZ6" i="7"/>
  <c r="BA6" i="7"/>
  <c r="BB6" i="7"/>
  <c r="BH6" i="7"/>
  <c r="BI6" i="7"/>
  <c r="BP6" i="7"/>
  <c r="BQ6" i="7"/>
  <c r="BW6" i="7"/>
  <c r="BX6" i="7"/>
  <c r="BY6" i="7"/>
  <c r="CB6" i="7"/>
  <c r="CF6" i="7"/>
  <c r="CG6" i="7"/>
  <c r="CH6" i="7"/>
  <c r="CN6" i="7"/>
  <c r="CO6" i="7"/>
  <c r="E7" i="7"/>
  <c r="M7" i="7"/>
  <c r="P7" i="7"/>
  <c r="U7" i="7"/>
  <c r="AA7" i="7"/>
  <c r="AC7" i="7"/>
  <c r="AK7" i="7"/>
  <c r="AS7" i="7"/>
  <c r="AV7" i="7"/>
  <c r="BA7" i="7"/>
  <c r="BG7" i="7"/>
  <c r="BI7" i="7"/>
  <c r="BQ7" i="7"/>
  <c r="BY7" i="7"/>
  <c r="CB7" i="7"/>
  <c r="CG7" i="7"/>
  <c r="CM7" i="7"/>
  <c r="CO7" i="7"/>
  <c r="E8" i="7"/>
  <c r="G8" i="7"/>
  <c r="M8" i="7"/>
  <c r="N8" i="7"/>
  <c r="U8" i="7"/>
  <c r="AC8" i="7"/>
  <c r="AF8" i="7"/>
  <c r="AK8" i="7"/>
  <c r="AM8" i="7"/>
  <c r="AS8" i="7"/>
  <c r="AT8" i="7"/>
  <c r="BA8" i="7"/>
  <c r="BI8" i="7"/>
  <c r="BL8" i="7"/>
  <c r="BQ8" i="7"/>
  <c r="BS8" i="7"/>
  <c r="BY8" i="7"/>
  <c r="BZ8" i="7"/>
  <c r="CG8" i="7"/>
  <c r="CO8" i="7"/>
  <c r="D9" i="7"/>
  <c r="E9" i="7"/>
  <c r="L9" i="7"/>
  <c r="M9" i="7"/>
  <c r="S9" i="7"/>
  <c r="T9" i="7"/>
  <c r="U9" i="7"/>
  <c r="Z9" i="7"/>
  <c r="AB9" i="7"/>
  <c r="AC9" i="7"/>
  <c r="AE9" i="7"/>
  <c r="AJ9" i="7"/>
  <c r="AK9" i="7"/>
  <c r="AR9" i="7"/>
  <c r="AS9" i="7"/>
  <c r="AY9" i="7"/>
  <c r="AZ9" i="7"/>
  <c r="BA9" i="7"/>
  <c r="BH9" i="7"/>
  <c r="BI9" i="7"/>
  <c r="BK9" i="7"/>
  <c r="BP9" i="7"/>
  <c r="BQ9" i="7"/>
  <c r="BX9" i="7"/>
  <c r="BY9" i="7"/>
  <c r="CE9" i="7"/>
  <c r="CF9" i="7"/>
  <c r="CG9" i="7"/>
  <c r="CN9" i="7"/>
  <c r="CO9" i="7"/>
  <c r="D10" i="7"/>
  <c r="L10" i="7"/>
  <c r="T10" i="7"/>
  <c r="X10" i="7"/>
  <c r="AB10" i="7"/>
  <c r="AE10" i="7"/>
  <c r="AJ10" i="7"/>
  <c r="AR10" i="7"/>
  <c r="AZ10" i="7"/>
  <c r="BD10" i="7"/>
  <c r="BH10" i="7"/>
  <c r="BK10" i="7"/>
  <c r="BP10" i="7"/>
  <c r="BX10" i="7"/>
  <c r="CF10" i="7"/>
  <c r="CJ10" i="7"/>
  <c r="CN10" i="7"/>
  <c r="D11" i="7"/>
  <c r="E11" i="7"/>
  <c r="L11" i="7"/>
  <c r="M11" i="7"/>
  <c r="O11" i="7"/>
  <c r="T11" i="7"/>
  <c r="U11" i="7"/>
  <c r="V11" i="7"/>
  <c r="AB11" i="7"/>
  <c r="AC11" i="7"/>
  <c r="AJ11" i="7"/>
  <c r="AK11" i="7"/>
  <c r="AR11" i="7"/>
  <c r="AS11" i="7"/>
  <c r="AU11" i="7"/>
  <c r="AZ11" i="7"/>
  <c r="BA11" i="7"/>
  <c r="BB11" i="7"/>
  <c r="BH11" i="7"/>
  <c r="BI11" i="7"/>
  <c r="BP11" i="7"/>
  <c r="BQ11" i="7"/>
  <c r="BX11" i="7"/>
  <c r="BY11" i="7"/>
  <c r="CA11" i="7"/>
  <c r="CF11" i="7"/>
  <c r="CG11" i="7"/>
  <c r="CH11" i="7"/>
  <c r="CN11" i="7"/>
  <c r="CO11" i="7"/>
  <c r="D12" i="7"/>
  <c r="L12" i="7"/>
  <c r="N12" i="7"/>
  <c r="T12" i="7"/>
  <c r="AA12" i="7"/>
  <c r="AB12" i="7"/>
  <c r="AH12" i="7"/>
  <c r="AJ12" i="7"/>
  <c r="AR12" i="7"/>
  <c r="AT12" i="7"/>
  <c r="AZ12" i="7"/>
  <c r="BG12" i="7"/>
  <c r="BH12" i="7"/>
  <c r="BN12" i="7"/>
  <c r="BP12" i="7"/>
  <c r="BX12" i="7"/>
  <c r="BZ12" i="7"/>
  <c r="CF12" i="7"/>
  <c r="CM12" i="7"/>
  <c r="CN12" i="7"/>
  <c r="G13" i="7"/>
  <c r="H13" i="7"/>
  <c r="N13" i="7"/>
  <c r="S13" i="7"/>
  <c r="AF13" i="7"/>
  <c r="AM13" i="7"/>
  <c r="AT13" i="7"/>
  <c r="AY13" i="7"/>
  <c r="BL13" i="7"/>
  <c r="BS13" i="7"/>
  <c r="BT13" i="7"/>
  <c r="BZ13" i="7"/>
  <c r="CE13" i="7"/>
  <c r="D14" i="7"/>
  <c r="E14" i="7"/>
  <c r="L14" i="7"/>
  <c r="M14" i="7"/>
  <c r="S14" i="7"/>
  <c r="T14" i="7"/>
  <c r="U14" i="7"/>
  <c r="X14" i="7"/>
  <c r="AB14" i="7"/>
  <c r="AC14" i="7"/>
  <c r="AD14" i="7"/>
  <c r="AF14" i="7"/>
  <c r="AJ14" i="7"/>
  <c r="AK14" i="7"/>
  <c r="AR14" i="7"/>
  <c r="AS14" i="7"/>
  <c r="AY14" i="7"/>
  <c r="AZ14" i="7"/>
  <c r="BA14" i="7"/>
  <c r="BD14" i="7"/>
  <c r="BG14" i="7"/>
  <c r="BH14" i="7"/>
  <c r="BI14" i="7"/>
  <c r="BJ14" i="7"/>
  <c r="BP14" i="7"/>
  <c r="BQ14" i="7"/>
  <c r="BX14" i="7"/>
  <c r="BY14" i="7"/>
  <c r="CE14" i="7"/>
  <c r="CF14" i="7"/>
  <c r="CG14" i="7"/>
  <c r="CJ14" i="7"/>
  <c r="CN14" i="7"/>
  <c r="CO14" i="7"/>
  <c r="CP14" i="7"/>
  <c r="D15" i="7"/>
  <c r="E15" i="7"/>
  <c r="L15" i="7"/>
  <c r="M15" i="7"/>
  <c r="P15" i="7"/>
  <c r="S15" i="7"/>
  <c r="T15" i="7"/>
  <c r="U15" i="7"/>
  <c r="AB15" i="7"/>
  <c r="AC15" i="7"/>
  <c r="AI15" i="7"/>
  <c r="AJ15" i="7"/>
  <c r="AK15" i="7"/>
  <c r="AR15" i="7"/>
  <c r="AS15" i="7"/>
  <c r="AV15" i="7"/>
  <c r="AY15" i="7"/>
  <c r="AZ15" i="7"/>
  <c r="BA15" i="7"/>
  <c r="BH15" i="7"/>
  <c r="BI15" i="7"/>
  <c r="BO15" i="7"/>
  <c r="BP15" i="7"/>
  <c r="BQ15" i="7"/>
  <c r="BX15" i="7"/>
  <c r="BY15" i="7"/>
  <c r="CB15" i="7"/>
  <c r="CE15" i="7"/>
  <c r="CF15" i="7"/>
  <c r="CG15" i="7"/>
  <c r="CN15" i="7"/>
  <c r="CO15" i="7"/>
  <c r="E16" i="7"/>
  <c r="H16" i="7"/>
  <c r="M16" i="7"/>
  <c r="N16" i="7"/>
  <c r="P16" i="7"/>
  <c r="R16" i="7"/>
  <c r="U16" i="7"/>
  <c r="X16" i="7"/>
  <c r="AC16" i="7"/>
  <c r="AD16" i="7"/>
  <c r="AE16" i="7"/>
  <c r="AK16" i="7"/>
  <c r="AN16" i="7"/>
  <c r="AS16" i="7"/>
  <c r="AT16" i="7"/>
  <c r="AV16" i="7"/>
  <c r="BA16" i="7"/>
  <c r="BD16" i="7"/>
  <c r="BI16" i="7"/>
  <c r="BJ16" i="7"/>
  <c r="BK16" i="7"/>
  <c r="BN16" i="7"/>
  <c r="BQ16" i="7"/>
  <c r="BT16" i="7"/>
  <c r="BY16" i="7"/>
  <c r="BZ16" i="7"/>
  <c r="CB16" i="7"/>
  <c r="CD16" i="7"/>
  <c r="CG16" i="7"/>
  <c r="CJ16" i="7"/>
  <c r="CO16" i="7"/>
  <c r="CP16" i="7"/>
  <c r="D17" i="7"/>
  <c r="E17" i="7"/>
  <c r="G17" i="7"/>
  <c r="L17" i="7"/>
  <c r="M17" i="7"/>
  <c r="N17" i="7"/>
  <c r="S17" i="7"/>
  <c r="T17" i="7"/>
  <c r="U17" i="7"/>
  <c r="W17" i="7"/>
  <c r="AB17" i="7"/>
  <c r="AC17" i="7"/>
  <c r="AI17" i="7"/>
  <c r="AJ17" i="7"/>
  <c r="AK17" i="7"/>
  <c r="AM17" i="7"/>
  <c r="AR17" i="7"/>
  <c r="AS17" i="7"/>
  <c r="AT17" i="7"/>
  <c r="AY17" i="7"/>
  <c r="AZ17" i="7"/>
  <c r="BA17" i="7"/>
  <c r="BC17" i="7"/>
  <c r="BH17" i="7"/>
  <c r="BI17" i="7"/>
  <c r="BO17" i="7"/>
  <c r="BP17" i="7"/>
  <c r="BQ17" i="7"/>
  <c r="BS17" i="7"/>
  <c r="BX17" i="7"/>
  <c r="BY17" i="7"/>
  <c r="BZ17" i="7"/>
  <c r="CE17" i="7"/>
  <c r="CF17" i="7"/>
  <c r="CG17" i="7"/>
  <c r="CI17" i="7"/>
  <c r="CN17" i="7"/>
  <c r="CO17" i="7"/>
  <c r="D18" i="7"/>
  <c r="H18" i="7"/>
  <c r="L18" i="7"/>
  <c r="P18" i="7"/>
  <c r="S18" i="7"/>
  <c r="T18" i="7"/>
  <c r="X18" i="7"/>
  <c r="AB18" i="7"/>
  <c r="AE18" i="7"/>
  <c r="AF18" i="7"/>
  <c r="AH18" i="7"/>
  <c r="AJ18" i="7"/>
  <c r="AN18" i="7"/>
  <c r="AR18" i="7"/>
  <c r="AV18" i="7"/>
  <c r="AY18" i="7"/>
  <c r="AZ18" i="7"/>
  <c r="BD18" i="7"/>
  <c r="BH18" i="7"/>
  <c r="BK18" i="7"/>
  <c r="BL18" i="7"/>
  <c r="BP18" i="7"/>
  <c r="BT18" i="7"/>
  <c r="BU18" i="7"/>
  <c r="BX18" i="7"/>
  <c r="CB18" i="7"/>
  <c r="CD18" i="7"/>
  <c r="CE18" i="7"/>
  <c r="CF18" i="7"/>
  <c r="CJ18" i="7"/>
  <c r="CN18" i="7"/>
  <c r="D19" i="7"/>
  <c r="E19" i="7"/>
  <c r="G19" i="7"/>
  <c r="H19" i="7"/>
  <c r="L19" i="7"/>
  <c r="M19" i="7"/>
  <c r="N19" i="7"/>
  <c r="Q19" i="7"/>
  <c r="T19" i="7"/>
  <c r="U19" i="7"/>
  <c r="W19" i="7"/>
  <c r="X19" i="7"/>
  <c r="AB19" i="7"/>
  <c r="AC19" i="7"/>
  <c r="AJ19" i="7"/>
  <c r="AK19" i="7"/>
  <c r="AM19" i="7"/>
  <c r="AN19" i="7"/>
  <c r="AR19" i="7"/>
  <c r="AS19" i="7"/>
  <c r="AT19" i="7"/>
  <c r="AZ19" i="7"/>
  <c r="BA19" i="7"/>
  <c r="BC19" i="7"/>
  <c r="BD19" i="7"/>
  <c r="BH19" i="7"/>
  <c r="BI19" i="7"/>
  <c r="BP19" i="7"/>
  <c r="BQ19" i="7"/>
  <c r="BS19" i="7"/>
  <c r="BT19" i="7"/>
  <c r="BX19" i="7"/>
  <c r="BY19" i="7"/>
  <c r="BZ19" i="7"/>
  <c r="CF19" i="7"/>
  <c r="CG19" i="7"/>
  <c r="CI19" i="7"/>
  <c r="CJ19" i="7"/>
  <c r="CN19" i="7"/>
  <c r="CO19" i="7"/>
  <c r="D3" i="7"/>
  <c r="D7" i="7" s="1"/>
  <c r="E3" i="7"/>
  <c r="E4" i="7" s="1"/>
  <c r="F3" i="7"/>
  <c r="G3" i="7"/>
  <c r="G11" i="7" s="1"/>
  <c r="H3" i="7"/>
  <c r="H5" i="7" s="1"/>
  <c r="I3" i="7"/>
  <c r="I11" i="7" s="1"/>
  <c r="J3" i="7"/>
  <c r="K3" i="7"/>
  <c r="K4" i="7" s="1"/>
  <c r="L3" i="7"/>
  <c r="L7" i="7" s="1"/>
  <c r="M3" i="7"/>
  <c r="M4" i="7" s="1"/>
  <c r="N3" i="7"/>
  <c r="O3" i="7"/>
  <c r="O8" i="7" s="1"/>
  <c r="P3" i="7"/>
  <c r="P8" i="7" s="1"/>
  <c r="Q3" i="7"/>
  <c r="R3" i="7"/>
  <c r="S3" i="7"/>
  <c r="S7" i="7" s="1"/>
  <c r="T3" i="7"/>
  <c r="T7" i="7" s="1"/>
  <c r="U3" i="7"/>
  <c r="U4" i="7" s="1"/>
  <c r="V3" i="7"/>
  <c r="W3" i="7"/>
  <c r="W9" i="7" s="1"/>
  <c r="X3" i="7"/>
  <c r="X13" i="7" s="1"/>
  <c r="Y3" i="7"/>
  <c r="Z3" i="7"/>
  <c r="AA3" i="7"/>
  <c r="AA4" i="7" s="1"/>
  <c r="AB3" i="7"/>
  <c r="AB7" i="7" s="1"/>
  <c r="AC3" i="7"/>
  <c r="AC4" i="7" s="1"/>
  <c r="AD3" i="7"/>
  <c r="AE3" i="7"/>
  <c r="AE20" i="7" s="1"/>
  <c r="AF3" i="7"/>
  <c r="AF5" i="7" s="1"/>
  <c r="AG3" i="7"/>
  <c r="AH3" i="7"/>
  <c r="AI3" i="7"/>
  <c r="AI5" i="7" s="1"/>
  <c r="AJ3" i="7"/>
  <c r="AJ7" i="7" s="1"/>
  <c r="AK3" i="7"/>
  <c r="AK4" i="7" s="1"/>
  <c r="AL3" i="7"/>
  <c r="AM3" i="7"/>
  <c r="AM16" i="7" s="1"/>
  <c r="AN3" i="7"/>
  <c r="AN8" i="7" s="1"/>
  <c r="AO3" i="7"/>
  <c r="AO12" i="7" s="1"/>
  <c r="AP3" i="7"/>
  <c r="AQ3" i="7"/>
  <c r="AQ9" i="7" s="1"/>
  <c r="AR3" i="7"/>
  <c r="AR7" i="7" s="1"/>
  <c r="AS3" i="7"/>
  <c r="AS4" i="7" s="1"/>
  <c r="AT3" i="7"/>
  <c r="AU3" i="7"/>
  <c r="AU20" i="7" s="1"/>
  <c r="AV3" i="7"/>
  <c r="AV13" i="7" s="1"/>
  <c r="AW3" i="7"/>
  <c r="AX3" i="7"/>
  <c r="AY3" i="7"/>
  <c r="AY12" i="7" s="1"/>
  <c r="AZ3" i="7"/>
  <c r="AZ7" i="7" s="1"/>
  <c r="BA3" i="7"/>
  <c r="BA4" i="7" s="1"/>
  <c r="BB3" i="7"/>
  <c r="BC3" i="7"/>
  <c r="BC5" i="7" s="1"/>
  <c r="BD3" i="7"/>
  <c r="BD6" i="7" s="1"/>
  <c r="BE3" i="7"/>
  <c r="BF3" i="7"/>
  <c r="BG3" i="7"/>
  <c r="BG9" i="7" s="1"/>
  <c r="BH3" i="7"/>
  <c r="BH7" i="7" s="1"/>
  <c r="BI3" i="7"/>
  <c r="BI4" i="7" s="1"/>
  <c r="BJ3" i="7"/>
  <c r="BK3" i="7"/>
  <c r="BK8" i="7" s="1"/>
  <c r="BL3" i="7"/>
  <c r="BL10" i="7" s="1"/>
  <c r="BM3" i="7"/>
  <c r="BM20" i="7" s="1"/>
  <c r="BN3" i="7"/>
  <c r="BO3" i="7"/>
  <c r="BO12" i="7" s="1"/>
  <c r="BP3" i="7"/>
  <c r="BP7" i="7" s="1"/>
  <c r="BQ3" i="7"/>
  <c r="BQ4" i="7" s="1"/>
  <c r="BR3" i="7"/>
  <c r="BS3" i="7"/>
  <c r="BS11" i="7" s="1"/>
  <c r="BT3" i="7"/>
  <c r="BT5" i="7" s="1"/>
  <c r="BU3" i="7"/>
  <c r="BU12" i="7" s="1"/>
  <c r="BV3" i="7"/>
  <c r="BW3" i="7"/>
  <c r="BW4" i="7" s="1"/>
  <c r="BX3" i="7"/>
  <c r="BX7" i="7" s="1"/>
  <c r="BY3" i="7"/>
  <c r="BY4" i="7" s="1"/>
  <c r="BZ3" i="7"/>
  <c r="CA3" i="7"/>
  <c r="CA8" i="7" s="1"/>
  <c r="CB3" i="7"/>
  <c r="CB8" i="7" s="1"/>
  <c r="CC3" i="7"/>
  <c r="CD3" i="7"/>
  <c r="CE3" i="7"/>
  <c r="CE7" i="7" s="1"/>
  <c r="CF3" i="7"/>
  <c r="CF7" i="7" s="1"/>
  <c r="CG3" i="7"/>
  <c r="CG4" i="7" s="1"/>
  <c r="CH3" i="7"/>
  <c r="CI3" i="7"/>
  <c r="CI9" i="7" s="1"/>
  <c r="CJ3" i="7"/>
  <c r="CJ13" i="7" s="1"/>
  <c r="CK3" i="7"/>
  <c r="CL3" i="7"/>
  <c r="CM3" i="7"/>
  <c r="CM4" i="7" s="1"/>
  <c r="CN3" i="7"/>
  <c r="CN7" i="7" s="1"/>
  <c r="CO3" i="7"/>
  <c r="CO4" i="7" s="1"/>
  <c r="CP3" i="7"/>
  <c r="D20" i="15"/>
  <c r="E20" i="15"/>
  <c r="L20" i="15"/>
  <c r="AB20" i="15"/>
  <c r="AJ20" i="15"/>
  <c r="AK20" i="15"/>
  <c r="AR20" i="15"/>
  <c r="BH20" i="15"/>
  <c r="BP20" i="15"/>
  <c r="BX20" i="15"/>
  <c r="CN20" i="15"/>
  <c r="D4" i="15"/>
  <c r="L4" i="15"/>
  <c r="T4" i="15"/>
  <c r="AB4" i="15"/>
  <c r="AJ4" i="15"/>
  <c r="AR4" i="15"/>
  <c r="AZ4" i="15"/>
  <c r="BH4" i="15"/>
  <c r="BL4" i="15"/>
  <c r="BP4" i="15"/>
  <c r="BX4" i="15"/>
  <c r="CF4" i="15"/>
  <c r="CN4" i="15"/>
  <c r="D5" i="15"/>
  <c r="L5" i="15"/>
  <c r="U5" i="15"/>
  <c r="AB5" i="15"/>
  <c r="AJ5" i="15"/>
  <c r="AR5" i="15"/>
  <c r="BH5" i="15"/>
  <c r="BL5" i="15"/>
  <c r="BP5" i="15"/>
  <c r="BX5" i="15"/>
  <c r="CG5" i="15"/>
  <c r="CN5" i="15"/>
  <c r="D6" i="15"/>
  <c r="L6" i="15"/>
  <c r="T6" i="15"/>
  <c r="AB6" i="15"/>
  <c r="AJ6" i="15"/>
  <c r="AK6" i="15"/>
  <c r="AR6" i="15"/>
  <c r="AZ6" i="15"/>
  <c r="BG6" i="15"/>
  <c r="BH6" i="15"/>
  <c r="BP6" i="15"/>
  <c r="BQ6" i="15"/>
  <c r="BX6" i="15"/>
  <c r="CF6" i="15"/>
  <c r="CM6" i="15"/>
  <c r="CN6" i="15"/>
  <c r="S7" i="15"/>
  <c r="CE7" i="15"/>
  <c r="D8" i="15"/>
  <c r="L8" i="15"/>
  <c r="T8" i="15"/>
  <c r="AB8" i="15"/>
  <c r="AJ8" i="15"/>
  <c r="AK8" i="15"/>
  <c r="AR8" i="15"/>
  <c r="AZ8" i="15"/>
  <c r="BD8" i="15"/>
  <c r="BH8" i="15"/>
  <c r="BP8" i="15"/>
  <c r="BQ8" i="15"/>
  <c r="BX8" i="15"/>
  <c r="CF8" i="15"/>
  <c r="CM8" i="15"/>
  <c r="CN8" i="15"/>
  <c r="D9" i="15"/>
  <c r="L9" i="15"/>
  <c r="M9" i="15"/>
  <c r="S9" i="15"/>
  <c r="T9" i="15"/>
  <c r="AI9" i="15"/>
  <c r="AJ9" i="15"/>
  <c r="AK9" i="15"/>
  <c r="AR9" i="15"/>
  <c r="AY9" i="15"/>
  <c r="AZ9" i="15"/>
  <c r="BP9" i="15"/>
  <c r="BQ9" i="15"/>
  <c r="BV9" i="15"/>
  <c r="BX9" i="15"/>
  <c r="CF9" i="15"/>
  <c r="CO9" i="15"/>
  <c r="E10" i="15"/>
  <c r="X10" i="15"/>
  <c r="AK10" i="15"/>
  <c r="AN10" i="15"/>
  <c r="BN10" i="15"/>
  <c r="BQ10" i="15"/>
  <c r="CJ10" i="15"/>
  <c r="D11" i="15"/>
  <c r="L11" i="15"/>
  <c r="M11" i="15"/>
  <c r="T11" i="15"/>
  <c r="AC11" i="15"/>
  <c r="AJ11" i="15"/>
  <c r="AR11" i="15"/>
  <c r="AS11" i="15"/>
  <c r="AZ11" i="15"/>
  <c r="BI11" i="15"/>
  <c r="BP11" i="15"/>
  <c r="BX11" i="15"/>
  <c r="BY11" i="15"/>
  <c r="CF11" i="15"/>
  <c r="CO11" i="15"/>
  <c r="D12" i="15"/>
  <c r="L12" i="15"/>
  <c r="R12" i="15"/>
  <c r="T12" i="15"/>
  <c r="AB12" i="15"/>
  <c r="AH12" i="15"/>
  <c r="AJ12" i="15"/>
  <c r="AR12" i="15"/>
  <c r="AX12" i="15"/>
  <c r="AZ12" i="15"/>
  <c r="BH12" i="15"/>
  <c r="BN12" i="15"/>
  <c r="BP12" i="15"/>
  <c r="BX12" i="15"/>
  <c r="CD12" i="15"/>
  <c r="CF12" i="15"/>
  <c r="CN12" i="15"/>
  <c r="D13" i="15"/>
  <c r="L13" i="15"/>
  <c r="T13" i="15"/>
  <c r="AJ13" i="15"/>
  <c r="AR13" i="15"/>
  <c r="AZ13" i="15"/>
  <c r="BP13" i="15"/>
  <c r="BQ13" i="15"/>
  <c r="BX13" i="15"/>
  <c r="CF13" i="15"/>
  <c r="D14" i="15"/>
  <c r="E14" i="15"/>
  <c r="L14" i="15"/>
  <c r="T14" i="15"/>
  <c r="AB14" i="15"/>
  <c r="AC14" i="15"/>
  <c r="AH14" i="15"/>
  <c r="AJ14" i="15"/>
  <c r="AQ14" i="15"/>
  <c r="AR14" i="15"/>
  <c r="AS14" i="15"/>
  <c r="AZ14" i="15"/>
  <c r="BA14" i="15"/>
  <c r="BD14" i="15"/>
  <c r="BH14" i="15"/>
  <c r="BL14" i="15"/>
  <c r="BN14" i="15"/>
  <c r="BO14" i="15"/>
  <c r="BX14" i="15"/>
  <c r="CE14" i="15"/>
  <c r="CF14" i="15"/>
  <c r="CG14" i="15"/>
  <c r="CJ14" i="15"/>
  <c r="CN14" i="15"/>
  <c r="CO14" i="15"/>
  <c r="M15" i="15"/>
  <c r="T15" i="15"/>
  <c r="X15" i="15"/>
  <c r="Z15" i="15"/>
  <c r="AA15" i="15"/>
  <c r="AB15" i="15"/>
  <c r="AF15" i="15"/>
  <c r="AI15" i="15"/>
  <c r="AJ15" i="15"/>
  <c r="AR15" i="15"/>
  <c r="AS15" i="15"/>
  <c r="AY15" i="15"/>
  <c r="AZ15" i="15"/>
  <c r="BA15" i="15"/>
  <c r="BG15" i="15"/>
  <c r="BH15" i="15"/>
  <c r="BI15" i="15"/>
  <c r="BP15" i="15"/>
  <c r="BQ15" i="15"/>
  <c r="BT15" i="15"/>
  <c r="BX15" i="15"/>
  <c r="BY15" i="15"/>
  <c r="CF15" i="15"/>
  <c r="CJ15" i="15"/>
  <c r="CL15" i="15"/>
  <c r="CM15" i="15"/>
  <c r="CN15" i="15"/>
  <c r="D16" i="15"/>
  <c r="E16" i="15"/>
  <c r="H16" i="15"/>
  <c r="L16" i="15"/>
  <c r="T16" i="15"/>
  <c r="U16" i="15"/>
  <c r="X16" i="15"/>
  <c r="Z16" i="15"/>
  <c r="AB16" i="15"/>
  <c r="AF16" i="15"/>
  <c r="AJ16" i="15"/>
  <c r="AK16" i="15"/>
  <c r="AP16" i="15"/>
  <c r="AR16" i="15"/>
  <c r="AS16" i="15"/>
  <c r="AZ16" i="15"/>
  <c r="BA16" i="15"/>
  <c r="BH16" i="15"/>
  <c r="BI16" i="15"/>
  <c r="BP16" i="15"/>
  <c r="BQ16" i="15"/>
  <c r="BT16" i="15"/>
  <c r="BX16" i="15"/>
  <c r="CF16" i="15"/>
  <c r="CG16" i="15"/>
  <c r="CJ16" i="15"/>
  <c r="CL16" i="15"/>
  <c r="CN16" i="15"/>
  <c r="D17" i="15"/>
  <c r="E17" i="15"/>
  <c r="L17" i="15"/>
  <c r="R17" i="15"/>
  <c r="S17" i="15"/>
  <c r="T17" i="15"/>
  <c r="U17" i="15"/>
  <c r="AA17" i="15"/>
  <c r="AB17" i="15"/>
  <c r="AH17" i="15"/>
  <c r="AI17" i="15"/>
  <c r="AJ17" i="15"/>
  <c r="AK17" i="15"/>
  <c r="AP17" i="15"/>
  <c r="AQ17" i="15"/>
  <c r="AR17" i="15"/>
  <c r="AS17" i="15"/>
  <c r="AY17" i="15"/>
  <c r="AZ17" i="15"/>
  <c r="BA17" i="15"/>
  <c r="BH17" i="15"/>
  <c r="BI17" i="15"/>
  <c r="BP17" i="15"/>
  <c r="BQ17" i="15"/>
  <c r="BX17" i="15"/>
  <c r="CD17" i="15"/>
  <c r="CE17" i="15"/>
  <c r="CF17" i="15"/>
  <c r="CG17" i="15"/>
  <c r="CM17" i="15"/>
  <c r="CN17" i="15"/>
  <c r="CO17" i="15"/>
  <c r="D18" i="15"/>
  <c r="L18" i="15"/>
  <c r="P18" i="15"/>
  <c r="R18" i="15"/>
  <c r="S18" i="15"/>
  <c r="T18" i="15"/>
  <c r="X18" i="15"/>
  <c r="AA18" i="15"/>
  <c r="AB18" i="15"/>
  <c r="AH18" i="15"/>
  <c r="AI18" i="15"/>
  <c r="AJ18" i="15"/>
  <c r="AP18" i="15"/>
  <c r="AQ18" i="15"/>
  <c r="AR18" i="15"/>
  <c r="AY18" i="15"/>
  <c r="AZ18" i="15"/>
  <c r="BD18" i="15"/>
  <c r="BH18" i="15"/>
  <c r="BL18" i="15"/>
  <c r="BP18" i="15"/>
  <c r="BX18" i="15"/>
  <c r="CB18" i="15"/>
  <c r="CD18" i="15"/>
  <c r="CE18" i="15"/>
  <c r="CF18" i="15"/>
  <c r="CJ18" i="15"/>
  <c r="CM18" i="15"/>
  <c r="CN18" i="15"/>
  <c r="D19" i="15"/>
  <c r="I19" i="15"/>
  <c r="K19" i="15"/>
  <c r="L19" i="15"/>
  <c r="M19" i="15"/>
  <c r="P19" i="15"/>
  <c r="S19" i="15"/>
  <c r="T19" i="15"/>
  <c r="U19" i="15"/>
  <c r="X19" i="15"/>
  <c r="AA19" i="15"/>
  <c r="AB19" i="15"/>
  <c r="AC19" i="15"/>
  <c r="AI19" i="15"/>
  <c r="AJ19" i="15"/>
  <c r="AK19" i="15"/>
  <c r="AQ19" i="15"/>
  <c r="AR19" i="15"/>
  <c r="AS19" i="15"/>
  <c r="AZ19" i="15"/>
  <c r="BA19" i="15"/>
  <c r="BD19" i="15"/>
  <c r="BG19" i="15"/>
  <c r="BH19" i="15"/>
  <c r="BI19" i="15"/>
  <c r="BL19" i="15"/>
  <c r="BP19" i="15"/>
  <c r="BW19" i="15"/>
  <c r="BX19" i="15"/>
  <c r="BY19" i="15"/>
  <c r="CB19" i="15"/>
  <c r="CE19" i="15"/>
  <c r="CF19" i="15"/>
  <c r="CG19" i="15"/>
  <c r="CJ19" i="15"/>
  <c r="CM19" i="15"/>
  <c r="CN19" i="15"/>
  <c r="CO19" i="15"/>
  <c r="D3" i="15"/>
  <c r="E3" i="15"/>
  <c r="E13" i="15" s="1"/>
  <c r="F3" i="15"/>
  <c r="G3" i="15"/>
  <c r="H3" i="15"/>
  <c r="H13" i="15" s="1"/>
  <c r="I3" i="15"/>
  <c r="I18" i="15" s="1"/>
  <c r="J3" i="15"/>
  <c r="J14" i="15" s="1"/>
  <c r="K3" i="15"/>
  <c r="L3" i="15"/>
  <c r="M3" i="15"/>
  <c r="N3" i="15"/>
  <c r="O3" i="15"/>
  <c r="P3" i="15"/>
  <c r="Q3" i="15"/>
  <c r="Q15" i="15" s="1"/>
  <c r="R3" i="15"/>
  <c r="S3" i="15"/>
  <c r="T3" i="15"/>
  <c r="U3" i="15"/>
  <c r="U20" i="15" s="1"/>
  <c r="V3" i="15"/>
  <c r="W3" i="15"/>
  <c r="X3" i="15"/>
  <c r="X13" i="15" s="1"/>
  <c r="Y3" i="15"/>
  <c r="Y18" i="15" s="1"/>
  <c r="Z3" i="15"/>
  <c r="Z4" i="15" s="1"/>
  <c r="AA3" i="15"/>
  <c r="AB3" i="15"/>
  <c r="AC3" i="15"/>
  <c r="AC16" i="15" s="1"/>
  <c r="AD3" i="15"/>
  <c r="AE3" i="15"/>
  <c r="AF3" i="15"/>
  <c r="AF7" i="15" s="1"/>
  <c r="AG3" i="15"/>
  <c r="AG16" i="15" s="1"/>
  <c r="AH3" i="15"/>
  <c r="AI3" i="15"/>
  <c r="AJ3" i="15"/>
  <c r="AK3" i="15"/>
  <c r="AK5" i="15" s="1"/>
  <c r="AL3" i="15"/>
  <c r="AM3" i="15"/>
  <c r="AN3" i="15"/>
  <c r="AN13" i="15" s="1"/>
  <c r="AO3" i="15"/>
  <c r="AP3" i="15"/>
  <c r="AP9" i="15" s="1"/>
  <c r="AQ3" i="15"/>
  <c r="AR3" i="15"/>
  <c r="AS3" i="15"/>
  <c r="AT3" i="15"/>
  <c r="AU3" i="15"/>
  <c r="AV3" i="15"/>
  <c r="AV4" i="15" s="1"/>
  <c r="AW3" i="15"/>
  <c r="AX3" i="15"/>
  <c r="AX10" i="15" s="1"/>
  <c r="AY3" i="15"/>
  <c r="AZ3" i="15"/>
  <c r="BA3" i="15"/>
  <c r="BB3" i="15"/>
  <c r="BC3" i="15"/>
  <c r="BD3" i="15"/>
  <c r="BD13" i="15" s="1"/>
  <c r="BE3" i="15"/>
  <c r="BF3" i="15"/>
  <c r="BF14" i="15" s="1"/>
  <c r="BG3" i="15"/>
  <c r="BH3" i="15"/>
  <c r="BI3" i="15"/>
  <c r="BI9" i="15" s="1"/>
  <c r="BJ3" i="15"/>
  <c r="BK3" i="15"/>
  <c r="BL3" i="15"/>
  <c r="BL15" i="15" s="1"/>
  <c r="BM3" i="15"/>
  <c r="BN3" i="15"/>
  <c r="BN17" i="15" s="1"/>
  <c r="BO3" i="15"/>
  <c r="BP3" i="15"/>
  <c r="BQ3" i="15"/>
  <c r="BQ5" i="15" s="1"/>
  <c r="BR3" i="15"/>
  <c r="BS3" i="15"/>
  <c r="BT3" i="15"/>
  <c r="BT13" i="15" s="1"/>
  <c r="BU3" i="15"/>
  <c r="BU17" i="15" s="1"/>
  <c r="BV3" i="15"/>
  <c r="BV6" i="15" s="1"/>
  <c r="BW3" i="15"/>
  <c r="BX3" i="15"/>
  <c r="BY3" i="15"/>
  <c r="BY9" i="15" s="1"/>
  <c r="BZ3" i="15"/>
  <c r="CA3" i="15"/>
  <c r="CB3" i="15"/>
  <c r="CB14" i="15" s="1"/>
  <c r="CC3" i="15"/>
  <c r="CC15" i="15" s="1"/>
  <c r="CD3" i="15"/>
  <c r="CE3" i="15"/>
  <c r="CF3" i="15"/>
  <c r="CG3" i="15"/>
  <c r="CG20" i="15" s="1"/>
  <c r="CH3" i="15"/>
  <c r="CH13" i="15" s="1"/>
  <c r="CI3" i="15"/>
  <c r="CJ3" i="15"/>
  <c r="CJ13" i="15" s="1"/>
  <c r="CK3" i="15"/>
  <c r="CK19" i="15" s="1"/>
  <c r="CL3" i="15"/>
  <c r="CL14" i="15" s="1"/>
  <c r="CM3" i="15"/>
  <c r="CN3" i="15"/>
  <c r="CO3" i="15"/>
  <c r="CO16" i="15" s="1"/>
  <c r="CP3" i="15"/>
  <c r="J20" i="6"/>
  <c r="R20" i="6"/>
  <c r="Z20" i="6"/>
  <c r="AH20" i="6"/>
  <c r="AP20" i="6"/>
  <c r="AX20" i="6"/>
  <c r="BF20" i="6"/>
  <c r="BN20" i="6"/>
  <c r="BV20" i="6"/>
  <c r="CD20" i="6"/>
  <c r="CL20" i="6"/>
  <c r="H4" i="6"/>
  <c r="J4" i="6"/>
  <c r="R4" i="6"/>
  <c r="X4" i="6"/>
  <c r="Z4" i="6"/>
  <c r="AF4" i="6"/>
  <c r="AH4" i="6"/>
  <c r="AP4" i="6"/>
  <c r="AX4" i="6"/>
  <c r="BF4" i="6"/>
  <c r="BL4" i="6"/>
  <c r="BN4" i="6"/>
  <c r="BT4" i="6"/>
  <c r="BV4" i="6"/>
  <c r="CD4" i="6"/>
  <c r="CJ4" i="6"/>
  <c r="CL4" i="6"/>
  <c r="H5" i="6"/>
  <c r="X5" i="6"/>
  <c r="AF5" i="6"/>
  <c r="BL5" i="6"/>
  <c r="BT5" i="6"/>
  <c r="CJ5" i="6"/>
  <c r="J6" i="6"/>
  <c r="P6" i="6"/>
  <c r="R6" i="6"/>
  <c r="X6" i="6"/>
  <c r="Z6" i="6"/>
  <c r="AH6" i="6"/>
  <c r="AP6" i="6"/>
  <c r="AX6" i="6"/>
  <c r="BD6" i="6"/>
  <c r="BF6" i="6"/>
  <c r="BL6" i="6"/>
  <c r="BN6" i="6"/>
  <c r="BV6" i="6"/>
  <c r="CB6" i="6"/>
  <c r="CD6" i="6"/>
  <c r="CJ6" i="6"/>
  <c r="CL6" i="6"/>
  <c r="J7" i="6"/>
  <c r="P7" i="6"/>
  <c r="R7" i="6"/>
  <c r="X7" i="6"/>
  <c r="Z7" i="6"/>
  <c r="AH7" i="6"/>
  <c r="AP7" i="6"/>
  <c r="AX7" i="6"/>
  <c r="BD7" i="6"/>
  <c r="BF7" i="6"/>
  <c r="BL7" i="6"/>
  <c r="BN7" i="6"/>
  <c r="BV7" i="6"/>
  <c r="CB7" i="6"/>
  <c r="CD7" i="6"/>
  <c r="CJ7" i="6"/>
  <c r="CL7" i="6"/>
  <c r="J8" i="6"/>
  <c r="P8" i="6"/>
  <c r="R8" i="6"/>
  <c r="X8" i="6"/>
  <c r="Z8" i="6"/>
  <c r="AH8" i="6"/>
  <c r="AP8" i="6"/>
  <c r="AX8" i="6"/>
  <c r="BD8" i="6"/>
  <c r="BF8" i="6"/>
  <c r="BL8" i="6"/>
  <c r="BN8" i="6"/>
  <c r="BV8" i="6"/>
  <c r="CB8" i="6"/>
  <c r="CD8" i="6"/>
  <c r="CJ8" i="6"/>
  <c r="CL8" i="6"/>
  <c r="H9" i="6"/>
  <c r="J9" i="6"/>
  <c r="P9" i="6"/>
  <c r="R9" i="6"/>
  <c r="Z9" i="6"/>
  <c r="AH9" i="6"/>
  <c r="AP9" i="6"/>
  <c r="AV9" i="6"/>
  <c r="AX9" i="6"/>
  <c r="BD9" i="6"/>
  <c r="BF9" i="6"/>
  <c r="BN9" i="6"/>
  <c r="BT9" i="6"/>
  <c r="BV9" i="6"/>
  <c r="CB9" i="6"/>
  <c r="CD9" i="6"/>
  <c r="CL9" i="6"/>
  <c r="H10" i="6"/>
  <c r="J10" i="6"/>
  <c r="P10" i="6"/>
  <c r="R10" i="6"/>
  <c r="Z10" i="6"/>
  <c r="AH10" i="6"/>
  <c r="AL10" i="6"/>
  <c r="AP10" i="6"/>
  <c r="AV10" i="6"/>
  <c r="AX10" i="6"/>
  <c r="BD10" i="6"/>
  <c r="BF10" i="6"/>
  <c r="BL10" i="6"/>
  <c r="BN10" i="6"/>
  <c r="BT10" i="6"/>
  <c r="BV10" i="6"/>
  <c r="CB10" i="6"/>
  <c r="CD10" i="6"/>
  <c r="CL10" i="6"/>
  <c r="J11" i="6"/>
  <c r="R11" i="6"/>
  <c r="Z11" i="6"/>
  <c r="AH11" i="6"/>
  <c r="AP11" i="6"/>
  <c r="AX11" i="6"/>
  <c r="BF11" i="6"/>
  <c r="BJ11" i="6"/>
  <c r="BN11" i="6"/>
  <c r="BV11" i="6"/>
  <c r="CD11" i="6"/>
  <c r="CL11" i="6"/>
  <c r="CP11" i="6"/>
  <c r="H12" i="6"/>
  <c r="J12" i="6"/>
  <c r="R12" i="6"/>
  <c r="Z12" i="6"/>
  <c r="AH12" i="6"/>
  <c r="AN12" i="6"/>
  <c r="AP12" i="6"/>
  <c r="AT12" i="6"/>
  <c r="AV12" i="6"/>
  <c r="AX12" i="6"/>
  <c r="BB12" i="6"/>
  <c r="BD12" i="6"/>
  <c r="BF12" i="6"/>
  <c r="BL12" i="6"/>
  <c r="BN12" i="6"/>
  <c r="BT12" i="6"/>
  <c r="BV12" i="6"/>
  <c r="CD12" i="6"/>
  <c r="CH12" i="6"/>
  <c r="CL12" i="6"/>
  <c r="H13" i="6"/>
  <c r="V13" i="6"/>
  <c r="AD13" i="6"/>
  <c r="AL13" i="6"/>
  <c r="AN13" i="6"/>
  <c r="AT13" i="6"/>
  <c r="AV13" i="6"/>
  <c r="BB13" i="6"/>
  <c r="BD13" i="6"/>
  <c r="BL13" i="6"/>
  <c r="BT13" i="6"/>
  <c r="CH13" i="6"/>
  <c r="J14" i="6"/>
  <c r="R14" i="6"/>
  <c r="V14" i="6"/>
  <c r="Z14" i="6"/>
  <c r="AF14" i="6"/>
  <c r="AH14" i="6"/>
  <c r="AL14" i="6"/>
  <c r="AN14" i="6"/>
  <c r="AP14" i="6"/>
  <c r="AT14" i="6"/>
  <c r="AV14" i="6"/>
  <c r="AX14" i="6"/>
  <c r="BD14" i="6"/>
  <c r="BF14" i="6"/>
  <c r="BL14" i="6"/>
  <c r="BN14" i="6"/>
  <c r="BV14" i="6"/>
  <c r="CD14" i="6"/>
  <c r="CH14" i="6"/>
  <c r="CL14" i="6"/>
  <c r="J15" i="6"/>
  <c r="N15" i="6"/>
  <c r="R15" i="6"/>
  <c r="Z15" i="6"/>
  <c r="AD15" i="6"/>
  <c r="AF15" i="6"/>
  <c r="AH15" i="6"/>
  <c r="AL15" i="6"/>
  <c r="AN15" i="6"/>
  <c r="AP15" i="6"/>
  <c r="AT15" i="6"/>
  <c r="AV15" i="6"/>
  <c r="AX15" i="6"/>
  <c r="BD15" i="6"/>
  <c r="BF15" i="6"/>
  <c r="BL15" i="6"/>
  <c r="BN15" i="6"/>
  <c r="BV15" i="6"/>
  <c r="BZ15" i="6"/>
  <c r="CD15" i="6"/>
  <c r="CL15" i="6"/>
  <c r="CP15" i="6"/>
  <c r="J16" i="6"/>
  <c r="N16" i="6"/>
  <c r="R16" i="6"/>
  <c r="V16" i="6"/>
  <c r="Z16" i="6"/>
  <c r="AD16" i="6"/>
  <c r="AF16" i="6"/>
  <c r="AH16" i="6"/>
  <c r="AL16" i="6"/>
  <c r="AN16" i="6"/>
  <c r="AP16" i="6"/>
  <c r="AT16" i="6"/>
  <c r="AV16" i="6"/>
  <c r="AX16" i="6"/>
  <c r="BD16" i="6"/>
  <c r="BF16" i="6"/>
  <c r="BL16" i="6"/>
  <c r="BN16" i="6"/>
  <c r="BV16" i="6"/>
  <c r="BY16" i="6"/>
  <c r="CD16" i="6"/>
  <c r="CH16" i="6"/>
  <c r="CL16" i="6"/>
  <c r="CP16" i="6"/>
  <c r="J17" i="6"/>
  <c r="L17" i="6"/>
  <c r="R17" i="6"/>
  <c r="X17" i="6"/>
  <c r="Z17" i="6"/>
  <c r="AF17" i="6"/>
  <c r="AH17" i="6"/>
  <c r="AK17" i="6"/>
  <c r="AN17" i="6"/>
  <c r="AP17" i="6"/>
  <c r="AV17" i="6"/>
  <c r="AX17" i="6"/>
  <c r="BD17" i="6"/>
  <c r="BF17" i="6"/>
  <c r="BN17" i="6"/>
  <c r="BV17" i="6"/>
  <c r="CD17" i="6"/>
  <c r="CJ17" i="6"/>
  <c r="CL17" i="6"/>
  <c r="CN17" i="6"/>
  <c r="F18" i="6"/>
  <c r="J18" i="6"/>
  <c r="N18" i="6"/>
  <c r="R18" i="6"/>
  <c r="V18" i="6"/>
  <c r="X18" i="6"/>
  <c r="Z18" i="6"/>
  <c r="AD18" i="6"/>
  <c r="AF18" i="6"/>
  <c r="AH18" i="6"/>
  <c r="AN18" i="6"/>
  <c r="AP18" i="6"/>
  <c r="AV18" i="6"/>
  <c r="AX18" i="6"/>
  <c r="AZ18" i="6"/>
  <c r="BD18" i="6"/>
  <c r="BF18" i="6"/>
  <c r="BN18" i="6"/>
  <c r="BP18" i="6"/>
  <c r="BR18" i="6"/>
  <c r="BV18" i="6"/>
  <c r="BZ18" i="6"/>
  <c r="CD18" i="6"/>
  <c r="CH18" i="6"/>
  <c r="CJ18" i="6"/>
  <c r="CL18" i="6"/>
  <c r="CP18" i="6"/>
  <c r="F19" i="6"/>
  <c r="J19" i="6"/>
  <c r="N19" i="6"/>
  <c r="R19" i="6"/>
  <c r="U19" i="6"/>
  <c r="V19" i="6"/>
  <c r="Z19" i="6"/>
  <c r="AD19" i="6"/>
  <c r="AH19" i="6"/>
  <c r="AL19" i="6"/>
  <c r="AO19" i="6"/>
  <c r="AP19" i="6"/>
  <c r="AX19" i="6"/>
  <c r="BE19" i="6"/>
  <c r="BF19" i="6"/>
  <c r="BI19" i="6"/>
  <c r="BN19" i="6"/>
  <c r="BQ19" i="6"/>
  <c r="BV19" i="6"/>
  <c r="BY19" i="6"/>
  <c r="BZ19" i="6"/>
  <c r="CD19" i="6"/>
  <c r="CG19" i="6"/>
  <c r="CH19" i="6"/>
  <c r="CL19" i="6"/>
  <c r="CO19" i="6"/>
  <c r="D3" i="6"/>
  <c r="E3" i="6"/>
  <c r="E15" i="6" s="1"/>
  <c r="F3" i="6"/>
  <c r="F4" i="6" s="1"/>
  <c r="G3" i="6"/>
  <c r="G10" i="6" s="1"/>
  <c r="H3" i="6"/>
  <c r="I3" i="6"/>
  <c r="I4" i="6" s="1"/>
  <c r="J3" i="6"/>
  <c r="J5" i="6" s="1"/>
  <c r="K3" i="6"/>
  <c r="K14" i="6" s="1"/>
  <c r="L3" i="6"/>
  <c r="M3" i="6"/>
  <c r="M14" i="6" s="1"/>
  <c r="N3" i="6"/>
  <c r="N5" i="6" s="1"/>
  <c r="O3" i="6"/>
  <c r="O18" i="6" s="1"/>
  <c r="P3" i="6"/>
  <c r="Q3" i="6"/>
  <c r="Q5" i="6" s="1"/>
  <c r="R3" i="6"/>
  <c r="R5" i="6" s="1"/>
  <c r="S3" i="6"/>
  <c r="S16" i="6" s="1"/>
  <c r="T3" i="6"/>
  <c r="U3" i="6"/>
  <c r="U16" i="6" s="1"/>
  <c r="V3" i="6"/>
  <c r="V15" i="6" s="1"/>
  <c r="W3" i="6"/>
  <c r="W4" i="6" s="1"/>
  <c r="X3" i="6"/>
  <c r="Y3" i="6"/>
  <c r="Y7" i="6" s="1"/>
  <c r="Z3" i="6"/>
  <c r="Z5" i="6" s="1"/>
  <c r="AA3" i="6"/>
  <c r="AA7" i="6" s="1"/>
  <c r="AB3" i="6"/>
  <c r="AC3" i="6"/>
  <c r="AC9" i="6" s="1"/>
  <c r="AD3" i="6"/>
  <c r="AD12" i="6" s="1"/>
  <c r="AE3" i="6"/>
  <c r="AE12" i="6" s="1"/>
  <c r="AF3" i="6"/>
  <c r="AG3" i="6"/>
  <c r="AG19" i="6" s="1"/>
  <c r="AH3" i="6"/>
  <c r="AH5" i="6" s="1"/>
  <c r="AI3" i="6"/>
  <c r="AI8" i="6" s="1"/>
  <c r="AJ3" i="6"/>
  <c r="AK3" i="6"/>
  <c r="AK7" i="6" s="1"/>
  <c r="AL3" i="6"/>
  <c r="AL7" i="6" s="1"/>
  <c r="AM3" i="6"/>
  <c r="AM10" i="6" s="1"/>
  <c r="AN3" i="6"/>
  <c r="AO3" i="6"/>
  <c r="AO17" i="6" s="1"/>
  <c r="AP3" i="6"/>
  <c r="AP5" i="6" s="1"/>
  <c r="AQ3" i="6"/>
  <c r="AR3" i="6"/>
  <c r="AS3" i="6"/>
  <c r="AS5" i="6" s="1"/>
  <c r="AT3" i="6"/>
  <c r="AT5" i="6" s="1"/>
  <c r="AU3" i="6"/>
  <c r="AU15" i="6" s="1"/>
  <c r="AV3" i="6"/>
  <c r="AW3" i="6"/>
  <c r="AW15" i="6" s="1"/>
  <c r="AX3" i="6"/>
  <c r="AX5" i="6" s="1"/>
  <c r="AY3" i="6"/>
  <c r="AY20" i="6" s="1"/>
  <c r="AZ3" i="6"/>
  <c r="BA3" i="6"/>
  <c r="BA8" i="6" s="1"/>
  <c r="BB3" i="6"/>
  <c r="BB4" i="6" s="1"/>
  <c r="BC3" i="6"/>
  <c r="BC4" i="6" s="1"/>
  <c r="BD3" i="6"/>
  <c r="BE3" i="6"/>
  <c r="BE10" i="6" s="1"/>
  <c r="BF3" i="6"/>
  <c r="BF5" i="6" s="1"/>
  <c r="BG3" i="6"/>
  <c r="BG17" i="6" s="1"/>
  <c r="BH3" i="6"/>
  <c r="BI3" i="6"/>
  <c r="BI9" i="6" s="1"/>
  <c r="BJ3" i="6"/>
  <c r="BJ20" i="6" s="1"/>
  <c r="BK3" i="6"/>
  <c r="BK9" i="6" s="1"/>
  <c r="BL3" i="6"/>
  <c r="BM3" i="6"/>
  <c r="BM6" i="6" s="1"/>
  <c r="BN3" i="6"/>
  <c r="BN5" i="6" s="1"/>
  <c r="BO3" i="6"/>
  <c r="BO15" i="6" s="1"/>
  <c r="BP3" i="6"/>
  <c r="BQ3" i="6"/>
  <c r="BQ5" i="6" s="1"/>
  <c r="BR3" i="6"/>
  <c r="BR4" i="6" s="1"/>
  <c r="BS3" i="6"/>
  <c r="BS10" i="6" s="1"/>
  <c r="BT3" i="6"/>
  <c r="BU3" i="6"/>
  <c r="BU4" i="6" s="1"/>
  <c r="BV3" i="6"/>
  <c r="BV5" i="6" s="1"/>
  <c r="BW3" i="6"/>
  <c r="BW12" i="6" s="1"/>
  <c r="BX3" i="6"/>
  <c r="BY3" i="6"/>
  <c r="BY17" i="6" s="1"/>
  <c r="BZ3" i="6"/>
  <c r="BZ20" i="6" s="1"/>
  <c r="CA3" i="6"/>
  <c r="CA8" i="6" s="1"/>
  <c r="CB3" i="6"/>
  <c r="CC3" i="6"/>
  <c r="CD3" i="6"/>
  <c r="CD5" i="6" s="1"/>
  <c r="CE3" i="6"/>
  <c r="CE15" i="6" s="1"/>
  <c r="CF3" i="6"/>
  <c r="CG3" i="6"/>
  <c r="CG14" i="6" s="1"/>
  <c r="CH3" i="6"/>
  <c r="CH20" i="6" s="1"/>
  <c r="CI3" i="6"/>
  <c r="CI4" i="6" s="1"/>
  <c r="CJ3" i="6"/>
  <c r="CK3" i="6"/>
  <c r="CK7" i="6" s="1"/>
  <c r="CL3" i="6"/>
  <c r="CL5" i="6" s="1"/>
  <c r="CM3" i="6"/>
  <c r="CM7" i="6" s="1"/>
  <c r="CN3" i="6"/>
  <c r="CO3" i="6"/>
  <c r="CO18" i="6" s="1"/>
  <c r="CP3" i="6"/>
  <c r="CP13" i="6" s="1"/>
  <c r="I20" i="14"/>
  <c r="K20" i="14"/>
  <c r="Q20" i="14"/>
  <c r="S20" i="14"/>
  <c r="AA20" i="14"/>
  <c r="AG20" i="14"/>
  <c r="AI20" i="14"/>
  <c r="BE20" i="14"/>
  <c r="BM20" i="14"/>
  <c r="BO20" i="14"/>
  <c r="BW20" i="14"/>
  <c r="I4" i="14"/>
  <c r="Q4" i="14"/>
  <c r="AW4" i="14"/>
  <c r="BE4" i="14"/>
  <c r="CC4" i="14"/>
  <c r="I5" i="14"/>
  <c r="K5" i="14"/>
  <c r="S5" i="14"/>
  <c r="Y5" i="14"/>
  <c r="AG5" i="14"/>
  <c r="AO5" i="14"/>
  <c r="AQ5" i="14"/>
  <c r="AW5" i="14"/>
  <c r="AY5" i="14"/>
  <c r="BE5" i="14"/>
  <c r="BG5" i="14"/>
  <c r="BM5" i="14"/>
  <c r="BO5" i="14"/>
  <c r="BU5" i="14"/>
  <c r="BW5" i="14"/>
  <c r="CE5" i="14"/>
  <c r="CM5" i="14"/>
  <c r="K6" i="14"/>
  <c r="Y6" i="14"/>
  <c r="AG6" i="14"/>
  <c r="AO6" i="14"/>
  <c r="AQ6" i="14"/>
  <c r="AW6" i="14"/>
  <c r="AY6" i="14"/>
  <c r="BE6" i="14"/>
  <c r="BG6" i="14"/>
  <c r="BM6" i="14"/>
  <c r="BO6" i="14"/>
  <c r="BU6" i="14"/>
  <c r="BW6" i="14"/>
  <c r="CE6" i="14"/>
  <c r="CM6" i="14"/>
  <c r="K7" i="14"/>
  <c r="S7" i="14"/>
  <c r="Y7" i="14"/>
  <c r="AG7" i="14"/>
  <c r="AI7" i="14"/>
  <c r="AO7" i="14"/>
  <c r="AW7" i="14"/>
  <c r="BE7" i="14"/>
  <c r="BG7" i="14"/>
  <c r="BM7" i="14"/>
  <c r="BO7" i="14"/>
  <c r="BU7" i="14"/>
  <c r="CK7" i="14"/>
  <c r="I8" i="14"/>
  <c r="Q8" i="14"/>
  <c r="S8" i="14"/>
  <c r="Y8" i="14"/>
  <c r="AA8" i="14"/>
  <c r="AG8" i="14"/>
  <c r="AI8" i="14"/>
  <c r="AQ8" i="14"/>
  <c r="AW8" i="14"/>
  <c r="AY8" i="14"/>
  <c r="BM8" i="14"/>
  <c r="BO8" i="14"/>
  <c r="BU8" i="14"/>
  <c r="CC8" i="14"/>
  <c r="CE8" i="14"/>
  <c r="CK8" i="14"/>
  <c r="CM8" i="14"/>
  <c r="I9" i="14"/>
  <c r="Q9" i="14"/>
  <c r="S9" i="14"/>
  <c r="Y9" i="14"/>
  <c r="AA9" i="14"/>
  <c r="AG9" i="14"/>
  <c r="AI9" i="14"/>
  <c r="AQ9" i="14"/>
  <c r="AW9" i="14"/>
  <c r="AY9" i="14"/>
  <c r="BM9" i="14"/>
  <c r="BO9" i="14"/>
  <c r="BU9" i="14"/>
  <c r="CC9" i="14"/>
  <c r="CE9" i="14"/>
  <c r="CK9" i="14"/>
  <c r="CM9" i="14"/>
  <c r="K10" i="14"/>
  <c r="S10" i="14"/>
  <c r="AA10" i="14"/>
  <c r="AI10" i="14"/>
  <c r="AQ10" i="14"/>
  <c r="BG10" i="14"/>
  <c r="BW10" i="14"/>
  <c r="CE10" i="14"/>
  <c r="CM10" i="14"/>
  <c r="I11" i="14"/>
  <c r="K11" i="14"/>
  <c r="Q11" i="14"/>
  <c r="S11" i="14"/>
  <c r="Y11" i="14"/>
  <c r="AA11" i="14"/>
  <c r="AI11" i="14"/>
  <c r="AO11" i="14"/>
  <c r="AQ11" i="14"/>
  <c r="BE11" i="14"/>
  <c r="BG11" i="14"/>
  <c r="BM11" i="14"/>
  <c r="BU11" i="14"/>
  <c r="BW11" i="14"/>
  <c r="CC11" i="14"/>
  <c r="CE11" i="14"/>
  <c r="CK11" i="14"/>
  <c r="CM11" i="14"/>
  <c r="I12" i="14"/>
  <c r="Q12" i="14"/>
  <c r="Y12" i="14"/>
  <c r="AO12" i="14"/>
  <c r="BE12" i="14"/>
  <c r="BM12" i="14"/>
  <c r="BU12" i="14"/>
  <c r="BW12" i="14"/>
  <c r="CC12" i="14"/>
  <c r="CE12" i="14"/>
  <c r="CK12" i="14"/>
  <c r="CM12" i="14"/>
  <c r="I14" i="14"/>
  <c r="K14" i="14"/>
  <c r="Q14" i="14"/>
  <c r="S14" i="14"/>
  <c r="Y14" i="14"/>
  <c r="AA14" i="14"/>
  <c r="AG14" i="14"/>
  <c r="AI14" i="14"/>
  <c r="AO14" i="14"/>
  <c r="AQ14" i="14"/>
  <c r="AW14" i="14"/>
  <c r="AY14" i="14"/>
  <c r="BE14" i="14"/>
  <c r="BG14" i="14"/>
  <c r="BM14" i="14"/>
  <c r="BO14" i="14"/>
  <c r="BU14" i="14"/>
  <c r="BW14" i="14"/>
  <c r="CC14" i="14"/>
  <c r="CE14" i="14"/>
  <c r="CK14" i="14"/>
  <c r="CM14" i="14"/>
  <c r="H15" i="14"/>
  <c r="I15" i="14"/>
  <c r="P15" i="14"/>
  <c r="Q15" i="14"/>
  <c r="X15" i="14"/>
  <c r="Y15" i="14"/>
  <c r="AF15" i="14"/>
  <c r="AG15" i="14"/>
  <c r="AN15" i="14"/>
  <c r="AO15" i="14"/>
  <c r="AV15" i="14"/>
  <c r="AW15" i="14"/>
  <c r="BD15" i="14"/>
  <c r="BE15" i="14"/>
  <c r="BL15" i="14"/>
  <c r="BM15" i="14"/>
  <c r="BT15" i="14"/>
  <c r="BU15" i="14"/>
  <c r="CB15" i="14"/>
  <c r="CC15" i="14"/>
  <c r="CJ15" i="14"/>
  <c r="CK15" i="14"/>
  <c r="E16" i="14"/>
  <c r="I16" i="14"/>
  <c r="K16" i="14"/>
  <c r="M16" i="14"/>
  <c r="Q16" i="14"/>
  <c r="S16" i="14"/>
  <c r="U16" i="14"/>
  <c r="Y16" i="14"/>
  <c r="AA16" i="14"/>
  <c r="AC16" i="14"/>
  <c r="AG16" i="14"/>
  <c r="AI16" i="14"/>
  <c r="AK16" i="14"/>
  <c r="AO16" i="14"/>
  <c r="AQ16" i="14"/>
  <c r="AS16" i="14"/>
  <c r="AW16" i="14"/>
  <c r="AY16" i="14"/>
  <c r="BA16" i="14"/>
  <c r="BE16" i="14"/>
  <c r="BG16" i="14"/>
  <c r="BI16" i="14"/>
  <c r="BM16" i="14"/>
  <c r="BO16" i="14"/>
  <c r="BQ16" i="14"/>
  <c r="BU16" i="14"/>
  <c r="BW16" i="14"/>
  <c r="BY16" i="14"/>
  <c r="CC16" i="14"/>
  <c r="CE16" i="14"/>
  <c r="CG16" i="14"/>
  <c r="CK16" i="14"/>
  <c r="CM16" i="14"/>
  <c r="CO16" i="14"/>
  <c r="H17" i="14"/>
  <c r="I17" i="14"/>
  <c r="J17" i="14"/>
  <c r="K17" i="14"/>
  <c r="P17" i="14"/>
  <c r="Q17" i="14"/>
  <c r="R17" i="14"/>
  <c r="S17" i="14"/>
  <c r="X17" i="14"/>
  <c r="Y17" i="14"/>
  <c r="Z17" i="14"/>
  <c r="AA17" i="14"/>
  <c r="AF17" i="14"/>
  <c r="AG17" i="14"/>
  <c r="AH17" i="14"/>
  <c r="AI17" i="14"/>
  <c r="AN17" i="14"/>
  <c r="AO17" i="14"/>
  <c r="AP17" i="14"/>
  <c r="AQ17" i="14"/>
  <c r="AV17" i="14"/>
  <c r="AW17" i="14"/>
  <c r="AX17" i="14"/>
  <c r="AY17" i="14"/>
  <c r="BD17" i="14"/>
  <c r="BE17" i="14"/>
  <c r="BF17" i="14"/>
  <c r="BG17" i="14"/>
  <c r="BL17" i="14"/>
  <c r="BM17" i="14"/>
  <c r="BN17" i="14"/>
  <c r="BO17" i="14"/>
  <c r="BT17" i="14"/>
  <c r="BU17" i="14"/>
  <c r="BV17" i="14"/>
  <c r="BW17" i="14"/>
  <c r="CB17" i="14"/>
  <c r="CC17" i="14"/>
  <c r="CD17" i="14"/>
  <c r="CE17" i="14"/>
  <c r="CJ17" i="14"/>
  <c r="CK17" i="14"/>
  <c r="CL17" i="14"/>
  <c r="CM17" i="14"/>
  <c r="E18" i="14"/>
  <c r="H18" i="14"/>
  <c r="I18" i="14"/>
  <c r="K18" i="14"/>
  <c r="M18" i="14"/>
  <c r="O18" i="14"/>
  <c r="P18" i="14"/>
  <c r="Q18" i="14"/>
  <c r="S18" i="14"/>
  <c r="U18" i="14"/>
  <c r="X18" i="14"/>
  <c r="Y18" i="14"/>
  <c r="AA18" i="14"/>
  <c r="AC18" i="14"/>
  <c r="AF18" i="14"/>
  <c r="AG18" i="14"/>
  <c r="AI18" i="14"/>
  <c r="AN18" i="14"/>
  <c r="AO18" i="14"/>
  <c r="AQ18" i="14"/>
  <c r="AV18" i="14"/>
  <c r="AW18" i="14"/>
  <c r="AY18" i="14"/>
  <c r="BD18" i="14"/>
  <c r="BE18" i="14"/>
  <c r="BG18" i="14"/>
  <c r="BL18" i="14"/>
  <c r="BM18" i="14"/>
  <c r="BO18" i="14"/>
  <c r="BT18" i="14"/>
  <c r="BU18" i="14"/>
  <c r="BW18" i="14"/>
  <c r="CB18" i="14"/>
  <c r="CC18" i="14"/>
  <c r="CE18" i="14"/>
  <c r="CJ18" i="14"/>
  <c r="CK18" i="14"/>
  <c r="CM18" i="14"/>
  <c r="D19" i="14"/>
  <c r="E19" i="14"/>
  <c r="H19" i="14"/>
  <c r="K19" i="14"/>
  <c r="L19" i="14"/>
  <c r="M19" i="14"/>
  <c r="P19" i="14"/>
  <c r="S19" i="14"/>
  <c r="T19" i="14"/>
  <c r="U19" i="14"/>
  <c r="X19" i="14"/>
  <c r="AA19" i="14"/>
  <c r="AB19" i="14"/>
  <c r="AC19" i="14"/>
  <c r="AF19" i="14"/>
  <c r="AI19" i="14"/>
  <c r="AJ19" i="14"/>
  <c r="AK19" i="14"/>
  <c r="AN19" i="14"/>
  <c r="AQ19" i="14"/>
  <c r="AR19" i="14"/>
  <c r="AS19" i="14"/>
  <c r="AV19" i="14"/>
  <c r="AY19" i="14"/>
  <c r="AZ19" i="14"/>
  <c r="BA19" i="14"/>
  <c r="BD19" i="14"/>
  <c r="BG19" i="14"/>
  <c r="BH19" i="14"/>
  <c r="BI19" i="14"/>
  <c r="BL19" i="14"/>
  <c r="BO19" i="14"/>
  <c r="BP19" i="14"/>
  <c r="BQ19" i="14"/>
  <c r="BT19" i="14"/>
  <c r="BW19" i="14"/>
  <c r="BX19" i="14"/>
  <c r="BY19" i="14"/>
  <c r="CB19" i="14"/>
  <c r="CE19" i="14"/>
  <c r="CF19" i="14"/>
  <c r="CG19" i="14"/>
  <c r="CJ19" i="14"/>
  <c r="CM19" i="14"/>
  <c r="CN19" i="14"/>
  <c r="CO19" i="14"/>
  <c r="D3" i="14"/>
  <c r="D9" i="14" s="1"/>
  <c r="E3" i="14"/>
  <c r="E6" i="14" s="1"/>
  <c r="F3" i="14"/>
  <c r="G3" i="14"/>
  <c r="G18" i="14" s="1"/>
  <c r="H3" i="14"/>
  <c r="H20" i="14" s="1"/>
  <c r="I3" i="14"/>
  <c r="I10" i="14" s="1"/>
  <c r="J3" i="14"/>
  <c r="J7" i="14" s="1"/>
  <c r="K3" i="14"/>
  <c r="L3" i="14"/>
  <c r="L9" i="14" s="1"/>
  <c r="M3" i="14"/>
  <c r="M6" i="14" s="1"/>
  <c r="N3" i="14"/>
  <c r="O3" i="14"/>
  <c r="P3" i="14"/>
  <c r="P6" i="14" s="1"/>
  <c r="Q3" i="14"/>
  <c r="Q19" i="14" s="1"/>
  <c r="R3" i="14"/>
  <c r="R7" i="14" s="1"/>
  <c r="S3" i="14"/>
  <c r="T3" i="14"/>
  <c r="T9" i="14" s="1"/>
  <c r="U3" i="14"/>
  <c r="U6" i="14" s="1"/>
  <c r="V3" i="14"/>
  <c r="W3" i="14"/>
  <c r="W18" i="14" s="1"/>
  <c r="X3" i="14"/>
  <c r="X5" i="14" s="1"/>
  <c r="Y3" i="14"/>
  <c r="Y19" i="14" s="1"/>
  <c r="Z3" i="14"/>
  <c r="Z16" i="14" s="1"/>
  <c r="AA3" i="14"/>
  <c r="AB3" i="14"/>
  <c r="AB9" i="14" s="1"/>
  <c r="AC3" i="14"/>
  <c r="AC6" i="14" s="1"/>
  <c r="AD3" i="14"/>
  <c r="AE3" i="14"/>
  <c r="AE18" i="14" s="1"/>
  <c r="AF3" i="14"/>
  <c r="AF5" i="14" s="1"/>
  <c r="AG3" i="14"/>
  <c r="AG10" i="14" s="1"/>
  <c r="AH3" i="14"/>
  <c r="AH13" i="14" s="1"/>
  <c r="AI3" i="14"/>
  <c r="AJ3" i="14"/>
  <c r="AJ4" i="14" s="1"/>
  <c r="AK3" i="14"/>
  <c r="AK6" i="14" s="1"/>
  <c r="AL3" i="14"/>
  <c r="AM3" i="14"/>
  <c r="AM18" i="14" s="1"/>
  <c r="AN3" i="14"/>
  <c r="AN5" i="14" s="1"/>
  <c r="AO3" i="14"/>
  <c r="AO10" i="14" s="1"/>
  <c r="AP3" i="14"/>
  <c r="AP7" i="14" s="1"/>
  <c r="AQ3" i="14"/>
  <c r="AR3" i="14"/>
  <c r="AR7" i="14" s="1"/>
  <c r="AS3" i="14"/>
  <c r="AS20" i="14" s="1"/>
  <c r="AT3" i="14"/>
  <c r="AU3" i="14"/>
  <c r="AU18" i="14" s="1"/>
  <c r="AV3" i="14"/>
  <c r="AV5" i="14" s="1"/>
  <c r="AW3" i="14"/>
  <c r="AW10" i="14" s="1"/>
  <c r="AX3" i="14"/>
  <c r="AX7" i="14" s="1"/>
  <c r="AY3" i="14"/>
  <c r="AZ3" i="14"/>
  <c r="AZ10" i="14" s="1"/>
  <c r="BA3" i="14"/>
  <c r="BA8" i="14" s="1"/>
  <c r="BB3" i="14"/>
  <c r="BC3" i="14"/>
  <c r="BC18" i="14" s="1"/>
  <c r="BD3" i="14"/>
  <c r="BD5" i="14" s="1"/>
  <c r="BE3" i="14"/>
  <c r="BE10" i="14" s="1"/>
  <c r="BF3" i="14"/>
  <c r="BF7" i="14" s="1"/>
  <c r="BG3" i="14"/>
  <c r="BH3" i="14"/>
  <c r="BH9" i="14" s="1"/>
  <c r="BI3" i="14"/>
  <c r="BI5" i="14" s="1"/>
  <c r="BJ3" i="14"/>
  <c r="BK3" i="14"/>
  <c r="BK18" i="14" s="1"/>
  <c r="BL3" i="14"/>
  <c r="BL5" i="14" s="1"/>
  <c r="BM3" i="14"/>
  <c r="BM10" i="14" s="1"/>
  <c r="BN3" i="14"/>
  <c r="BN7" i="14" s="1"/>
  <c r="BO3" i="14"/>
  <c r="BP3" i="14"/>
  <c r="BP9" i="14" s="1"/>
  <c r="BQ3" i="14"/>
  <c r="BQ6" i="14" s="1"/>
  <c r="BR3" i="14"/>
  <c r="BS3" i="14"/>
  <c r="BS18" i="14" s="1"/>
  <c r="BT3" i="14"/>
  <c r="BT16" i="14" s="1"/>
  <c r="BU3" i="14"/>
  <c r="BU10" i="14" s="1"/>
  <c r="BV3" i="14"/>
  <c r="BV7" i="14" s="1"/>
  <c r="BW3" i="14"/>
  <c r="BW4" i="14" s="1"/>
  <c r="BX3" i="14"/>
  <c r="BX9" i="14" s="1"/>
  <c r="BY3" i="14"/>
  <c r="BY6" i="14" s="1"/>
  <c r="BZ3" i="14"/>
  <c r="CA3" i="14"/>
  <c r="CA18" i="14" s="1"/>
  <c r="CB3" i="14"/>
  <c r="CB16" i="14" s="1"/>
  <c r="CC3" i="14"/>
  <c r="CC19" i="14" s="1"/>
  <c r="CD3" i="14"/>
  <c r="CD7" i="14" s="1"/>
  <c r="CE3" i="14"/>
  <c r="CE4" i="14" s="1"/>
  <c r="CF3" i="14"/>
  <c r="CF9" i="14" s="1"/>
  <c r="CG3" i="14"/>
  <c r="CG6" i="14" s="1"/>
  <c r="CH3" i="14"/>
  <c r="CI3" i="14"/>
  <c r="CI18" i="14" s="1"/>
  <c r="CJ3" i="14"/>
  <c r="CJ5" i="14" s="1"/>
  <c r="CK3" i="14"/>
  <c r="CK5" i="14" s="1"/>
  <c r="CL3" i="14"/>
  <c r="CL16" i="14" s="1"/>
  <c r="CM3" i="14"/>
  <c r="CN3" i="14"/>
  <c r="CN9" i="14" s="1"/>
  <c r="CO3" i="14"/>
  <c r="CO6" i="14" s="1"/>
  <c r="CP3" i="14"/>
  <c r="I20" i="13"/>
  <c r="Q20" i="13"/>
  <c r="Y20" i="13"/>
  <c r="AG20" i="13"/>
  <c r="AO20" i="13"/>
  <c r="AW20" i="13"/>
  <c r="BE20" i="13"/>
  <c r="BM20" i="13"/>
  <c r="BU20" i="13"/>
  <c r="CC20" i="13"/>
  <c r="CK20" i="13"/>
  <c r="G4" i="13"/>
  <c r="I4" i="13"/>
  <c r="O4" i="13"/>
  <c r="Q4" i="13"/>
  <c r="W4" i="13"/>
  <c r="Y4" i="13"/>
  <c r="AE4" i="13"/>
  <c r="AG4" i="13"/>
  <c r="AM4" i="13"/>
  <c r="AO4" i="13"/>
  <c r="AU4" i="13"/>
  <c r="AW4" i="13"/>
  <c r="BC4" i="13"/>
  <c r="BE4" i="13"/>
  <c r="BK4" i="13"/>
  <c r="BM4" i="13"/>
  <c r="BS4" i="13"/>
  <c r="BU4" i="13"/>
  <c r="CA4" i="13"/>
  <c r="CC4" i="13"/>
  <c r="CI4" i="13"/>
  <c r="CK4" i="13"/>
  <c r="G6" i="13"/>
  <c r="I6" i="13"/>
  <c r="O6" i="13"/>
  <c r="Q6" i="13"/>
  <c r="W6" i="13"/>
  <c r="Y6" i="13"/>
  <c r="AE6" i="13"/>
  <c r="AG6" i="13"/>
  <c r="AM6" i="13"/>
  <c r="AO6" i="13"/>
  <c r="AU6" i="13"/>
  <c r="AW6" i="13"/>
  <c r="BC6" i="13"/>
  <c r="BE6" i="13"/>
  <c r="BK6" i="13"/>
  <c r="BM6" i="13"/>
  <c r="BS6" i="13"/>
  <c r="BU6" i="13"/>
  <c r="CA6" i="13"/>
  <c r="CC6" i="13"/>
  <c r="CI6" i="13"/>
  <c r="CK6" i="13"/>
  <c r="G7" i="13"/>
  <c r="O7" i="13"/>
  <c r="W7" i="13"/>
  <c r="AE7" i="13"/>
  <c r="AM7" i="13"/>
  <c r="AU7" i="13"/>
  <c r="BC7" i="13"/>
  <c r="BK7" i="13"/>
  <c r="BS7" i="13"/>
  <c r="CA7" i="13"/>
  <c r="CI7" i="13"/>
  <c r="G8" i="13"/>
  <c r="I8" i="13"/>
  <c r="O8" i="13"/>
  <c r="Q8" i="13"/>
  <c r="W8" i="13"/>
  <c r="Y8" i="13"/>
  <c r="AE8" i="13"/>
  <c r="AG8" i="13"/>
  <c r="AM8" i="13"/>
  <c r="AO8" i="13"/>
  <c r="AU8" i="13"/>
  <c r="AW8" i="13"/>
  <c r="BC8" i="13"/>
  <c r="BE8" i="13"/>
  <c r="BK8" i="13"/>
  <c r="BM8" i="13"/>
  <c r="BS8" i="13"/>
  <c r="BU8" i="13"/>
  <c r="CA8" i="13"/>
  <c r="CC8" i="13"/>
  <c r="CI8" i="13"/>
  <c r="CK8" i="13"/>
  <c r="G9" i="13"/>
  <c r="I9" i="13"/>
  <c r="O9" i="13"/>
  <c r="Q9" i="13"/>
  <c r="W9" i="13"/>
  <c r="Y9" i="13"/>
  <c r="AE9" i="13"/>
  <c r="AG9" i="13"/>
  <c r="AM9" i="13"/>
  <c r="AO9" i="13"/>
  <c r="AU9" i="13"/>
  <c r="AW9" i="13"/>
  <c r="BC9" i="13"/>
  <c r="BE9" i="13"/>
  <c r="BK9" i="13"/>
  <c r="BM9" i="13"/>
  <c r="BS9" i="13"/>
  <c r="BU9" i="13"/>
  <c r="CA9" i="13"/>
  <c r="CC9" i="13"/>
  <c r="CI9" i="13"/>
  <c r="CK9" i="13"/>
  <c r="G10" i="13"/>
  <c r="I10" i="13"/>
  <c r="O10" i="13"/>
  <c r="Q10" i="13"/>
  <c r="W10" i="13"/>
  <c r="Y10" i="13"/>
  <c r="AE10" i="13"/>
  <c r="AG10" i="13"/>
  <c r="AM10" i="13"/>
  <c r="AO10" i="13"/>
  <c r="AU10" i="13"/>
  <c r="AW10" i="13"/>
  <c r="BC10" i="13"/>
  <c r="BE10" i="13"/>
  <c r="BK10" i="13"/>
  <c r="BM10" i="13"/>
  <c r="BS10" i="13"/>
  <c r="BU10" i="13"/>
  <c r="CA10" i="13"/>
  <c r="CC10" i="13"/>
  <c r="CI10" i="13"/>
  <c r="CK10" i="13"/>
  <c r="I11" i="13"/>
  <c r="Q11" i="13"/>
  <c r="Y11" i="13"/>
  <c r="AG11" i="13"/>
  <c r="AO11" i="13"/>
  <c r="AW11" i="13"/>
  <c r="BE11" i="13"/>
  <c r="BM11" i="13"/>
  <c r="BU11" i="13"/>
  <c r="CC11" i="13"/>
  <c r="CK11" i="13"/>
  <c r="G12" i="13"/>
  <c r="I12" i="13"/>
  <c r="O12" i="13"/>
  <c r="Q12" i="13"/>
  <c r="W12" i="13"/>
  <c r="Y12" i="13"/>
  <c r="AE12" i="13"/>
  <c r="AG12" i="13"/>
  <c r="AM12" i="13"/>
  <c r="AO12" i="13"/>
  <c r="AU12" i="13"/>
  <c r="AW12" i="13"/>
  <c r="BC12" i="13"/>
  <c r="BE12" i="13"/>
  <c r="BK12" i="13"/>
  <c r="BM12" i="13"/>
  <c r="BS12" i="13"/>
  <c r="BU12" i="13"/>
  <c r="CA12" i="13"/>
  <c r="CC12" i="13"/>
  <c r="CI12" i="13"/>
  <c r="CK12" i="13"/>
  <c r="G14" i="13"/>
  <c r="I14" i="13"/>
  <c r="O14" i="13"/>
  <c r="Q14" i="13"/>
  <c r="W14" i="13"/>
  <c r="Y14" i="13"/>
  <c r="AE14" i="13"/>
  <c r="AG14" i="13"/>
  <c r="AM14" i="13"/>
  <c r="AO14" i="13"/>
  <c r="AU14" i="13"/>
  <c r="AW14" i="13"/>
  <c r="BC14" i="13"/>
  <c r="BE14" i="13"/>
  <c r="BK14" i="13"/>
  <c r="BM14" i="13"/>
  <c r="BS14" i="13"/>
  <c r="BU14" i="13"/>
  <c r="CA14" i="13"/>
  <c r="CC14" i="13"/>
  <c r="CI14" i="13"/>
  <c r="CK14" i="13"/>
  <c r="D15" i="13"/>
  <c r="G15" i="13"/>
  <c r="O15" i="13"/>
  <c r="W15" i="13"/>
  <c r="AE15" i="13"/>
  <c r="AJ15" i="13"/>
  <c r="AM15" i="13"/>
  <c r="AU15" i="13"/>
  <c r="BC15" i="13"/>
  <c r="BK15" i="13"/>
  <c r="BP15" i="13"/>
  <c r="BS15" i="13"/>
  <c r="CA15" i="13"/>
  <c r="CI15" i="13"/>
  <c r="G16" i="13"/>
  <c r="I16" i="13"/>
  <c r="O16" i="13"/>
  <c r="Q16" i="13"/>
  <c r="S16" i="13"/>
  <c r="W16" i="13"/>
  <c r="Y16" i="13"/>
  <c r="AC16" i="13"/>
  <c r="AE16" i="13"/>
  <c r="AG16" i="13"/>
  <c r="AM16" i="13"/>
  <c r="AO16" i="13"/>
  <c r="AS16" i="13"/>
  <c r="AU16" i="13"/>
  <c r="AW16" i="13"/>
  <c r="AY16" i="13"/>
  <c r="BC16" i="13"/>
  <c r="BE16" i="13"/>
  <c r="BI16" i="13"/>
  <c r="BK16" i="13"/>
  <c r="BM16" i="13"/>
  <c r="BQ16" i="13"/>
  <c r="BS16" i="13"/>
  <c r="BU16" i="13"/>
  <c r="BY16" i="13"/>
  <c r="CA16" i="13"/>
  <c r="CC16" i="13"/>
  <c r="CE16" i="13"/>
  <c r="CI16" i="13"/>
  <c r="CK16" i="13"/>
  <c r="CO16" i="13"/>
  <c r="G17" i="13"/>
  <c r="I17" i="13"/>
  <c r="N17" i="13"/>
  <c r="O17" i="13"/>
  <c r="Q17" i="13"/>
  <c r="W17" i="13"/>
  <c r="X17" i="13"/>
  <c r="Y17" i="13"/>
  <c r="AE17" i="13"/>
  <c r="AG17" i="13"/>
  <c r="AM17" i="13"/>
  <c r="AO17" i="13"/>
  <c r="AT17" i="13"/>
  <c r="AU17" i="13"/>
  <c r="AW17" i="13"/>
  <c r="BC17" i="13"/>
  <c r="BD17" i="13"/>
  <c r="BE17" i="13"/>
  <c r="BK17" i="13"/>
  <c r="BM17" i="13"/>
  <c r="BS17" i="13"/>
  <c r="BU17" i="13"/>
  <c r="BZ17" i="13"/>
  <c r="CA17" i="13"/>
  <c r="CC17" i="13"/>
  <c r="CI17" i="13"/>
  <c r="CJ17" i="13"/>
  <c r="CK17" i="13"/>
  <c r="E18" i="13"/>
  <c r="G18" i="13"/>
  <c r="I18" i="13"/>
  <c r="M18" i="13"/>
  <c r="O18" i="13"/>
  <c r="Q18" i="13"/>
  <c r="S18" i="13"/>
  <c r="W18" i="13"/>
  <c r="Y18" i="13"/>
  <c r="AC18" i="13"/>
  <c r="AE18" i="13"/>
  <c r="AG18" i="13"/>
  <c r="AI18" i="13"/>
  <c r="AK18" i="13"/>
  <c r="AM18" i="13"/>
  <c r="AO18" i="13"/>
  <c r="AS18" i="13"/>
  <c r="AU18" i="13"/>
  <c r="AW18" i="13"/>
  <c r="AY18" i="13"/>
  <c r="BA18" i="13"/>
  <c r="BC18" i="13"/>
  <c r="BE18" i="13"/>
  <c r="BG18" i="13"/>
  <c r="BI18" i="13"/>
  <c r="BK18" i="13"/>
  <c r="BM18" i="13"/>
  <c r="BO18" i="13"/>
  <c r="BQ18" i="13"/>
  <c r="BS18" i="13"/>
  <c r="BU18" i="13"/>
  <c r="BY18" i="13"/>
  <c r="CA18" i="13"/>
  <c r="CC18" i="13"/>
  <c r="CE18" i="13"/>
  <c r="CG18" i="13"/>
  <c r="CI18" i="13"/>
  <c r="CK18" i="13"/>
  <c r="CM18" i="13"/>
  <c r="CO18" i="13"/>
  <c r="I19" i="13"/>
  <c r="L19" i="13"/>
  <c r="Q19" i="13"/>
  <c r="T19" i="13"/>
  <c r="X19" i="13"/>
  <c r="Y19" i="13"/>
  <c r="AB19" i="13"/>
  <c r="AG19" i="13"/>
  <c r="AO19" i="13"/>
  <c r="AR19" i="13"/>
  <c r="AW19" i="13"/>
  <c r="AZ19" i="13"/>
  <c r="BD19" i="13"/>
  <c r="BE19" i="13"/>
  <c r="BH19" i="13"/>
  <c r="BM19" i="13"/>
  <c r="BU19" i="13"/>
  <c r="BX19" i="13"/>
  <c r="CC19" i="13"/>
  <c r="CF19" i="13"/>
  <c r="CJ19" i="13"/>
  <c r="CK19" i="13"/>
  <c r="CN19" i="13"/>
  <c r="D3" i="13"/>
  <c r="D10" i="13" s="1"/>
  <c r="E3" i="13"/>
  <c r="E10" i="13" s="1"/>
  <c r="F3" i="13"/>
  <c r="F10" i="13" s="1"/>
  <c r="G3" i="13"/>
  <c r="G5" i="13" s="1"/>
  <c r="H3" i="13"/>
  <c r="H12" i="13" s="1"/>
  <c r="I3" i="13"/>
  <c r="I7" i="13" s="1"/>
  <c r="J3" i="13"/>
  <c r="J8" i="13" s="1"/>
  <c r="K3" i="13"/>
  <c r="K8" i="13" s="1"/>
  <c r="L3" i="13"/>
  <c r="L8" i="13" s="1"/>
  <c r="M3" i="13"/>
  <c r="M7" i="13" s="1"/>
  <c r="N3" i="13"/>
  <c r="N7" i="13" s="1"/>
  <c r="O3" i="13"/>
  <c r="O5" i="13" s="1"/>
  <c r="P3" i="13"/>
  <c r="P6" i="13" s="1"/>
  <c r="Q3" i="13"/>
  <c r="Q7" i="13" s="1"/>
  <c r="R3" i="13"/>
  <c r="R6" i="13" s="1"/>
  <c r="S3" i="13"/>
  <c r="S20" i="13" s="1"/>
  <c r="T3" i="13"/>
  <c r="T9" i="13" s="1"/>
  <c r="U3" i="13"/>
  <c r="U13" i="13" s="1"/>
  <c r="V3" i="13"/>
  <c r="V11" i="13" s="1"/>
  <c r="W3" i="13"/>
  <c r="W5" i="13" s="1"/>
  <c r="X3" i="13"/>
  <c r="X13" i="13" s="1"/>
  <c r="Y3" i="13"/>
  <c r="Y7" i="13" s="1"/>
  <c r="Z3" i="13"/>
  <c r="Z15" i="13" s="1"/>
  <c r="AA3" i="13"/>
  <c r="AA19" i="13" s="1"/>
  <c r="AB3" i="13"/>
  <c r="AB17" i="13" s="1"/>
  <c r="AC3" i="13"/>
  <c r="AC7" i="13" s="1"/>
  <c r="AD3" i="13"/>
  <c r="AD7" i="13" s="1"/>
  <c r="AE3" i="13"/>
  <c r="AE5" i="13" s="1"/>
  <c r="AF3" i="13"/>
  <c r="AG3" i="13"/>
  <c r="AG7" i="13" s="1"/>
  <c r="AH3" i="13"/>
  <c r="AH6" i="13" s="1"/>
  <c r="AI3" i="13"/>
  <c r="AI10" i="13" s="1"/>
  <c r="AJ3" i="13"/>
  <c r="AJ10" i="13" s="1"/>
  <c r="AK3" i="13"/>
  <c r="AK6" i="13" s="1"/>
  <c r="AL3" i="13"/>
  <c r="AL10" i="13" s="1"/>
  <c r="AM3" i="13"/>
  <c r="AM5" i="13" s="1"/>
  <c r="AN3" i="13"/>
  <c r="AN12" i="13" s="1"/>
  <c r="AO3" i="13"/>
  <c r="AO7" i="13" s="1"/>
  <c r="AP3" i="13"/>
  <c r="AP14" i="13" s="1"/>
  <c r="AQ3" i="13"/>
  <c r="AQ5" i="13" s="1"/>
  <c r="AR3" i="13"/>
  <c r="AR5" i="13" s="1"/>
  <c r="AS3" i="13"/>
  <c r="AS5" i="13" s="1"/>
  <c r="AT3" i="13"/>
  <c r="AT18" i="13" s="1"/>
  <c r="AU3" i="13"/>
  <c r="AU5" i="13" s="1"/>
  <c r="AV3" i="13"/>
  <c r="AW3" i="13"/>
  <c r="AW7" i="13" s="1"/>
  <c r="AX3" i="13"/>
  <c r="AX7" i="13" s="1"/>
  <c r="AY3" i="13"/>
  <c r="AY8" i="13" s="1"/>
  <c r="AZ3" i="13"/>
  <c r="AZ9" i="13" s="1"/>
  <c r="BA3" i="13"/>
  <c r="BA13" i="13" s="1"/>
  <c r="BB3" i="13"/>
  <c r="BB11" i="13" s="1"/>
  <c r="BC3" i="13"/>
  <c r="BC5" i="13" s="1"/>
  <c r="BD3" i="13"/>
  <c r="BD13" i="13" s="1"/>
  <c r="BE3" i="13"/>
  <c r="BE7" i="13" s="1"/>
  <c r="BF3" i="13"/>
  <c r="BF20" i="13" s="1"/>
  <c r="BG3" i="13"/>
  <c r="BG20" i="13" s="1"/>
  <c r="BH3" i="13"/>
  <c r="BH17" i="13" s="1"/>
  <c r="BI3" i="13"/>
  <c r="BI10" i="13" s="1"/>
  <c r="BJ3" i="13"/>
  <c r="BJ19" i="13" s="1"/>
  <c r="BK3" i="13"/>
  <c r="BK5" i="13" s="1"/>
  <c r="BL3" i="13"/>
  <c r="BM3" i="13"/>
  <c r="BM7" i="13" s="1"/>
  <c r="BN3" i="13"/>
  <c r="BN7" i="13" s="1"/>
  <c r="BO3" i="13"/>
  <c r="BO10" i="13" s="1"/>
  <c r="BP3" i="13"/>
  <c r="BP10" i="13" s="1"/>
  <c r="BQ3" i="13"/>
  <c r="BQ10" i="13" s="1"/>
  <c r="BR3" i="13"/>
  <c r="BR10" i="13" s="1"/>
  <c r="BS3" i="13"/>
  <c r="BS5" i="13" s="1"/>
  <c r="BT3" i="13"/>
  <c r="BT12" i="13" s="1"/>
  <c r="BU3" i="13"/>
  <c r="BU7" i="13" s="1"/>
  <c r="BV3" i="13"/>
  <c r="BV8" i="13" s="1"/>
  <c r="BW3" i="13"/>
  <c r="BW8" i="13" s="1"/>
  <c r="BX3" i="13"/>
  <c r="BX8" i="13" s="1"/>
  <c r="BY3" i="13"/>
  <c r="BY6" i="13" s="1"/>
  <c r="BZ3" i="13"/>
  <c r="BZ18" i="13" s="1"/>
  <c r="CA3" i="13"/>
  <c r="CA5" i="13" s="1"/>
  <c r="CB3" i="13"/>
  <c r="CB6" i="13" s="1"/>
  <c r="CC3" i="13"/>
  <c r="CC7" i="13" s="1"/>
  <c r="CD3" i="13"/>
  <c r="CD6" i="13" s="1"/>
  <c r="CE3" i="13"/>
  <c r="CE20" i="13" s="1"/>
  <c r="CF3" i="13"/>
  <c r="CF9" i="13" s="1"/>
  <c r="CG3" i="13"/>
  <c r="CG13" i="13" s="1"/>
  <c r="CH3" i="13"/>
  <c r="CH11" i="13" s="1"/>
  <c r="CI3" i="13"/>
  <c r="CI5" i="13" s="1"/>
  <c r="CJ3" i="13"/>
  <c r="CJ13" i="13" s="1"/>
  <c r="CK3" i="13"/>
  <c r="CK7" i="13" s="1"/>
  <c r="CL3" i="13"/>
  <c r="CL15" i="13" s="1"/>
  <c r="CM3" i="13"/>
  <c r="CM19" i="13" s="1"/>
  <c r="CN3" i="13"/>
  <c r="CN7" i="13" s="1"/>
  <c r="CO3" i="13"/>
  <c r="CO7" i="13" s="1"/>
  <c r="CP3" i="13"/>
  <c r="CP7" i="13" s="1"/>
  <c r="G20" i="5"/>
  <c r="O20" i="5"/>
  <c r="W20" i="5"/>
  <c r="AE20" i="5"/>
  <c r="AM20" i="5"/>
  <c r="AU20" i="5"/>
  <c r="BC20" i="5"/>
  <c r="BK20" i="5"/>
  <c r="BS20" i="5"/>
  <c r="CA20" i="5"/>
  <c r="CI20" i="5"/>
  <c r="E4" i="5"/>
  <c r="G4" i="5"/>
  <c r="M4" i="5"/>
  <c r="O4" i="5"/>
  <c r="U4" i="5"/>
  <c r="W4" i="5"/>
  <c r="AC4" i="5"/>
  <c r="AE4" i="5"/>
  <c r="AK4" i="5"/>
  <c r="AM4" i="5"/>
  <c r="AS4" i="5"/>
  <c r="AU4" i="5"/>
  <c r="BA4" i="5"/>
  <c r="BC4" i="5"/>
  <c r="BI4" i="5"/>
  <c r="BK4" i="5"/>
  <c r="BQ4" i="5"/>
  <c r="BS4" i="5"/>
  <c r="BY4" i="5"/>
  <c r="CA4" i="5"/>
  <c r="CG4" i="5"/>
  <c r="CI4" i="5"/>
  <c r="CO4" i="5"/>
  <c r="X5" i="5"/>
  <c r="BD5" i="5"/>
  <c r="CJ5" i="5"/>
  <c r="E6" i="5"/>
  <c r="G6" i="5"/>
  <c r="M6" i="5"/>
  <c r="O6" i="5"/>
  <c r="Q6" i="5"/>
  <c r="U6" i="5"/>
  <c r="W6" i="5"/>
  <c r="AC6" i="5"/>
  <c r="AE6" i="5"/>
  <c r="AK6" i="5"/>
  <c r="AM6" i="5"/>
  <c r="AS6" i="5"/>
  <c r="AU6" i="5"/>
  <c r="AW6" i="5"/>
  <c r="BA6" i="5"/>
  <c r="BC6" i="5"/>
  <c r="BI6" i="5"/>
  <c r="BK6" i="5"/>
  <c r="BQ6" i="5"/>
  <c r="BS6" i="5"/>
  <c r="BY6" i="5"/>
  <c r="CA6" i="5"/>
  <c r="CC6" i="5"/>
  <c r="CG6" i="5"/>
  <c r="CI6" i="5"/>
  <c r="CO6" i="5"/>
  <c r="E7" i="5"/>
  <c r="M7" i="5"/>
  <c r="U7" i="5"/>
  <c r="AC7" i="5"/>
  <c r="AK7" i="5"/>
  <c r="AS7" i="5"/>
  <c r="BA7" i="5"/>
  <c r="BI7" i="5"/>
  <c r="BQ7" i="5"/>
  <c r="BY7" i="5"/>
  <c r="CG7" i="5"/>
  <c r="CO7" i="5"/>
  <c r="E8" i="5"/>
  <c r="G8" i="5"/>
  <c r="M8" i="5"/>
  <c r="O8" i="5"/>
  <c r="Q8" i="5"/>
  <c r="U8" i="5"/>
  <c r="W8" i="5"/>
  <c r="AA8" i="5"/>
  <c r="AC8" i="5"/>
  <c r="AE8" i="5"/>
  <c r="AK8" i="5"/>
  <c r="AM8" i="5"/>
  <c r="AS8" i="5"/>
  <c r="AU8" i="5"/>
  <c r="AW8" i="5"/>
  <c r="BA8" i="5"/>
  <c r="BC8" i="5"/>
  <c r="BG8" i="5"/>
  <c r="BI8" i="5"/>
  <c r="BK8" i="5"/>
  <c r="BQ8" i="5"/>
  <c r="BS8" i="5"/>
  <c r="BY8" i="5"/>
  <c r="CA8" i="5"/>
  <c r="CC8" i="5"/>
  <c r="CG8" i="5"/>
  <c r="CI8" i="5"/>
  <c r="CM8" i="5"/>
  <c r="CO8" i="5"/>
  <c r="E9" i="5"/>
  <c r="G9" i="5"/>
  <c r="M9" i="5"/>
  <c r="O9" i="5"/>
  <c r="U9" i="5"/>
  <c r="W9" i="5"/>
  <c r="AC9" i="5"/>
  <c r="AE9" i="5"/>
  <c r="AF9" i="5"/>
  <c r="AK9" i="5"/>
  <c r="AM9" i="5"/>
  <c r="AS9" i="5"/>
  <c r="AU9" i="5"/>
  <c r="BA9" i="5"/>
  <c r="BC9" i="5"/>
  <c r="BI9" i="5"/>
  <c r="BK9" i="5"/>
  <c r="BL9" i="5"/>
  <c r="BQ9" i="5"/>
  <c r="BS9" i="5"/>
  <c r="BY9" i="5"/>
  <c r="CA9" i="5"/>
  <c r="CG9" i="5"/>
  <c r="CI9" i="5"/>
  <c r="CO9" i="5"/>
  <c r="E10" i="5"/>
  <c r="G10" i="5"/>
  <c r="M10" i="5"/>
  <c r="O10" i="5"/>
  <c r="Q10" i="5"/>
  <c r="U10" i="5"/>
  <c r="W10" i="5"/>
  <c r="AA10" i="5"/>
  <c r="AC10" i="5"/>
  <c r="AE10" i="5"/>
  <c r="AK10" i="5"/>
  <c r="AM10" i="5"/>
  <c r="AS10" i="5"/>
  <c r="AU10" i="5"/>
  <c r="AW10" i="5"/>
  <c r="BA10" i="5"/>
  <c r="BC10" i="5"/>
  <c r="BG10" i="5"/>
  <c r="BI10" i="5"/>
  <c r="BK10" i="5"/>
  <c r="BQ10" i="5"/>
  <c r="BS10" i="5"/>
  <c r="BY10" i="5"/>
  <c r="CA10" i="5"/>
  <c r="CC10" i="5"/>
  <c r="CG10" i="5"/>
  <c r="CI10" i="5"/>
  <c r="CM10" i="5"/>
  <c r="CO10" i="5"/>
  <c r="G11" i="5"/>
  <c r="O11" i="5"/>
  <c r="W11" i="5"/>
  <c r="AE11" i="5"/>
  <c r="AF11" i="5"/>
  <c r="AM11" i="5"/>
  <c r="AU11" i="5"/>
  <c r="BC11" i="5"/>
  <c r="BK11" i="5"/>
  <c r="BL11" i="5"/>
  <c r="BS11" i="5"/>
  <c r="CA11" i="5"/>
  <c r="CI11" i="5"/>
  <c r="E12" i="5"/>
  <c r="G12" i="5"/>
  <c r="M12" i="5"/>
  <c r="O12" i="5"/>
  <c r="U12" i="5"/>
  <c r="W12" i="5"/>
  <c r="AA12" i="5"/>
  <c r="AC12" i="5"/>
  <c r="AE12" i="5"/>
  <c r="AK12" i="5"/>
  <c r="AM12" i="5"/>
  <c r="AS12" i="5"/>
  <c r="AU12" i="5"/>
  <c r="BA12" i="5"/>
  <c r="BC12" i="5"/>
  <c r="BG12" i="5"/>
  <c r="BI12" i="5"/>
  <c r="BK12" i="5"/>
  <c r="BQ12" i="5"/>
  <c r="BS12" i="5"/>
  <c r="BY12" i="5"/>
  <c r="CA12" i="5"/>
  <c r="CG12" i="5"/>
  <c r="CI12" i="5"/>
  <c r="CM12" i="5"/>
  <c r="CO12" i="5"/>
  <c r="H13" i="5"/>
  <c r="P13" i="5"/>
  <c r="AF13" i="5"/>
  <c r="AN13" i="5"/>
  <c r="AV13" i="5"/>
  <c r="BL13" i="5"/>
  <c r="BT13" i="5"/>
  <c r="CB13" i="5"/>
  <c r="E14" i="5"/>
  <c r="G14" i="5"/>
  <c r="I14" i="5"/>
  <c r="M14" i="5"/>
  <c r="O14" i="5"/>
  <c r="U14" i="5"/>
  <c r="W14" i="5"/>
  <c r="Y14" i="5"/>
  <c r="AC14" i="5"/>
  <c r="AE14" i="5"/>
  <c r="AG14" i="5"/>
  <c r="AK14" i="5"/>
  <c r="AM14" i="5"/>
  <c r="AO14" i="5"/>
  <c r="AS14" i="5"/>
  <c r="AU14" i="5"/>
  <c r="BA14" i="5"/>
  <c r="BC14" i="5"/>
  <c r="BE14" i="5"/>
  <c r="BI14" i="5"/>
  <c r="BK14" i="5"/>
  <c r="BM14" i="5"/>
  <c r="BQ14" i="5"/>
  <c r="BS14" i="5"/>
  <c r="BU14" i="5"/>
  <c r="BY14" i="5"/>
  <c r="CA14" i="5"/>
  <c r="CG14" i="5"/>
  <c r="CI14" i="5"/>
  <c r="CK14" i="5"/>
  <c r="CO14" i="5"/>
  <c r="E15" i="5"/>
  <c r="M15" i="5"/>
  <c r="U15" i="5"/>
  <c r="AC15" i="5"/>
  <c r="AK15" i="5"/>
  <c r="AS15" i="5"/>
  <c r="BA15" i="5"/>
  <c r="BI15" i="5"/>
  <c r="BQ15" i="5"/>
  <c r="BY15" i="5"/>
  <c r="CG15" i="5"/>
  <c r="CO15" i="5"/>
  <c r="E16" i="5"/>
  <c r="G16" i="5"/>
  <c r="I16" i="5"/>
  <c r="K16" i="5"/>
  <c r="M16" i="5"/>
  <c r="O16" i="5"/>
  <c r="S16" i="5"/>
  <c r="U16" i="5"/>
  <c r="W16" i="5"/>
  <c r="Y16" i="5"/>
  <c r="AC16" i="5"/>
  <c r="AE16" i="5"/>
  <c r="AG16" i="5"/>
  <c r="AI16" i="5"/>
  <c r="AK16" i="5"/>
  <c r="AM16" i="5"/>
  <c r="AO16" i="5"/>
  <c r="AQ16" i="5"/>
  <c r="AS16" i="5"/>
  <c r="AU16" i="5"/>
  <c r="AY16" i="5"/>
  <c r="BA16" i="5"/>
  <c r="BC16" i="5"/>
  <c r="BE16" i="5"/>
  <c r="BI16" i="5"/>
  <c r="BK16" i="5"/>
  <c r="BM16" i="5"/>
  <c r="BO16" i="5"/>
  <c r="BQ16" i="5"/>
  <c r="BS16" i="5"/>
  <c r="BU16" i="5"/>
  <c r="BW16" i="5"/>
  <c r="BY16" i="5"/>
  <c r="CA16" i="5"/>
  <c r="CE16" i="5"/>
  <c r="CG16" i="5"/>
  <c r="CI16" i="5"/>
  <c r="CK16" i="5"/>
  <c r="CO16" i="5"/>
  <c r="E17" i="5"/>
  <c r="G17" i="5"/>
  <c r="H17" i="5"/>
  <c r="M17" i="5"/>
  <c r="O17" i="5"/>
  <c r="P17" i="5"/>
  <c r="U17" i="5"/>
  <c r="W17" i="5"/>
  <c r="X17" i="5"/>
  <c r="AC17" i="5"/>
  <c r="AE17" i="5"/>
  <c r="AK17" i="5"/>
  <c r="AM17" i="5"/>
  <c r="AN17" i="5"/>
  <c r="AS17" i="5"/>
  <c r="AU17" i="5"/>
  <c r="AV17" i="5"/>
  <c r="BA17" i="5"/>
  <c r="BC17" i="5"/>
  <c r="BD17" i="5"/>
  <c r="BI17" i="5"/>
  <c r="BK17" i="5"/>
  <c r="BQ17" i="5"/>
  <c r="BS17" i="5"/>
  <c r="BT17" i="5"/>
  <c r="BY17" i="5"/>
  <c r="CA17" i="5"/>
  <c r="CB17" i="5"/>
  <c r="CG17" i="5"/>
  <c r="CI17" i="5"/>
  <c r="CJ17" i="5"/>
  <c r="CO17" i="5"/>
  <c r="E18" i="5"/>
  <c r="G18" i="5"/>
  <c r="I18" i="5"/>
  <c r="K18" i="5"/>
  <c r="M18" i="5"/>
  <c r="O18" i="5"/>
  <c r="S18" i="5"/>
  <c r="U18" i="5"/>
  <c r="W18" i="5"/>
  <c r="Y18" i="5"/>
  <c r="AC18" i="5"/>
  <c r="AE18" i="5"/>
  <c r="AG18" i="5"/>
  <c r="AI18" i="5"/>
  <c r="AK18" i="5"/>
  <c r="AM18" i="5"/>
  <c r="AO18" i="5"/>
  <c r="AQ18" i="5"/>
  <c r="AS18" i="5"/>
  <c r="AU18" i="5"/>
  <c r="AY18" i="5"/>
  <c r="BA18" i="5"/>
  <c r="BC18" i="5"/>
  <c r="BE18" i="5"/>
  <c r="BI18" i="5"/>
  <c r="BK18" i="5"/>
  <c r="BM18" i="5"/>
  <c r="BO18" i="5"/>
  <c r="BQ18" i="5"/>
  <c r="BS18" i="5"/>
  <c r="BU18" i="5"/>
  <c r="BW18" i="5"/>
  <c r="BY18" i="5"/>
  <c r="CA18" i="5"/>
  <c r="CE18" i="5"/>
  <c r="CG18" i="5"/>
  <c r="CI18" i="5"/>
  <c r="CK18" i="5"/>
  <c r="CO18" i="5"/>
  <c r="G19" i="5"/>
  <c r="H19" i="5"/>
  <c r="I19" i="5"/>
  <c r="O19" i="5"/>
  <c r="P19" i="5"/>
  <c r="W19" i="5"/>
  <c r="X19" i="5"/>
  <c r="Y19" i="5"/>
  <c r="AD19" i="5"/>
  <c r="AE19" i="5"/>
  <c r="AM19" i="5"/>
  <c r="AN19" i="5"/>
  <c r="AO19" i="5"/>
  <c r="AT19" i="5"/>
  <c r="AU19" i="5"/>
  <c r="AV19" i="5"/>
  <c r="BC19" i="5"/>
  <c r="BD19" i="5"/>
  <c r="BE19" i="5"/>
  <c r="BJ19" i="5"/>
  <c r="BK19" i="5"/>
  <c r="BR19" i="5"/>
  <c r="BS19" i="5"/>
  <c r="BT19" i="5"/>
  <c r="BU19" i="5"/>
  <c r="CA19" i="5"/>
  <c r="CB19" i="5"/>
  <c r="CC19" i="5"/>
  <c r="CD19" i="5"/>
  <c r="CI19" i="5"/>
  <c r="CJ19" i="5"/>
  <c r="CK19" i="5"/>
  <c r="CP19" i="5"/>
  <c r="D3" i="5"/>
  <c r="E3" i="5"/>
  <c r="E5" i="5" s="1"/>
  <c r="F3" i="5"/>
  <c r="G3" i="5"/>
  <c r="G7" i="5" s="1"/>
  <c r="H3" i="5"/>
  <c r="H14" i="5" s="1"/>
  <c r="I3" i="5"/>
  <c r="I20" i="5" s="1"/>
  <c r="J3" i="5"/>
  <c r="J13" i="5" s="1"/>
  <c r="K3" i="5"/>
  <c r="K5" i="5" s="1"/>
  <c r="L3" i="5"/>
  <c r="M3" i="5"/>
  <c r="M5" i="5" s="1"/>
  <c r="N3" i="5"/>
  <c r="O3" i="5"/>
  <c r="O7" i="5" s="1"/>
  <c r="P3" i="5"/>
  <c r="P7" i="5" s="1"/>
  <c r="Q3" i="5"/>
  <c r="Q11" i="5" s="1"/>
  <c r="R3" i="5"/>
  <c r="R19" i="5" s="1"/>
  <c r="S3" i="5"/>
  <c r="S13" i="5" s="1"/>
  <c r="T3" i="5"/>
  <c r="T13" i="5" s="1"/>
  <c r="U3" i="5"/>
  <c r="U5" i="5" s="1"/>
  <c r="V3" i="5"/>
  <c r="W3" i="5"/>
  <c r="W7" i="5" s="1"/>
  <c r="X3" i="5"/>
  <c r="X15" i="5" s="1"/>
  <c r="Y3" i="5"/>
  <c r="Y4" i="5" s="1"/>
  <c r="Z3" i="5"/>
  <c r="AA3" i="5"/>
  <c r="AA4" i="5" s="1"/>
  <c r="AB3" i="5"/>
  <c r="AC3" i="5"/>
  <c r="AC5" i="5" s="1"/>
  <c r="AD3" i="5"/>
  <c r="AE3" i="5"/>
  <c r="AE7" i="5" s="1"/>
  <c r="AF3" i="5"/>
  <c r="AF6" i="5" s="1"/>
  <c r="AG3" i="5"/>
  <c r="AG6" i="5" s="1"/>
  <c r="AH3" i="5"/>
  <c r="AH19" i="5" s="1"/>
  <c r="AI3" i="5"/>
  <c r="AI8" i="5" s="1"/>
  <c r="AJ3" i="5"/>
  <c r="AK3" i="5"/>
  <c r="AK5" i="5" s="1"/>
  <c r="AL3" i="5"/>
  <c r="AM3" i="5"/>
  <c r="AM7" i="5" s="1"/>
  <c r="AN3" i="5"/>
  <c r="AN14" i="5" s="1"/>
  <c r="AO3" i="5"/>
  <c r="AO20" i="5" s="1"/>
  <c r="AP3" i="5"/>
  <c r="AP11" i="5" s="1"/>
  <c r="AQ3" i="5"/>
  <c r="AQ5" i="5" s="1"/>
  <c r="AR3" i="5"/>
  <c r="AS3" i="5"/>
  <c r="AS5" i="5" s="1"/>
  <c r="AT3" i="5"/>
  <c r="AU3" i="5"/>
  <c r="AU7" i="5" s="1"/>
  <c r="AV3" i="5"/>
  <c r="AV7" i="5" s="1"/>
  <c r="AW3" i="5"/>
  <c r="AW11" i="5" s="1"/>
  <c r="AX3" i="5"/>
  <c r="AX19" i="5" s="1"/>
  <c r="AY3" i="5"/>
  <c r="AY13" i="5" s="1"/>
  <c r="AZ3" i="5"/>
  <c r="AZ17" i="5" s="1"/>
  <c r="BA3" i="5"/>
  <c r="BA5" i="5" s="1"/>
  <c r="BB3" i="5"/>
  <c r="BB11" i="5" s="1"/>
  <c r="BC3" i="5"/>
  <c r="BC7" i="5" s="1"/>
  <c r="BD3" i="5"/>
  <c r="BD15" i="5" s="1"/>
  <c r="BE3" i="5"/>
  <c r="BE4" i="5" s="1"/>
  <c r="BF3" i="5"/>
  <c r="BG3" i="5"/>
  <c r="BG4" i="5" s="1"/>
  <c r="BH3" i="5"/>
  <c r="BI3" i="5"/>
  <c r="BI5" i="5" s="1"/>
  <c r="BJ3" i="5"/>
  <c r="BK3" i="5"/>
  <c r="BK7" i="5" s="1"/>
  <c r="BL3" i="5"/>
  <c r="BL6" i="5" s="1"/>
  <c r="BM3" i="5"/>
  <c r="BM6" i="5" s="1"/>
  <c r="BN3" i="5"/>
  <c r="BN19" i="5" s="1"/>
  <c r="BO3" i="5"/>
  <c r="BO8" i="5" s="1"/>
  <c r="BP3" i="5"/>
  <c r="BQ3" i="5"/>
  <c r="BQ5" i="5" s="1"/>
  <c r="BR3" i="5"/>
  <c r="BS3" i="5"/>
  <c r="BS7" i="5" s="1"/>
  <c r="BT3" i="5"/>
  <c r="BT14" i="5" s="1"/>
  <c r="BU3" i="5"/>
  <c r="BU20" i="5" s="1"/>
  <c r="BV3" i="5"/>
  <c r="BV11" i="5" s="1"/>
  <c r="BW3" i="5"/>
  <c r="BW5" i="5" s="1"/>
  <c r="BX3" i="5"/>
  <c r="BY3" i="5"/>
  <c r="BY5" i="5" s="1"/>
  <c r="BZ3" i="5"/>
  <c r="CA3" i="5"/>
  <c r="CA7" i="5" s="1"/>
  <c r="CB3" i="5"/>
  <c r="CB7" i="5" s="1"/>
  <c r="CC3" i="5"/>
  <c r="CC11" i="5" s="1"/>
  <c r="CD3" i="5"/>
  <c r="CE3" i="5"/>
  <c r="CE13" i="5" s="1"/>
  <c r="CF3" i="5"/>
  <c r="CF13" i="5" s="1"/>
  <c r="CG3" i="5"/>
  <c r="CG5" i="5" s="1"/>
  <c r="CH3" i="5"/>
  <c r="CI3" i="5"/>
  <c r="CI7" i="5" s="1"/>
  <c r="CJ3" i="5"/>
  <c r="CJ15" i="5" s="1"/>
  <c r="CK3" i="5"/>
  <c r="CK4" i="5" s="1"/>
  <c r="CL3" i="5"/>
  <c r="CM3" i="5"/>
  <c r="CM4" i="5" s="1"/>
  <c r="CN3" i="5"/>
  <c r="CO3" i="5"/>
  <c r="CO5" i="5" s="1"/>
  <c r="CP3" i="5"/>
  <c r="E20" i="12"/>
  <c r="M20" i="12"/>
  <c r="U20" i="12"/>
  <c r="AC20" i="12"/>
  <c r="AK20" i="12"/>
  <c r="AS20" i="12"/>
  <c r="BA20" i="12"/>
  <c r="BI20" i="12"/>
  <c r="BQ20" i="12"/>
  <c r="BY20" i="12"/>
  <c r="CG20" i="12"/>
  <c r="CO20" i="12"/>
  <c r="E4" i="12"/>
  <c r="K4" i="12"/>
  <c r="M4" i="12"/>
  <c r="S4" i="12"/>
  <c r="U4" i="12"/>
  <c r="AA4" i="12"/>
  <c r="AC4" i="12"/>
  <c r="AI4" i="12"/>
  <c r="AK4" i="12"/>
  <c r="AQ4" i="12"/>
  <c r="AS4" i="12"/>
  <c r="AY4" i="12"/>
  <c r="BA4" i="12"/>
  <c r="BG4" i="12"/>
  <c r="BI4" i="12"/>
  <c r="BO4" i="12"/>
  <c r="BQ4" i="12"/>
  <c r="BW4" i="12"/>
  <c r="BY4" i="12"/>
  <c r="CE4" i="12"/>
  <c r="CG4" i="12"/>
  <c r="CM4" i="12"/>
  <c r="CO4" i="12"/>
  <c r="E6" i="12"/>
  <c r="K6" i="12"/>
  <c r="M6" i="12"/>
  <c r="S6" i="12"/>
  <c r="U6" i="12"/>
  <c r="AA6" i="12"/>
  <c r="AC6" i="12"/>
  <c r="AI6" i="12"/>
  <c r="AK6" i="12"/>
  <c r="AQ6" i="12"/>
  <c r="AS6" i="12"/>
  <c r="AY6" i="12"/>
  <c r="BA6" i="12"/>
  <c r="BG6" i="12"/>
  <c r="BI6" i="12"/>
  <c r="BO6" i="12"/>
  <c r="BQ6" i="12"/>
  <c r="BW6" i="12"/>
  <c r="BY6" i="12"/>
  <c r="CE6" i="12"/>
  <c r="CG6" i="12"/>
  <c r="CM6" i="12"/>
  <c r="CO6" i="12"/>
  <c r="K7" i="12"/>
  <c r="S7" i="12"/>
  <c r="AA7" i="12"/>
  <c r="AI7" i="12"/>
  <c r="AQ7" i="12"/>
  <c r="AY7" i="12"/>
  <c r="BG7" i="12"/>
  <c r="BO7" i="12"/>
  <c r="BW7" i="12"/>
  <c r="CE7" i="12"/>
  <c r="CM7" i="12"/>
  <c r="E8" i="12"/>
  <c r="K8" i="12"/>
  <c r="M8" i="12"/>
  <c r="S8" i="12"/>
  <c r="U8" i="12"/>
  <c r="AA8" i="12"/>
  <c r="AC8" i="12"/>
  <c r="AI8" i="12"/>
  <c r="AK8" i="12"/>
  <c r="AQ8" i="12"/>
  <c r="AS8" i="12"/>
  <c r="AY8" i="12"/>
  <c r="BA8" i="12"/>
  <c r="BG8" i="12"/>
  <c r="BI8" i="12"/>
  <c r="BO8" i="12"/>
  <c r="BQ8" i="12"/>
  <c r="BW8" i="12"/>
  <c r="BY8" i="12"/>
  <c r="CE8" i="12"/>
  <c r="CG8" i="12"/>
  <c r="CM8" i="12"/>
  <c r="CO8" i="12"/>
  <c r="E9" i="12"/>
  <c r="K9" i="12"/>
  <c r="M9" i="12"/>
  <c r="S9" i="12"/>
  <c r="U9" i="12"/>
  <c r="AA9" i="12"/>
  <c r="AC9" i="12"/>
  <c r="AI9" i="12"/>
  <c r="AK9" i="12"/>
  <c r="AQ9" i="12"/>
  <c r="AS9" i="12"/>
  <c r="AY9" i="12"/>
  <c r="BA9" i="12"/>
  <c r="BG9" i="12"/>
  <c r="BI9" i="12"/>
  <c r="BO9" i="12"/>
  <c r="BQ9" i="12"/>
  <c r="BW9" i="12"/>
  <c r="BY9" i="12"/>
  <c r="CE9" i="12"/>
  <c r="CG9" i="12"/>
  <c r="CM9" i="12"/>
  <c r="CO9" i="12"/>
  <c r="E10" i="12"/>
  <c r="K10" i="12"/>
  <c r="M10" i="12"/>
  <c r="S10" i="12"/>
  <c r="U10" i="12"/>
  <c r="AA10" i="12"/>
  <c r="AC10" i="12"/>
  <c r="AI10" i="12"/>
  <c r="AK10" i="12"/>
  <c r="AQ10" i="12"/>
  <c r="AS10" i="12"/>
  <c r="AY10" i="12"/>
  <c r="BA10" i="12"/>
  <c r="BG10" i="12"/>
  <c r="BI10" i="12"/>
  <c r="BO10" i="12"/>
  <c r="BQ10" i="12"/>
  <c r="BW10" i="12"/>
  <c r="BY10" i="12"/>
  <c r="CE10" i="12"/>
  <c r="CG10" i="12"/>
  <c r="CM10" i="12"/>
  <c r="CO10" i="12"/>
  <c r="E11" i="12"/>
  <c r="J11" i="12"/>
  <c r="M11" i="12"/>
  <c r="U11" i="12"/>
  <c r="W11" i="12"/>
  <c r="AC11" i="12"/>
  <c r="AK11" i="12"/>
  <c r="AS11" i="12"/>
  <c r="BA11" i="12"/>
  <c r="BI11" i="12"/>
  <c r="BK11" i="12"/>
  <c r="BQ11" i="12"/>
  <c r="BY11" i="12"/>
  <c r="CG11" i="12"/>
  <c r="CL11" i="12"/>
  <c r="CO11" i="12"/>
  <c r="E12" i="12"/>
  <c r="K12" i="12"/>
  <c r="M12" i="12"/>
  <c r="S12" i="12"/>
  <c r="U12" i="12"/>
  <c r="Z12" i="12"/>
  <c r="AA12" i="12"/>
  <c r="AC12" i="12"/>
  <c r="AI12" i="12"/>
  <c r="AK12" i="12"/>
  <c r="AQ12" i="12"/>
  <c r="AS12" i="12"/>
  <c r="AX12" i="12"/>
  <c r="AY12" i="12"/>
  <c r="BA12" i="12"/>
  <c r="BG12" i="12"/>
  <c r="BI12" i="12"/>
  <c r="BK12" i="12"/>
  <c r="BO12" i="12"/>
  <c r="BQ12" i="12"/>
  <c r="BW12" i="12"/>
  <c r="BY12" i="12"/>
  <c r="CE12" i="12"/>
  <c r="CG12" i="12"/>
  <c r="CL12" i="12"/>
  <c r="CM12" i="12"/>
  <c r="CO12" i="12"/>
  <c r="Y13" i="12"/>
  <c r="AH13" i="12"/>
  <c r="AU13" i="12"/>
  <c r="BF13" i="12"/>
  <c r="E14" i="12"/>
  <c r="I14" i="12"/>
  <c r="K14" i="12"/>
  <c r="M14" i="12"/>
  <c r="Q14" i="12"/>
  <c r="S14" i="12"/>
  <c r="U14" i="12"/>
  <c r="AA14" i="12"/>
  <c r="AC14" i="12"/>
  <c r="AI14" i="12"/>
  <c r="AK14" i="12"/>
  <c r="AO14" i="12"/>
  <c r="AQ14" i="12"/>
  <c r="AS14" i="12"/>
  <c r="AY14" i="12"/>
  <c r="BA14" i="12"/>
  <c r="BC14" i="12"/>
  <c r="BG14" i="12"/>
  <c r="BI14" i="12"/>
  <c r="BO14" i="12"/>
  <c r="BQ14" i="12"/>
  <c r="BW14" i="12"/>
  <c r="BY14" i="12"/>
  <c r="CA14" i="12"/>
  <c r="CE14" i="12"/>
  <c r="CG14" i="12"/>
  <c r="CM14" i="12"/>
  <c r="CO14" i="12"/>
  <c r="K15" i="12"/>
  <c r="P15" i="12"/>
  <c r="S15" i="12"/>
  <c r="Y15" i="12"/>
  <c r="AA15" i="12"/>
  <c r="AH15" i="12"/>
  <c r="AI15" i="12"/>
  <c r="AN15" i="12"/>
  <c r="AQ15" i="12"/>
  <c r="AY15" i="12"/>
  <c r="BF15" i="12"/>
  <c r="BG15" i="12"/>
  <c r="BO15" i="12"/>
  <c r="BV15" i="12"/>
  <c r="BW15" i="12"/>
  <c r="CD15" i="12"/>
  <c r="CE15" i="12"/>
  <c r="CM15" i="12"/>
  <c r="E16" i="12"/>
  <c r="K16" i="12"/>
  <c r="M16" i="12"/>
  <c r="P16" i="12"/>
  <c r="S16" i="12"/>
  <c r="U16" i="12"/>
  <c r="Y16" i="12"/>
  <c r="AA16" i="12"/>
  <c r="AC16" i="12"/>
  <c r="AI16" i="12"/>
  <c r="AK16" i="12"/>
  <c r="AM16" i="12"/>
  <c r="AN16" i="12"/>
  <c r="AQ16" i="12"/>
  <c r="AS16" i="12"/>
  <c r="AU16" i="12"/>
  <c r="AY16" i="12"/>
  <c r="BA16" i="12"/>
  <c r="BG16" i="12"/>
  <c r="BI16" i="12"/>
  <c r="BK16" i="12"/>
  <c r="BO16" i="12"/>
  <c r="BQ16" i="12"/>
  <c r="BS16" i="12"/>
  <c r="BW16" i="12"/>
  <c r="BY16" i="12"/>
  <c r="CC16" i="12"/>
  <c r="CE16" i="12"/>
  <c r="CG16" i="12"/>
  <c r="CI16" i="12"/>
  <c r="CM16" i="12"/>
  <c r="CO16" i="12"/>
  <c r="E17" i="12"/>
  <c r="K17" i="12"/>
  <c r="M17" i="12"/>
  <c r="R17" i="12"/>
  <c r="S17" i="12"/>
  <c r="U17" i="12"/>
  <c r="Z17" i="12"/>
  <c r="AA17" i="12"/>
  <c r="AC17" i="12"/>
  <c r="AI17" i="12"/>
  <c r="AK17" i="12"/>
  <c r="AN17" i="12"/>
  <c r="AQ17" i="12"/>
  <c r="AS17" i="12"/>
  <c r="AX17" i="12"/>
  <c r="AY17" i="12"/>
  <c r="BA17" i="12"/>
  <c r="BF17" i="12"/>
  <c r="BG17" i="12"/>
  <c r="BI17" i="12"/>
  <c r="BO17" i="12"/>
  <c r="BQ17" i="12"/>
  <c r="BT17" i="12"/>
  <c r="BW17" i="12"/>
  <c r="BY17" i="12"/>
  <c r="CD17" i="12"/>
  <c r="CE17" i="12"/>
  <c r="CG17" i="12"/>
  <c r="CL17" i="12"/>
  <c r="CM17" i="12"/>
  <c r="CO17" i="12"/>
  <c r="E18" i="12"/>
  <c r="I18" i="12"/>
  <c r="J18" i="12"/>
  <c r="K18" i="12"/>
  <c r="M18" i="12"/>
  <c r="S18" i="12"/>
  <c r="U18" i="12"/>
  <c r="W18" i="12"/>
  <c r="X18" i="12"/>
  <c r="Z18" i="12"/>
  <c r="AA18" i="12"/>
  <c r="AC18" i="12"/>
  <c r="AE18" i="12"/>
  <c r="AF18" i="12"/>
  <c r="AG18" i="12"/>
  <c r="AH18" i="12"/>
  <c r="AI18" i="12"/>
  <c r="AK18" i="12"/>
  <c r="AO18" i="12"/>
  <c r="AP18" i="12"/>
  <c r="AQ18" i="12"/>
  <c r="AS18" i="12"/>
  <c r="AY18" i="12"/>
  <c r="BA18" i="12"/>
  <c r="BC18" i="12"/>
  <c r="BD18" i="12"/>
  <c r="BF18" i="12"/>
  <c r="BG18" i="12"/>
  <c r="BI18" i="12"/>
  <c r="BK18" i="12"/>
  <c r="BL18" i="12"/>
  <c r="BM18" i="12"/>
  <c r="BN18" i="12"/>
  <c r="BO18" i="12"/>
  <c r="BQ18" i="12"/>
  <c r="BU18" i="12"/>
  <c r="BV18" i="12"/>
  <c r="BW18" i="12"/>
  <c r="BY18" i="12"/>
  <c r="CE18" i="12"/>
  <c r="CG18" i="12"/>
  <c r="CI18" i="12"/>
  <c r="CJ18" i="12"/>
  <c r="CL18" i="12"/>
  <c r="CM18" i="12"/>
  <c r="CO18" i="12"/>
  <c r="E19" i="12"/>
  <c r="G19" i="12"/>
  <c r="J19" i="12"/>
  <c r="M19" i="12"/>
  <c r="O19" i="12"/>
  <c r="R19" i="12"/>
  <c r="U19" i="12"/>
  <c r="X19" i="12"/>
  <c r="Z19" i="12"/>
  <c r="AC19" i="12"/>
  <c r="AE19" i="12"/>
  <c r="AK19" i="12"/>
  <c r="AM19" i="12"/>
  <c r="AP19" i="12"/>
  <c r="AS19" i="12"/>
  <c r="AU19" i="12"/>
  <c r="AX19" i="12"/>
  <c r="BA19" i="12"/>
  <c r="BD19" i="12"/>
  <c r="BF19" i="12"/>
  <c r="BI19" i="12"/>
  <c r="BK19" i="12"/>
  <c r="BQ19" i="12"/>
  <c r="BS19" i="12"/>
  <c r="BV19" i="12"/>
  <c r="BY19" i="12"/>
  <c r="CA19" i="12"/>
  <c r="CD19" i="12"/>
  <c r="CG19" i="12"/>
  <c r="CJ19" i="12"/>
  <c r="CL19" i="12"/>
  <c r="CO19" i="12"/>
  <c r="D3" i="12"/>
  <c r="D15" i="12" s="1"/>
  <c r="E3" i="12"/>
  <c r="E7" i="12" s="1"/>
  <c r="F3" i="12"/>
  <c r="F8" i="12" s="1"/>
  <c r="G3" i="12"/>
  <c r="G18" i="12" s="1"/>
  <c r="H3" i="12"/>
  <c r="H7" i="12" s="1"/>
  <c r="I3" i="12"/>
  <c r="J3" i="12"/>
  <c r="K3" i="12"/>
  <c r="K5" i="12" s="1"/>
  <c r="L3" i="12"/>
  <c r="L5" i="12" s="1"/>
  <c r="M3" i="12"/>
  <c r="M7" i="12" s="1"/>
  <c r="N3" i="12"/>
  <c r="N13" i="12" s="1"/>
  <c r="O3" i="12"/>
  <c r="O12" i="12" s="1"/>
  <c r="P3" i="12"/>
  <c r="P13" i="12" s="1"/>
  <c r="Q3" i="12"/>
  <c r="R3" i="12"/>
  <c r="S3" i="12"/>
  <c r="S5" i="12" s="1"/>
  <c r="T3" i="12"/>
  <c r="T6" i="12" s="1"/>
  <c r="U3" i="12"/>
  <c r="U7" i="12" s="1"/>
  <c r="V3" i="12"/>
  <c r="V6" i="12" s="1"/>
  <c r="W3" i="12"/>
  <c r="W5" i="12" s="1"/>
  <c r="X3" i="12"/>
  <c r="X9" i="12" s="1"/>
  <c r="Y3" i="12"/>
  <c r="Y7" i="12" s="1"/>
  <c r="Z3" i="12"/>
  <c r="AA3" i="12"/>
  <c r="AA5" i="12" s="1"/>
  <c r="AB3" i="12"/>
  <c r="AB7" i="12" s="1"/>
  <c r="AC3" i="12"/>
  <c r="AC7" i="12" s="1"/>
  <c r="AD3" i="12"/>
  <c r="AD16" i="12" s="1"/>
  <c r="AE3" i="12"/>
  <c r="AE13" i="12" s="1"/>
  <c r="AF3" i="12"/>
  <c r="AF13" i="12" s="1"/>
  <c r="AG3" i="12"/>
  <c r="AG13" i="12" s="1"/>
  <c r="AH3" i="12"/>
  <c r="AI3" i="12"/>
  <c r="AI5" i="12" s="1"/>
  <c r="AJ3" i="12"/>
  <c r="AJ12" i="12" s="1"/>
  <c r="AK3" i="12"/>
  <c r="AK7" i="12" s="1"/>
  <c r="AL3" i="12"/>
  <c r="AL6" i="12" s="1"/>
  <c r="AM3" i="12"/>
  <c r="AM20" i="12" s="1"/>
  <c r="AN3" i="12"/>
  <c r="AN7" i="12" s="1"/>
  <c r="AO3" i="12"/>
  <c r="AP3" i="12"/>
  <c r="AQ3" i="12"/>
  <c r="AQ5" i="12" s="1"/>
  <c r="AR3" i="12"/>
  <c r="AR5" i="12" s="1"/>
  <c r="AS3" i="12"/>
  <c r="AS7" i="12" s="1"/>
  <c r="AT3" i="12"/>
  <c r="AT13" i="12" s="1"/>
  <c r="AU3" i="12"/>
  <c r="AV3" i="12"/>
  <c r="AV10" i="12" s="1"/>
  <c r="AW3" i="12"/>
  <c r="AX3" i="12"/>
  <c r="AY3" i="12"/>
  <c r="AY5" i="12" s="1"/>
  <c r="AZ3" i="12"/>
  <c r="AZ6" i="12" s="1"/>
  <c r="BA3" i="12"/>
  <c r="BA7" i="12" s="1"/>
  <c r="BB3" i="12"/>
  <c r="BB13" i="12" s="1"/>
  <c r="BC3" i="12"/>
  <c r="BC13" i="12" s="1"/>
  <c r="BD3" i="12"/>
  <c r="BD13" i="12" s="1"/>
  <c r="BE3" i="12"/>
  <c r="BE5" i="12" s="1"/>
  <c r="BF3" i="12"/>
  <c r="BG3" i="12"/>
  <c r="BG5" i="12" s="1"/>
  <c r="BH3" i="12"/>
  <c r="BH7" i="12" s="1"/>
  <c r="BI3" i="12"/>
  <c r="BI7" i="12" s="1"/>
  <c r="BJ3" i="12"/>
  <c r="BJ17" i="12" s="1"/>
  <c r="BK3" i="12"/>
  <c r="BK10" i="12" s="1"/>
  <c r="BL3" i="12"/>
  <c r="BL19" i="12" s="1"/>
  <c r="BM3" i="12"/>
  <c r="BN3" i="12"/>
  <c r="BO3" i="12"/>
  <c r="BO5" i="12" s="1"/>
  <c r="BP3" i="12"/>
  <c r="BP5" i="12" s="1"/>
  <c r="BQ3" i="12"/>
  <c r="BQ7" i="12" s="1"/>
  <c r="BR3" i="12"/>
  <c r="BR6" i="12" s="1"/>
  <c r="BS3" i="12"/>
  <c r="BS18" i="12" s="1"/>
  <c r="BT3" i="12"/>
  <c r="BT7" i="12" s="1"/>
  <c r="BU3" i="12"/>
  <c r="BU6" i="12" s="1"/>
  <c r="BV3" i="12"/>
  <c r="BW3" i="12"/>
  <c r="BW5" i="12" s="1"/>
  <c r="BX3" i="12"/>
  <c r="BX11" i="12" s="1"/>
  <c r="BY3" i="12"/>
  <c r="BY7" i="12" s="1"/>
  <c r="BZ3" i="12"/>
  <c r="BZ9" i="12" s="1"/>
  <c r="CA3" i="12"/>
  <c r="CA5" i="12" s="1"/>
  <c r="CB3" i="12"/>
  <c r="CB11" i="12" s="1"/>
  <c r="CC3" i="12"/>
  <c r="CD3" i="12"/>
  <c r="CE3" i="12"/>
  <c r="CE5" i="12" s="1"/>
  <c r="CF3" i="12"/>
  <c r="CF4" i="12" s="1"/>
  <c r="CG3" i="12"/>
  <c r="CG7" i="12" s="1"/>
  <c r="CH3" i="12"/>
  <c r="CH7" i="12" s="1"/>
  <c r="CI3" i="12"/>
  <c r="CI20" i="12" s="1"/>
  <c r="CJ3" i="12"/>
  <c r="CJ17" i="12" s="1"/>
  <c r="CK3" i="12"/>
  <c r="CK7" i="12" s="1"/>
  <c r="CL3" i="12"/>
  <c r="CM3" i="12"/>
  <c r="CM5" i="12" s="1"/>
  <c r="CN3" i="12"/>
  <c r="CN6" i="12" s="1"/>
  <c r="CO3" i="12"/>
  <c r="CO7" i="12" s="1"/>
  <c r="CP3" i="12"/>
  <c r="CP6" i="12" s="1"/>
  <c r="F20" i="17"/>
  <c r="K20" i="17"/>
  <c r="M20" i="17"/>
  <c r="S20" i="17"/>
  <c r="AA20" i="17"/>
  <c r="AI20" i="17"/>
  <c r="AL20" i="17"/>
  <c r="AQ20" i="17"/>
  <c r="AS20" i="17"/>
  <c r="AY20" i="17"/>
  <c r="BG20" i="17"/>
  <c r="BO20" i="17"/>
  <c r="BR20" i="17"/>
  <c r="BW20" i="17"/>
  <c r="BY20" i="17"/>
  <c r="CE20" i="17"/>
  <c r="CM20" i="17"/>
  <c r="I4" i="17"/>
  <c r="K4" i="17"/>
  <c r="Q4" i="17"/>
  <c r="S4" i="17"/>
  <c r="Y4" i="17"/>
  <c r="AA4" i="17"/>
  <c r="AC4" i="17"/>
  <c r="AG4" i="17"/>
  <c r="AI4" i="17"/>
  <c r="AO4" i="17"/>
  <c r="AQ4" i="17"/>
  <c r="AW4" i="17"/>
  <c r="AY4" i="17"/>
  <c r="BE4" i="17"/>
  <c r="BG4" i="17"/>
  <c r="BI4" i="17"/>
  <c r="BM4" i="17"/>
  <c r="BO4" i="17"/>
  <c r="BU4" i="17"/>
  <c r="BW4" i="17"/>
  <c r="CC4" i="17"/>
  <c r="CE4" i="17"/>
  <c r="CK4" i="17"/>
  <c r="CM4" i="17"/>
  <c r="CO4" i="17"/>
  <c r="F5" i="17"/>
  <c r="M5" i="17"/>
  <c r="N5" i="17"/>
  <c r="AB5" i="17"/>
  <c r="AL5" i="17"/>
  <c r="AS5" i="17"/>
  <c r="AT5" i="17"/>
  <c r="BH5" i="17"/>
  <c r="BR5" i="17"/>
  <c r="BY5" i="17"/>
  <c r="BZ5" i="17"/>
  <c r="CN5" i="17"/>
  <c r="I6" i="17"/>
  <c r="K6" i="17"/>
  <c r="Q6" i="17"/>
  <c r="S6" i="17"/>
  <c r="U6" i="17"/>
  <c r="Y6" i="17"/>
  <c r="AA6" i="17"/>
  <c r="AC6" i="17"/>
  <c r="AG6" i="17"/>
  <c r="AI6" i="17"/>
  <c r="AO6" i="17"/>
  <c r="AQ6" i="17"/>
  <c r="AW6" i="17"/>
  <c r="AY6" i="17"/>
  <c r="BA6" i="17"/>
  <c r="BE6" i="17"/>
  <c r="BG6" i="17"/>
  <c r="BI6" i="17"/>
  <c r="BM6" i="17"/>
  <c r="BO6" i="17"/>
  <c r="BU6" i="17"/>
  <c r="BW6" i="17"/>
  <c r="CC6" i="17"/>
  <c r="CE6" i="17"/>
  <c r="CG6" i="17"/>
  <c r="CK6" i="17"/>
  <c r="CM6" i="17"/>
  <c r="CO6" i="17"/>
  <c r="F7" i="17"/>
  <c r="I7" i="17"/>
  <c r="N7" i="17"/>
  <c r="Q7" i="17"/>
  <c r="Y7" i="17"/>
  <c r="AG7" i="17"/>
  <c r="AL7" i="17"/>
  <c r="AO7" i="17"/>
  <c r="AT7" i="17"/>
  <c r="AW7" i="17"/>
  <c r="BE7" i="17"/>
  <c r="BM7" i="17"/>
  <c r="BR7" i="17"/>
  <c r="BU7" i="17"/>
  <c r="BZ7" i="17"/>
  <c r="CC7" i="17"/>
  <c r="CK7" i="17"/>
  <c r="F8" i="17"/>
  <c r="I8" i="17"/>
  <c r="K8" i="17"/>
  <c r="Q8" i="17"/>
  <c r="S8" i="17"/>
  <c r="U8" i="17"/>
  <c r="Y8" i="17"/>
  <c r="AA8" i="17"/>
  <c r="AB8" i="17"/>
  <c r="AC8" i="17"/>
  <c r="AG8" i="17"/>
  <c r="AI8" i="17"/>
  <c r="AL8" i="17"/>
  <c r="AO8" i="17"/>
  <c r="AQ8" i="17"/>
  <c r="AW8" i="17"/>
  <c r="AY8" i="17"/>
  <c r="BA8" i="17"/>
  <c r="BE8" i="17"/>
  <c r="BG8" i="17"/>
  <c r="BH8" i="17"/>
  <c r="BI8" i="17"/>
  <c r="BM8" i="17"/>
  <c r="BO8" i="17"/>
  <c r="BR8" i="17"/>
  <c r="BU8" i="17"/>
  <c r="BW8" i="17"/>
  <c r="CC8" i="17"/>
  <c r="CE8" i="17"/>
  <c r="CG8" i="17"/>
  <c r="CK8" i="17"/>
  <c r="CM8" i="17"/>
  <c r="CN8" i="17"/>
  <c r="CO8" i="17"/>
  <c r="D9" i="17"/>
  <c r="I9" i="17"/>
  <c r="K9" i="17"/>
  <c r="L9" i="17"/>
  <c r="Q9" i="17"/>
  <c r="S9" i="17"/>
  <c r="V9" i="17"/>
  <c r="Y9" i="17"/>
  <c r="AA9" i="17"/>
  <c r="AG9" i="17"/>
  <c r="AI9" i="17"/>
  <c r="AJ9" i="17"/>
  <c r="AO9" i="17"/>
  <c r="AQ9" i="17"/>
  <c r="AR9" i="17"/>
  <c r="AW9" i="17"/>
  <c r="AY9" i="17"/>
  <c r="BB9" i="17"/>
  <c r="BE9" i="17"/>
  <c r="BG9" i="17"/>
  <c r="BM9" i="17"/>
  <c r="BO9" i="17"/>
  <c r="BP9" i="17"/>
  <c r="BU9" i="17"/>
  <c r="BW9" i="17"/>
  <c r="BX9" i="17"/>
  <c r="CC9" i="17"/>
  <c r="CE9" i="17"/>
  <c r="CH9" i="17"/>
  <c r="CK9" i="17"/>
  <c r="CM9" i="17"/>
  <c r="F10" i="17"/>
  <c r="I10" i="17"/>
  <c r="K10" i="17"/>
  <c r="Q10" i="17"/>
  <c r="S10" i="17"/>
  <c r="U10" i="17"/>
  <c r="Y10" i="17"/>
  <c r="AA10" i="17"/>
  <c r="AC10" i="17"/>
  <c r="AD10" i="17"/>
  <c r="AG10" i="17"/>
  <c r="AI10" i="17"/>
  <c r="AL10" i="17"/>
  <c r="AO10" i="17"/>
  <c r="AQ10" i="17"/>
  <c r="AW10" i="17"/>
  <c r="AY10" i="17"/>
  <c r="BA10" i="17"/>
  <c r="BE10" i="17"/>
  <c r="BG10" i="17"/>
  <c r="BI10" i="17"/>
  <c r="BJ10" i="17"/>
  <c r="BM10" i="17"/>
  <c r="BO10" i="17"/>
  <c r="BR10" i="17"/>
  <c r="BU10" i="17"/>
  <c r="BW10" i="17"/>
  <c r="CC10" i="17"/>
  <c r="CE10" i="17"/>
  <c r="CG10" i="17"/>
  <c r="CK10" i="17"/>
  <c r="CM10" i="17"/>
  <c r="CO10" i="17"/>
  <c r="CP10" i="17"/>
  <c r="D11" i="17"/>
  <c r="K11" i="17"/>
  <c r="L11" i="17"/>
  <c r="M11" i="17"/>
  <c r="N11" i="17"/>
  <c r="S11" i="17"/>
  <c r="U11" i="17"/>
  <c r="V11" i="17"/>
  <c r="AA11" i="17"/>
  <c r="AI11" i="17"/>
  <c r="AJ11" i="17"/>
  <c r="AQ11" i="17"/>
  <c r="AR11" i="17"/>
  <c r="AS11" i="17"/>
  <c r="AT11" i="17"/>
  <c r="AY11" i="17"/>
  <c r="BA11" i="17"/>
  <c r="BB11" i="17"/>
  <c r="BG11" i="17"/>
  <c r="BO11" i="17"/>
  <c r="BP11" i="17"/>
  <c r="BW11" i="17"/>
  <c r="BX11" i="17"/>
  <c r="BY11" i="17"/>
  <c r="BZ11" i="17"/>
  <c r="CE11" i="17"/>
  <c r="CG11" i="17"/>
  <c r="CH11" i="17"/>
  <c r="CM11" i="17"/>
  <c r="E12" i="17"/>
  <c r="I12" i="17"/>
  <c r="K12" i="17"/>
  <c r="Q12" i="17"/>
  <c r="S12" i="17"/>
  <c r="Y12" i="17"/>
  <c r="AA12" i="17"/>
  <c r="AC12" i="17"/>
  <c r="AG12" i="17"/>
  <c r="AI12" i="17"/>
  <c r="AK12" i="17"/>
  <c r="AO12" i="17"/>
  <c r="AQ12" i="17"/>
  <c r="AW12" i="17"/>
  <c r="AY12" i="17"/>
  <c r="BE12" i="17"/>
  <c r="BG12" i="17"/>
  <c r="BI12" i="17"/>
  <c r="BM12" i="17"/>
  <c r="BO12" i="17"/>
  <c r="BQ12" i="17"/>
  <c r="BU12" i="17"/>
  <c r="BW12" i="17"/>
  <c r="CC12" i="17"/>
  <c r="CE12" i="17"/>
  <c r="CK12" i="17"/>
  <c r="CM12" i="17"/>
  <c r="CO12" i="17"/>
  <c r="D13" i="17"/>
  <c r="L13" i="17"/>
  <c r="M13" i="17"/>
  <c r="N13" i="17"/>
  <c r="U13" i="17"/>
  <c r="V13" i="17"/>
  <c r="AJ13" i="17"/>
  <c r="AR13" i="17"/>
  <c r="AS13" i="17"/>
  <c r="AT13" i="17"/>
  <c r="BA13" i="17"/>
  <c r="BB13" i="17"/>
  <c r="BP13" i="17"/>
  <c r="BX13" i="17"/>
  <c r="BY13" i="17"/>
  <c r="BZ13" i="17"/>
  <c r="CG13" i="17"/>
  <c r="CH13" i="17"/>
  <c r="D14" i="17"/>
  <c r="E14" i="17"/>
  <c r="I14" i="17"/>
  <c r="K14" i="17"/>
  <c r="Q14" i="17"/>
  <c r="S14" i="17"/>
  <c r="Y14" i="17"/>
  <c r="AA14" i="17"/>
  <c r="AC14" i="17"/>
  <c r="AG14" i="17"/>
  <c r="AI14" i="17"/>
  <c r="AJ14" i="17"/>
  <c r="AK14" i="17"/>
  <c r="AO14" i="17"/>
  <c r="AQ14" i="17"/>
  <c r="AW14" i="17"/>
  <c r="AY14" i="17"/>
  <c r="BE14" i="17"/>
  <c r="BG14" i="17"/>
  <c r="BI14" i="17"/>
  <c r="BM14" i="17"/>
  <c r="BO14" i="17"/>
  <c r="BP14" i="17"/>
  <c r="BQ14" i="17"/>
  <c r="BU14" i="17"/>
  <c r="BW14" i="17"/>
  <c r="CC14" i="17"/>
  <c r="CE14" i="17"/>
  <c r="CK14" i="17"/>
  <c r="CM14" i="17"/>
  <c r="CO14" i="17"/>
  <c r="F15" i="17"/>
  <c r="I15" i="17"/>
  <c r="N15" i="17"/>
  <c r="Q15" i="17"/>
  <c r="T15" i="17"/>
  <c r="V15" i="17"/>
  <c r="Y15" i="17"/>
  <c r="AG15" i="17"/>
  <c r="AL15" i="17"/>
  <c r="AO15" i="17"/>
  <c r="AT15" i="17"/>
  <c r="AW15" i="17"/>
  <c r="AZ15" i="17"/>
  <c r="BB15" i="17"/>
  <c r="BE15" i="17"/>
  <c r="BM15" i="17"/>
  <c r="BR15" i="17"/>
  <c r="BU15" i="17"/>
  <c r="BZ15" i="17"/>
  <c r="CC15" i="17"/>
  <c r="CF15" i="17"/>
  <c r="CH15" i="17"/>
  <c r="CK15" i="17"/>
  <c r="D16" i="17"/>
  <c r="E16" i="17"/>
  <c r="F16" i="17"/>
  <c r="I16" i="17"/>
  <c r="K16" i="17"/>
  <c r="N16" i="17"/>
  <c r="Q16" i="17"/>
  <c r="S16" i="17"/>
  <c r="U16" i="17"/>
  <c r="Y16" i="17"/>
  <c r="AA16" i="17"/>
  <c r="AC16" i="17"/>
  <c r="AG16" i="17"/>
  <c r="AI16" i="17"/>
  <c r="AJ16" i="17"/>
  <c r="AK16" i="17"/>
  <c r="AL16" i="17"/>
  <c r="AO16" i="17"/>
  <c r="AQ16" i="17"/>
  <c r="AT16" i="17"/>
  <c r="AW16" i="17"/>
  <c r="AY16" i="17"/>
  <c r="BA16" i="17"/>
  <c r="BE16" i="17"/>
  <c r="BG16" i="17"/>
  <c r="BH16" i="17"/>
  <c r="BI16" i="17"/>
  <c r="BM16" i="17"/>
  <c r="BO16" i="17"/>
  <c r="BP16" i="17"/>
  <c r="BQ16" i="17"/>
  <c r="BR16" i="17"/>
  <c r="BU16" i="17"/>
  <c r="BW16" i="17"/>
  <c r="BZ16" i="17"/>
  <c r="CC16" i="17"/>
  <c r="CE16" i="17"/>
  <c r="CG16" i="17"/>
  <c r="CK16" i="17"/>
  <c r="CM16" i="17"/>
  <c r="CN16" i="17"/>
  <c r="CO16" i="17"/>
  <c r="I17" i="17"/>
  <c r="K17" i="17"/>
  <c r="L17" i="17"/>
  <c r="Q17" i="17"/>
  <c r="S17" i="17"/>
  <c r="T17" i="17"/>
  <c r="V17" i="17"/>
  <c r="Y17" i="17"/>
  <c r="AA17" i="17"/>
  <c r="AD17" i="17"/>
  <c r="AG17" i="17"/>
  <c r="AI17" i="17"/>
  <c r="AO17" i="17"/>
  <c r="AQ17" i="17"/>
  <c r="AR17" i="17"/>
  <c r="AW17" i="17"/>
  <c r="AY17" i="17"/>
  <c r="AZ17" i="17"/>
  <c r="BB17" i="17"/>
  <c r="BE17" i="17"/>
  <c r="BG17" i="17"/>
  <c r="BJ17" i="17"/>
  <c r="BM17" i="17"/>
  <c r="BO17" i="17"/>
  <c r="BU17" i="17"/>
  <c r="BW17" i="17"/>
  <c r="BX17" i="17"/>
  <c r="CC17" i="17"/>
  <c r="CE17" i="17"/>
  <c r="CF17" i="17"/>
  <c r="CH17" i="17"/>
  <c r="CK17" i="17"/>
  <c r="CM17" i="17"/>
  <c r="CP17" i="17"/>
  <c r="E18" i="17"/>
  <c r="F18" i="17"/>
  <c r="I18" i="17"/>
  <c r="K18" i="17"/>
  <c r="N18" i="17"/>
  <c r="O18" i="17"/>
  <c r="Q18" i="17"/>
  <c r="S18" i="17"/>
  <c r="U18" i="17"/>
  <c r="Y18" i="17"/>
  <c r="AA18" i="17"/>
  <c r="AC18" i="17"/>
  <c r="AG18" i="17"/>
  <c r="AI18" i="17"/>
  <c r="AK18" i="17"/>
  <c r="AL18" i="17"/>
  <c r="AO18" i="17"/>
  <c r="AQ18" i="17"/>
  <c r="AT18" i="17"/>
  <c r="AU18" i="17"/>
  <c r="AW18" i="17"/>
  <c r="AY18" i="17"/>
  <c r="BA18" i="17"/>
  <c r="BE18" i="17"/>
  <c r="BG18" i="17"/>
  <c r="BI18" i="17"/>
  <c r="BM18" i="17"/>
  <c r="BO18" i="17"/>
  <c r="BQ18" i="17"/>
  <c r="BR18" i="17"/>
  <c r="BU18" i="17"/>
  <c r="BW18" i="17"/>
  <c r="BZ18" i="17"/>
  <c r="CA18" i="17"/>
  <c r="CC18" i="17"/>
  <c r="CE18" i="17"/>
  <c r="CG18" i="17"/>
  <c r="CK18" i="17"/>
  <c r="CM18" i="17"/>
  <c r="CO18" i="17"/>
  <c r="J19" i="17"/>
  <c r="K19" i="17"/>
  <c r="L19" i="17"/>
  <c r="N19" i="17"/>
  <c r="S19" i="17"/>
  <c r="T19" i="17"/>
  <c r="U19" i="17"/>
  <c r="V19" i="17"/>
  <c r="AA19" i="17"/>
  <c r="AC19" i="17"/>
  <c r="AD19" i="17"/>
  <c r="AI19" i="17"/>
  <c r="AQ19" i="17"/>
  <c r="AR19" i="17"/>
  <c r="AT19" i="17"/>
  <c r="AY19" i="17"/>
  <c r="AZ19" i="17"/>
  <c r="BA19" i="17"/>
  <c r="BB19" i="17"/>
  <c r="BG19" i="17"/>
  <c r="BI19" i="17"/>
  <c r="BJ19" i="17"/>
  <c r="BO19" i="17"/>
  <c r="BW19" i="17"/>
  <c r="BX19" i="17"/>
  <c r="BZ19" i="17"/>
  <c r="CE19" i="17"/>
  <c r="CF19" i="17"/>
  <c r="CG19" i="17"/>
  <c r="CH19" i="17"/>
  <c r="CM19" i="17"/>
  <c r="CO19" i="17"/>
  <c r="CP19" i="17"/>
  <c r="D3" i="17"/>
  <c r="D6" i="17" s="1"/>
  <c r="E3" i="17"/>
  <c r="E6" i="17" s="1"/>
  <c r="F3" i="17"/>
  <c r="G3" i="17"/>
  <c r="H3" i="17"/>
  <c r="I3" i="17"/>
  <c r="I5" i="17" s="1"/>
  <c r="J3" i="17"/>
  <c r="J13" i="17" s="1"/>
  <c r="K3" i="17"/>
  <c r="K7" i="17" s="1"/>
  <c r="L3" i="17"/>
  <c r="L14" i="17" s="1"/>
  <c r="M3" i="17"/>
  <c r="M14" i="17" s="1"/>
  <c r="N3" i="17"/>
  <c r="O3" i="17"/>
  <c r="P3" i="17"/>
  <c r="Q3" i="17"/>
  <c r="Q5" i="17" s="1"/>
  <c r="R3" i="17"/>
  <c r="S3" i="17"/>
  <c r="S7" i="17" s="1"/>
  <c r="T3" i="17"/>
  <c r="T7" i="17" s="1"/>
  <c r="U3" i="17"/>
  <c r="V3" i="17"/>
  <c r="W3" i="17"/>
  <c r="X3" i="17"/>
  <c r="Y3" i="17"/>
  <c r="Y5" i="17" s="1"/>
  <c r="Z3" i="17"/>
  <c r="Z9" i="17" s="1"/>
  <c r="AA3" i="17"/>
  <c r="AA7" i="17" s="1"/>
  <c r="AB3" i="17"/>
  <c r="AB15" i="17" s="1"/>
  <c r="AC3" i="17"/>
  <c r="AD3" i="17"/>
  <c r="AE3" i="17"/>
  <c r="AE8" i="17" s="1"/>
  <c r="AF3" i="17"/>
  <c r="AG3" i="17"/>
  <c r="AG5" i="17" s="1"/>
  <c r="AH3" i="17"/>
  <c r="AH17" i="17" s="1"/>
  <c r="AI3" i="17"/>
  <c r="AI7" i="17" s="1"/>
  <c r="AJ3" i="17"/>
  <c r="AJ6" i="17" s="1"/>
  <c r="AK3" i="17"/>
  <c r="AK6" i="17" s="1"/>
  <c r="AL3" i="17"/>
  <c r="AM3" i="17"/>
  <c r="AN3" i="17"/>
  <c r="AO3" i="17"/>
  <c r="AO5" i="17" s="1"/>
  <c r="AP3" i="17"/>
  <c r="AP13" i="17" s="1"/>
  <c r="AQ3" i="17"/>
  <c r="AQ7" i="17" s="1"/>
  <c r="AR3" i="17"/>
  <c r="AR14" i="17" s="1"/>
  <c r="AS3" i="17"/>
  <c r="AS14" i="17" s="1"/>
  <c r="AT3" i="17"/>
  <c r="AU3" i="17"/>
  <c r="AV3" i="17"/>
  <c r="AW3" i="17"/>
  <c r="AW5" i="17" s="1"/>
  <c r="AX3" i="17"/>
  <c r="AY3" i="17"/>
  <c r="AY7" i="17" s="1"/>
  <c r="AZ3" i="17"/>
  <c r="AZ7" i="17" s="1"/>
  <c r="BA3" i="17"/>
  <c r="BB3" i="17"/>
  <c r="BC3" i="17"/>
  <c r="BD3" i="17"/>
  <c r="BE3" i="17"/>
  <c r="BE5" i="17" s="1"/>
  <c r="BF3" i="17"/>
  <c r="BF14" i="17" s="1"/>
  <c r="BG3" i="17"/>
  <c r="BG7" i="17" s="1"/>
  <c r="BH3" i="17"/>
  <c r="BH15" i="17" s="1"/>
  <c r="BI3" i="17"/>
  <c r="BJ3" i="17"/>
  <c r="BK3" i="17"/>
  <c r="BL3" i="17"/>
  <c r="BM3" i="17"/>
  <c r="BM5" i="17" s="1"/>
  <c r="BN3" i="17"/>
  <c r="BN15" i="17" s="1"/>
  <c r="BO3" i="17"/>
  <c r="BO7" i="17" s="1"/>
  <c r="BP3" i="17"/>
  <c r="BP6" i="17" s="1"/>
  <c r="BQ3" i="17"/>
  <c r="BQ6" i="17" s="1"/>
  <c r="BR3" i="17"/>
  <c r="BS3" i="17"/>
  <c r="BS12" i="17" s="1"/>
  <c r="BT3" i="17"/>
  <c r="BU3" i="17"/>
  <c r="BU5" i="17" s="1"/>
  <c r="BV3" i="17"/>
  <c r="BV13" i="17" s="1"/>
  <c r="BW3" i="17"/>
  <c r="BW7" i="17" s="1"/>
  <c r="BX3" i="17"/>
  <c r="BX14" i="17" s="1"/>
  <c r="BY3" i="17"/>
  <c r="BY14" i="17" s="1"/>
  <c r="BZ3" i="17"/>
  <c r="CA3" i="17"/>
  <c r="CB3" i="17"/>
  <c r="CC3" i="17"/>
  <c r="CC5" i="17" s="1"/>
  <c r="CD3" i="17"/>
  <c r="CE3" i="17"/>
  <c r="CE7" i="17" s="1"/>
  <c r="CF3" i="17"/>
  <c r="CF7" i="17" s="1"/>
  <c r="CG3" i="17"/>
  <c r="CH3" i="17"/>
  <c r="CI3" i="17"/>
  <c r="CJ3" i="17"/>
  <c r="CK3" i="17"/>
  <c r="CK5" i="17" s="1"/>
  <c r="CL3" i="17"/>
  <c r="CL11" i="17" s="1"/>
  <c r="CM3" i="17"/>
  <c r="CM7" i="17" s="1"/>
  <c r="CN3" i="17"/>
  <c r="CN15" i="17" s="1"/>
  <c r="CO3" i="17"/>
  <c r="CP3" i="17"/>
  <c r="I20" i="4"/>
  <c r="J20" i="4"/>
  <c r="Q20" i="4"/>
  <c r="Y20" i="4"/>
  <c r="AG20" i="4"/>
  <c r="AH20" i="4"/>
  <c r="AO20" i="4"/>
  <c r="AP20" i="4"/>
  <c r="AW20" i="4"/>
  <c r="BE20" i="4"/>
  <c r="BM20" i="4"/>
  <c r="BN20" i="4"/>
  <c r="BU20" i="4"/>
  <c r="BV20" i="4"/>
  <c r="CC20" i="4"/>
  <c r="CK20" i="4"/>
  <c r="G4" i="4"/>
  <c r="I4" i="4"/>
  <c r="O4" i="4"/>
  <c r="Q4" i="4"/>
  <c r="W4" i="4"/>
  <c r="Y4" i="4"/>
  <c r="AE4" i="4"/>
  <c r="AG4" i="4"/>
  <c r="AM4" i="4"/>
  <c r="AO4" i="4"/>
  <c r="AU4" i="4"/>
  <c r="AW4" i="4"/>
  <c r="BC4" i="4"/>
  <c r="BE4" i="4"/>
  <c r="BK4" i="4"/>
  <c r="BM4" i="4"/>
  <c r="BS4" i="4"/>
  <c r="BU4" i="4"/>
  <c r="CA4" i="4"/>
  <c r="CC4" i="4"/>
  <c r="CI4" i="4"/>
  <c r="CK4" i="4"/>
  <c r="J5" i="4"/>
  <c r="AH5" i="4"/>
  <c r="AP5" i="4"/>
  <c r="BN5" i="4"/>
  <c r="BV5" i="4"/>
  <c r="G6" i="4"/>
  <c r="I6" i="4"/>
  <c r="O6" i="4"/>
  <c r="Q6" i="4"/>
  <c r="W6" i="4"/>
  <c r="Y6" i="4"/>
  <c r="Z6" i="4"/>
  <c r="AE6" i="4"/>
  <c r="AG6" i="4"/>
  <c r="AH6" i="4"/>
  <c r="AM6" i="4"/>
  <c r="AO6" i="4"/>
  <c r="AU6" i="4"/>
  <c r="AW6" i="4"/>
  <c r="BC6" i="4"/>
  <c r="BE6" i="4"/>
  <c r="BF6" i="4"/>
  <c r="BK6" i="4"/>
  <c r="BM6" i="4"/>
  <c r="BN6" i="4"/>
  <c r="BS6" i="4"/>
  <c r="BU6" i="4"/>
  <c r="CA6" i="4"/>
  <c r="CC6" i="4"/>
  <c r="CI6" i="4"/>
  <c r="CK6" i="4"/>
  <c r="CL6" i="4"/>
  <c r="G7" i="4"/>
  <c r="J7" i="4"/>
  <c r="O7" i="4"/>
  <c r="R7" i="4"/>
  <c r="W7" i="4"/>
  <c r="AE7" i="4"/>
  <c r="AM7" i="4"/>
  <c r="AP7" i="4"/>
  <c r="AU7" i="4"/>
  <c r="AX7" i="4"/>
  <c r="BC7" i="4"/>
  <c r="BK7" i="4"/>
  <c r="BS7" i="4"/>
  <c r="BV7" i="4"/>
  <c r="CA7" i="4"/>
  <c r="CD7" i="4"/>
  <c r="CI7" i="4"/>
  <c r="G8" i="4"/>
  <c r="I8" i="4"/>
  <c r="O8" i="4"/>
  <c r="Q8" i="4"/>
  <c r="W8" i="4"/>
  <c r="Y8" i="4"/>
  <c r="Z8" i="4"/>
  <c r="AE8" i="4"/>
  <c r="AG8" i="4"/>
  <c r="AH8" i="4"/>
  <c r="AM8" i="4"/>
  <c r="AO8" i="4"/>
  <c r="AU8" i="4"/>
  <c r="AW8" i="4"/>
  <c r="BC8" i="4"/>
  <c r="BE8" i="4"/>
  <c r="BF8" i="4"/>
  <c r="BK8" i="4"/>
  <c r="BM8" i="4"/>
  <c r="BN8" i="4"/>
  <c r="BS8" i="4"/>
  <c r="BU8" i="4"/>
  <c r="CA8" i="4"/>
  <c r="CC8" i="4"/>
  <c r="CI8" i="4"/>
  <c r="CK8" i="4"/>
  <c r="CL8" i="4"/>
  <c r="G9" i="4"/>
  <c r="I9" i="4"/>
  <c r="J9" i="4"/>
  <c r="O9" i="4"/>
  <c r="Q9" i="4"/>
  <c r="R9" i="4"/>
  <c r="W9" i="4"/>
  <c r="Y9" i="4"/>
  <c r="AE9" i="4"/>
  <c r="AG9" i="4"/>
  <c r="AH9" i="4"/>
  <c r="AM9" i="4"/>
  <c r="AO9" i="4"/>
  <c r="AP9" i="4"/>
  <c r="AU9" i="4"/>
  <c r="AW9" i="4"/>
  <c r="AX9" i="4"/>
  <c r="BC9" i="4"/>
  <c r="BE9" i="4"/>
  <c r="BK9" i="4"/>
  <c r="BM9" i="4"/>
  <c r="BN9" i="4"/>
  <c r="BS9" i="4"/>
  <c r="BU9" i="4"/>
  <c r="BV9" i="4"/>
  <c r="CA9" i="4"/>
  <c r="CC9" i="4"/>
  <c r="CD9" i="4"/>
  <c r="CI9" i="4"/>
  <c r="CK9" i="4"/>
  <c r="G10" i="4"/>
  <c r="I10" i="4"/>
  <c r="O10" i="4"/>
  <c r="Q10" i="4"/>
  <c r="W10" i="4"/>
  <c r="Y10" i="4"/>
  <c r="AE10" i="4"/>
  <c r="AG10" i="4"/>
  <c r="AM10" i="4"/>
  <c r="AO10" i="4"/>
  <c r="AU10" i="4"/>
  <c r="AW10" i="4"/>
  <c r="BC10" i="4"/>
  <c r="BE10" i="4"/>
  <c r="BG10" i="4"/>
  <c r="BK10" i="4"/>
  <c r="BM10" i="4"/>
  <c r="BS10" i="4"/>
  <c r="BU10" i="4"/>
  <c r="CA10" i="4"/>
  <c r="CC10" i="4"/>
  <c r="CI10" i="4"/>
  <c r="CK10" i="4"/>
  <c r="I11" i="4"/>
  <c r="J11" i="4"/>
  <c r="L11" i="4"/>
  <c r="Q11" i="4"/>
  <c r="R11" i="4"/>
  <c r="Y11" i="4"/>
  <c r="AB11" i="4"/>
  <c r="AG11" i="4"/>
  <c r="AH11" i="4"/>
  <c r="AO11" i="4"/>
  <c r="AP11" i="4"/>
  <c r="AW11" i="4"/>
  <c r="AX11" i="4"/>
  <c r="BE11" i="4"/>
  <c r="BG11" i="4"/>
  <c r="BM11" i="4"/>
  <c r="BN11" i="4"/>
  <c r="BU11" i="4"/>
  <c r="BV11" i="4"/>
  <c r="CC11" i="4"/>
  <c r="CD11" i="4"/>
  <c r="CK11" i="4"/>
  <c r="G12" i="4"/>
  <c r="I12" i="4"/>
  <c r="M12" i="4"/>
  <c r="O12" i="4"/>
  <c r="Q12" i="4"/>
  <c r="W12" i="4"/>
  <c r="Y12" i="4"/>
  <c r="AC12" i="4"/>
  <c r="AE12" i="4"/>
  <c r="AG12" i="4"/>
  <c r="AM12" i="4"/>
  <c r="AO12" i="4"/>
  <c r="AQ12" i="4"/>
  <c r="AU12" i="4"/>
  <c r="AW12" i="4"/>
  <c r="BC12" i="4"/>
  <c r="BE12" i="4"/>
  <c r="BK12" i="4"/>
  <c r="BM12" i="4"/>
  <c r="BS12" i="4"/>
  <c r="BU12" i="4"/>
  <c r="CA12" i="4"/>
  <c r="CC12" i="4"/>
  <c r="CI12" i="4"/>
  <c r="CK12" i="4"/>
  <c r="J13" i="4"/>
  <c r="R13" i="4"/>
  <c r="AD13" i="4"/>
  <c r="AH13" i="4"/>
  <c r="AP13" i="4"/>
  <c r="AX13" i="4"/>
  <c r="BN13" i="4"/>
  <c r="BV13" i="4"/>
  <c r="CD13" i="4"/>
  <c r="CE13" i="4"/>
  <c r="G14" i="4"/>
  <c r="I14" i="4"/>
  <c r="J14" i="4"/>
  <c r="O14" i="4"/>
  <c r="Q14" i="4"/>
  <c r="W14" i="4"/>
  <c r="X14" i="4"/>
  <c r="Y14" i="4"/>
  <c r="Z14" i="4"/>
  <c r="AE14" i="4"/>
  <c r="AG14" i="4"/>
  <c r="AH14" i="4"/>
  <c r="AI14" i="4"/>
  <c r="AM14" i="4"/>
  <c r="AO14" i="4"/>
  <c r="AP14" i="4"/>
  <c r="AU14" i="4"/>
  <c r="AW14" i="4"/>
  <c r="BA14" i="4"/>
  <c r="BC14" i="4"/>
  <c r="BE14" i="4"/>
  <c r="BF14" i="4"/>
  <c r="BK14" i="4"/>
  <c r="BM14" i="4"/>
  <c r="BN14" i="4"/>
  <c r="BS14" i="4"/>
  <c r="BU14" i="4"/>
  <c r="BV14" i="4"/>
  <c r="CA14" i="4"/>
  <c r="CC14" i="4"/>
  <c r="CI14" i="4"/>
  <c r="CK14" i="4"/>
  <c r="CL14" i="4"/>
  <c r="CM14" i="4"/>
  <c r="E15" i="4"/>
  <c r="G15" i="4"/>
  <c r="J15" i="4"/>
  <c r="O15" i="4"/>
  <c r="R15" i="4"/>
  <c r="W15" i="4"/>
  <c r="Z15" i="4"/>
  <c r="AD15" i="4"/>
  <c r="AE15" i="4"/>
  <c r="AM15" i="4"/>
  <c r="AP15" i="4"/>
  <c r="AR15" i="4"/>
  <c r="AU15" i="4"/>
  <c r="AX15" i="4"/>
  <c r="BC15" i="4"/>
  <c r="BF15" i="4"/>
  <c r="BK15" i="4"/>
  <c r="BS15" i="4"/>
  <c r="BV15" i="4"/>
  <c r="CA15" i="4"/>
  <c r="CD15" i="4"/>
  <c r="CG15" i="4"/>
  <c r="CI15" i="4"/>
  <c r="CL15" i="4"/>
  <c r="E16" i="4"/>
  <c r="G16" i="4"/>
  <c r="I16" i="4"/>
  <c r="J16" i="4"/>
  <c r="O16" i="4"/>
  <c r="Q16" i="4"/>
  <c r="W16" i="4"/>
  <c r="Y16" i="4"/>
  <c r="Z16" i="4"/>
  <c r="AE16" i="4"/>
  <c r="AG16" i="4"/>
  <c r="AH16" i="4"/>
  <c r="AM16" i="4"/>
  <c r="AO16" i="4"/>
  <c r="AP16" i="4"/>
  <c r="AQ16" i="4"/>
  <c r="AU16" i="4"/>
  <c r="AW16" i="4"/>
  <c r="BC16" i="4"/>
  <c r="BE16" i="4"/>
  <c r="BF16" i="4"/>
  <c r="BK16" i="4"/>
  <c r="BM16" i="4"/>
  <c r="BN16" i="4"/>
  <c r="BP16" i="4"/>
  <c r="BQ16" i="4"/>
  <c r="BS16" i="4"/>
  <c r="BU16" i="4"/>
  <c r="BV16" i="4"/>
  <c r="BW16" i="4"/>
  <c r="CA16" i="4"/>
  <c r="CC16" i="4"/>
  <c r="CI16" i="4"/>
  <c r="CK16" i="4"/>
  <c r="CL16" i="4"/>
  <c r="D17" i="4"/>
  <c r="F17" i="4"/>
  <c r="G17" i="4"/>
  <c r="I17" i="4"/>
  <c r="J17" i="4"/>
  <c r="O17" i="4"/>
  <c r="Q17" i="4"/>
  <c r="R17" i="4"/>
  <c r="W17" i="4"/>
  <c r="Y17" i="4"/>
  <c r="Z17" i="4"/>
  <c r="AD17" i="4"/>
  <c r="AE17" i="4"/>
  <c r="AG17" i="4"/>
  <c r="AM17" i="4"/>
  <c r="AO17" i="4"/>
  <c r="AP17" i="4"/>
  <c r="AU17" i="4"/>
  <c r="AW17" i="4"/>
  <c r="AX17" i="4"/>
  <c r="BC17" i="4"/>
  <c r="BE17" i="4"/>
  <c r="BF17" i="4"/>
  <c r="BK17" i="4"/>
  <c r="BM17" i="4"/>
  <c r="BP17" i="4"/>
  <c r="BR17" i="4"/>
  <c r="BS17" i="4"/>
  <c r="BU17" i="4"/>
  <c r="BV17" i="4"/>
  <c r="CA17" i="4"/>
  <c r="CC17" i="4"/>
  <c r="CD17" i="4"/>
  <c r="CF17" i="4"/>
  <c r="CI17" i="4"/>
  <c r="CK17" i="4"/>
  <c r="CL17" i="4"/>
  <c r="CP17" i="4"/>
  <c r="D18" i="4"/>
  <c r="G18" i="4"/>
  <c r="I18" i="4"/>
  <c r="K18" i="4"/>
  <c r="N18" i="4"/>
  <c r="O18" i="4"/>
  <c r="Q18" i="4"/>
  <c r="W18" i="4"/>
  <c r="Y18" i="4"/>
  <c r="AA18" i="4"/>
  <c r="AD18" i="4"/>
  <c r="AE18" i="4"/>
  <c r="AG18" i="4"/>
  <c r="AI18" i="4"/>
  <c r="AJ18" i="4"/>
  <c r="AM18" i="4"/>
  <c r="AO18" i="4"/>
  <c r="AQ18" i="4"/>
  <c r="AR18" i="4"/>
  <c r="AU18" i="4"/>
  <c r="AW18" i="4"/>
  <c r="BA18" i="4"/>
  <c r="BB18" i="4"/>
  <c r="BC18" i="4"/>
  <c r="BE18" i="4"/>
  <c r="BG18" i="4"/>
  <c r="BK18" i="4"/>
  <c r="BM18" i="4"/>
  <c r="BO18" i="4"/>
  <c r="BP18" i="4"/>
  <c r="BQ18" i="4"/>
  <c r="BS18" i="4"/>
  <c r="BU18" i="4"/>
  <c r="BW18" i="4"/>
  <c r="BX18" i="4"/>
  <c r="BZ18" i="4"/>
  <c r="CA18" i="4"/>
  <c r="CC18" i="4"/>
  <c r="CI18" i="4"/>
  <c r="CK18" i="4"/>
  <c r="CM18" i="4"/>
  <c r="CP18" i="4"/>
  <c r="D19" i="4"/>
  <c r="I19" i="4"/>
  <c r="J19" i="4"/>
  <c r="Q19" i="4"/>
  <c r="R19" i="4"/>
  <c r="Y19" i="4"/>
  <c r="Z19" i="4"/>
  <c r="AA19" i="4"/>
  <c r="AB19" i="4"/>
  <c r="AD19" i="4"/>
  <c r="AG19" i="4"/>
  <c r="AI19" i="4"/>
  <c r="AJ19" i="4"/>
  <c r="AO19" i="4"/>
  <c r="AP19" i="4"/>
  <c r="AT19" i="4"/>
  <c r="AW19" i="4"/>
  <c r="AX19" i="4"/>
  <c r="AY19" i="4"/>
  <c r="BE19" i="4"/>
  <c r="BF19" i="4"/>
  <c r="BG19" i="4"/>
  <c r="BM19" i="4"/>
  <c r="BO19" i="4"/>
  <c r="BP19" i="4"/>
  <c r="BR19" i="4"/>
  <c r="BU19" i="4"/>
  <c r="BV19" i="4"/>
  <c r="CC19" i="4"/>
  <c r="CD19" i="4"/>
  <c r="CE19" i="4"/>
  <c r="CF19" i="4"/>
  <c r="CK19" i="4"/>
  <c r="CL19" i="4"/>
  <c r="CM19" i="4"/>
  <c r="CP19" i="4"/>
  <c r="D3" i="4"/>
  <c r="D10" i="4" s="1"/>
  <c r="E3" i="4"/>
  <c r="E13" i="4" s="1"/>
  <c r="F3" i="4"/>
  <c r="F11" i="4" s="1"/>
  <c r="G3" i="4"/>
  <c r="G5" i="4" s="1"/>
  <c r="H3" i="4"/>
  <c r="H15" i="4" s="1"/>
  <c r="I3" i="4"/>
  <c r="I7" i="4" s="1"/>
  <c r="J3" i="4"/>
  <c r="K3" i="4"/>
  <c r="K5" i="4" s="1"/>
  <c r="L3" i="4"/>
  <c r="L7" i="4" s="1"/>
  <c r="M3" i="4"/>
  <c r="M8" i="4" s="1"/>
  <c r="N3" i="4"/>
  <c r="N19" i="4" s="1"/>
  <c r="O3" i="4"/>
  <c r="O5" i="4" s="1"/>
  <c r="P3" i="4"/>
  <c r="P17" i="4" s="1"/>
  <c r="Q3" i="4"/>
  <c r="Q7" i="4" s="1"/>
  <c r="R3" i="4"/>
  <c r="S3" i="4"/>
  <c r="S20" i="4" s="1"/>
  <c r="T3" i="4"/>
  <c r="T20" i="4" s="1"/>
  <c r="U3" i="4"/>
  <c r="U18" i="4" s="1"/>
  <c r="V3" i="4"/>
  <c r="V15" i="4" s="1"/>
  <c r="W3" i="4"/>
  <c r="W5" i="4" s="1"/>
  <c r="X3" i="4"/>
  <c r="Y3" i="4"/>
  <c r="Y7" i="4" s="1"/>
  <c r="Z3" i="4"/>
  <c r="AA3" i="4"/>
  <c r="AA8" i="4" s="1"/>
  <c r="AB3" i="4"/>
  <c r="AB13" i="4" s="1"/>
  <c r="AC3" i="4"/>
  <c r="AC13" i="4" s="1"/>
  <c r="AD3" i="4"/>
  <c r="AE3" i="4"/>
  <c r="AE5" i="4" s="1"/>
  <c r="AF3" i="4"/>
  <c r="AF7" i="4" s="1"/>
  <c r="AG3" i="4"/>
  <c r="AG7" i="4" s="1"/>
  <c r="AH3" i="4"/>
  <c r="AI3" i="4"/>
  <c r="AI6" i="4" s="1"/>
  <c r="AJ3" i="4"/>
  <c r="AJ10" i="4" s="1"/>
  <c r="AK3" i="4"/>
  <c r="AK15" i="4" s="1"/>
  <c r="AL3" i="4"/>
  <c r="AL11" i="4" s="1"/>
  <c r="AM3" i="4"/>
  <c r="AM5" i="4" s="1"/>
  <c r="AN3" i="4"/>
  <c r="AN7" i="4" s="1"/>
  <c r="AO3" i="4"/>
  <c r="AO7" i="4" s="1"/>
  <c r="AP3" i="4"/>
  <c r="AQ3" i="4"/>
  <c r="AQ14" i="4" s="1"/>
  <c r="AR3" i="4"/>
  <c r="AR8" i="4" s="1"/>
  <c r="AS3" i="4"/>
  <c r="AS8" i="4" s="1"/>
  <c r="AT3" i="4"/>
  <c r="AU3" i="4"/>
  <c r="AU5" i="4" s="1"/>
  <c r="AV3" i="4"/>
  <c r="AV13" i="4" s="1"/>
  <c r="AW3" i="4"/>
  <c r="AW7" i="4" s="1"/>
  <c r="AX3" i="4"/>
  <c r="AY3" i="4"/>
  <c r="AY10" i="4" s="1"/>
  <c r="AZ3" i="4"/>
  <c r="AZ5" i="4" s="1"/>
  <c r="BA3" i="4"/>
  <c r="BA5" i="4" s="1"/>
  <c r="BB3" i="4"/>
  <c r="BB5" i="4" s="1"/>
  <c r="BC3" i="4"/>
  <c r="BC5" i="4" s="1"/>
  <c r="BD3" i="4"/>
  <c r="BD20" i="4" s="1"/>
  <c r="BE3" i="4"/>
  <c r="BE7" i="4" s="1"/>
  <c r="BF3" i="4"/>
  <c r="BG3" i="4"/>
  <c r="BG8" i="4" s="1"/>
  <c r="BH3" i="4"/>
  <c r="BH13" i="4" s="1"/>
  <c r="BI3" i="4"/>
  <c r="BI5" i="4" s="1"/>
  <c r="BJ3" i="4"/>
  <c r="BJ15" i="4" s="1"/>
  <c r="BK3" i="4"/>
  <c r="BK5" i="4" s="1"/>
  <c r="BL3" i="4"/>
  <c r="BM3" i="4"/>
  <c r="BM7" i="4" s="1"/>
  <c r="BN3" i="4"/>
  <c r="BO3" i="4"/>
  <c r="BO6" i="4" s="1"/>
  <c r="BP3" i="4"/>
  <c r="BP10" i="4" s="1"/>
  <c r="BQ3" i="4"/>
  <c r="BQ6" i="4" s="1"/>
  <c r="BR3" i="4"/>
  <c r="BR4" i="4" s="1"/>
  <c r="BS3" i="4"/>
  <c r="BS5" i="4" s="1"/>
  <c r="BT3" i="4"/>
  <c r="BT9" i="4" s="1"/>
  <c r="BU3" i="4"/>
  <c r="BU7" i="4" s="1"/>
  <c r="BV3" i="4"/>
  <c r="BW3" i="4"/>
  <c r="BW20" i="4" s="1"/>
  <c r="BX3" i="4"/>
  <c r="BX15" i="4" s="1"/>
  <c r="BY3" i="4"/>
  <c r="BY8" i="4" s="1"/>
  <c r="BZ3" i="4"/>
  <c r="CA3" i="4"/>
  <c r="CA5" i="4" s="1"/>
  <c r="CB3" i="4"/>
  <c r="CB4" i="4" s="1"/>
  <c r="CC3" i="4"/>
  <c r="CC7" i="4" s="1"/>
  <c r="CD3" i="4"/>
  <c r="CE3" i="4"/>
  <c r="CE11" i="4" s="1"/>
  <c r="CF3" i="4"/>
  <c r="CF9" i="4" s="1"/>
  <c r="CG3" i="4"/>
  <c r="CH3" i="4"/>
  <c r="CH18" i="4" s="1"/>
  <c r="CI3" i="4"/>
  <c r="CI5" i="4" s="1"/>
  <c r="CJ3" i="4"/>
  <c r="CJ11" i="4" s="1"/>
  <c r="CK3" i="4"/>
  <c r="CK7" i="4" s="1"/>
  <c r="CL3" i="4"/>
  <c r="CM3" i="4"/>
  <c r="CM8" i="4" s="1"/>
  <c r="CN3" i="4"/>
  <c r="CN13" i="4" s="1"/>
  <c r="CO3" i="4"/>
  <c r="CO13" i="4" s="1"/>
  <c r="CP3" i="4"/>
  <c r="CP20" i="4" s="1"/>
  <c r="B4" i="26"/>
  <c r="B5" i="26"/>
  <c r="B6" i="26"/>
  <c r="B7" i="26"/>
  <c r="B8" i="26"/>
  <c r="B9" i="26"/>
  <c r="B10" i="26"/>
  <c r="B11" i="26"/>
  <c r="B12" i="26"/>
  <c r="B13" i="26"/>
  <c r="B14" i="26"/>
  <c r="B15" i="26"/>
  <c r="B16" i="26"/>
  <c r="B17" i="26"/>
  <c r="B18" i="26"/>
  <c r="B19" i="26"/>
  <c r="B20" i="26"/>
  <c r="B4" i="25"/>
  <c r="B5" i="25"/>
  <c r="B6" i="25"/>
  <c r="B7" i="25"/>
  <c r="B8" i="25"/>
  <c r="B9" i="25"/>
  <c r="B10" i="25"/>
  <c r="B11" i="25"/>
  <c r="B12" i="25"/>
  <c r="B13" i="25"/>
  <c r="B14" i="25"/>
  <c r="B15" i="25"/>
  <c r="B16" i="25"/>
  <c r="B17" i="25"/>
  <c r="B18" i="25"/>
  <c r="B19" i="25"/>
  <c r="B20" i="25"/>
  <c r="B4" i="24"/>
  <c r="B5" i="24"/>
  <c r="B6" i="24"/>
  <c r="B7" i="24"/>
  <c r="B8" i="24"/>
  <c r="B9" i="24"/>
  <c r="B10" i="24"/>
  <c r="B11" i="24"/>
  <c r="B12" i="24"/>
  <c r="B13" i="24"/>
  <c r="B14" i="24"/>
  <c r="B15" i="24"/>
  <c r="B16" i="24"/>
  <c r="B17" i="24"/>
  <c r="B18" i="24"/>
  <c r="B19" i="24"/>
  <c r="B20" i="24"/>
  <c r="B4" i="23"/>
  <c r="B5" i="23"/>
  <c r="B6" i="23"/>
  <c r="B7" i="23"/>
  <c r="B8" i="23"/>
  <c r="B9" i="23"/>
  <c r="B10" i="23"/>
  <c r="B11" i="23"/>
  <c r="B12" i="23"/>
  <c r="B13" i="23"/>
  <c r="B14" i="23"/>
  <c r="B15" i="23"/>
  <c r="B16" i="23"/>
  <c r="B17" i="23"/>
  <c r="B18" i="23"/>
  <c r="B19" i="23"/>
  <c r="B20" i="23"/>
  <c r="B4" i="22"/>
  <c r="B5" i="22"/>
  <c r="B6" i="22"/>
  <c r="B7" i="22"/>
  <c r="B8" i="22"/>
  <c r="B9" i="22"/>
  <c r="B10" i="22"/>
  <c r="B11" i="22"/>
  <c r="B12" i="22"/>
  <c r="B13" i="22"/>
  <c r="B14" i="22"/>
  <c r="B15" i="22"/>
  <c r="B16" i="22"/>
  <c r="B17" i="22"/>
  <c r="B18" i="22"/>
  <c r="B19" i="22"/>
  <c r="B20" i="22"/>
  <c r="B4" i="21"/>
  <c r="B5" i="21"/>
  <c r="B6" i="21"/>
  <c r="B7" i="21"/>
  <c r="B8" i="21"/>
  <c r="B9" i="21"/>
  <c r="B10" i="21"/>
  <c r="B11" i="21"/>
  <c r="B12" i="21"/>
  <c r="B13" i="21"/>
  <c r="B14" i="21"/>
  <c r="B15" i="21"/>
  <c r="B16" i="21"/>
  <c r="B17" i="21"/>
  <c r="B18" i="21"/>
  <c r="B19" i="21"/>
  <c r="B20" i="21"/>
  <c r="B4" i="19"/>
  <c r="B5" i="19"/>
  <c r="B6" i="19"/>
  <c r="B7" i="19"/>
  <c r="B8" i="19"/>
  <c r="B9" i="19"/>
  <c r="B10" i="19"/>
  <c r="B11" i="19"/>
  <c r="B12" i="19"/>
  <c r="B13" i="19"/>
  <c r="B14" i="19"/>
  <c r="B15" i="19"/>
  <c r="B16" i="19"/>
  <c r="B17" i="19"/>
  <c r="B18" i="19"/>
  <c r="B19" i="19"/>
  <c r="B20" i="19"/>
  <c r="B4" i="3"/>
  <c r="B5" i="3"/>
  <c r="B6" i="3"/>
  <c r="B7" i="3"/>
  <c r="B8" i="3"/>
  <c r="B9" i="3"/>
  <c r="B10" i="3"/>
  <c r="B11" i="3"/>
  <c r="B12" i="3"/>
  <c r="B13" i="3"/>
  <c r="B14" i="3"/>
  <c r="B15" i="3"/>
  <c r="B16" i="3"/>
  <c r="B17" i="3"/>
  <c r="B18" i="3"/>
  <c r="B19" i="3"/>
  <c r="B20" i="3"/>
  <c r="B4" i="7"/>
  <c r="B5" i="7"/>
  <c r="B6" i="7"/>
  <c r="B7" i="7"/>
  <c r="B8" i="7"/>
  <c r="B9" i="7"/>
  <c r="B10" i="7"/>
  <c r="B11" i="7"/>
  <c r="B12" i="7"/>
  <c r="B13" i="7"/>
  <c r="B14" i="7"/>
  <c r="B15" i="7"/>
  <c r="B16" i="7"/>
  <c r="B17" i="7"/>
  <c r="B18" i="7"/>
  <c r="B19" i="7"/>
  <c r="B20" i="7"/>
  <c r="B4" i="15"/>
  <c r="B5" i="15"/>
  <c r="B6" i="15"/>
  <c r="B7" i="15"/>
  <c r="B8" i="15"/>
  <c r="B9" i="15"/>
  <c r="B10" i="15"/>
  <c r="B11" i="15"/>
  <c r="B12" i="15"/>
  <c r="B13" i="15"/>
  <c r="B14" i="15"/>
  <c r="B15" i="15"/>
  <c r="B16" i="15"/>
  <c r="B17" i="15"/>
  <c r="B18" i="15"/>
  <c r="B19" i="15"/>
  <c r="B20" i="15"/>
  <c r="B4" i="6"/>
  <c r="B5" i="6"/>
  <c r="B6" i="6"/>
  <c r="B7" i="6"/>
  <c r="B8" i="6"/>
  <c r="B9" i="6"/>
  <c r="B10" i="6"/>
  <c r="B11" i="6"/>
  <c r="B12" i="6"/>
  <c r="B13" i="6"/>
  <c r="B14" i="6"/>
  <c r="B15" i="6"/>
  <c r="B16" i="6"/>
  <c r="B17" i="6"/>
  <c r="B18" i="6"/>
  <c r="B19" i="6"/>
  <c r="B20" i="6"/>
  <c r="B4" i="14"/>
  <c r="B5" i="14"/>
  <c r="B6" i="14"/>
  <c r="B7" i="14"/>
  <c r="B8" i="14"/>
  <c r="B9" i="14"/>
  <c r="B10" i="14"/>
  <c r="B11" i="14"/>
  <c r="B12" i="14"/>
  <c r="B13" i="14"/>
  <c r="B14" i="14"/>
  <c r="B15" i="14"/>
  <c r="B16" i="14"/>
  <c r="B17" i="14"/>
  <c r="B18" i="14"/>
  <c r="B19" i="14"/>
  <c r="B20" i="14"/>
  <c r="B4" i="13"/>
  <c r="B5" i="13"/>
  <c r="B6" i="13"/>
  <c r="B7" i="13"/>
  <c r="B8" i="13"/>
  <c r="B9" i="13"/>
  <c r="B10" i="13"/>
  <c r="B11" i="13"/>
  <c r="B12" i="13"/>
  <c r="B13" i="13"/>
  <c r="B14" i="13"/>
  <c r="B15" i="13"/>
  <c r="B16" i="13"/>
  <c r="B17" i="13"/>
  <c r="B18" i="13"/>
  <c r="B19" i="13"/>
  <c r="B20" i="13"/>
  <c r="B4" i="5"/>
  <c r="B5" i="5"/>
  <c r="B6" i="5"/>
  <c r="B7" i="5"/>
  <c r="B8" i="5"/>
  <c r="B9" i="5"/>
  <c r="B10" i="5"/>
  <c r="B11" i="5"/>
  <c r="B12" i="5"/>
  <c r="B13" i="5"/>
  <c r="B14" i="5"/>
  <c r="B15" i="5"/>
  <c r="B16" i="5"/>
  <c r="B17" i="5"/>
  <c r="B18" i="5"/>
  <c r="B19" i="5"/>
  <c r="B20" i="5"/>
  <c r="B4" i="12"/>
  <c r="B5" i="12"/>
  <c r="B6" i="12"/>
  <c r="B7" i="12"/>
  <c r="B8" i="12"/>
  <c r="B9" i="12"/>
  <c r="B10" i="12"/>
  <c r="B11" i="12"/>
  <c r="B12" i="12"/>
  <c r="B13" i="12"/>
  <c r="B14" i="12"/>
  <c r="B15" i="12"/>
  <c r="B16" i="12"/>
  <c r="B17" i="12"/>
  <c r="B18" i="12"/>
  <c r="B19" i="12"/>
  <c r="B20" i="12"/>
  <c r="B4" i="17"/>
  <c r="B5" i="17"/>
  <c r="B6" i="17"/>
  <c r="B7" i="17"/>
  <c r="B8" i="17"/>
  <c r="B9" i="17"/>
  <c r="B10" i="17"/>
  <c r="B11" i="17"/>
  <c r="B12" i="17"/>
  <c r="B13" i="17"/>
  <c r="B14" i="17"/>
  <c r="B15" i="17"/>
  <c r="B16" i="17"/>
  <c r="B17" i="17"/>
  <c r="B18" i="17"/>
  <c r="B19" i="17"/>
  <c r="B20" i="17"/>
  <c r="B4" i="4"/>
  <c r="B5" i="4"/>
  <c r="B6" i="4"/>
  <c r="B7" i="4"/>
  <c r="B8" i="4"/>
  <c r="B9" i="4"/>
  <c r="B10" i="4"/>
  <c r="B11" i="4"/>
  <c r="B12" i="4"/>
  <c r="B13" i="4"/>
  <c r="B14" i="4"/>
  <c r="B15" i="4"/>
  <c r="B16" i="4"/>
  <c r="B17" i="4"/>
  <c r="B18" i="4"/>
  <c r="B19" i="4"/>
  <c r="B20" i="4"/>
  <c r="A12" i="2"/>
  <c r="A13" i="2"/>
  <c r="A14" i="2"/>
  <c r="A15" i="2"/>
  <c r="A16" i="2"/>
  <c r="A17" i="2"/>
  <c r="B2" i="15" s="1"/>
  <c r="A1" i="15"/>
  <c r="B1" i="15"/>
  <c r="A1" i="14"/>
  <c r="B1" i="14"/>
  <c r="B2" i="14"/>
  <c r="A1" i="13"/>
  <c r="B1" i="13"/>
  <c r="B2" i="13"/>
  <c r="A1" i="7"/>
  <c r="B1" i="7"/>
  <c r="A1" i="6"/>
  <c r="B1" i="6"/>
  <c r="B2" i="6"/>
  <c r="A1" i="5"/>
  <c r="B1" i="5"/>
  <c r="B2" i="5"/>
  <c r="A1" i="26"/>
  <c r="B1" i="26"/>
  <c r="A1" i="24"/>
  <c r="B1" i="24"/>
  <c r="A1" i="23"/>
  <c r="B1" i="23"/>
  <c r="A1" i="22"/>
  <c r="B1" i="22"/>
  <c r="A1" i="21"/>
  <c r="B1" i="21"/>
  <c r="A1" i="19"/>
  <c r="B1" i="19"/>
  <c r="A1" i="3"/>
  <c r="B1" i="3"/>
  <c r="A1" i="12"/>
  <c r="B1" i="12"/>
  <c r="B2" i="12"/>
  <c r="A1" i="4"/>
  <c r="B1" i="4"/>
  <c r="B1" i="25"/>
  <c r="B1" i="17"/>
  <c r="A1" i="25"/>
  <c r="A1" i="17"/>
  <c r="BL10" i="4" l="1"/>
  <c r="BL18" i="4"/>
  <c r="BL8" i="4"/>
  <c r="BL16" i="4"/>
  <c r="BL13" i="4"/>
  <c r="BL4" i="4"/>
  <c r="BL6" i="4"/>
  <c r="X10" i="4"/>
  <c r="X18" i="4"/>
  <c r="X8" i="4"/>
  <c r="X16" i="4"/>
  <c r="X5" i="4"/>
  <c r="X7" i="4"/>
  <c r="X9" i="4"/>
  <c r="X13" i="4"/>
  <c r="X15" i="4"/>
  <c r="X17" i="4"/>
  <c r="X19" i="4"/>
  <c r="D16" i="4"/>
  <c r="CF15" i="4"/>
  <c r="BR15" i="4"/>
  <c r="AC15" i="4"/>
  <c r="P15" i="4"/>
  <c r="BY14" i="4"/>
  <c r="BL14" i="4"/>
  <c r="BJ13" i="4"/>
  <c r="L13" i="4"/>
  <c r="BD12" i="4"/>
  <c r="K12" i="4"/>
  <c r="BT11" i="4"/>
  <c r="AA11" i="4"/>
  <c r="CH10" i="4"/>
  <c r="AR10" i="4"/>
  <c r="AA10" i="4"/>
  <c r="L10" i="4"/>
  <c r="AB9" i="4"/>
  <c r="BO8" i="4"/>
  <c r="AI8" i="4"/>
  <c r="CP7" i="4"/>
  <c r="BX7" i="4"/>
  <c r="U7" i="4"/>
  <c r="CM6" i="4"/>
  <c r="BY6" i="4"/>
  <c r="BG6" i="4"/>
  <c r="AS6" i="4"/>
  <c r="AA6" i="4"/>
  <c r="M6" i="4"/>
  <c r="CF5" i="4"/>
  <c r="BJ5" i="4"/>
  <c r="T5" i="4"/>
  <c r="CE20" i="4"/>
  <c r="BL20" i="4"/>
  <c r="AR20" i="4"/>
  <c r="CJ8" i="17"/>
  <c r="CJ16" i="17"/>
  <c r="CJ6" i="17"/>
  <c r="CJ14" i="17"/>
  <c r="CJ20" i="17"/>
  <c r="CJ5" i="17"/>
  <c r="CJ7" i="17"/>
  <c r="CJ9" i="17"/>
  <c r="CJ11" i="17"/>
  <c r="CJ4" i="17"/>
  <c r="CJ19" i="17"/>
  <c r="CJ10" i="17"/>
  <c r="CJ12" i="17"/>
  <c r="CB8" i="17"/>
  <c r="CB16" i="17"/>
  <c r="CB6" i="17"/>
  <c r="CB14" i="17"/>
  <c r="CB10" i="17"/>
  <c r="CB20" i="17"/>
  <c r="CB18" i="17"/>
  <c r="CB5" i="17"/>
  <c r="CB11" i="17"/>
  <c r="CB13" i="17"/>
  <c r="CB15" i="17"/>
  <c r="CB17" i="17"/>
  <c r="CB4" i="17"/>
  <c r="CB19" i="17"/>
  <c r="BT8" i="17"/>
  <c r="BT16" i="17"/>
  <c r="BT6" i="17"/>
  <c r="BT14" i="17"/>
  <c r="BT4" i="17"/>
  <c r="BT10" i="17"/>
  <c r="BT12" i="17"/>
  <c r="BT20" i="17"/>
  <c r="BT18" i="17"/>
  <c r="BT5" i="17"/>
  <c r="BT7" i="17"/>
  <c r="BT9" i="17"/>
  <c r="BT11" i="17"/>
  <c r="BT13" i="17"/>
  <c r="BT15" i="17"/>
  <c r="BT17" i="17"/>
  <c r="BL8" i="17"/>
  <c r="BL16" i="17"/>
  <c r="BL6" i="17"/>
  <c r="BL14" i="17"/>
  <c r="BL4" i="17"/>
  <c r="BL10" i="17"/>
  <c r="BL12" i="17"/>
  <c r="BL20" i="17"/>
  <c r="BL18" i="17"/>
  <c r="BL5" i="17"/>
  <c r="BL7" i="17"/>
  <c r="BL9" i="17"/>
  <c r="BD8" i="17"/>
  <c r="BD16" i="17"/>
  <c r="BD6" i="17"/>
  <c r="BD14" i="17"/>
  <c r="BD20" i="17"/>
  <c r="BD5" i="17"/>
  <c r="BD7" i="17"/>
  <c r="BD9" i="17"/>
  <c r="BD11" i="17"/>
  <c r="BD4" i="17"/>
  <c r="BD19" i="17"/>
  <c r="BD10" i="17"/>
  <c r="BD12" i="17"/>
  <c r="AV8" i="17"/>
  <c r="AV16" i="17"/>
  <c r="AV6" i="17"/>
  <c r="AV14" i="17"/>
  <c r="AV10" i="17"/>
  <c r="AV20" i="17"/>
  <c r="AV18" i="17"/>
  <c r="AV5" i="17"/>
  <c r="AV7" i="17"/>
  <c r="AV11" i="17"/>
  <c r="AV13" i="17"/>
  <c r="AV15" i="17"/>
  <c r="AV17" i="17"/>
  <c r="AV4" i="17"/>
  <c r="AV19" i="17"/>
  <c r="AN8" i="17"/>
  <c r="AN16" i="17"/>
  <c r="AN6" i="17"/>
  <c r="AN14" i="17"/>
  <c r="AN4" i="17"/>
  <c r="AN10" i="17"/>
  <c r="AN12" i="17"/>
  <c r="AN20" i="17"/>
  <c r="AN18" i="17"/>
  <c r="AN5" i="17"/>
  <c r="AN7" i="17"/>
  <c r="AN9" i="17"/>
  <c r="AN11" i="17"/>
  <c r="AN13" i="17"/>
  <c r="AN15" i="17"/>
  <c r="AN17" i="17"/>
  <c r="AF8" i="17"/>
  <c r="AF16" i="17"/>
  <c r="AF6" i="17"/>
  <c r="AF14" i="17"/>
  <c r="AF4" i="17"/>
  <c r="AF10" i="17"/>
  <c r="AF12" i="17"/>
  <c r="AF20" i="17"/>
  <c r="AF18" i="17"/>
  <c r="AF5" i="17"/>
  <c r="AF7" i="17"/>
  <c r="AF9" i="17"/>
  <c r="X8" i="17"/>
  <c r="X16" i="17"/>
  <c r="X6" i="17"/>
  <c r="X14" i="17"/>
  <c r="X20" i="17"/>
  <c r="X5" i="17"/>
  <c r="X7" i="17"/>
  <c r="X9" i="17"/>
  <c r="X11" i="17"/>
  <c r="X4" i="17"/>
  <c r="X19" i="17"/>
  <c r="X10" i="17"/>
  <c r="X12" i="17"/>
  <c r="P8" i="17"/>
  <c r="P16" i="17"/>
  <c r="P6" i="17"/>
  <c r="P14" i="17"/>
  <c r="P10" i="17"/>
  <c r="P20" i="17"/>
  <c r="P18" i="17"/>
  <c r="P5" i="17"/>
  <c r="P7" i="17"/>
  <c r="P11" i="17"/>
  <c r="P13" i="17"/>
  <c r="P15" i="17"/>
  <c r="P17" i="17"/>
  <c r="P4" i="17"/>
  <c r="P19" i="17"/>
  <c r="H8" i="17"/>
  <c r="H16" i="17"/>
  <c r="H6" i="17"/>
  <c r="H14" i="17"/>
  <c r="H4" i="17"/>
  <c r="H10" i="17"/>
  <c r="H12" i="17"/>
  <c r="H20" i="17"/>
  <c r="H18" i="17"/>
  <c r="H5" i="17"/>
  <c r="H7" i="17"/>
  <c r="H9" i="17"/>
  <c r="H11" i="17"/>
  <c r="H13" i="17"/>
  <c r="H15" i="17"/>
  <c r="H17" i="17"/>
  <c r="AP19" i="17"/>
  <c r="H19" i="17"/>
  <c r="CL14" i="17"/>
  <c r="P12" i="17"/>
  <c r="CB9" i="17"/>
  <c r="BF9" i="17"/>
  <c r="CJ10" i="4"/>
  <c r="CJ18" i="4"/>
  <c r="CJ8" i="4"/>
  <c r="CJ16" i="4"/>
  <c r="CJ5" i="4"/>
  <c r="CJ7" i="4"/>
  <c r="CJ9" i="4"/>
  <c r="CJ13" i="4"/>
  <c r="CJ15" i="4"/>
  <c r="CJ17" i="4"/>
  <c r="CJ19" i="4"/>
  <c r="AN10" i="4"/>
  <c r="AN18" i="4"/>
  <c r="AN8" i="4"/>
  <c r="AN16" i="4"/>
  <c r="AN4" i="4"/>
  <c r="AN6" i="4"/>
  <c r="AN12" i="4"/>
  <c r="AN14" i="4"/>
  <c r="AN20" i="4"/>
  <c r="CN19" i="4"/>
  <c r="AZ19" i="4"/>
  <c r="AN19" i="4"/>
  <c r="BY18" i="4"/>
  <c r="AZ18" i="4"/>
  <c r="M18" i="4"/>
  <c r="CN17" i="4"/>
  <c r="CB17" i="4"/>
  <c r="BB17" i="4"/>
  <c r="AN17" i="4"/>
  <c r="AB17" i="4"/>
  <c r="CM16" i="4"/>
  <c r="BY16" i="4"/>
  <c r="BO16" i="4"/>
  <c r="BA16" i="4"/>
  <c r="AA16" i="4"/>
  <c r="M16" i="4"/>
  <c r="CP15" i="4"/>
  <c r="BQ15" i="4"/>
  <c r="BB15" i="4"/>
  <c r="AN15" i="4"/>
  <c r="AB15" i="4"/>
  <c r="BW14" i="4"/>
  <c r="U14" i="4"/>
  <c r="CP13" i="4"/>
  <c r="CB13" i="4"/>
  <c r="BI13" i="4"/>
  <c r="AR13" i="4"/>
  <c r="CH12" i="4"/>
  <c r="BQ12" i="4"/>
  <c r="X12" i="4"/>
  <c r="CF11" i="4"/>
  <c r="BR11" i="4"/>
  <c r="BD11" i="4"/>
  <c r="AN11" i="4"/>
  <c r="CE10" i="4"/>
  <c r="BQ10" i="4"/>
  <c r="CH9" i="4"/>
  <c r="AN9" i="4"/>
  <c r="CO7" i="4"/>
  <c r="BB7" i="4"/>
  <c r="T7" i="4"/>
  <c r="CE5" i="4"/>
  <c r="AN5" i="4"/>
  <c r="S5" i="4"/>
  <c r="CJ4" i="4"/>
  <c r="BD4" i="4"/>
  <c r="AL4" i="4"/>
  <c r="X4" i="4"/>
  <c r="F4" i="4"/>
  <c r="BJ20" i="4"/>
  <c r="AQ20" i="4"/>
  <c r="X20" i="4"/>
  <c r="CI20" i="17"/>
  <c r="CI11" i="17"/>
  <c r="CI19" i="17"/>
  <c r="CI9" i="17"/>
  <c r="CI17" i="17"/>
  <c r="CI5" i="17"/>
  <c r="CI7" i="17"/>
  <c r="CI13" i="17"/>
  <c r="CI15" i="17"/>
  <c r="CI4" i="17"/>
  <c r="CI6" i="17"/>
  <c r="CI8" i="17"/>
  <c r="CI10" i="17"/>
  <c r="CI12" i="17"/>
  <c r="CI14" i="17"/>
  <c r="CI16" i="17"/>
  <c r="CI18" i="17"/>
  <c r="CA20" i="17"/>
  <c r="CA11" i="17"/>
  <c r="CA19" i="17"/>
  <c r="CA9" i="17"/>
  <c r="CA17" i="17"/>
  <c r="CA5" i="17"/>
  <c r="CA7" i="17"/>
  <c r="CA13" i="17"/>
  <c r="CA15" i="17"/>
  <c r="CA4" i="17"/>
  <c r="CA6" i="17"/>
  <c r="CA8" i="17"/>
  <c r="CA10" i="17"/>
  <c r="CA12" i="17"/>
  <c r="BS20" i="17"/>
  <c r="BS11" i="17"/>
  <c r="BS19" i="17"/>
  <c r="BS9" i="17"/>
  <c r="BS17" i="17"/>
  <c r="BS6" i="17"/>
  <c r="BS8" i="17"/>
  <c r="BS10" i="17"/>
  <c r="BS14" i="17"/>
  <c r="BS5" i="17"/>
  <c r="BS7" i="17"/>
  <c r="BS13" i="17"/>
  <c r="BS15" i="17"/>
  <c r="BS4" i="17"/>
  <c r="BK20" i="17"/>
  <c r="BK11" i="17"/>
  <c r="BK19" i="17"/>
  <c r="BK9" i="17"/>
  <c r="BK17" i="17"/>
  <c r="BK4" i="17"/>
  <c r="BK6" i="17"/>
  <c r="BK14" i="17"/>
  <c r="BK16" i="17"/>
  <c r="BK18" i="17"/>
  <c r="BK5" i="17"/>
  <c r="BK7" i="17"/>
  <c r="BC20" i="17"/>
  <c r="BC11" i="17"/>
  <c r="BC19" i="17"/>
  <c r="BC9" i="17"/>
  <c r="BC17" i="17"/>
  <c r="BC5" i="17"/>
  <c r="BC7" i="17"/>
  <c r="BC13" i="17"/>
  <c r="BC15" i="17"/>
  <c r="BC4" i="17"/>
  <c r="BC6" i="17"/>
  <c r="BC8" i="17"/>
  <c r="BC10" i="17"/>
  <c r="BC12" i="17"/>
  <c r="BC14" i="17"/>
  <c r="BC16" i="17"/>
  <c r="BC18" i="17"/>
  <c r="AU20" i="17"/>
  <c r="AU11" i="17"/>
  <c r="AU19" i="17"/>
  <c r="AU9" i="17"/>
  <c r="AU17" i="17"/>
  <c r="AU5" i="17"/>
  <c r="AU7" i="17"/>
  <c r="AU13" i="17"/>
  <c r="AU15" i="17"/>
  <c r="AU4" i="17"/>
  <c r="AU6" i="17"/>
  <c r="AU8" i="17"/>
  <c r="AU10" i="17"/>
  <c r="AU12" i="17"/>
  <c r="AM20" i="17"/>
  <c r="AM11" i="17"/>
  <c r="AM19" i="17"/>
  <c r="AM9" i="17"/>
  <c r="AM17" i="17"/>
  <c r="AM6" i="17"/>
  <c r="AM8" i="17"/>
  <c r="AM10" i="17"/>
  <c r="AM12" i="17"/>
  <c r="AM14" i="17"/>
  <c r="AM5" i="17"/>
  <c r="AM7" i="17"/>
  <c r="AM13" i="17"/>
  <c r="AM15" i="17"/>
  <c r="AM4" i="17"/>
  <c r="AE20" i="17"/>
  <c r="AE11" i="17"/>
  <c r="AE19" i="17"/>
  <c r="AE9" i="17"/>
  <c r="AE17" i="17"/>
  <c r="AE4" i="17"/>
  <c r="AE6" i="17"/>
  <c r="AE14" i="17"/>
  <c r="AE16" i="17"/>
  <c r="AE18" i="17"/>
  <c r="AE5" i="17"/>
  <c r="AE7" i="17"/>
  <c r="W20" i="17"/>
  <c r="W11" i="17"/>
  <c r="W19" i="17"/>
  <c r="W9" i="17"/>
  <c r="W17" i="17"/>
  <c r="W5" i="17"/>
  <c r="W7" i="17"/>
  <c r="W13" i="17"/>
  <c r="W15" i="17"/>
  <c r="W4" i="17"/>
  <c r="W6" i="17"/>
  <c r="W8" i="17"/>
  <c r="W10" i="17"/>
  <c r="W12" i="17"/>
  <c r="W14" i="17"/>
  <c r="W16" i="17"/>
  <c r="W18" i="17"/>
  <c r="O20" i="17"/>
  <c r="O11" i="17"/>
  <c r="O19" i="17"/>
  <c r="O9" i="17"/>
  <c r="O17" i="17"/>
  <c r="O5" i="17"/>
  <c r="O7" i="17"/>
  <c r="O13" i="17"/>
  <c r="O15" i="17"/>
  <c r="O4" i="17"/>
  <c r="O6" i="17"/>
  <c r="O8" i="17"/>
  <c r="O10" i="17"/>
  <c r="O12" i="17"/>
  <c r="G20" i="17"/>
  <c r="G11" i="17"/>
  <c r="G19" i="17"/>
  <c r="G9" i="17"/>
  <c r="G17" i="17"/>
  <c r="G6" i="17"/>
  <c r="G8" i="17"/>
  <c r="G10" i="17"/>
  <c r="G12" i="17"/>
  <c r="G14" i="17"/>
  <c r="G5" i="17"/>
  <c r="G7" i="17"/>
  <c r="G13" i="17"/>
  <c r="G15" i="17"/>
  <c r="G4" i="17"/>
  <c r="BV19" i="17"/>
  <c r="AN19" i="17"/>
  <c r="BV17" i="17"/>
  <c r="AP17" i="17"/>
  <c r="J17" i="17"/>
  <c r="BV15" i="17"/>
  <c r="BD15" i="17"/>
  <c r="AH15" i="17"/>
  <c r="AU14" i="17"/>
  <c r="CL12" i="17"/>
  <c r="AE12" i="17"/>
  <c r="BF11" i="17"/>
  <c r="BT10" i="4"/>
  <c r="BT18" i="4"/>
  <c r="BT8" i="4"/>
  <c r="BT16" i="4"/>
  <c r="BT4" i="4"/>
  <c r="BT6" i="4"/>
  <c r="BT12" i="4"/>
  <c r="BT14" i="4"/>
  <c r="BT20" i="4"/>
  <c r="P10" i="4"/>
  <c r="P18" i="4"/>
  <c r="P8" i="4"/>
  <c r="P16" i="4"/>
  <c r="P12" i="4"/>
  <c r="P14" i="4"/>
  <c r="P20" i="4"/>
  <c r="P5" i="4"/>
  <c r="P7" i="4"/>
  <c r="P9" i="4"/>
  <c r="P11" i="4"/>
  <c r="P19" i="4"/>
  <c r="AL19" i="4"/>
  <c r="AK18" i="4"/>
  <c r="L18" i="4"/>
  <c r="BL17" i="4"/>
  <c r="AZ17" i="4"/>
  <c r="BX16" i="4"/>
  <c r="AZ16" i="4"/>
  <c r="L16" i="4"/>
  <c r="CO15" i="4"/>
  <c r="CB15" i="4"/>
  <c r="BL15" i="4"/>
  <c r="BA15" i="4"/>
  <c r="L15" i="4"/>
  <c r="BG14" i="4"/>
  <c r="AS14" i="4"/>
  <c r="AF14" i="4"/>
  <c r="BX13" i="4"/>
  <c r="AA13" i="4"/>
  <c r="H13" i="4"/>
  <c r="BO12" i="4"/>
  <c r="BB12" i="4"/>
  <c r="AK12" i="4"/>
  <c r="AZ11" i="4"/>
  <c r="X11" i="4"/>
  <c r="H11" i="4"/>
  <c r="BB10" i="4"/>
  <c r="BB9" i="4"/>
  <c r="H9" i="4"/>
  <c r="BT7" i="4"/>
  <c r="BA7" i="4"/>
  <c r="BX5" i="4"/>
  <c r="L5" i="4"/>
  <c r="BQ4" i="4"/>
  <c r="AK4" i="4"/>
  <c r="E4" i="4"/>
  <c r="BX20" i="4"/>
  <c r="V20" i="4"/>
  <c r="BT19" i="17"/>
  <c r="CJ17" i="17"/>
  <c r="BD17" i="17"/>
  <c r="X17" i="17"/>
  <c r="CA16" i="17"/>
  <c r="Z14" i="17"/>
  <c r="BK10" i="17"/>
  <c r="P9" i="17"/>
  <c r="AF10" i="4"/>
  <c r="AF18" i="4"/>
  <c r="AF8" i="4"/>
  <c r="AF16" i="4"/>
  <c r="AF13" i="4"/>
  <c r="AF4" i="4"/>
  <c r="AF6" i="4"/>
  <c r="BZ8" i="4"/>
  <c r="BZ16" i="4"/>
  <c r="BZ6" i="4"/>
  <c r="BZ14" i="4"/>
  <c r="BZ20" i="4"/>
  <c r="BZ5" i="4"/>
  <c r="BZ7" i="4"/>
  <c r="BZ9" i="4"/>
  <c r="BZ11" i="4"/>
  <c r="BZ13" i="4"/>
  <c r="BZ15" i="4"/>
  <c r="BZ17" i="4"/>
  <c r="AL8" i="4"/>
  <c r="AL16" i="4"/>
  <c r="AL6" i="4"/>
  <c r="AL14" i="4"/>
  <c r="AL10" i="4"/>
  <c r="AL12" i="4"/>
  <c r="AL20" i="4"/>
  <c r="AL18" i="4"/>
  <c r="AL5" i="4"/>
  <c r="AL7" i="4"/>
  <c r="AL9" i="4"/>
  <c r="CG20" i="4"/>
  <c r="CG11" i="4"/>
  <c r="CG19" i="4"/>
  <c r="CG9" i="4"/>
  <c r="CG17" i="4"/>
  <c r="CG13" i="4"/>
  <c r="CG4" i="4"/>
  <c r="CG6" i="4"/>
  <c r="CG8" i="4"/>
  <c r="CG10" i="4"/>
  <c r="CG12" i="4"/>
  <c r="AC20" i="4"/>
  <c r="AC11" i="4"/>
  <c r="AC19" i="4"/>
  <c r="AC9" i="4"/>
  <c r="AC17" i="4"/>
  <c r="AC6" i="4"/>
  <c r="AC8" i="4"/>
  <c r="AC10" i="4"/>
  <c r="AC14" i="4"/>
  <c r="AC16" i="4"/>
  <c r="AC18" i="4"/>
  <c r="BZ19" i="4"/>
  <c r="BL19" i="4"/>
  <c r="AL17" i="4"/>
  <c r="AK16" i="4"/>
  <c r="K16" i="4"/>
  <c r="CN15" i="4"/>
  <c r="AZ15" i="4"/>
  <c r="AL15" i="4"/>
  <c r="CJ14" i="4"/>
  <c r="BG13" i="4"/>
  <c r="AN13" i="4"/>
  <c r="V13" i="4"/>
  <c r="F13" i="4"/>
  <c r="AI12" i="4"/>
  <c r="V12" i="4"/>
  <c r="E12" i="4"/>
  <c r="AY11" i="4"/>
  <c r="T11" i="4"/>
  <c r="BO10" i="4"/>
  <c r="AK10" i="4"/>
  <c r="V10" i="4"/>
  <c r="E10" i="4"/>
  <c r="C10" i="4" s="1"/>
  <c r="AZ9" i="4"/>
  <c r="V9" i="4"/>
  <c r="BX8" i="4"/>
  <c r="L8" i="4"/>
  <c r="CH7" i="4"/>
  <c r="AZ7" i="4"/>
  <c r="CJ6" i="4"/>
  <c r="BD6" i="4"/>
  <c r="AK6" i="4"/>
  <c r="X6" i="4"/>
  <c r="E6" i="4"/>
  <c r="BW5" i="4"/>
  <c r="AF5" i="4"/>
  <c r="BO4" i="4"/>
  <c r="AI4" i="4"/>
  <c r="AH19" i="17"/>
  <c r="AU16" i="17"/>
  <c r="O16" i="17"/>
  <c r="AF15" i="17"/>
  <c r="J15" i="17"/>
  <c r="CJ13" i="17"/>
  <c r="BL13" i="17"/>
  <c r="AV12" i="17"/>
  <c r="AF11" i="17"/>
  <c r="CL9" i="17"/>
  <c r="BK8" i="17"/>
  <c r="CL7" i="17"/>
  <c r="AV10" i="4"/>
  <c r="AV18" i="4"/>
  <c r="AV8" i="4"/>
  <c r="AV16" i="4"/>
  <c r="AV12" i="4"/>
  <c r="AV14" i="4"/>
  <c r="AV20" i="4"/>
  <c r="AV5" i="4"/>
  <c r="AV7" i="4"/>
  <c r="AV9" i="4"/>
  <c r="AV11" i="4"/>
  <c r="CP8" i="4"/>
  <c r="CP16" i="4"/>
  <c r="CP6" i="4"/>
  <c r="CP14" i="4"/>
  <c r="CP4" i="4"/>
  <c r="CP10" i="4"/>
  <c r="CP12" i="4"/>
  <c r="BR8" i="4"/>
  <c r="BR16" i="4"/>
  <c r="BR6" i="4"/>
  <c r="BR14" i="4"/>
  <c r="BR10" i="4"/>
  <c r="BR12" i="4"/>
  <c r="BR20" i="4"/>
  <c r="BR18" i="4"/>
  <c r="BR5" i="4"/>
  <c r="BR2" i="4" s="1"/>
  <c r="BQ5" i="2" s="1"/>
  <c r="BR7" i="4"/>
  <c r="BR9" i="4"/>
  <c r="BB8" i="4"/>
  <c r="BB16" i="4"/>
  <c r="BB6" i="4"/>
  <c r="BB14" i="4"/>
  <c r="BB11" i="4"/>
  <c r="BB4" i="4"/>
  <c r="BB19" i="4"/>
  <c r="AD8" i="4"/>
  <c r="AD16" i="4"/>
  <c r="AD6" i="4"/>
  <c r="AD14" i="4"/>
  <c r="AD4" i="4"/>
  <c r="AD10" i="4"/>
  <c r="AD12" i="4"/>
  <c r="F8" i="4"/>
  <c r="F16" i="4"/>
  <c r="F6" i="4"/>
  <c r="F14" i="4"/>
  <c r="F10" i="4"/>
  <c r="F12" i="4"/>
  <c r="F20" i="4"/>
  <c r="F18" i="4"/>
  <c r="F5" i="4"/>
  <c r="F7" i="4"/>
  <c r="F9" i="4"/>
  <c r="CB19" i="4"/>
  <c r="CO20" i="4"/>
  <c r="CO11" i="4"/>
  <c r="CO19" i="4"/>
  <c r="CO9" i="4"/>
  <c r="CO17" i="4"/>
  <c r="CO6" i="4"/>
  <c r="CO8" i="4"/>
  <c r="CO14" i="4"/>
  <c r="CO16" i="4"/>
  <c r="CO18" i="4"/>
  <c r="BQ20" i="4"/>
  <c r="BQ11" i="4"/>
  <c r="BQ19" i="4"/>
  <c r="BQ9" i="4"/>
  <c r="BQ17" i="4"/>
  <c r="BQ14" i="4"/>
  <c r="BQ5" i="4"/>
  <c r="BQ7" i="4"/>
  <c r="BA20" i="4"/>
  <c r="BA11" i="4"/>
  <c r="BA19" i="4"/>
  <c r="BA9" i="4"/>
  <c r="BA17" i="4"/>
  <c r="BA13" i="4"/>
  <c r="BA4" i="4"/>
  <c r="BA6" i="4"/>
  <c r="BA8" i="4"/>
  <c r="BA10" i="4"/>
  <c r="BA12" i="4"/>
  <c r="M20" i="4"/>
  <c r="M11" i="4"/>
  <c r="M19" i="4"/>
  <c r="M9" i="4"/>
  <c r="M17" i="4"/>
  <c r="M5" i="4"/>
  <c r="M7" i="4"/>
  <c r="M13" i="4"/>
  <c r="M15" i="4"/>
  <c r="M4" i="4"/>
  <c r="V18" i="4"/>
  <c r="CF6" i="4"/>
  <c r="CF14" i="4"/>
  <c r="CF4" i="4"/>
  <c r="CF12" i="4"/>
  <c r="CF8" i="4"/>
  <c r="CF10" i="4"/>
  <c r="BH6" i="4"/>
  <c r="BH14" i="4"/>
  <c r="BH4" i="4"/>
  <c r="BH12" i="4"/>
  <c r="BH8" i="4"/>
  <c r="BH10" i="4"/>
  <c r="BH16" i="4"/>
  <c r="BH18" i="4"/>
  <c r="BH20" i="4"/>
  <c r="BH5" i="4"/>
  <c r="BH7" i="4"/>
  <c r="T6" i="4"/>
  <c r="T14" i="4"/>
  <c r="T4" i="4"/>
  <c r="T12" i="4"/>
  <c r="T8" i="4"/>
  <c r="T10" i="4"/>
  <c r="BJ17" i="4"/>
  <c r="AJ16" i="4"/>
  <c r="AA14" i="4"/>
  <c r="M14" i="4"/>
  <c r="CM13" i="4"/>
  <c r="BT13" i="4"/>
  <c r="BB13" i="4"/>
  <c r="AL13" i="4"/>
  <c r="T13" i="4"/>
  <c r="BZ12" i="4"/>
  <c r="BL12" i="4"/>
  <c r="CP11" i="4"/>
  <c r="BL11" i="4"/>
  <c r="S11" i="4"/>
  <c r="CO10" i="4"/>
  <c r="BZ10" i="4"/>
  <c r="BL9" i="4"/>
  <c r="T9" i="4"/>
  <c r="CG7" i="4"/>
  <c r="BL7" i="4"/>
  <c r="AD7" i="4"/>
  <c r="CP5" i="4"/>
  <c r="AD5" i="4"/>
  <c r="AV4" i="4"/>
  <c r="P4" i="4"/>
  <c r="BB20" i="4"/>
  <c r="BN19" i="17"/>
  <c r="AF19" i="17"/>
  <c r="CJ18" i="17"/>
  <c r="BS18" i="17"/>
  <c r="BD18" i="17"/>
  <c r="AM18" i="17"/>
  <c r="X18" i="17"/>
  <c r="G18" i="17"/>
  <c r="BN17" i="17"/>
  <c r="CJ15" i="17"/>
  <c r="AE15" i="17"/>
  <c r="CA14" i="17"/>
  <c r="BK13" i="17"/>
  <c r="BK12" i="17"/>
  <c r="Z12" i="17"/>
  <c r="CB10" i="4"/>
  <c r="CB18" i="4"/>
  <c r="CB8" i="4"/>
  <c r="CB16" i="4"/>
  <c r="CB12" i="4"/>
  <c r="CB14" i="4"/>
  <c r="CB20" i="4"/>
  <c r="CB5" i="4"/>
  <c r="CB2" i="4" s="1"/>
  <c r="CA5" i="2" s="1"/>
  <c r="CB7" i="4"/>
  <c r="CB9" i="4"/>
  <c r="CB11" i="4"/>
  <c r="BD10" i="4"/>
  <c r="BD18" i="4"/>
  <c r="BD8" i="4"/>
  <c r="BD16" i="4"/>
  <c r="BD5" i="4"/>
  <c r="BD7" i="4"/>
  <c r="BD9" i="4"/>
  <c r="BD13" i="4"/>
  <c r="BD15" i="4"/>
  <c r="BD17" i="4"/>
  <c r="BD19" i="4"/>
  <c r="H10" i="4"/>
  <c r="H18" i="4"/>
  <c r="H8" i="4"/>
  <c r="H16" i="4"/>
  <c r="H4" i="4"/>
  <c r="H6" i="4"/>
  <c r="H12" i="4"/>
  <c r="H14" i="4"/>
  <c r="H20" i="4"/>
  <c r="CH8" i="4"/>
  <c r="CH16" i="4"/>
  <c r="CH6" i="4"/>
  <c r="CH14" i="4"/>
  <c r="CH11" i="4"/>
  <c r="CH4" i="4"/>
  <c r="BJ8" i="4"/>
  <c r="BJ16" i="4"/>
  <c r="BJ6" i="4"/>
  <c r="BJ14" i="4"/>
  <c r="BJ4" i="4"/>
  <c r="BJ10" i="4"/>
  <c r="BJ12" i="4"/>
  <c r="AT8" i="4"/>
  <c r="AT16" i="4"/>
  <c r="AT6" i="4"/>
  <c r="AT14" i="4"/>
  <c r="AT20" i="4"/>
  <c r="AT5" i="4"/>
  <c r="AT7" i="4"/>
  <c r="AT9" i="4"/>
  <c r="AT11" i="4"/>
  <c r="AT13" i="4"/>
  <c r="AT15" i="4"/>
  <c r="AT17" i="4"/>
  <c r="V8" i="4"/>
  <c r="V16" i="4"/>
  <c r="V6" i="4"/>
  <c r="V14" i="4"/>
  <c r="V11" i="4"/>
  <c r="V4" i="4"/>
  <c r="V19" i="4"/>
  <c r="N8" i="4"/>
  <c r="N16" i="4"/>
  <c r="N6" i="4"/>
  <c r="N14" i="4"/>
  <c r="N20" i="4"/>
  <c r="N5" i="4"/>
  <c r="N7" i="4"/>
  <c r="N9" i="4"/>
  <c r="N11" i="4"/>
  <c r="N13" i="4"/>
  <c r="N15" i="4"/>
  <c r="N17" i="4"/>
  <c r="BY20" i="4"/>
  <c r="BY11" i="4"/>
  <c r="BY19" i="4"/>
  <c r="BY9" i="4"/>
  <c r="BY17" i="4"/>
  <c r="BY5" i="4"/>
  <c r="BY7" i="4"/>
  <c r="BY13" i="4"/>
  <c r="BY15" i="4"/>
  <c r="BY4" i="4"/>
  <c r="BI20" i="4"/>
  <c r="BI11" i="4"/>
  <c r="BI19" i="4"/>
  <c r="BI9" i="4"/>
  <c r="BI17" i="4"/>
  <c r="BI6" i="4"/>
  <c r="BI8" i="4"/>
  <c r="BI14" i="4"/>
  <c r="BI16" i="4"/>
  <c r="BI18" i="4"/>
  <c r="AS20" i="4"/>
  <c r="AS11" i="4"/>
  <c r="AS19" i="4"/>
  <c r="AS9" i="4"/>
  <c r="AS17" i="4"/>
  <c r="AS5" i="4"/>
  <c r="AS7" i="4"/>
  <c r="AS13" i="4"/>
  <c r="AS15" i="4"/>
  <c r="AS4" i="4"/>
  <c r="AK20" i="4"/>
  <c r="AK11" i="4"/>
  <c r="AK19" i="4"/>
  <c r="AK9" i="4"/>
  <c r="AK17" i="4"/>
  <c r="AK14" i="4"/>
  <c r="AK5" i="4"/>
  <c r="AK7" i="4"/>
  <c r="U20" i="4"/>
  <c r="U11" i="4"/>
  <c r="U19" i="4"/>
  <c r="U9" i="4"/>
  <c r="U17" i="4"/>
  <c r="U13" i="4"/>
  <c r="U4" i="4"/>
  <c r="U6" i="4"/>
  <c r="U8" i="4"/>
  <c r="U10" i="4"/>
  <c r="U12" i="4"/>
  <c r="E20" i="4"/>
  <c r="E11" i="4"/>
  <c r="E19" i="4"/>
  <c r="C19" i="4" s="1"/>
  <c r="E9" i="4"/>
  <c r="E17" i="4"/>
  <c r="C17" i="4" s="1"/>
  <c r="E14" i="4"/>
  <c r="E5" i="4"/>
  <c r="E7" i="4"/>
  <c r="BJ18" i="4"/>
  <c r="CN6" i="4"/>
  <c r="CN14" i="4"/>
  <c r="CN4" i="4"/>
  <c r="CN12" i="4"/>
  <c r="CN8" i="4"/>
  <c r="CN10" i="4"/>
  <c r="CN16" i="4"/>
  <c r="CN18" i="4"/>
  <c r="CN20" i="4"/>
  <c r="CN5" i="4"/>
  <c r="CN7" i="4"/>
  <c r="BX6" i="4"/>
  <c r="BX14" i="4"/>
  <c r="BX4" i="4"/>
  <c r="BX12" i="4"/>
  <c r="BX9" i="4"/>
  <c r="BX17" i="4"/>
  <c r="BX19" i="4"/>
  <c r="BP6" i="4"/>
  <c r="BP14" i="4"/>
  <c r="BP4" i="4"/>
  <c r="BP12" i="4"/>
  <c r="BP20" i="4"/>
  <c r="BP5" i="4"/>
  <c r="BP7" i="4"/>
  <c r="BP9" i="4"/>
  <c r="BP11" i="4"/>
  <c r="BP13" i="4"/>
  <c r="BP15" i="4"/>
  <c r="AZ6" i="4"/>
  <c r="AZ14" i="4"/>
  <c r="AZ4" i="4"/>
  <c r="AZ12" i="4"/>
  <c r="AZ8" i="4"/>
  <c r="AZ10" i="4"/>
  <c r="AR6" i="4"/>
  <c r="AR14" i="4"/>
  <c r="AR4" i="4"/>
  <c r="AR12" i="4"/>
  <c r="AR9" i="4"/>
  <c r="AR17" i="4"/>
  <c r="AR19" i="4"/>
  <c r="AJ6" i="4"/>
  <c r="AJ14" i="4"/>
  <c r="AJ4" i="4"/>
  <c r="AJ12" i="4"/>
  <c r="AJ20" i="4"/>
  <c r="AJ5" i="4"/>
  <c r="AJ7" i="4"/>
  <c r="AJ9" i="4"/>
  <c r="AJ11" i="4"/>
  <c r="AJ13" i="4"/>
  <c r="AJ15" i="4"/>
  <c r="AB6" i="4"/>
  <c r="AB14" i="4"/>
  <c r="AB4" i="4"/>
  <c r="AB12" i="4"/>
  <c r="AB8" i="4"/>
  <c r="AB10" i="4"/>
  <c r="AB16" i="4"/>
  <c r="AB18" i="4"/>
  <c r="AB20" i="4"/>
  <c r="AB5" i="4"/>
  <c r="AB7" i="4"/>
  <c r="L6" i="4"/>
  <c r="L14" i="4"/>
  <c r="L4" i="4"/>
  <c r="L12" i="4"/>
  <c r="L9" i="4"/>
  <c r="L17" i="4"/>
  <c r="L19" i="4"/>
  <c r="D6" i="4"/>
  <c r="D14" i="4"/>
  <c r="D4" i="4"/>
  <c r="D12" i="4"/>
  <c r="D20" i="4"/>
  <c r="D5" i="4"/>
  <c r="D7" i="4"/>
  <c r="D9" i="4"/>
  <c r="D11" i="4"/>
  <c r="D13" i="4"/>
  <c r="D15" i="4"/>
  <c r="BJ19" i="4"/>
  <c r="T19" i="4"/>
  <c r="H19" i="4"/>
  <c r="CG18" i="4"/>
  <c r="AT18" i="4"/>
  <c r="AJ17" i="4"/>
  <c r="CM9" i="4"/>
  <c r="CM17" i="4"/>
  <c r="CM7" i="4"/>
  <c r="CM15" i="4"/>
  <c r="CM12" i="4"/>
  <c r="CM20" i="4"/>
  <c r="CM5" i="4"/>
  <c r="CE9" i="4"/>
  <c r="CE17" i="4"/>
  <c r="CE7" i="4"/>
  <c r="CE15" i="4"/>
  <c r="CE4" i="4"/>
  <c r="CE6" i="4"/>
  <c r="CE8" i="4"/>
  <c r="CE12" i="4"/>
  <c r="CE14" i="4"/>
  <c r="CE16" i="4"/>
  <c r="CE18" i="4"/>
  <c r="BW9" i="4"/>
  <c r="BW17" i="4"/>
  <c r="BW7" i="4"/>
  <c r="BW15" i="4"/>
  <c r="BW11" i="4"/>
  <c r="BW13" i="4"/>
  <c r="BW4" i="4"/>
  <c r="BW19" i="4"/>
  <c r="BW6" i="4"/>
  <c r="BW8" i="4"/>
  <c r="BW10" i="4"/>
  <c r="BO9" i="4"/>
  <c r="BO17" i="4"/>
  <c r="BO7" i="4"/>
  <c r="BO15" i="4"/>
  <c r="BO20" i="4"/>
  <c r="BO5" i="4"/>
  <c r="BO11" i="4"/>
  <c r="BO13" i="4"/>
  <c r="BG9" i="4"/>
  <c r="BG17" i="4"/>
  <c r="BG7" i="4"/>
  <c r="BG15" i="4"/>
  <c r="BG12" i="4"/>
  <c r="BG20" i="4"/>
  <c r="BG5" i="4"/>
  <c r="AY9" i="4"/>
  <c r="AY17" i="4"/>
  <c r="AY7" i="4"/>
  <c r="AY15" i="4"/>
  <c r="AY4" i="4"/>
  <c r="AY6" i="4"/>
  <c r="AY8" i="4"/>
  <c r="AY12" i="4"/>
  <c r="AY14" i="4"/>
  <c r="AY16" i="4"/>
  <c r="AY18" i="4"/>
  <c r="AQ9" i="4"/>
  <c r="AQ17" i="4"/>
  <c r="AQ7" i="4"/>
  <c r="AQ15" i="4"/>
  <c r="AQ11" i="4"/>
  <c r="AQ13" i="4"/>
  <c r="AQ4" i="4"/>
  <c r="AQ19" i="4"/>
  <c r="AQ6" i="4"/>
  <c r="AQ8" i="4"/>
  <c r="AQ10" i="4"/>
  <c r="AI9" i="4"/>
  <c r="AI17" i="4"/>
  <c r="AI7" i="4"/>
  <c r="AI15" i="4"/>
  <c r="AI20" i="4"/>
  <c r="AI5" i="4"/>
  <c r="AI11" i="4"/>
  <c r="AI13" i="4"/>
  <c r="AA9" i="4"/>
  <c r="AA17" i="4"/>
  <c r="AA7" i="4"/>
  <c r="AA15" i="4"/>
  <c r="AA12" i="4"/>
  <c r="AA20" i="4"/>
  <c r="AA5" i="4"/>
  <c r="S9" i="4"/>
  <c r="S17" i="4"/>
  <c r="S7" i="4"/>
  <c r="S15" i="4"/>
  <c r="S4" i="4"/>
  <c r="S6" i="4"/>
  <c r="S8" i="4"/>
  <c r="S10" i="4"/>
  <c r="S12" i="4"/>
  <c r="S14" i="4"/>
  <c r="S16" i="4"/>
  <c r="S18" i="4"/>
  <c r="K9" i="4"/>
  <c r="K17" i="4"/>
  <c r="K7" i="4"/>
  <c r="K15" i="4"/>
  <c r="K11" i="4"/>
  <c r="K13" i="4"/>
  <c r="K4" i="4"/>
  <c r="K19" i="4"/>
  <c r="K6" i="4"/>
  <c r="K8" i="4"/>
  <c r="K10" i="4"/>
  <c r="CH19" i="4"/>
  <c r="BH19" i="4"/>
  <c r="AV19" i="4"/>
  <c r="S19" i="4"/>
  <c r="F19" i="4"/>
  <c r="CF18" i="4"/>
  <c r="AS18" i="4"/>
  <c r="T18" i="4"/>
  <c r="CH17" i="4"/>
  <c r="BT17" i="4"/>
  <c r="BH17" i="4"/>
  <c r="AV17" i="4"/>
  <c r="V17" i="4"/>
  <c r="H17" i="4"/>
  <c r="CG16" i="4"/>
  <c r="BG16" i="4"/>
  <c r="AS16" i="4"/>
  <c r="AI16" i="4"/>
  <c r="U16" i="4"/>
  <c r="BI15" i="4"/>
  <c r="AV15" i="4"/>
  <c r="AF15" i="4"/>
  <c r="U15" i="4"/>
  <c r="CG14" i="4"/>
  <c r="BO14" i="4"/>
  <c r="BD14" i="4"/>
  <c r="K14" i="4"/>
  <c r="CH13" i="4"/>
  <c r="BR13" i="4"/>
  <c r="AZ13" i="4"/>
  <c r="AK13" i="4"/>
  <c r="S13" i="4"/>
  <c r="CO12" i="4"/>
  <c r="BY12" i="4"/>
  <c r="AT12" i="4"/>
  <c r="AF12" i="4"/>
  <c r="CN11" i="4"/>
  <c r="BX11" i="4"/>
  <c r="BJ11" i="4"/>
  <c r="AF11" i="4"/>
  <c r="CM10" i="4"/>
  <c r="BY10" i="4"/>
  <c r="AI10" i="4"/>
  <c r="CP9" i="4"/>
  <c r="AF9" i="4"/>
  <c r="CF7" i="4"/>
  <c r="AC7" i="4"/>
  <c r="CO5" i="4"/>
  <c r="BT5" i="4"/>
  <c r="AY5" i="4"/>
  <c r="AC5" i="4"/>
  <c r="H5" i="4"/>
  <c r="CJ20" i="4"/>
  <c r="AZ20" i="4"/>
  <c r="BL19" i="17"/>
  <c r="BD13" i="17"/>
  <c r="AF13" i="17"/>
  <c r="CB12" i="17"/>
  <c r="Z11" i="17"/>
  <c r="AV9" i="17"/>
  <c r="BT19" i="4"/>
  <c r="AF19" i="4"/>
  <c r="E18" i="4"/>
  <c r="C18" i="4" s="1"/>
  <c r="AF17" i="4"/>
  <c r="T17" i="4"/>
  <c r="CF16" i="4"/>
  <c r="AR16" i="4"/>
  <c r="T16" i="4"/>
  <c r="CH15" i="4"/>
  <c r="BT15" i="4"/>
  <c r="BH15" i="4"/>
  <c r="T15" i="4"/>
  <c r="F15" i="4"/>
  <c r="CF13" i="4"/>
  <c r="BQ13" i="4"/>
  <c r="AY13" i="4"/>
  <c r="BW12" i="4"/>
  <c r="BI12" i="4"/>
  <c r="AS12" i="4"/>
  <c r="N12" i="4"/>
  <c r="CM11" i="4"/>
  <c r="BH11" i="4"/>
  <c r="AR11" i="4"/>
  <c r="AD11" i="4"/>
  <c r="BX10" i="4"/>
  <c r="BI10" i="4"/>
  <c r="AT10" i="4"/>
  <c r="N10" i="4"/>
  <c r="CN9" i="4"/>
  <c r="BJ9" i="4"/>
  <c r="BQ8" i="4"/>
  <c r="AK8" i="4"/>
  <c r="E8" i="4"/>
  <c r="BJ7" i="4"/>
  <c r="AR7" i="4"/>
  <c r="H7" i="4"/>
  <c r="CB6" i="4"/>
  <c r="AV6" i="4"/>
  <c r="P6" i="4"/>
  <c r="CH5" i="4"/>
  <c r="AR5" i="4"/>
  <c r="V5" i="4"/>
  <c r="CO4" i="4"/>
  <c r="CO2" i="4" s="1"/>
  <c r="CN5" i="2" s="1"/>
  <c r="BZ4" i="4"/>
  <c r="BZ2" i="4" s="1"/>
  <c r="BY5" i="2" s="1"/>
  <c r="BI4" i="4"/>
  <c r="AT4" i="4"/>
  <c r="AC4" i="4"/>
  <c r="AC2" i="4" s="1"/>
  <c r="AB5" i="2" s="1"/>
  <c r="N4" i="4"/>
  <c r="CH20" i="4"/>
  <c r="AY20" i="4"/>
  <c r="AF20" i="4"/>
  <c r="L20" i="4"/>
  <c r="CL10" i="17"/>
  <c r="CL18" i="17"/>
  <c r="CL8" i="17"/>
  <c r="CL16" i="17"/>
  <c r="CL20" i="17"/>
  <c r="CL5" i="17"/>
  <c r="CL13" i="17"/>
  <c r="CL15" i="17"/>
  <c r="CL17" i="17"/>
  <c r="CL19" i="17"/>
  <c r="CL4" i="17"/>
  <c r="CL6" i="17"/>
  <c r="CD10" i="17"/>
  <c r="CD18" i="17"/>
  <c r="CD8" i="17"/>
  <c r="CD16" i="17"/>
  <c r="CD4" i="17"/>
  <c r="CD6" i="17"/>
  <c r="CD12" i="17"/>
  <c r="CD14" i="17"/>
  <c r="CD20" i="17"/>
  <c r="CD5" i="17"/>
  <c r="CD7" i="17"/>
  <c r="CD9" i="17"/>
  <c r="CD11" i="17"/>
  <c r="CD13" i="17"/>
  <c r="CD15" i="17"/>
  <c r="CD17" i="17"/>
  <c r="CD19" i="17"/>
  <c r="BV10" i="17"/>
  <c r="BV18" i="17"/>
  <c r="BV8" i="17"/>
  <c r="BV16" i="17"/>
  <c r="BV4" i="17"/>
  <c r="BV6" i="17"/>
  <c r="BV12" i="17"/>
  <c r="BV14" i="17"/>
  <c r="BV20" i="17"/>
  <c r="BV5" i="17"/>
  <c r="BV7" i="17"/>
  <c r="BV9" i="17"/>
  <c r="BV11" i="17"/>
  <c r="BN10" i="17"/>
  <c r="BN18" i="17"/>
  <c r="BN8" i="17"/>
  <c r="BN16" i="17"/>
  <c r="BN5" i="17"/>
  <c r="BN7" i="17"/>
  <c r="BN9" i="17"/>
  <c r="BN11" i="17"/>
  <c r="BN13" i="17"/>
  <c r="BN4" i="17"/>
  <c r="BN6" i="17"/>
  <c r="BN12" i="17"/>
  <c r="BN14" i="17"/>
  <c r="BN20" i="17"/>
  <c r="BF10" i="17"/>
  <c r="BF18" i="17"/>
  <c r="BF8" i="17"/>
  <c r="BF16" i="17"/>
  <c r="BF20" i="17"/>
  <c r="BF5" i="17"/>
  <c r="BF7" i="17"/>
  <c r="BF13" i="17"/>
  <c r="BF15" i="17"/>
  <c r="BF17" i="17"/>
  <c r="BF19" i="17"/>
  <c r="BF4" i="17"/>
  <c r="BF6" i="17"/>
  <c r="AX10" i="17"/>
  <c r="AX18" i="17"/>
  <c r="AX8" i="17"/>
  <c r="AX16" i="17"/>
  <c r="AX4" i="17"/>
  <c r="AX6" i="17"/>
  <c r="AX12" i="17"/>
  <c r="AX14" i="17"/>
  <c r="AX20" i="17"/>
  <c r="AX5" i="17"/>
  <c r="AX7" i="17"/>
  <c r="AX9" i="17"/>
  <c r="AX11" i="17"/>
  <c r="AX13" i="17"/>
  <c r="AX15" i="17"/>
  <c r="AX17" i="17"/>
  <c r="AX19" i="17"/>
  <c r="AP10" i="17"/>
  <c r="AP18" i="17"/>
  <c r="AP8" i="17"/>
  <c r="AP16" i="17"/>
  <c r="AP4" i="17"/>
  <c r="AP6" i="17"/>
  <c r="AP12" i="17"/>
  <c r="AP14" i="17"/>
  <c r="AP20" i="17"/>
  <c r="AP5" i="17"/>
  <c r="AP7" i="17"/>
  <c r="AP9" i="17"/>
  <c r="AP11" i="17"/>
  <c r="AH10" i="17"/>
  <c r="AH18" i="17"/>
  <c r="AH8" i="17"/>
  <c r="AH16" i="17"/>
  <c r="AH5" i="17"/>
  <c r="AH7" i="17"/>
  <c r="AH9" i="17"/>
  <c r="AH11" i="17"/>
  <c r="AH13" i="17"/>
  <c r="AH4" i="17"/>
  <c r="AH6" i="17"/>
  <c r="AH12" i="17"/>
  <c r="AH14" i="17"/>
  <c r="AH20" i="17"/>
  <c r="Z10" i="17"/>
  <c r="Z18" i="17"/>
  <c r="Z8" i="17"/>
  <c r="Z16" i="17"/>
  <c r="Z20" i="17"/>
  <c r="Z5" i="17"/>
  <c r="Z7" i="17"/>
  <c r="Z13" i="17"/>
  <c r="Z15" i="17"/>
  <c r="Z17" i="17"/>
  <c r="Z19" i="17"/>
  <c r="Z4" i="17"/>
  <c r="Z6" i="17"/>
  <c r="R10" i="17"/>
  <c r="R18" i="17"/>
  <c r="R8" i="17"/>
  <c r="R16" i="17"/>
  <c r="R4" i="17"/>
  <c r="R6" i="17"/>
  <c r="R12" i="17"/>
  <c r="R14" i="17"/>
  <c r="R20" i="17"/>
  <c r="R5" i="17"/>
  <c r="R7" i="17"/>
  <c r="R9" i="17"/>
  <c r="R11" i="17"/>
  <c r="R13" i="17"/>
  <c r="R15" i="17"/>
  <c r="R17" i="17"/>
  <c r="R19" i="17"/>
  <c r="J10" i="17"/>
  <c r="J18" i="17"/>
  <c r="J8" i="17"/>
  <c r="J16" i="17"/>
  <c r="J4" i="17"/>
  <c r="J6" i="17"/>
  <c r="J12" i="17"/>
  <c r="J14" i="17"/>
  <c r="J20" i="17"/>
  <c r="J5" i="17"/>
  <c r="J7" i="17"/>
  <c r="J9" i="17"/>
  <c r="J11" i="17"/>
  <c r="BL17" i="17"/>
  <c r="AF17" i="17"/>
  <c r="BS16" i="17"/>
  <c r="BL15" i="17"/>
  <c r="AP15" i="17"/>
  <c r="X15" i="17"/>
  <c r="O14" i="17"/>
  <c r="AE13" i="17"/>
  <c r="CB7" i="17"/>
  <c r="P13" i="4"/>
  <c r="CJ12" i="4"/>
  <c r="AS10" i="4"/>
  <c r="M10" i="4"/>
  <c r="BH9" i="4"/>
  <c r="AD9" i="4"/>
  <c r="BP8" i="4"/>
  <c r="AJ8" i="4"/>
  <c r="D8" i="4"/>
  <c r="BI7" i="4"/>
  <c r="V7" i="4"/>
  <c r="CG5" i="4"/>
  <c r="BL5" i="4"/>
  <c r="AQ5" i="4"/>
  <c r="U5" i="4"/>
  <c r="CM4" i="4"/>
  <c r="CM2" i="4" s="1"/>
  <c r="CL5" i="2" s="1"/>
  <c r="BG4" i="4"/>
  <c r="BG2" i="4" s="1"/>
  <c r="BF5" i="2" s="1"/>
  <c r="AA4" i="4"/>
  <c r="AA2" i="4" s="1"/>
  <c r="Z5" i="2" s="1"/>
  <c r="CF20" i="4"/>
  <c r="AD20" i="4"/>
  <c r="K20" i="4"/>
  <c r="AM16" i="17"/>
  <c r="G16" i="17"/>
  <c r="C16" i="17" s="1"/>
  <c r="BK15" i="17"/>
  <c r="X13" i="17"/>
  <c r="BF12" i="17"/>
  <c r="BL11" i="17"/>
  <c r="AE10" i="17"/>
  <c r="CL4" i="4"/>
  <c r="CL12" i="4"/>
  <c r="CL10" i="4"/>
  <c r="CL18" i="4"/>
  <c r="CD4" i="4"/>
  <c r="CD12" i="4"/>
  <c r="CD10" i="4"/>
  <c r="CD18" i="4"/>
  <c r="BV4" i="4"/>
  <c r="BV12" i="4"/>
  <c r="BV10" i="4"/>
  <c r="BV18" i="4"/>
  <c r="BN4" i="4"/>
  <c r="BN12" i="4"/>
  <c r="BN10" i="4"/>
  <c r="BN18" i="4"/>
  <c r="BF4" i="4"/>
  <c r="BF12" i="4"/>
  <c r="BF10" i="4"/>
  <c r="BF18" i="4"/>
  <c r="AX4" i="4"/>
  <c r="AX12" i="4"/>
  <c r="AX10" i="4"/>
  <c r="AX18" i="4"/>
  <c r="AP4" i="4"/>
  <c r="AP12" i="4"/>
  <c r="AP10" i="4"/>
  <c r="AP18" i="4"/>
  <c r="AH4" i="4"/>
  <c r="AH12" i="4"/>
  <c r="AH10" i="4"/>
  <c r="AH18" i="4"/>
  <c r="Z4" i="4"/>
  <c r="Z12" i="4"/>
  <c r="Z10" i="4"/>
  <c r="Z18" i="4"/>
  <c r="R4" i="4"/>
  <c r="R12" i="4"/>
  <c r="R10" i="4"/>
  <c r="R18" i="4"/>
  <c r="J4" i="4"/>
  <c r="J12" i="4"/>
  <c r="J10" i="4"/>
  <c r="J18" i="4"/>
  <c r="BN19" i="4"/>
  <c r="AH19" i="4"/>
  <c r="BN17" i="4"/>
  <c r="AH17" i="4"/>
  <c r="CL13" i="4"/>
  <c r="BF13" i="4"/>
  <c r="Z13" i="4"/>
  <c r="CL11" i="4"/>
  <c r="BF11" i="4"/>
  <c r="Z11" i="4"/>
  <c r="CL9" i="4"/>
  <c r="BF9" i="4"/>
  <c r="Z9" i="4"/>
  <c r="CD5" i="4"/>
  <c r="AX5" i="4"/>
  <c r="R5" i="4"/>
  <c r="CD20" i="4"/>
  <c r="AX20" i="4"/>
  <c r="R20" i="4"/>
  <c r="CP6" i="17"/>
  <c r="CP14" i="17"/>
  <c r="CP4" i="17"/>
  <c r="CP12" i="17"/>
  <c r="CH6" i="17"/>
  <c r="CH14" i="17"/>
  <c r="CH4" i="17"/>
  <c r="CH12" i="17"/>
  <c r="BZ6" i="17"/>
  <c r="BZ14" i="17"/>
  <c r="BZ4" i="17"/>
  <c r="BZ12" i="17"/>
  <c r="BR6" i="17"/>
  <c r="BR14" i="17"/>
  <c r="BR4" i="17"/>
  <c r="BR12" i="17"/>
  <c r="BJ6" i="17"/>
  <c r="BJ14" i="17"/>
  <c r="BJ4" i="17"/>
  <c r="BJ12" i="17"/>
  <c r="BB6" i="17"/>
  <c r="BB14" i="17"/>
  <c r="BB4" i="17"/>
  <c r="BB12" i="17"/>
  <c r="AT6" i="17"/>
  <c r="AT14" i="17"/>
  <c r="AT4" i="17"/>
  <c r="AT12" i="17"/>
  <c r="AL6" i="17"/>
  <c r="AL14" i="17"/>
  <c r="AL4" i="17"/>
  <c r="AL12" i="17"/>
  <c r="AD6" i="17"/>
  <c r="AD14" i="17"/>
  <c r="AD4" i="17"/>
  <c r="AD12" i="17"/>
  <c r="V6" i="17"/>
  <c r="V14" i="17"/>
  <c r="V4" i="17"/>
  <c r="V12" i="17"/>
  <c r="N6" i="17"/>
  <c r="N14" i="17"/>
  <c r="N4" i="17"/>
  <c r="N12" i="17"/>
  <c r="F6" i="17"/>
  <c r="C6" i="17" s="1"/>
  <c r="F14" i="17"/>
  <c r="C14" i="17" s="1"/>
  <c r="F4" i="17"/>
  <c r="F12" i="17"/>
  <c r="CN19" i="17"/>
  <c r="BR19" i="17"/>
  <c r="BH19" i="17"/>
  <c r="AL19" i="17"/>
  <c r="AB19" i="17"/>
  <c r="F19" i="17"/>
  <c r="BY18" i="17"/>
  <c r="AS18" i="17"/>
  <c r="M18" i="17"/>
  <c r="CN17" i="17"/>
  <c r="BH17" i="17"/>
  <c r="AB17" i="17"/>
  <c r="BY16" i="17"/>
  <c r="AS16" i="17"/>
  <c r="M16" i="17"/>
  <c r="CP15" i="17"/>
  <c r="BJ15" i="17"/>
  <c r="AD15" i="17"/>
  <c r="CP13" i="17"/>
  <c r="CF13" i="17"/>
  <c r="BJ13" i="17"/>
  <c r="AZ13" i="17"/>
  <c r="AD13" i="17"/>
  <c r="T13" i="17"/>
  <c r="CP11" i="17"/>
  <c r="CF11" i="17"/>
  <c r="BJ11" i="17"/>
  <c r="AZ11" i="17"/>
  <c r="AD11" i="17"/>
  <c r="T11" i="17"/>
  <c r="BQ10" i="17"/>
  <c r="AK10" i="17"/>
  <c r="E10" i="17"/>
  <c r="CF9" i="17"/>
  <c r="AZ9" i="17"/>
  <c r="T9" i="17"/>
  <c r="BQ8" i="17"/>
  <c r="AK8" i="17"/>
  <c r="E8" i="17"/>
  <c r="CH7" i="17"/>
  <c r="BB7" i="17"/>
  <c r="V7" i="17"/>
  <c r="CH5" i="17"/>
  <c r="BX5" i="17"/>
  <c r="BB5" i="17"/>
  <c r="AR5" i="17"/>
  <c r="V5" i="17"/>
  <c r="L5" i="17"/>
  <c r="CH20" i="17"/>
  <c r="BX20" i="17"/>
  <c r="BB20" i="17"/>
  <c r="AR20" i="17"/>
  <c r="V20" i="17"/>
  <c r="L20" i="17"/>
  <c r="CL8" i="12"/>
  <c r="CL16" i="12"/>
  <c r="CL6" i="12"/>
  <c r="CL14" i="12"/>
  <c r="CL4" i="12"/>
  <c r="CL5" i="12"/>
  <c r="CD8" i="12"/>
  <c r="CD16" i="12"/>
  <c r="CD6" i="12"/>
  <c r="CD14" i="12"/>
  <c r="CD5" i="12"/>
  <c r="CD11" i="12"/>
  <c r="BV8" i="12"/>
  <c r="BV16" i="12"/>
  <c r="BV6" i="12"/>
  <c r="BV14" i="12"/>
  <c r="BV20" i="12"/>
  <c r="BV5" i="12"/>
  <c r="BV7" i="12"/>
  <c r="BV9" i="12"/>
  <c r="BN8" i="12"/>
  <c r="BN16" i="12"/>
  <c r="BN6" i="12"/>
  <c r="BN14" i="12"/>
  <c r="BN10" i="12"/>
  <c r="BN12" i="12"/>
  <c r="BN5" i="12"/>
  <c r="BN7" i="12"/>
  <c r="BN9" i="12"/>
  <c r="BF8" i="12"/>
  <c r="BF16" i="12"/>
  <c r="BF6" i="12"/>
  <c r="BF14" i="12"/>
  <c r="BF4" i="12"/>
  <c r="BF5" i="12"/>
  <c r="AX8" i="12"/>
  <c r="AX16" i="12"/>
  <c r="AX6" i="12"/>
  <c r="AX14" i="12"/>
  <c r="AX5" i="12"/>
  <c r="AX11" i="12"/>
  <c r="AP8" i="12"/>
  <c r="AP16" i="12"/>
  <c r="AP6" i="12"/>
  <c r="AP14" i="12"/>
  <c r="AP20" i="12"/>
  <c r="AP5" i="12"/>
  <c r="AP7" i="12"/>
  <c r="AP9" i="12"/>
  <c r="AH8" i="12"/>
  <c r="AH16" i="12"/>
  <c r="AH6" i="12"/>
  <c r="AH14" i="12"/>
  <c r="AH10" i="12"/>
  <c r="AH12" i="12"/>
  <c r="AH5" i="12"/>
  <c r="AH7" i="12"/>
  <c r="AH9" i="12"/>
  <c r="Z8" i="12"/>
  <c r="Z16" i="12"/>
  <c r="Z6" i="12"/>
  <c r="Z14" i="12"/>
  <c r="Z4" i="12"/>
  <c r="Z5" i="12"/>
  <c r="R8" i="12"/>
  <c r="R16" i="12"/>
  <c r="R6" i="12"/>
  <c r="R14" i="12"/>
  <c r="R5" i="12"/>
  <c r="R11" i="12"/>
  <c r="R13" i="12"/>
  <c r="J8" i="12"/>
  <c r="J16" i="12"/>
  <c r="J6" i="12"/>
  <c r="J14" i="12"/>
  <c r="J20" i="12"/>
  <c r="J5" i="12"/>
  <c r="J7" i="12"/>
  <c r="J9" i="12"/>
  <c r="CI19" i="12"/>
  <c r="BN19" i="12"/>
  <c r="BC19" i="12"/>
  <c r="AH19" i="12"/>
  <c r="W19" i="12"/>
  <c r="CD18" i="12"/>
  <c r="BT18" i="12"/>
  <c r="AX18" i="12"/>
  <c r="AN18" i="12"/>
  <c r="R18" i="12"/>
  <c r="H18" i="12"/>
  <c r="BD17" i="12"/>
  <c r="X17" i="12"/>
  <c r="L17" i="12"/>
  <c r="CB16" i="12"/>
  <c r="BR16" i="12"/>
  <c r="BE16" i="12"/>
  <c r="AT16" i="12"/>
  <c r="W16" i="12"/>
  <c r="CB15" i="12"/>
  <c r="BE15" i="12"/>
  <c r="AR15" i="12"/>
  <c r="AG15" i="12"/>
  <c r="V15" i="12"/>
  <c r="J15" i="12"/>
  <c r="CK14" i="12"/>
  <c r="BK14" i="12"/>
  <c r="AZ14" i="12"/>
  <c r="AM14" i="12"/>
  <c r="AB14" i="12"/>
  <c r="O14" i="12"/>
  <c r="D14" i="12"/>
  <c r="CD13" i="12"/>
  <c r="BR13" i="12"/>
  <c r="BE13" i="12"/>
  <c r="T13" i="12"/>
  <c r="D13" i="12"/>
  <c r="CD12" i="12"/>
  <c r="BF12" i="12"/>
  <c r="AE12" i="12"/>
  <c r="R12" i="12"/>
  <c r="BD11" i="12"/>
  <c r="AR11" i="12"/>
  <c r="O11" i="12"/>
  <c r="BL10" i="12"/>
  <c r="AX10" i="12"/>
  <c r="H10" i="12"/>
  <c r="BP9" i="12"/>
  <c r="F9" i="12"/>
  <c r="BC8" i="12"/>
  <c r="AN8" i="12"/>
  <c r="BE7" i="12"/>
  <c r="CH6" i="12"/>
  <c r="AR6" i="12"/>
  <c r="CI5" i="12"/>
  <c r="AB5" i="12"/>
  <c r="BK4" i="12"/>
  <c r="AX4" i="12"/>
  <c r="AH4" i="12"/>
  <c r="R20" i="12"/>
  <c r="AP15" i="5"/>
  <c r="CD16" i="4"/>
  <c r="AX16" i="4"/>
  <c r="R16" i="4"/>
  <c r="BN15" i="4"/>
  <c r="AH15" i="4"/>
  <c r="CD14" i="4"/>
  <c r="AX14" i="4"/>
  <c r="R14" i="4"/>
  <c r="BV8" i="4"/>
  <c r="AP8" i="4"/>
  <c r="J8" i="4"/>
  <c r="CL7" i="4"/>
  <c r="BF7" i="4"/>
  <c r="Z7" i="4"/>
  <c r="BV6" i="4"/>
  <c r="AP6" i="4"/>
  <c r="J6" i="4"/>
  <c r="CO9" i="17"/>
  <c r="CO17" i="17"/>
  <c r="CO7" i="17"/>
  <c r="CO15" i="17"/>
  <c r="CG9" i="17"/>
  <c r="CG17" i="17"/>
  <c r="CG7" i="17"/>
  <c r="CG15" i="17"/>
  <c r="BY9" i="17"/>
  <c r="BY17" i="17"/>
  <c r="BY7" i="17"/>
  <c r="BY15" i="17"/>
  <c r="BQ9" i="17"/>
  <c r="BQ17" i="17"/>
  <c r="BQ7" i="17"/>
  <c r="BQ15" i="17"/>
  <c r="BI9" i="17"/>
  <c r="BI17" i="17"/>
  <c r="BI7" i="17"/>
  <c r="BI15" i="17"/>
  <c r="BA9" i="17"/>
  <c r="BA17" i="17"/>
  <c r="BA7" i="17"/>
  <c r="BA15" i="17"/>
  <c r="AS9" i="17"/>
  <c r="AS17" i="17"/>
  <c r="AS7" i="17"/>
  <c r="AS15" i="17"/>
  <c r="AK9" i="17"/>
  <c r="AK17" i="17"/>
  <c r="AK7" i="17"/>
  <c r="AK15" i="17"/>
  <c r="AC9" i="17"/>
  <c r="AC17" i="17"/>
  <c r="AC7" i="17"/>
  <c r="AC15" i="17"/>
  <c r="U9" i="17"/>
  <c r="U17" i="17"/>
  <c r="U7" i="17"/>
  <c r="U15" i="17"/>
  <c r="M9" i="17"/>
  <c r="M17" i="17"/>
  <c r="M7" i="17"/>
  <c r="M15" i="17"/>
  <c r="E9" i="17"/>
  <c r="C9" i="17" s="1"/>
  <c r="E17" i="17"/>
  <c r="E7" i="17"/>
  <c r="E15" i="17"/>
  <c r="BQ19" i="17"/>
  <c r="AK19" i="17"/>
  <c r="E19" i="17"/>
  <c r="CH18" i="17"/>
  <c r="BB18" i="17"/>
  <c r="V18" i="17"/>
  <c r="BR17" i="17"/>
  <c r="AL17" i="17"/>
  <c r="F17" i="17"/>
  <c r="CH16" i="17"/>
  <c r="BX16" i="17"/>
  <c r="BB16" i="17"/>
  <c r="AR16" i="17"/>
  <c r="V16" i="17"/>
  <c r="L16" i="17"/>
  <c r="CO13" i="17"/>
  <c r="BI13" i="17"/>
  <c r="AC13" i="17"/>
  <c r="BY12" i="17"/>
  <c r="AS12" i="17"/>
  <c r="M12" i="17"/>
  <c r="CO11" i="17"/>
  <c r="BI11" i="17"/>
  <c r="AC11" i="17"/>
  <c r="BZ10" i="17"/>
  <c r="AT10" i="17"/>
  <c r="N10" i="17"/>
  <c r="CP9" i="17"/>
  <c r="BJ9" i="17"/>
  <c r="AD9" i="17"/>
  <c r="BZ8" i="17"/>
  <c r="BP8" i="17"/>
  <c r="AT8" i="17"/>
  <c r="AJ8" i="17"/>
  <c r="N8" i="17"/>
  <c r="D8" i="17"/>
  <c r="CG5" i="17"/>
  <c r="BA5" i="17"/>
  <c r="U5" i="17"/>
  <c r="BQ4" i="17"/>
  <c r="AK4" i="17"/>
  <c r="E4" i="17"/>
  <c r="CG20" i="17"/>
  <c r="BA20" i="17"/>
  <c r="U20" i="17"/>
  <c r="CK20" i="12"/>
  <c r="CK11" i="12"/>
  <c r="CK19" i="12"/>
  <c r="CK9" i="12"/>
  <c r="CK17" i="12"/>
  <c r="CK4" i="12"/>
  <c r="CK6" i="12"/>
  <c r="CK8" i="12"/>
  <c r="CK10" i="12"/>
  <c r="CK12" i="12"/>
  <c r="CC20" i="12"/>
  <c r="CC11" i="12"/>
  <c r="CC19" i="12"/>
  <c r="CC9" i="12"/>
  <c r="CC17" i="12"/>
  <c r="CC13" i="12"/>
  <c r="CC15" i="12"/>
  <c r="CC4" i="12"/>
  <c r="CC8" i="12"/>
  <c r="CC10" i="12"/>
  <c r="BU20" i="12"/>
  <c r="BU11" i="12"/>
  <c r="BU19" i="12"/>
  <c r="BU9" i="12"/>
  <c r="BU17" i="12"/>
  <c r="BU5" i="12"/>
  <c r="BU7" i="12"/>
  <c r="BU4" i="12"/>
  <c r="BM20" i="12"/>
  <c r="BM11" i="12"/>
  <c r="BM19" i="12"/>
  <c r="BM9" i="12"/>
  <c r="BM17" i="12"/>
  <c r="BM14" i="12"/>
  <c r="BM4" i="12"/>
  <c r="BE20" i="12"/>
  <c r="BE11" i="12"/>
  <c r="BE19" i="12"/>
  <c r="BE9" i="12"/>
  <c r="BE17" i="12"/>
  <c r="BE4" i="12"/>
  <c r="BE6" i="12"/>
  <c r="BE8" i="12"/>
  <c r="BE10" i="12"/>
  <c r="BE12" i="12"/>
  <c r="AW20" i="12"/>
  <c r="AW11" i="12"/>
  <c r="AW19" i="12"/>
  <c r="AW9" i="12"/>
  <c r="AW17" i="12"/>
  <c r="AW13" i="12"/>
  <c r="AW15" i="12"/>
  <c r="AW4" i="12"/>
  <c r="AW8" i="12"/>
  <c r="AW10" i="12"/>
  <c r="AO20" i="12"/>
  <c r="AO11" i="12"/>
  <c r="AO19" i="12"/>
  <c r="AO9" i="12"/>
  <c r="AO17" i="12"/>
  <c r="AO5" i="12"/>
  <c r="AO7" i="12"/>
  <c r="AO4" i="12"/>
  <c r="AG20" i="12"/>
  <c r="AG11" i="12"/>
  <c r="AG19" i="12"/>
  <c r="AG9" i="12"/>
  <c r="AG17" i="12"/>
  <c r="AG14" i="12"/>
  <c r="AG4" i="12"/>
  <c r="Y20" i="12"/>
  <c r="Y11" i="12"/>
  <c r="Y19" i="12"/>
  <c r="Y9" i="12"/>
  <c r="Y17" i="12"/>
  <c r="Y4" i="12"/>
  <c r="Y6" i="12"/>
  <c r="Y8" i="12"/>
  <c r="Y10" i="12"/>
  <c r="Y12" i="12"/>
  <c r="Q20" i="12"/>
  <c r="Q11" i="12"/>
  <c r="Q19" i="12"/>
  <c r="Q9" i="12"/>
  <c r="Q17" i="12"/>
  <c r="Q13" i="12"/>
  <c r="Q15" i="12"/>
  <c r="Q4" i="12"/>
  <c r="Q8" i="12"/>
  <c r="Q10" i="12"/>
  <c r="I20" i="12"/>
  <c r="I11" i="12"/>
  <c r="I19" i="12"/>
  <c r="I9" i="12"/>
  <c r="I17" i="12"/>
  <c r="I5" i="12"/>
  <c r="I7" i="12"/>
  <c r="I4" i="12"/>
  <c r="CH19" i="12"/>
  <c r="BX19" i="12"/>
  <c r="BB19" i="12"/>
  <c r="AR19" i="12"/>
  <c r="AF19" i="12"/>
  <c r="V19" i="12"/>
  <c r="L19" i="12"/>
  <c r="CC18" i="12"/>
  <c r="AW18" i="12"/>
  <c r="AM18" i="12"/>
  <c r="Q18" i="12"/>
  <c r="CH17" i="12"/>
  <c r="BX17" i="12"/>
  <c r="BN17" i="12"/>
  <c r="BB17" i="12"/>
  <c r="AR17" i="12"/>
  <c r="AH17" i="12"/>
  <c r="V17" i="12"/>
  <c r="CA16" i="12"/>
  <c r="BD16" i="12"/>
  <c r="AG16" i="12"/>
  <c r="I16" i="12"/>
  <c r="CL15" i="12"/>
  <c r="BZ15" i="12"/>
  <c r="BN15" i="12"/>
  <c r="BD15" i="12"/>
  <c r="AF15" i="12"/>
  <c r="T15" i="12"/>
  <c r="I15" i="12"/>
  <c r="CI14" i="12"/>
  <c r="BJ14" i="12"/>
  <c r="AL14" i="12"/>
  <c r="N14" i="12"/>
  <c r="CP13" i="12"/>
  <c r="CB13" i="12"/>
  <c r="BP13" i="12"/>
  <c r="AR13" i="12"/>
  <c r="CC12" i="12"/>
  <c r="BP12" i="12"/>
  <c r="AP12" i="12"/>
  <c r="Q12" i="12"/>
  <c r="D12" i="12"/>
  <c r="BP11" i="12"/>
  <c r="BC11" i="12"/>
  <c r="AP11" i="12"/>
  <c r="AB11" i="12"/>
  <c r="N11" i="12"/>
  <c r="AG10" i="12"/>
  <c r="CD9" i="12"/>
  <c r="AJ9" i="12"/>
  <c r="BB8" i="12"/>
  <c r="AL8" i="12"/>
  <c r="I8" i="12"/>
  <c r="BR7" i="12"/>
  <c r="BB7" i="12"/>
  <c r="AL7" i="12"/>
  <c r="V7" i="12"/>
  <c r="F7" i="12"/>
  <c r="BC6" i="12"/>
  <c r="AB6" i="12"/>
  <c r="L6" i="12"/>
  <c r="CC5" i="12"/>
  <c r="BC5" i="12"/>
  <c r="Y5" i="12"/>
  <c r="CN4" i="12"/>
  <c r="BX4" i="12"/>
  <c r="AE4" i="12"/>
  <c r="R4" i="12"/>
  <c r="CL20" i="12"/>
  <c r="BN20" i="12"/>
  <c r="O20" i="12"/>
  <c r="CP10" i="5"/>
  <c r="CP18" i="5"/>
  <c r="CP8" i="5"/>
  <c r="CP16" i="5"/>
  <c r="CP4" i="5"/>
  <c r="CP6" i="5"/>
  <c r="CP12" i="5"/>
  <c r="CP14" i="5"/>
  <c r="CP20" i="5"/>
  <c r="CP5" i="5"/>
  <c r="CP7" i="5"/>
  <c r="CP9" i="5"/>
  <c r="CP11" i="5"/>
  <c r="CP13" i="5"/>
  <c r="CH10" i="5"/>
  <c r="CH18" i="5"/>
  <c r="CH8" i="5"/>
  <c r="CH16" i="5"/>
  <c r="CH7" i="5"/>
  <c r="CH9" i="5"/>
  <c r="CH13" i="5"/>
  <c r="CH15" i="5"/>
  <c r="CH17" i="5"/>
  <c r="CH19" i="5"/>
  <c r="CH4" i="5"/>
  <c r="CH6" i="5"/>
  <c r="CH12" i="5"/>
  <c r="CH14" i="5"/>
  <c r="CH20" i="5"/>
  <c r="CH5" i="5"/>
  <c r="BZ10" i="5"/>
  <c r="BZ18" i="5"/>
  <c r="BZ8" i="5"/>
  <c r="BZ16" i="5"/>
  <c r="BZ20" i="5"/>
  <c r="BZ5" i="5"/>
  <c r="BZ7" i="5"/>
  <c r="BZ9" i="5"/>
  <c r="BZ11" i="5"/>
  <c r="BZ13" i="5"/>
  <c r="BZ15" i="5"/>
  <c r="BZ17" i="5"/>
  <c r="BZ4" i="5"/>
  <c r="BZ6" i="5"/>
  <c r="BZ12" i="5"/>
  <c r="BZ14" i="5"/>
  <c r="BR10" i="5"/>
  <c r="BR18" i="5"/>
  <c r="BR8" i="5"/>
  <c r="BR16" i="5"/>
  <c r="BR12" i="5"/>
  <c r="BR14" i="5"/>
  <c r="BR20" i="5"/>
  <c r="BR5" i="5"/>
  <c r="BR7" i="5"/>
  <c r="BR9" i="5"/>
  <c r="BR11" i="5"/>
  <c r="BR13" i="5"/>
  <c r="BR15" i="5"/>
  <c r="BR17" i="5"/>
  <c r="BR4" i="5"/>
  <c r="BR6" i="5"/>
  <c r="BJ10" i="5"/>
  <c r="BJ18" i="5"/>
  <c r="BJ8" i="5"/>
  <c r="BJ16" i="5"/>
  <c r="BJ4" i="5"/>
  <c r="BJ6" i="5"/>
  <c r="BJ12" i="5"/>
  <c r="BJ14" i="5"/>
  <c r="BJ20" i="5"/>
  <c r="BJ5" i="5"/>
  <c r="BJ7" i="5"/>
  <c r="BJ9" i="5"/>
  <c r="BJ11" i="5"/>
  <c r="BJ13" i="5"/>
  <c r="BB10" i="5"/>
  <c r="BB18" i="5"/>
  <c r="BB8" i="5"/>
  <c r="BB16" i="5"/>
  <c r="BB7" i="5"/>
  <c r="BB9" i="5"/>
  <c r="BB13" i="5"/>
  <c r="BB15" i="5"/>
  <c r="BB17" i="5"/>
  <c r="BB19" i="5"/>
  <c r="BB4" i="5"/>
  <c r="BB6" i="5"/>
  <c r="BB12" i="5"/>
  <c r="BB14" i="5"/>
  <c r="BB20" i="5"/>
  <c r="BB5" i="5"/>
  <c r="AT10" i="5"/>
  <c r="AT18" i="5"/>
  <c r="AT8" i="5"/>
  <c r="AT16" i="5"/>
  <c r="AT20" i="5"/>
  <c r="AT5" i="5"/>
  <c r="AT7" i="5"/>
  <c r="AT9" i="5"/>
  <c r="AT11" i="5"/>
  <c r="AT13" i="5"/>
  <c r="AT15" i="5"/>
  <c r="AT17" i="5"/>
  <c r="AT4" i="5"/>
  <c r="AT6" i="5"/>
  <c r="AT12" i="5"/>
  <c r="AT14" i="5"/>
  <c r="AL10" i="5"/>
  <c r="AL18" i="5"/>
  <c r="AL8" i="5"/>
  <c r="AL16" i="5"/>
  <c r="AL12" i="5"/>
  <c r="AL14" i="5"/>
  <c r="AL20" i="5"/>
  <c r="AL5" i="5"/>
  <c r="AL7" i="5"/>
  <c r="AL9" i="5"/>
  <c r="AL11" i="5"/>
  <c r="AL13" i="5"/>
  <c r="AL15" i="5"/>
  <c r="AL17" i="5"/>
  <c r="AL4" i="5"/>
  <c r="AL6" i="5"/>
  <c r="AD10" i="5"/>
  <c r="AD18" i="5"/>
  <c r="AD8" i="5"/>
  <c r="AD16" i="5"/>
  <c r="AD4" i="5"/>
  <c r="AD6" i="5"/>
  <c r="AD12" i="5"/>
  <c r="AD14" i="5"/>
  <c r="AD20" i="5"/>
  <c r="AD5" i="5"/>
  <c r="AD7" i="5"/>
  <c r="AD9" i="5"/>
  <c r="AD11" i="5"/>
  <c r="AD13" i="5"/>
  <c r="V10" i="5"/>
  <c r="V18" i="5"/>
  <c r="V8" i="5"/>
  <c r="V16" i="5"/>
  <c r="V7" i="5"/>
  <c r="V9" i="5"/>
  <c r="V13" i="5"/>
  <c r="V15" i="5"/>
  <c r="V17" i="5"/>
  <c r="V19" i="5"/>
  <c r="V4" i="5"/>
  <c r="V6" i="5"/>
  <c r="V12" i="5"/>
  <c r="V14" i="5"/>
  <c r="V20" i="5"/>
  <c r="V5" i="5"/>
  <c r="N10" i="5"/>
  <c r="N18" i="5"/>
  <c r="N8" i="5"/>
  <c r="N16" i="5"/>
  <c r="N20" i="5"/>
  <c r="N5" i="5"/>
  <c r="N7" i="5"/>
  <c r="N9" i="5"/>
  <c r="N11" i="5"/>
  <c r="N13" i="5"/>
  <c r="N15" i="5"/>
  <c r="N17" i="5"/>
  <c r="N19" i="5"/>
  <c r="N4" i="5"/>
  <c r="N6" i="5"/>
  <c r="N12" i="5"/>
  <c r="N14" i="5"/>
  <c r="F10" i="5"/>
  <c r="F18" i="5"/>
  <c r="F8" i="5"/>
  <c r="F16" i="5"/>
  <c r="F12" i="5"/>
  <c r="F14" i="5"/>
  <c r="F20" i="5"/>
  <c r="F5" i="5"/>
  <c r="F7" i="5"/>
  <c r="F9" i="5"/>
  <c r="F11" i="5"/>
  <c r="F13" i="5"/>
  <c r="F15" i="5"/>
  <c r="F17" i="5"/>
  <c r="F4" i="5"/>
  <c r="F6" i="5"/>
  <c r="AL19" i="5"/>
  <c r="AD17" i="5"/>
  <c r="BV15" i="5"/>
  <c r="CH11" i="5"/>
  <c r="J11" i="5"/>
  <c r="CL5" i="4"/>
  <c r="BF5" i="4"/>
  <c r="Z5" i="4"/>
  <c r="CL20" i="4"/>
  <c r="BF20" i="4"/>
  <c r="Z20" i="4"/>
  <c r="CN4" i="17"/>
  <c r="CN12" i="17"/>
  <c r="CN10" i="17"/>
  <c r="CN18" i="17"/>
  <c r="CF4" i="17"/>
  <c r="CF12" i="17"/>
  <c r="CF10" i="17"/>
  <c r="CF18" i="17"/>
  <c r="BX4" i="17"/>
  <c r="BX12" i="17"/>
  <c r="BX10" i="17"/>
  <c r="BX18" i="17"/>
  <c r="BP4" i="17"/>
  <c r="BP12" i="17"/>
  <c r="BP10" i="17"/>
  <c r="BP18" i="17"/>
  <c r="BH4" i="17"/>
  <c r="BH12" i="17"/>
  <c r="BH10" i="17"/>
  <c r="BH18" i="17"/>
  <c r="AZ4" i="17"/>
  <c r="AZ12" i="17"/>
  <c r="AZ10" i="17"/>
  <c r="AZ18" i="17"/>
  <c r="AR4" i="17"/>
  <c r="AR12" i="17"/>
  <c r="AR10" i="17"/>
  <c r="AR18" i="17"/>
  <c r="AJ4" i="17"/>
  <c r="AJ12" i="17"/>
  <c r="AJ10" i="17"/>
  <c r="AJ18" i="17"/>
  <c r="AB4" i="17"/>
  <c r="AB12" i="17"/>
  <c r="AB10" i="17"/>
  <c r="AB18" i="17"/>
  <c r="T4" i="17"/>
  <c r="T12" i="17"/>
  <c r="T10" i="17"/>
  <c r="T18" i="17"/>
  <c r="L4" i="17"/>
  <c r="L12" i="17"/>
  <c r="L10" i="17"/>
  <c r="L18" i="17"/>
  <c r="D4" i="17"/>
  <c r="D12" i="17"/>
  <c r="D10" i="17"/>
  <c r="D18" i="17"/>
  <c r="BP19" i="17"/>
  <c r="AJ19" i="17"/>
  <c r="D19" i="17"/>
  <c r="BP17" i="17"/>
  <c r="AJ17" i="17"/>
  <c r="D17" i="17"/>
  <c r="CG14" i="17"/>
  <c r="BA14" i="17"/>
  <c r="U14" i="17"/>
  <c r="CN13" i="17"/>
  <c r="BR13" i="17"/>
  <c r="BH13" i="17"/>
  <c r="AL13" i="17"/>
  <c r="AB13" i="17"/>
  <c r="F13" i="17"/>
  <c r="CN11" i="17"/>
  <c r="BR11" i="17"/>
  <c r="BH11" i="17"/>
  <c r="AL11" i="17"/>
  <c r="AB11" i="17"/>
  <c r="F11" i="17"/>
  <c r="BY10" i="17"/>
  <c r="AS10" i="17"/>
  <c r="M10" i="17"/>
  <c r="CN9" i="17"/>
  <c r="BH9" i="17"/>
  <c r="AB9" i="17"/>
  <c r="BY8" i="17"/>
  <c r="AS8" i="17"/>
  <c r="M8" i="17"/>
  <c r="CP7" i="17"/>
  <c r="BJ7" i="17"/>
  <c r="AD7" i="17"/>
  <c r="BY6" i="17"/>
  <c r="AS6" i="17"/>
  <c r="M6" i="17"/>
  <c r="CP5" i="17"/>
  <c r="CF5" i="17"/>
  <c r="BJ5" i="17"/>
  <c r="AZ5" i="17"/>
  <c r="AD5" i="17"/>
  <c r="T5" i="17"/>
  <c r="CP20" i="17"/>
  <c r="CF20" i="17"/>
  <c r="BJ20" i="17"/>
  <c r="AZ20" i="17"/>
  <c r="AD20" i="17"/>
  <c r="T20" i="17"/>
  <c r="CJ6" i="12"/>
  <c r="CJ14" i="12"/>
  <c r="CJ4" i="12"/>
  <c r="CJ12" i="12"/>
  <c r="CJ8" i="12"/>
  <c r="CJ10" i="12"/>
  <c r="CJ20" i="12"/>
  <c r="CJ5" i="12"/>
  <c r="CJ7" i="12"/>
  <c r="CB6" i="12"/>
  <c r="CB14" i="12"/>
  <c r="CB4" i="12"/>
  <c r="CB12" i="12"/>
  <c r="CB20" i="12"/>
  <c r="CB5" i="12"/>
  <c r="BT6" i="12"/>
  <c r="BT14" i="12"/>
  <c r="BT4" i="12"/>
  <c r="BT12" i="12"/>
  <c r="BT20" i="12"/>
  <c r="BT5" i="12"/>
  <c r="BT9" i="12"/>
  <c r="BT11" i="12"/>
  <c r="BL6" i="12"/>
  <c r="BL14" i="12"/>
  <c r="BL4" i="12"/>
  <c r="BL12" i="12"/>
  <c r="BL16" i="12"/>
  <c r="BL20" i="12"/>
  <c r="BL5" i="12"/>
  <c r="BL7" i="12"/>
  <c r="BD6" i="12"/>
  <c r="BD14" i="12"/>
  <c r="BD4" i="12"/>
  <c r="BD12" i="12"/>
  <c r="BD8" i="12"/>
  <c r="BD10" i="12"/>
  <c r="BD20" i="12"/>
  <c r="BD5" i="12"/>
  <c r="BD7" i="12"/>
  <c r="AV6" i="12"/>
  <c r="AV14" i="12"/>
  <c r="AV4" i="12"/>
  <c r="AV12" i="12"/>
  <c r="AV20" i="12"/>
  <c r="AV5" i="12"/>
  <c r="AN6" i="12"/>
  <c r="AN14" i="12"/>
  <c r="AN4" i="12"/>
  <c r="AN12" i="12"/>
  <c r="AN20" i="12"/>
  <c r="AN5" i="12"/>
  <c r="AN9" i="12"/>
  <c r="AN11" i="12"/>
  <c r="AF6" i="12"/>
  <c r="AF14" i="12"/>
  <c r="AF4" i="12"/>
  <c r="AF12" i="12"/>
  <c r="AF16" i="12"/>
  <c r="AF20" i="12"/>
  <c r="AF5" i="12"/>
  <c r="AF7" i="12"/>
  <c r="X6" i="12"/>
  <c r="X14" i="12"/>
  <c r="X4" i="12"/>
  <c r="X12" i="12"/>
  <c r="X8" i="12"/>
  <c r="X10" i="12"/>
  <c r="X20" i="12"/>
  <c r="X5" i="12"/>
  <c r="X7" i="12"/>
  <c r="P6" i="12"/>
  <c r="P14" i="12"/>
  <c r="P4" i="12"/>
  <c r="P12" i="12"/>
  <c r="P17" i="12"/>
  <c r="P20" i="12"/>
  <c r="P5" i="12"/>
  <c r="H6" i="12"/>
  <c r="H14" i="12"/>
  <c r="H4" i="12"/>
  <c r="H12" i="12"/>
  <c r="H20" i="12"/>
  <c r="H5" i="12"/>
  <c r="H9" i="12"/>
  <c r="H11" i="12"/>
  <c r="H13" i="12"/>
  <c r="CB18" i="12"/>
  <c r="AV18" i="12"/>
  <c r="P18" i="12"/>
  <c r="BL17" i="12"/>
  <c r="AF17" i="12"/>
  <c r="J17" i="12"/>
  <c r="CK16" i="12"/>
  <c r="BZ16" i="12"/>
  <c r="BC16" i="12"/>
  <c r="AE16" i="12"/>
  <c r="H16" i="12"/>
  <c r="CK15" i="12"/>
  <c r="BX15" i="12"/>
  <c r="BM15" i="12"/>
  <c r="BB15" i="12"/>
  <c r="AP15" i="12"/>
  <c r="AD15" i="12"/>
  <c r="H15" i="12"/>
  <c r="BU14" i="12"/>
  <c r="AW14" i="12"/>
  <c r="Y14" i="12"/>
  <c r="CL13" i="12"/>
  <c r="CA13" i="12"/>
  <c r="BN13" i="12"/>
  <c r="AP13" i="12"/>
  <c r="O13" i="12"/>
  <c r="CN12" i="12"/>
  <c r="CA12" i="12"/>
  <c r="AZ12" i="12"/>
  <c r="AO12" i="12"/>
  <c r="AB12" i="12"/>
  <c r="CA11" i="12"/>
  <c r="BN11" i="12"/>
  <c r="BB11" i="12"/>
  <c r="AL11" i="12"/>
  <c r="Z11" i="12"/>
  <c r="CL10" i="12"/>
  <c r="BV10" i="12"/>
  <c r="AF10" i="12"/>
  <c r="R10" i="12"/>
  <c r="CB9" i="12"/>
  <c r="BL9" i="12"/>
  <c r="AX9" i="12"/>
  <c r="D9" i="12"/>
  <c r="CB8" i="12"/>
  <c r="BM8" i="12"/>
  <c r="W8" i="12"/>
  <c r="H8" i="12"/>
  <c r="BP7" i="12"/>
  <c r="AJ7" i="12"/>
  <c r="D7" i="12"/>
  <c r="CF6" i="12"/>
  <c r="BB6" i="12"/>
  <c r="AO6" i="12"/>
  <c r="AW5" i="12"/>
  <c r="BH4" i="12"/>
  <c r="AR4" i="12"/>
  <c r="AD15" i="5"/>
  <c r="BV13" i="5"/>
  <c r="CD8" i="4"/>
  <c r="AX8" i="4"/>
  <c r="R8" i="4"/>
  <c r="BN7" i="4"/>
  <c r="AH7" i="4"/>
  <c r="CD6" i="4"/>
  <c r="AX6" i="4"/>
  <c r="R6" i="4"/>
  <c r="BY19" i="17"/>
  <c r="AS19" i="17"/>
  <c r="M19" i="17"/>
  <c r="CP18" i="17"/>
  <c r="BJ18" i="17"/>
  <c r="AD18" i="17"/>
  <c r="BZ17" i="17"/>
  <c r="AT17" i="17"/>
  <c r="N17" i="17"/>
  <c r="CP16" i="17"/>
  <c r="CF16" i="17"/>
  <c r="BJ16" i="17"/>
  <c r="AZ16" i="17"/>
  <c r="AD16" i="17"/>
  <c r="T16" i="17"/>
  <c r="BP15" i="17"/>
  <c r="AJ15" i="17"/>
  <c r="D15" i="17"/>
  <c r="CF14" i="17"/>
  <c r="AZ14" i="17"/>
  <c r="T14" i="17"/>
  <c r="BQ13" i="17"/>
  <c r="AK13" i="17"/>
  <c r="E13" i="17"/>
  <c r="C13" i="17" s="1"/>
  <c r="CG12" i="17"/>
  <c r="BA12" i="17"/>
  <c r="U12" i="17"/>
  <c r="BQ11" i="17"/>
  <c r="AK11" i="17"/>
  <c r="E11" i="17"/>
  <c r="C11" i="17" s="1"/>
  <c r="CH10" i="17"/>
  <c r="BB10" i="17"/>
  <c r="V10" i="17"/>
  <c r="BR9" i="17"/>
  <c r="AL9" i="17"/>
  <c r="F9" i="17"/>
  <c r="CH8" i="17"/>
  <c r="BX8" i="17"/>
  <c r="BB8" i="17"/>
  <c r="AR8" i="17"/>
  <c r="V8" i="17"/>
  <c r="L8" i="17"/>
  <c r="CN7" i="17"/>
  <c r="BH7" i="17"/>
  <c r="AB7" i="17"/>
  <c r="BX6" i="17"/>
  <c r="AR6" i="17"/>
  <c r="L6" i="17"/>
  <c r="CO5" i="17"/>
  <c r="CO2" i="17" s="1"/>
  <c r="CN6" i="2" s="1"/>
  <c r="BI5" i="17"/>
  <c r="BI2" i="17" s="1"/>
  <c r="BH6" i="2" s="1"/>
  <c r="AC5" i="17"/>
  <c r="AC2" i="17" s="1"/>
  <c r="AB6" i="2" s="1"/>
  <c r="BY4" i="17"/>
  <c r="AS4" i="17"/>
  <c r="M4" i="17"/>
  <c r="M2" i="17" s="1"/>
  <c r="L6" i="2" s="1"/>
  <c r="CO20" i="17"/>
  <c r="BI20" i="17"/>
  <c r="AC20" i="17"/>
  <c r="CI9" i="12"/>
  <c r="CI17" i="12"/>
  <c r="CI7" i="12"/>
  <c r="CI15" i="12"/>
  <c r="CI12" i="12"/>
  <c r="CA9" i="12"/>
  <c r="CA17" i="12"/>
  <c r="CA7" i="12"/>
  <c r="CA15" i="12"/>
  <c r="CA4" i="12"/>
  <c r="CA6" i="12"/>
  <c r="CA8" i="12"/>
  <c r="CA10" i="12"/>
  <c r="BS9" i="12"/>
  <c r="BS17" i="12"/>
  <c r="BS7" i="12"/>
  <c r="BS15" i="12"/>
  <c r="BS11" i="12"/>
  <c r="BS13" i="12"/>
  <c r="BS6" i="12"/>
  <c r="BS8" i="12"/>
  <c r="BS10" i="12"/>
  <c r="BK9" i="12"/>
  <c r="BK17" i="12"/>
  <c r="BK7" i="12"/>
  <c r="BK15" i="12"/>
  <c r="BK20" i="12"/>
  <c r="BK5" i="12"/>
  <c r="BK6" i="12"/>
  <c r="BC9" i="12"/>
  <c r="BC17" i="12"/>
  <c r="BC7" i="12"/>
  <c r="BC15" i="12"/>
  <c r="BC12" i="12"/>
  <c r="AU9" i="12"/>
  <c r="AU17" i="12"/>
  <c r="AU7" i="12"/>
  <c r="AU15" i="12"/>
  <c r="AU4" i="12"/>
  <c r="AU6" i="12"/>
  <c r="AU8" i="12"/>
  <c r="AU10" i="12"/>
  <c r="AM9" i="12"/>
  <c r="AM17" i="12"/>
  <c r="AM7" i="12"/>
  <c r="AM15" i="12"/>
  <c r="AM11" i="12"/>
  <c r="AM13" i="12"/>
  <c r="AM6" i="12"/>
  <c r="AM8" i="12"/>
  <c r="AM10" i="12"/>
  <c r="AE9" i="12"/>
  <c r="AE17" i="12"/>
  <c r="AE7" i="12"/>
  <c r="AE15" i="12"/>
  <c r="AE20" i="12"/>
  <c r="AE5" i="12"/>
  <c r="AE6" i="12"/>
  <c r="W9" i="12"/>
  <c r="W17" i="12"/>
  <c r="W7" i="12"/>
  <c r="W15" i="12"/>
  <c r="W6" i="12"/>
  <c r="W12" i="12"/>
  <c r="O9" i="12"/>
  <c r="O17" i="12"/>
  <c r="O7" i="12"/>
  <c r="O15" i="12"/>
  <c r="O4" i="12"/>
  <c r="O6" i="12"/>
  <c r="O8" i="12"/>
  <c r="O10" i="12"/>
  <c r="G9" i="12"/>
  <c r="G17" i="12"/>
  <c r="G7" i="12"/>
  <c r="G15" i="12"/>
  <c r="G11" i="12"/>
  <c r="G13" i="12"/>
  <c r="G6" i="12"/>
  <c r="G8" i="12"/>
  <c r="G10" i="12"/>
  <c r="CP19" i="12"/>
  <c r="CF19" i="12"/>
  <c r="BT19" i="12"/>
  <c r="BJ19" i="12"/>
  <c r="AZ19" i="12"/>
  <c r="AN19" i="12"/>
  <c r="AD19" i="12"/>
  <c r="T19" i="12"/>
  <c r="H19" i="12"/>
  <c r="CK18" i="12"/>
  <c r="CA18" i="12"/>
  <c r="BE18" i="12"/>
  <c r="AU18" i="12"/>
  <c r="Y18" i="12"/>
  <c r="O18" i="12"/>
  <c r="CP17" i="12"/>
  <c r="CF17" i="12"/>
  <c r="BV17" i="12"/>
  <c r="AZ17" i="12"/>
  <c r="AP17" i="12"/>
  <c r="AD17" i="12"/>
  <c r="T17" i="12"/>
  <c r="H17" i="12"/>
  <c r="CJ16" i="12"/>
  <c r="BM16" i="12"/>
  <c r="AO16" i="12"/>
  <c r="Q16" i="12"/>
  <c r="G16" i="12"/>
  <c r="CJ15" i="12"/>
  <c r="BL15" i="12"/>
  <c r="AZ15" i="12"/>
  <c r="AO15" i="12"/>
  <c r="AB15" i="12"/>
  <c r="R15" i="12"/>
  <c r="CF14" i="12"/>
  <c r="BS14" i="12"/>
  <c r="BH14" i="12"/>
  <c r="AU14" i="12"/>
  <c r="AJ14" i="12"/>
  <c r="W14" i="12"/>
  <c r="CK13" i="12"/>
  <c r="BZ13" i="12"/>
  <c r="BM13" i="12"/>
  <c r="AO13" i="12"/>
  <c r="Z13" i="12"/>
  <c r="BM12" i="12"/>
  <c r="AM12" i="12"/>
  <c r="CN11" i="12"/>
  <c r="BZ11" i="12"/>
  <c r="BL11" i="12"/>
  <c r="X11" i="12"/>
  <c r="L11" i="12"/>
  <c r="CI10" i="12"/>
  <c r="BU10" i="12"/>
  <c r="AE10" i="12"/>
  <c r="P10" i="12"/>
  <c r="CN9" i="12"/>
  <c r="AV9" i="12"/>
  <c r="AF9" i="12"/>
  <c r="R9" i="12"/>
  <c r="CP8" i="12"/>
  <c r="BL8" i="12"/>
  <c r="V8" i="12"/>
  <c r="CD7" i="12"/>
  <c r="AX7" i="12"/>
  <c r="R7" i="12"/>
  <c r="I6" i="12"/>
  <c r="BX5" i="12"/>
  <c r="AU5" i="12"/>
  <c r="Q5" i="12"/>
  <c r="CI4" i="12"/>
  <c r="BV4" i="12"/>
  <c r="AB4" i="12"/>
  <c r="L4" i="12"/>
  <c r="BF20" i="12"/>
  <c r="AH20" i="12"/>
  <c r="G20" i="12"/>
  <c r="CN8" i="5"/>
  <c r="CN16" i="5"/>
  <c r="CN6" i="5"/>
  <c r="CN14" i="5"/>
  <c r="CN10" i="5"/>
  <c r="CN12" i="5"/>
  <c r="CN20" i="5"/>
  <c r="CN18" i="5"/>
  <c r="CN5" i="5"/>
  <c r="CN7" i="5"/>
  <c r="CN9" i="5"/>
  <c r="CN11" i="5"/>
  <c r="CN13" i="5"/>
  <c r="CN15" i="5"/>
  <c r="CN17" i="5"/>
  <c r="CN4" i="5"/>
  <c r="CN19" i="5"/>
  <c r="CF8" i="5"/>
  <c r="CF16" i="5"/>
  <c r="CF6" i="5"/>
  <c r="CF14" i="5"/>
  <c r="CF4" i="5"/>
  <c r="CF19" i="5"/>
  <c r="CF10" i="5"/>
  <c r="CF12" i="5"/>
  <c r="CF20" i="5"/>
  <c r="CF18" i="5"/>
  <c r="CF5" i="5"/>
  <c r="CF7" i="5"/>
  <c r="CF9" i="5"/>
  <c r="CF11" i="5"/>
  <c r="BX8" i="5"/>
  <c r="BX16" i="5"/>
  <c r="BX6" i="5"/>
  <c r="BX14" i="5"/>
  <c r="BX5" i="5"/>
  <c r="BX7" i="5"/>
  <c r="BX9" i="5"/>
  <c r="BX11" i="5"/>
  <c r="BX13" i="5"/>
  <c r="BX15" i="5"/>
  <c r="BX17" i="5"/>
  <c r="BX4" i="5"/>
  <c r="BX19" i="5"/>
  <c r="BX10" i="5"/>
  <c r="BX12" i="5"/>
  <c r="BX20" i="5"/>
  <c r="BX18" i="5"/>
  <c r="BP8" i="5"/>
  <c r="BP16" i="5"/>
  <c r="BP6" i="5"/>
  <c r="BP14" i="5"/>
  <c r="BP20" i="5"/>
  <c r="BP18" i="5"/>
  <c r="BP5" i="5"/>
  <c r="BP7" i="5"/>
  <c r="BP9" i="5"/>
  <c r="BP11" i="5"/>
  <c r="BP13" i="5"/>
  <c r="BP15" i="5"/>
  <c r="BP17" i="5"/>
  <c r="BP4" i="5"/>
  <c r="BP19" i="5"/>
  <c r="BP10" i="5"/>
  <c r="BP12" i="5"/>
  <c r="BH8" i="5"/>
  <c r="BH16" i="5"/>
  <c r="BH6" i="5"/>
  <c r="BH14" i="5"/>
  <c r="BH10" i="5"/>
  <c r="BH12" i="5"/>
  <c r="BH20" i="5"/>
  <c r="BH18" i="5"/>
  <c r="BH5" i="5"/>
  <c r="BH7" i="5"/>
  <c r="BH9" i="5"/>
  <c r="BH11" i="5"/>
  <c r="BH13" i="5"/>
  <c r="BH15" i="5"/>
  <c r="BH17" i="5"/>
  <c r="BH4" i="5"/>
  <c r="BH19" i="5"/>
  <c r="AZ8" i="5"/>
  <c r="AZ16" i="5"/>
  <c r="AZ6" i="5"/>
  <c r="AZ14" i="5"/>
  <c r="AZ4" i="5"/>
  <c r="AZ19" i="5"/>
  <c r="AZ10" i="5"/>
  <c r="AZ12" i="5"/>
  <c r="AZ20" i="5"/>
  <c r="AZ18" i="5"/>
  <c r="AZ5" i="5"/>
  <c r="AZ7" i="5"/>
  <c r="AZ9" i="5"/>
  <c r="AZ11" i="5"/>
  <c r="AR8" i="5"/>
  <c r="AR16" i="5"/>
  <c r="AR6" i="5"/>
  <c r="AR14" i="5"/>
  <c r="AR5" i="5"/>
  <c r="AR7" i="5"/>
  <c r="AR9" i="5"/>
  <c r="AR11" i="5"/>
  <c r="AR13" i="5"/>
  <c r="AR15" i="5"/>
  <c r="AR17" i="5"/>
  <c r="AR4" i="5"/>
  <c r="AR19" i="5"/>
  <c r="AR10" i="5"/>
  <c r="AR12" i="5"/>
  <c r="AR20" i="5"/>
  <c r="AR18" i="5"/>
  <c r="AJ8" i="5"/>
  <c r="AJ16" i="5"/>
  <c r="AJ6" i="5"/>
  <c r="AJ14" i="5"/>
  <c r="AJ20" i="5"/>
  <c r="AJ18" i="5"/>
  <c r="AJ5" i="5"/>
  <c r="AJ7" i="5"/>
  <c r="AJ9" i="5"/>
  <c r="AJ11" i="5"/>
  <c r="AJ13" i="5"/>
  <c r="AJ15" i="5"/>
  <c r="AJ17" i="5"/>
  <c r="AJ4" i="5"/>
  <c r="AJ19" i="5"/>
  <c r="AJ10" i="5"/>
  <c r="AJ12" i="5"/>
  <c r="AB8" i="5"/>
  <c r="AB16" i="5"/>
  <c r="AB6" i="5"/>
  <c r="AB14" i="5"/>
  <c r="AB10" i="5"/>
  <c r="AB12" i="5"/>
  <c r="AB20" i="5"/>
  <c r="AB18" i="5"/>
  <c r="AB5" i="5"/>
  <c r="AB7" i="5"/>
  <c r="AB9" i="5"/>
  <c r="AB11" i="5"/>
  <c r="AB13" i="5"/>
  <c r="AB15" i="5"/>
  <c r="AB17" i="5"/>
  <c r="AB4" i="5"/>
  <c r="AB2" i="5" s="1"/>
  <c r="AA13" i="2" s="1"/>
  <c r="AB19" i="5"/>
  <c r="T8" i="5"/>
  <c r="T16" i="5"/>
  <c r="T6" i="5"/>
  <c r="T14" i="5"/>
  <c r="T4" i="5"/>
  <c r="T19" i="5"/>
  <c r="T10" i="5"/>
  <c r="T12" i="5"/>
  <c r="T20" i="5"/>
  <c r="T18" i="5"/>
  <c r="T5" i="5"/>
  <c r="T7" i="5"/>
  <c r="T9" i="5"/>
  <c r="T11" i="5"/>
  <c r="L8" i="5"/>
  <c r="L16" i="5"/>
  <c r="L6" i="5"/>
  <c r="L14" i="5"/>
  <c r="L5" i="5"/>
  <c r="L7" i="5"/>
  <c r="L9" i="5"/>
  <c r="L11" i="5"/>
  <c r="L13" i="5"/>
  <c r="L15" i="5"/>
  <c r="L17" i="5"/>
  <c r="L4" i="5"/>
  <c r="L19" i="5"/>
  <c r="L10" i="5"/>
  <c r="L12" i="5"/>
  <c r="L20" i="5"/>
  <c r="L18" i="5"/>
  <c r="D8" i="5"/>
  <c r="D16" i="5"/>
  <c r="D6" i="5"/>
  <c r="D14" i="5"/>
  <c r="D20" i="5"/>
  <c r="D18" i="5"/>
  <c r="D5" i="5"/>
  <c r="D7" i="5"/>
  <c r="D9" i="5"/>
  <c r="D11" i="5"/>
  <c r="D13" i="5"/>
  <c r="D15" i="5"/>
  <c r="D17" i="5"/>
  <c r="D4" i="5"/>
  <c r="D19" i="5"/>
  <c r="D10" i="5"/>
  <c r="D12" i="5"/>
  <c r="BJ15" i="5"/>
  <c r="CN20" i="17"/>
  <c r="BH20" i="17"/>
  <c r="AB20" i="17"/>
  <c r="CP4" i="12"/>
  <c r="CP12" i="12"/>
  <c r="CP10" i="12"/>
  <c r="CP18" i="12"/>
  <c r="CP20" i="12"/>
  <c r="CP5" i="12"/>
  <c r="CP7" i="12"/>
  <c r="CP9" i="12"/>
  <c r="CP11" i="12"/>
  <c r="CH4" i="12"/>
  <c r="CH12" i="12"/>
  <c r="CH10" i="12"/>
  <c r="CH18" i="12"/>
  <c r="CH14" i="12"/>
  <c r="CH16" i="12"/>
  <c r="CH20" i="12"/>
  <c r="CH5" i="12"/>
  <c r="CH9" i="12"/>
  <c r="BZ4" i="12"/>
  <c r="BZ12" i="12"/>
  <c r="BZ10" i="12"/>
  <c r="BZ18" i="12"/>
  <c r="BZ6" i="12"/>
  <c r="BZ8" i="12"/>
  <c r="BZ20" i="12"/>
  <c r="BZ5" i="12"/>
  <c r="BR4" i="12"/>
  <c r="BR12" i="12"/>
  <c r="BR10" i="12"/>
  <c r="BR18" i="12"/>
  <c r="BR15" i="12"/>
  <c r="BR20" i="12"/>
  <c r="BR5" i="12"/>
  <c r="BJ4" i="12"/>
  <c r="BJ12" i="12"/>
  <c r="BJ10" i="12"/>
  <c r="BJ18" i="12"/>
  <c r="BJ20" i="12"/>
  <c r="BJ5" i="12"/>
  <c r="BJ7" i="12"/>
  <c r="BJ9" i="12"/>
  <c r="BJ11" i="12"/>
  <c r="BB4" i="12"/>
  <c r="BB12" i="12"/>
  <c r="BB10" i="12"/>
  <c r="BB18" i="12"/>
  <c r="BB14" i="12"/>
  <c r="BB16" i="12"/>
  <c r="BB20" i="12"/>
  <c r="BB5" i="12"/>
  <c r="BB9" i="12"/>
  <c r="AT4" i="12"/>
  <c r="AT12" i="12"/>
  <c r="AT10" i="12"/>
  <c r="AT18" i="12"/>
  <c r="AT6" i="12"/>
  <c r="AT8" i="12"/>
  <c r="AT20" i="12"/>
  <c r="AT5" i="12"/>
  <c r="AL4" i="12"/>
  <c r="AL12" i="12"/>
  <c r="AL10" i="12"/>
  <c r="AL18" i="12"/>
  <c r="AL15" i="12"/>
  <c r="AL20" i="12"/>
  <c r="AL5" i="12"/>
  <c r="AD4" i="12"/>
  <c r="AD12" i="12"/>
  <c r="AD10" i="12"/>
  <c r="AD18" i="12"/>
  <c r="AD20" i="12"/>
  <c r="AD5" i="12"/>
  <c r="AD7" i="12"/>
  <c r="AD9" i="12"/>
  <c r="AD11" i="12"/>
  <c r="AD13" i="12"/>
  <c r="V4" i="12"/>
  <c r="V12" i="12"/>
  <c r="V10" i="12"/>
  <c r="V18" i="12"/>
  <c r="V14" i="12"/>
  <c r="V16" i="12"/>
  <c r="V20" i="12"/>
  <c r="V5" i="12"/>
  <c r="V9" i="12"/>
  <c r="N4" i="12"/>
  <c r="N12" i="12"/>
  <c r="N10" i="12"/>
  <c r="N18" i="12"/>
  <c r="N6" i="12"/>
  <c r="N8" i="12"/>
  <c r="N20" i="12"/>
  <c r="N5" i="12"/>
  <c r="F4" i="12"/>
  <c r="F12" i="12"/>
  <c r="F10" i="12"/>
  <c r="F18" i="12"/>
  <c r="F15" i="12"/>
  <c r="F20" i="12"/>
  <c r="F5" i="12"/>
  <c r="F17" i="12"/>
  <c r="F16" i="12"/>
  <c r="CH15" i="12"/>
  <c r="BJ15" i="12"/>
  <c r="CP14" i="12"/>
  <c r="BR14" i="12"/>
  <c r="AT14" i="12"/>
  <c r="CJ13" i="12"/>
  <c r="BX13" i="12"/>
  <c r="BL13" i="12"/>
  <c r="AZ13" i="12"/>
  <c r="AN13" i="12"/>
  <c r="L13" i="12"/>
  <c r="AV11" i="12"/>
  <c r="AJ11" i="12"/>
  <c r="BT10" i="12"/>
  <c r="BF10" i="12"/>
  <c r="AP10" i="12"/>
  <c r="BH9" i="12"/>
  <c r="AT9" i="12"/>
  <c r="P9" i="12"/>
  <c r="BK8" i="12"/>
  <c r="AV8" i="12"/>
  <c r="AG8" i="12"/>
  <c r="CC7" i="12"/>
  <c r="BM7" i="12"/>
  <c r="AW7" i="12"/>
  <c r="AG7" i="12"/>
  <c r="Q7" i="12"/>
  <c r="CC6" i="12"/>
  <c r="BM6" i="12"/>
  <c r="F6" i="12"/>
  <c r="BS5" i="12"/>
  <c r="O5" i="12"/>
  <c r="BS4" i="12"/>
  <c r="BC4" i="12"/>
  <c r="AP4" i="12"/>
  <c r="AP2" i="12" s="1"/>
  <c r="AO12" i="2" s="1"/>
  <c r="CD20" i="12"/>
  <c r="BC20" i="12"/>
  <c r="CF17" i="5"/>
  <c r="BJ17" i="5"/>
  <c r="CP15" i="5"/>
  <c r="AB16" i="17"/>
  <c r="BX15" i="17"/>
  <c r="AR15" i="17"/>
  <c r="L15" i="17"/>
  <c r="CN14" i="17"/>
  <c r="BH14" i="17"/>
  <c r="AB14" i="17"/>
  <c r="BZ9" i="17"/>
  <c r="AT9" i="17"/>
  <c r="N9" i="17"/>
  <c r="CP8" i="17"/>
  <c r="CF8" i="17"/>
  <c r="BJ8" i="17"/>
  <c r="AZ8" i="17"/>
  <c r="AD8" i="17"/>
  <c r="T8" i="17"/>
  <c r="BP7" i="17"/>
  <c r="AJ7" i="17"/>
  <c r="D7" i="17"/>
  <c r="CF6" i="17"/>
  <c r="AZ6" i="17"/>
  <c r="T6" i="17"/>
  <c r="BQ5" i="17"/>
  <c r="AK5" i="17"/>
  <c r="E5" i="17"/>
  <c r="CG4" i="17"/>
  <c r="CG2" i="17" s="1"/>
  <c r="CF6" i="2" s="1"/>
  <c r="BA4" i="17"/>
  <c r="BA2" i="17" s="1"/>
  <c r="AZ6" i="2" s="1"/>
  <c r="U4" i="17"/>
  <c r="U2" i="17" s="1"/>
  <c r="T6" i="2" s="1"/>
  <c r="BQ20" i="17"/>
  <c r="AK20" i="17"/>
  <c r="E20" i="17"/>
  <c r="CN19" i="12"/>
  <c r="CB19" i="12"/>
  <c r="BR19" i="12"/>
  <c r="BH19" i="12"/>
  <c r="AV19" i="12"/>
  <c r="AL19" i="12"/>
  <c r="AB19" i="12"/>
  <c r="P19" i="12"/>
  <c r="F19" i="12"/>
  <c r="CN17" i="12"/>
  <c r="BR17" i="12"/>
  <c r="BH17" i="12"/>
  <c r="AL17" i="12"/>
  <c r="AB17" i="12"/>
  <c r="BU16" i="12"/>
  <c r="BJ16" i="12"/>
  <c r="AW16" i="12"/>
  <c r="O16" i="12"/>
  <c r="CF15" i="12"/>
  <c r="BU15" i="12"/>
  <c r="BH15" i="12"/>
  <c r="AX15" i="12"/>
  <c r="AJ15" i="12"/>
  <c r="Z15" i="12"/>
  <c r="N15" i="12"/>
  <c r="CC14" i="12"/>
  <c r="BE14" i="12"/>
  <c r="AE14" i="12"/>
  <c r="T14" i="12"/>
  <c r="G14" i="12"/>
  <c r="CI13" i="12"/>
  <c r="BV13" i="12"/>
  <c r="BK13" i="12"/>
  <c r="AX13" i="12"/>
  <c r="AL13" i="12"/>
  <c r="X13" i="12"/>
  <c r="J13" i="12"/>
  <c r="BV12" i="12"/>
  <c r="AW12" i="12"/>
  <c r="J12" i="12"/>
  <c r="CJ11" i="12"/>
  <c r="AU11" i="12"/>
  <c r="AH11" i="12"/>
  <c r="V11" i="12"/>
  <c r="F11" i="12"/>
  <c r="BC10" i="12"/>
  <c r="AO10" i="12"/>
  <c r="CL9" i="12"/>
  <c r="AB9" i="12"/>
  <c r="N9" i="12"/>
  <c r="BU8" i="12"/>
  <c r="BJ8" i="12"/>
  <c r="AF8" i="12"/>
  <c r="CN7" i="12"/>
  <c r="CB7" i="12"/>
  <c r="AV7" i="12"/>
  <c r="P7" i="12"/>
  <c r="BJ6" i="12"/>
  <c r="AM5" i="12"/>
  <c r="AM4" i="12"/>
  <c r="W4" i="12"/>
  <c r="J4" i="12"/>
  <c r="CA20" i="12"/>
  <c r="Z20" i="12"/>
  <c r="CL6" i="5"/>
  <c r="CL14" i="5"/>
  <c r="CL4" i="5"/>
  <c r="CL12" i="5"/>
  <c r="CL16" i="5"/>
  <c r="CL18" i="5"/>
  <c r="CL20" i="5"/>
  <c r="CL5" i="5"/>
  <c r="CL7" i="5"/>
  <c r="CL9" i="5"/>
  <c r="CL11" i="5"/>
  <c r="CL13" i="5"/>
  <c r="CL15" i="5"/>
  <c r="CL17" i="5"/>
  <c r="CL8" i="5"/>
  <c r="CL10" i="5"/>
  <c r="CD6" i="5"/>
  <c r="CD14" i="5"/>
  <c r="CD4" i="5"/>
  <c r="CD12" i="5"/>
  <c r="CD8" i="5"/>
  <c r="CD10" i="5"/>
  <c r="CD16" i="5"/>
  <c r="CD18" i="5"/>
  <c r="CD20" i="5"/>
  <c r="CD5" i="5"/>
  <c r="CD7" i="5"/>
  <c r="CD9" i="5"/>
  <c r="CD11" i="5"/>
  <c r="CD13" i="5"/>
  <c r="CD15" i="5"/>
  <c r="CD17" i="5"/>
  <c r="BV6" i="5"/>
  <c r="BV14" i="5"/>
  <c r="BV4" i="5"/>
  <c r="BV12" i="5"/>
  <c r="BV17" i="5"/>
  <c r="BV19" i="5"/>
  <c r="BV8" i="5"/>
  <c r="BV10" i="5"/>
  <c r="BV16" i="5"/>
  <c r="BV18" i="5"/>
  <c r="BV20" i="5"/>
  <c r="BV5" i="5"/>
  <c r="BV7" i="5"/>
  <c r="BV9" i="5"/>
  <c r="BN6" i="5"/>
  <c r="BN14" i="5"/>
  <c r="BN4" i="5"/>
  <c r="BN12" i="5"/>
  <c r="BN20" i="5"/>
  <c r="BN5" i="5"/>
  <c r="BN7" i="5"/>
  <c r="BN9" i="5"/>
  <c r="BN11" i="5"/>
  <c r="BN13" i="5"/>
  <c r="BN15" i="5"/>
  <c r="BN17" i="5"/>
  <c r="BN8" i="5"/>
  <c r="BN10" i="5"/>
  <c r="BN16" i="5"/>
  <c r="BN18" i="5"/>
  <c r="BF6" i="5"/>
  <c r="BF14" i="5"/>
  <c r="BF4" i="5"/>
  <c r="BF12" i="5"/>
  <c r="BF16" i="5"/>
  <c r="BF18" i="5"/>
  <c r="BF20" i="5"/>
  <c r="BF5" i="5"/>
  <c r="BF7" i="5"/>
  <c r="BF9" i="5"/>
  <c r="BF11" i="5"/>
  <c r="BF13" i="5"/>
  <c r="BF15" i="5"/>
  <c r="BF17" i="5"/>
  <c r="BF8" i="5"/>
  <c r="BF10" i="5"/>
  <c r="AX6" i="5"/>
  <c r="AX14" i="5"/>
  <c r="AX4" i="5"/>
  <c r="AX12" i="5"/>
  <c r="AX8" i="5"/>
  <c r="AX10" i="5"/>
  <c r="AX16" i="5"/>
  <c r="AX18" i="5"/>
  <c r="AX20" i="5"/>
  <c r="AX5" i="5"/>
  <c r="AX7" i="5"/>
  <c r="AX9" i="5"/>
  <c r="AX11" i="5"/>
  <c r="AX13" i="5"/>
  <c r="AX15" i="5"/>
  <c r="AX17" i="5"/>
  <c r="AP6" i="5"/>
  <c r="AP14" i="5"/>
  <c r="AP4" i="5"/>
  <c r="AP12" i="5"/>
  <c r="AP17" i="5"/>
  <c r="AP19" i="5"/>
  <c r="AP8" i="5"/>
  <c r="AP10" i="5"/>
  <c r="AP16" i="5"/>
  <c r="AP18" i="5"/>
  <c r="AP20" i="5"/>
  <c r="AP5" i="5"/>
  <c r="AP7" i="5"/>
  <c r="AP9" i="5"/>
  <c r="AH6" i="5"/>
  <c r="AH14" i="5"/>
  <c r="AH4" i="5"/>
  <c r="AH12" i="5"/>
  <c r="AH20" i="5"/>
  <c r="AH5" i="5"/>
  <c r="AH7" i="5"/>
  <c r="AH9" i="5"/>
  <c r="AH11" i="5"/>
  <c r="AH13" i="5"/>
  <c r="AH15" i="5"/>
  <c r="AH17" i="5"/>
  <c r="AH8" i="5"/>
  <c r="AH10" i="5"/>
  <c r="AH16" i="5"/>
  <c r="AH18" i="5"/>
  <c r="Z6" i="5"/>
  <c r="Z14" i="5"/>
  <c r="Z4" i="5"/>
  <c r="Z12" i="5"/>
  <c r="Z16" i="5"/>
  <c r="Z18" i="5"/>
  <c r="Z20" i="5"/>
  <c r="Z5" i="5"/>
  <c r="Z7" i="5"/>
  <c r="Z9" i="5"/>
  <c r="Z11" i="5"/>
  <c r="Z13" i="5"/>
  <c r="Z15" i="5"/>
  <c r="Z17" i="5"/>
  <c r="Z8" i="5"/>
  <c r="Z10" i="5"/>
  <c r="R6" i="5"/>
  <c r="R14" i="5"/>
  <c r="R4" i="5"/>
  <c r="R12" i="5"/>
  <c r="R8" i="5"/>
  <c r="R10" i="5"/>
  <c r="R16" i="5"/>
  <c r="R18" i="5"/>
  <c r="R20" i="5"/>
  <c r="R5" i="5"/>
  <c r="R7" i="5"/>
  <c r="R9" i="5"/>
  <c r="R11" i="5"/>
  <c r="R13" i="5"/>
  <c r="R15" i="5"/>
  <c r="R17" i="5"/>
  <c r="J6" i="5"/>
  <c r="J14" i="5"/>
  <c r="J4" i="5"/>
  <c r="J12" i="5"/>
  <c r="J17" i="5"/>
  <c r="J19" i="5"/>
  <c r="J8" i="5"/>
  <c r="J10" i="5"/>
  <c r="J16" i="5"/>
  <c r="J18" i="5"/>
  <c r="J20" i="5"/>
  <c r="J5" i="5"/>
  <c r="J7" i="5"/>
  <c r="J9" i="5"/>
  <c r="Z19" i="5"/>
  <c r="T15" i="5"/>
  <c r="AZ13" i="5"/>
  <c r="BP5" i="17"/>
  <c r="AJ5" i="17"/>
  <c r="D5" i="17"/>
  <c r="BZ20" i="17"/>
  <c r="BP20" i="17"/>
  <c r="AT20" i="17"/>
  <c r="AJ20" i="17"/>
  <c r="N20" i="17"/>
  <c r="D20" i="17"/>
  <c r="CN10" i="12"/>
  <c r="CN18" i="12"/>
  <c r="CN8" i="12"/>
  <c r="CN16" i="12"/>
  <c r="CN13" i="12"/>
  <c r="CN20" i="12"/>
  <c r="CF10" i="12"/>
  <c r="CF18" i="12"/>
  <c r="CF8" i="12"/>
  <c r="CF16" i="12"/>
  <c r="CF20" i="12"/>
  <c r="CF5" i="12"/>
  <c r="CF2" i="12" s="1"/>
  <c r="CE12" i="2" s="1"/>
  <c r="CF7" i="12"/>
  <c r="CF9" i="12"/>
  <c r="CF11" i="12"/>
  <c r="BX10" i="12"/>
  <c r="BX18" i="12"/>
  <c r="BX8" i="12"/>
  <c r="BX16" i="12"/>
  <c r="BX12" i="12"/>
  <c r="BX14" i="12"/>
  <c r="BX20" i="12"/>
  <c r="BX7" i="12"/>
  <c r="BX9" i="12"/>
  <c r="BP10" i="12"/>
  <c r="BP18" i="12"/>
  <c r="BP8" i="12"/>
  <c r="BP16" i="12"/>
  <c r="BP4" i="12"/>
  <c r="BP6" i="12"/>
  <c r="BP20" i="12"/>
  <c r="BH10" i="12"/>
  <c r="BH18" i="12"/>
  <c r="BH8" i="12"/>
  <c r="BH16" i="12"/>
  <c r="BH13" i="12"/>
  <c r="BH20" i="12"/>
  <c r="AZ10" i="12"/>
  <c r="AZ18" i="12"/>
  <c r="AZ8" i="12"/>
  <c r="AZ16" i="12"/>
  <c r="AZ20" i="12"/>
  <c r="AZ5" i="12"/>
  <c r="AZ7" i="12"/>
  <c r="AZ9" i="12"/>
  <c r="AZ11" i="12"/>
  <c r="AR10" i="12"/>
  <c r="AR18" i="12"/>
  <c r="AR8" i="12"/>
  <c r="AR16" i="12"/>
  <c r="AR12" i="12"/>
  <c r="AR14" i="12"/>
  <c r="AR20" i="12"/>
  <c r="AR7" i="12"/>
  <c r="AR9" i="12"/>
  <c r="AJ10" i="12"/>
  <c r="AJ18" i="12"/>
  <c r="AJ8" i="12"/>
  <c r="AJ16" i="12"/>
  <c r="AJ4" i="12"/>
  <c r="AJ6" i="12"/>
  <c r="AJ20" i="12"/>
  <c r="AB10" i="12"/>
  <c r="AB18" i="12"/>
  <c r="AB8" i="12"/>
  <c r="AB16" i="12"/>
  <c r="AB13" i="12"/>
  <c r="AB20" i="12"/>
  <c r="T10" i="12"/>
  <c r="T18" i="12"/>
  <c r="T8" i="12"/>
  <c r="T16" i="12"/>
  <c r="T20" i="12"/>
  <c r="T5" i="12"/>
  <c r="T7" i="12"/>
  <c r="T9" i="12"/>
  <c r="T11" i="12"/>
  <c r="L10" i="12"/>
  <c r="L18" i="12"/>
  <c r="L8" i="12"/>
  <c r="L16" i="12"/>
  <c r="L12" i="12"/>
  <c r="L14" i="12"/>
  <c r="L20" i="12"/>
  <c r="L7" i="12"/>
  <c r="L9" i="12"/>
  <c r="D10" i="12"/>
  <c r="D18" i="12"/>
  <c r="C18" i="12" s="1"/>
  <c r="D8" i="12"/>
  <c r="D16" i="12"/>
  <c r="D4" i="12"/>
  <c r="D6" i="12"/>
  <c r="D20" i="12"/>
  <c r="CB17" i="12"/>
  <c r="AV17" i="12"/>
  <c r="N17" i="12"/>
  <c r="D17" i="12"/>
  <c r="BT16" i="12"/>
  <c r="AV16" i="12"/>
  <c r="AL16" i="12"/>
  <c r="N16" i="12"/>
  <c r="CP15" i="12"/>
  <c r="BT15" i="12"/>
  <c r="AV15" i="12"/>
  <c r="L15" i="12"/>
  <c r="CN14" i="12"/>
  <c r="BP14" i="12"/>
  <c r="AD14" i="12"/>
  <c r="F14" i="12"/>
  <c r="CH13" i="12"/>
  <c r="BU13" i="12"/>
  <c r="BJ13" i="12"/>
  <c r="AV13" i="12"/>
  <c r="AJ13" i="12"/>
  <c r="W13" i="12"/>
  <c r="I13" i="12"/>
  <c r="CF12" i="12"/>
  <c r="BU12" i="12"/>
  <c r="BH12" i="12"/>
  <c r="AU12" i="12"/>
  <c r="T12" i="12"/>
  <c r="I12" i="12"/>
  <c r="CI11" i="12"/>
  <c r="BV11" i="12"/>
  <c r="BH11" i="12"/>
  <c r="AT11" i="12"/>
  <c r="AF11" i="12"/>
  <c r="CD10" i="12"/>
  <c r="AN10" i="12"/>
  <c r="Z10" i="12"/>
  <c r="J10" i="12"/>
  <c r="CJ9" i="12"/>
  <c r="BR9" i="12"/>
  <c r="BF9" i="12"/>
  <c r="CI8" i="12"/>
  <c r="BT8" i="12"/>
  <c r="AE8" i="12"/>
  <c r="P8" i="12"/>
  <c r="BZ7" i="12"/>
  <c r="AT7" i="12"/>
  <c r="N7" i="12"/>
  <c r="BX6" i="12"/>
  <c r="AW6" i="12"/>
  <c r="AG6" i="12"/>
  <c r="CN5" i="12"/>
  <c r="BM5" i="12"/>
  <c r="AJ5" i="12"/>
  <c r="G5" i="12"/>
  <c r="AZ4" i="12"/>
  <c r="AZ2" i="12" s="1"/>
  <c r="AY12" i="2" s="1"/>
  <c r="G4" i="12"/>
  <c r="AX20" i="12"/>
  <c r="W20" i="12"/>
  <c r="CL19" i="5"/>
  <c r="BZ19" i="5"/>
  <c r="BF19" i="5"/>
  <c r="T17" i="5"/>
  <c r="AZ15" i="5"/>
  <c r="BX7" i="17"/>
  <c r="AR7" i="17"/>
  <c r="L7" i="17"/>
  <c r="CN6" i="17"/>
  <c r="BH6" i="17"/>
  <c r="AB6" i="17"/>
  <c r="BZ19" i="12"/>
  <c r="BP19" i="12"/>
  <c r="AT19" i="12"/>
  <c r="AJ19" i="12"/>
  <c r="N19" i="12"/>
  <c r="D19" i="12"/>
  <c r="BZ17" i="12"/>
  <c r="BP17" i="12"/>
  <c r="AT17" i="12"/>
  <c r="AJ17" i="12"/>
  <c r="CP16" i="12"/>
  <c r="X16" i="12"/>
  <c r="CN15" i="12"/>
  <c r="BP15" i="12"/>
  <c r="AT15" i="12"/>
  <c r="X15" i="12"/>
  <c r="BZ14" i="12"/>
  <c r="CF13" i="12"/>
  <c r="BT13" i="12"/>
  <c r="V13" i="12"/>
  <c r="F13" i="12"/>
  <c r="BS12" i="12"/>
  <c r="AG12" i="12"/>
  <c r="G12" i="12"/>
  <c r="CH11" i="12"/>
  <c r="BR11" i="12"/>
  <c r="BF11" i="12"/>
  <c r="AE11" i="12"/>
  <c r="P11" i="12"/>
  <c r="D11" i="12"/>
  <c r="CB10" i="12"/>
  <c r="BM10" i="12"/>
  <c r="W10" i="12"/>
  <c r="I10" i="12"/>
  <c r="BD9" i="12"/>
  <c r="AL9" i="12"/>
  <c r="Z9" i="12"/>
  <c r="CH8" i="12"/>
  <c r="BR8" i="12"/>
  <c r="AO8" i="12"/>
  <c r="AD8" i="12"/>
  <c r="CL7" i="12"/>
  <c r="BF7" i="12"/>
  <c r="Z7" i="12"/>
  <c r="CI6" i="12"/>
  <c r="BH6" i="12"/>
  <c r="AD6" i="12"/>
  <c r="Q6" i="12"/>
  <c r="CK5" i="12"/>
  <c r="BH5" i="12"/>
  <c r="AG5" i="12"/>
  <c r="D5" i="12"/>
  <c r="CD4" i="12"/>
  <c r="CD2" i="12" s="1"/>
  <c r="CC12" i="2" s="1"/>
  <c r="BN4" i="12"/>
  <c r="BN2" i="12" s="1"/>
  <c r="BM12" i="2" s="1"/>
  <c r="T4" i="12"/>
  <c r="T2" i="12" s="1"/>
  <c r="S12" i="2" s="1"/>
  <c r="BS20" i="12"/>
  <c r="AU20" i="12"/>
  <c r="F19" i="5"/>
  <c r="CP17" i="5"/>
  <c r="CF15" i="5"/>
  <c r="J15" i="5"/>
  <c r="AP13" i="5"/>
  <c r="V11" i="5"/>
  <c r="AW19" i="5"/>
  <c r="Q19" i="5"/>
  <c r="CJ16" i="5"/>
  <c r="BD16" i="5"/>
  <c r="X16" i="5"/>
  <c r="CE15" i="5"/>
  <c r="BT15" i="5"/>
  <c r="AY15" i="5"/>
  <c r="AN15" i="5"/>
  <c r="S15" i="5"/>
  <c r="H15" i="5"/>
  <c r="CJ14" i="5"/>
  <c r="BO14" i="5"/>
  <c r="BD14" i="5"/>
  <c r="AI14" i="5"/>
  <c r="X14" i="5"/>
  <c r="BU13" i="5"/>
  <c r="AO13" i="5"/>
  <c r="I13" i="5"/>
  <c r="CK12" i="5"/>
  <c r="BE12" i="5"/>
  <c r="Y12" i="5"/>
  <c r="BU11" i="5"/>
  <c r="AO11" i="5"/>
  <c r="I11" i="5"/>
  <c r="CB8" i="5"/>
  <c r="AV8" i="5"/>
  <c r="P8" i="5"/>
  <c r="BW7" i="5"/>
  <c r="BL7" i="5"/>
  <c r="AQ7" i="5"/>
  <c r="AF7" i="5"/>
  <c r="K7" i="5"/>
  <c r="CM6" i="5"/>
  <c r="CB6" i="5"/>
  <c r="BG6" i="5"/>
  <c r="AV6" i="5"/>
  <c r="AA6" i="5"/>
  <c r="P6" i="5"/>
  <c r="BM5" i="5"/>
  <c r="AG5" i="5"/>
  <c r="CC4" i="5"/>
  <c r="AW4" i="5"/>
  <c r="Q4" i="5"/>
  <c r="BM20" i="5"/>
  <c r="AG20" i="5"/>
  <c r="CH19" i="13"/>
  <c r="BW19" i="13"/>
  <c r="BB19" i="13"/>
  <c r="AQ19" i="13"/>
  <c r="V19" i="13"/>
  <c r="K19" i="13"/>
  <c r="CN18" i="13"/>
  <c r="BR18" i="13"/>
  <c r="BH18" i="13"/>
  <c r="AL18" i="13"/>
  <c r="AB18" i="13"/>
  <c r="F18" i="13"/>
  <c r="BX17" i="13"/>
  <c r="AR17" i="13"/>
  <c r="L17" i="13"/>
  <c r="CN16" i="13"/>
  <c r="CD16" i="13"/>
  <c r="BH16" i="13"/>
  <c r="AX16" i="13"/>
  <c r="AB16" i="13"/>
  <c r="R16" i="13"/>
  <c r="BY15" i="13"/>
  <c r="BN15" i="13"/>
  <c r="AS15" i="13"/>
  <c r="AH15" i="13"/>
  <c r="M15" i="13"/>
  <c r="CO14" i="13"/>
  <c r="CD14" i="13"/>
  <c r="BT14" i="13"/>
  <c r="BI14" i="13"/>
  <c r="AX14" i="13"/>
  <c r="AN14" i="13"/>
  <c r="AC14" i="13"/>
  <c r="R14" i="13"/>
  <c r="H14" i="13"/>
  <c r="BY13" i="13"/>
  <c r="BO13" i="13"/>
  <c r="AS13" i="13"/>
  <c r="AI13" i="13"/>
  <c r="M13" i="13"/>
  <c r="CP12" i="13"/>
  <c r="CE12" i="13"/>
  <c r="BJ12" i="13"/>
  <c r="AY12" i="13"/>
  <c r="AD12" i="13"/>
  <c r="S12" i="13"/>
  <c r="BZ11" i="13"/>
  <c r="BO11" i="13"/>
  <c r="AT11" i="13"/>
  <c r="AI11" i="13"/>
  <c r="N11" i="13"/>
  <c r="CP10" i="13"/>
  <c r="CF10" i="13"/>
  <c r="BJ10" i="13"/>
  <c r="AZ10" i="13"/>
  <c r="AD10" i="13"/>
  <c r="T10" i="13"/>
  <c r="BP9" i="13"/>
  <c r="AJ9" i="13"/>
  <c r="D9" i="13"/>
  <c r="CE8" i="13"/>
  <c r="BF8" i="13"/>
  <c r="AR8" i="13"/>
  <c r="S8" i="13"/>
  <c r="CG7" i="13"/>
  <c r="BH7" i="13"/>
  <c r="AT7" i="13"/>
  <c r="AH7" i="13"/>
  <c r="R7" i="13"/>
  <c r="CO6" i="13"/>
  <c r="BN6" i="13"/>
  <c r="AC6" i="13"/>
  <c r="CO5" i="13"/>
  <c r="BX5" i="13"/>
  <c r="BA5" i="13"/>
  <c r="AI5" i="13"/>
  <c r="L5" i="13"/>
  <c r="CH4" i="13"/>
  <c r="BR4" i="13"/>
  <c r="BB4" i="13"/>
  <c r="AL4" i="13"/>
  <c r="V4" i="13"/>
  <c r="F4" i="13"/>
  <c r="BV20" i="13"/>
  <c r="AY20" i="13"/>
  <c r="J20" i="13"/>
  <c r="BO12" i="5"/>
  <c r="AI12" i="5"/>
  <c r="BT11" i="5"/>
  <c r="AN11" i="5"/>
  <c r="H11" i="5"/>
  <c r="CK10" i="5"/>
  <c r="BO10" i="5"/>
  <c r="BE10" i="5"/>
  <c r="AI10" i="5"/>
  <c r="Y10" i="5"/>
  <c r="BT9" i="5"/>
  <c r="AN9" i="5"/>
  <c r="H9" i="5"/>
  <c r="CK8" i="5"/>
  <c r="BE8" i="5"/>
  <c r="Y8" i="5"/>
  <c r="CK6" i="5"/>
  <c r="BE6" i="5"/>
  <c r="Y6" i="5"/>
  <c r="BL5" i="5"/>
  <c r="AF5" i="5"/>
  <c r="BL20" i="5"/>
  <c r="AF20" i="5"/>
  <c r="CJ7" i="13"/>
  <c r="CJ10" i="13"/>
  <c r="CJ18" i="13"/>
  <c r="CJ8" i="13"/>
  <c r="CJ16" i="13"/>
  <c r="CJ20" i="13"/>
  <c r="CB7" i="13"/>
  <c r="CB10" i="13"/>
  <c r="CB18" i="13"/>
  <c r="CB5" i="13"/>
  <c r="CB8" i="13"/>
  <c r="CB16" i="13"/>
  <c r="CB20" i="13"/>
  <c r="BT7" i="13"/>
  <c r="BT10" i="13"/>
  <c r="BT18" i="13"/>
  <c r="BT5" i="13"/>
  <c r="BT8" i="13"/>
  <c r="BT16" i="13"/>
  <c r="BT20" i="13"/>
  <c r="BL7" i="13"/>
  <c r="BL10" i="13"/>
  <c r="BL18" i="13"/>
  <c r="BL5" i="13"/>
  <c r="BL8" i="13"/>
  <c r="BL16" i="13"/>
  <c r="BL20" i="13"/>
  <c r="BD7" i="13"/>
  <c r="BD10" i="13"/>
  <c r="BD18" i="13"/>
  <c r="BD5" i="13"/>
  <c r="BD8" i="13"/>
  <c r="BD16" i="13"/>
  <c r="BD20" i="13"/>
  <c r="AV7" i="13"/>
  <c r="AV10" i="13"/>
  <c r="AV18" i="13"/>
  <c r="AV5" i="13"/>
  <c r="AV8" i="13"/>
  <c r="AV16" i="13"/>
  <c r="AV20" i="13"/>
  <c r="AN7" i="13"/>
  <c r="AN10" i="13"/>
  <c r="AN18" i="13"/>
  <c r="AN5" i="13"/>
  <c r="AN8" i="13"/>
  <c r="AN16" i="13"/>
  <c r="AN20" i="13"/>
  <c r="AF7" i="13"/>
  <c r="AF10" i="13"/>
  <c r="AF18" i="13"/>
  <c r="AF5" i="13"/>
  <c r="AF8" i="13"/>
  <c r="AF16" i="13"/>
  <c r="AF20" i="13"/>
  <c r="X7" i="13"/>
  <c r="X10" i="13"/>
  <c r="X18" i="13"/>
  <c r="X5" i="13"/>
  <c r="X8" i="13"/>
  <c r="X16" i="13"/>
  <c r="X20" i="13"/>
  <c r="P7" i="13"/>
  <c r="P10" i="13"/>
  <c r="P18" i="13"/>
  <c r="P5" i="13"/>
  <c r="P8" i="13"/>
  <c r="P16" i="13"/>
  <c r="P20" i="13"/>
  <c r="H7" i="13"/>
  <c r="H10" i="13"/>
  <c r="C10" i="13" s="1"/>
  <c r="H18" i="13"/>
  <c r="H5" i="13"/>
  <c r="H8" i="13"/>
  <c r="H16" i="13"/>
  <c r="H20" i="13"/>
  <c r="BV19" i="13"/>
  <c r="BL19" i="13"/>
  <c r="AP19" i="13"/>
  <c r="AF19" i="13"/>
  <c r="J19" i="13"/>
  <c r="AA18" i="13"/>
  <c r="CH17" i="13"/>
  <c r="BV17" i="13"/>
  <c r="BL17" i="13"/>
  <c r="BB17" i="13"/>
  <c r="AP17" i="13"/>
  <c r="AF17" i="13"/>
  <c r="V17" i="13"/>
  <c r="J17" i="13"/>
  <c r="CM16" i="13"/>
  <c r="BG16" i="13"/>
  <c r="AK16" i="13"/>
  <c r="AA16" i="13"/>
  <c r="E16" i="13"/>
  <c r="CH15" i="13"/>
  <c r="BX15" i="13"/>
  <c r="BL15" i="13"/>
  <c r="BB15" i="13"/>
  <c r="AR15" i="13"/>
  <c r="AF15" i="13"/>
  <c r="V15" i="13"/>
  <c r="L15" i="13"/>
  <c r="CM14" i="13"/>
  <c r="BG14" i="13"/>
  <c r="AA14" i="13"/>
  <c r="CH13" i="13"/>
  <c r="BX13" i="13"/>
  <c r="BN13" i="13"/>
  <c r="BB13" i="13"/>
  <c r="AR13" i="13"/>
  <c r="AH13" i="13"/>
  <c r="V13" i="13"/>
  <c r="L13" i="13"/>
  <c r="CO12" i="13"/>
  <c r="BI12" i="13"/>
  <c r="AC12" i="13"/>
  <c r="CJ11" i="13"/>
  <c r="BX11" i="13"/>
  <c r="BN11" i="13"/>
  <c r="BD11" i="13"/>
  <c r="AR11" i="13"/>
  <c r="AH11" i="13"/>
  <c r="X11" i="13"/>
  <c r="L11" i="13"/>
  <c r="CO10" i="13"/>
  <c r="CE10" i="13"/>
  <c r="AY10" i="13"/>
  <c r="AC10" i="13"/>
  <c r="S10" i="13"/>
  <c r="CJ9" i="13"/>
  <c r="BZ9" i="13"/>
  <c r="BN9" i="13"/>
  <c r="BD9" i="13"/>
  <c r="AT9" i="13"/>
  <c r="AH9" i="13"/>
  <c r="X9" i="13"/>
  <c r="N9" i="13"/>
  <c r="CO8" i="13"/>
  <c r="CD8" i="13"/>
  <c r="BP8" i="13"/>
  <c r="AQ8" i="13"/>
  <c r="R8" i="13"/>
  <c r="D8" i="13"/>
  <c r="CF7" i="13"/>
  <c r="BR7" i="13"/>
  <c r="BF7" i="13"/>
  <c r="AS7" i="13"/>
  <c r="CL6" i="13"/>
  <c r="BA6" i="13"/>
  <c r="AN6" i="13"/>
  <c r="Z6" i="13"/>
  <c r="CN5" i="13"/>
  <c r="BW5" i="13"/>
  <c r="AZ5" i="13"/>
  <c r="AC5" i="13"/>
  <c r="K5" i="13"/>
  <c r="CM20" i="13"/>
  <c r="AX20" i="13"/>
  <c r="AA20" i="13"/>
  <c r="CM20" i="5"/>
  <c r="CM11" i="5"/>
  <c r="CM19" i="5"/>
  <c r="CM9" i="5"/>
  <c r="CM17" i="5"/>
  <c r="CE20" i="5"/>
  <c r="CE11" i="5"/>
  <c r="CE19" i="5"/>
  <c r="CE9" i="5"/>
  <c r="CE17" i="5"/>
  <c r="BW20" i="5"/>
  <c r="BW11" i="5"/>
  <c r="BW19" i="5"/>
  <c r="BW9" i="5"/>
  <c r="BW17" i="5"/>
  <c r="BO20" i="5"/>
  <c r="BO11" i="5"/>
  <c r="BO19" i="5"/>
  <c r="BO9" i="5"/>
  <c r="BO17" i="5"/>
  <c r="BG20" i="5"/>
  <c r="BG11" i="5"/>
  <c r="BG19" i="5"/>
  <c r="BG9" i="5"/>
  <c r="BG17" i="5"/>
  <c r="AY20" i="5"/>
  <c r="AY11" i="5"/>
  <c r="AY19" i="5"/>
  <c r="AY9" i="5"/>
  <c r="AY17" i="5"/>
  <c r="AQ20" i="5"/>
  <c r="AQ11" i="5"/>
  <c r="AQ19" i="5"/>
  <c r="AQ9" i="5"/>
  <c r="AQ17" i="5"/>
  <c r="AI20" i="5"/>
  <c r="AI11" i="5"/>
  <c r="AI19" i="5"/>
  <c r="AI9" i="5"/>
  <c r="AI17" i="5"/>
  <c r="AA20" i="5"/>
  <c r="AA11" i="5"/>
  <c r="AA19" i="5"/>
  <c r="AA9" i="5"/>
  <c r="AA17" i="5"/>
  <c r="S20" i="5"/>
  <c r="S11" i="5"/>
  <c r="S19" i="5"/>
  <c r="S9" i="5"/>
  <c r="S17" i="5"/>
  <c r="K20" i="5"/>
  <c r="K11" i="5"/>
  <c r="K19" i="5"/>
  <c r="K9" i="5"/>
  <c r="K17" i="5"/>
  <c r="BL16" i="5"/>
  <c r="AF16" i="5"/>
  <c r="CM15" i="5"/>
  <c r="CB15" i="5"/>
  <c r="BG15" i="5"/>
  <c r="AV15" i="5"/>
  <c r="AA15" i="5"/>
  <c r="P15" i="5"/>
  <c r="BW14" i="5"/>
  <c r="BL14" i="5"/>
  <c r="AQ14" i="5"/>
  <c r="AF14" i="5"/>
  <c r="K14" i="5"/>
  <c r="CM13" i="5"/>
  <c r="CC13" i="5"/>
  <c r="BG13" i="5"/>
  <c r="AW13" i="5"/>
  <c r="AA13" i="5"/>
  <c r="Q13" i="5"/>
  <c r="BM12" i="5"/>
  <c r="AG12" i="5"/>
  <c r="CJ8" i="5"/>
  <c r="BD8" i="5"/>
  <c r="X8" i="5"/>
  <c r="CE7" i="5"/>
  <c r="BT7" i="5"/>
  <c r="AY7" i="5"/>
  <c r="AN7" i="5"/>
  <c r="S7" i="5"/>
  <c r="H7" i="5"/>
  <c r="CJ6" i="5"/>
  <c r="BO6" i="5"/>
  <c r="BD6" i="5"/>
  <c r="AI6" i="5"/>
  <c r="X6" i="5"/>
  <c r="CE5" i="5"/>
  <c r="BU5" i="5"/>
  <c r="AY5" i="5"/>
  <c r="AO5" i="5"/>
  <c r="S5" i="5"/>
  <c r="I5" i="5"/>
  <c r="CP19" i="13"/>
  <c r="CE19" i="13"/>
  <c r="AY19" i="13"/>
  <c r="AD19" i="13"/>
  <c r="S19" i="13"/>
  <c r="BP18" i="13"/>
  <c r="AJ18" i="13"/>
  <c r="N18" i="13"/>
  <c r="D18" i="13"/>
  <c r="CF17" i="13"/>
  <c r="AZ17" i="13"/>
  <c r="T17" i="13"/>
  <c r="CL16" i="13"/>
  <c r="BP16" i="13"/>
  <c r="BF16" i="13"/>
  <c r="AJ16" i="13"/>
  <c r="Z16" i="13"/>
  <c r="D16" i="13"/>
  <c r="CG15" i="13"/>
  <c r="BV15" i="13"/>
  <c r="BA15" i="13"/>
  <c r="AP15" i="13"/>
  <c r="U15" i="13"/>
  <c r="J15" i="13"/>
  <c r="CL14" i="13"/>
  <c r="CB14" i="13"/>
  <c r="BQ14" i="13"/>
  <c r="BF14" i="13"/>
  <c r="AV14" i="13"/>
  <c r="AK14" i="13"/>
  <c r="Z14" i="13"/>
  <c r="P14" i="13"/>
  <c r="E14" i="13"/>
  <c r="BW13" i="13"/>
  <c r="BL13" i="13"/>
  <c r="AQ13" i="13"/>
  <c r="AF13" i="13"/>
  <c r="K13" i="13"/>
  <c r="CM12" i="13"/>
  <c r="CB12" i="13"/>
  <c r="BR12" i="13"/>
  <c r="BG12" i="13"/>
  <c r="AV12" i="13"/>
  <c r="AL12" i="13"/>
  <c r="AA12" i="13"/>
  <c r="P12" i="13"/>
  <c r="F12" i="13"/>
  <c r="BW11" i="13"/>
  <c r="AQ11" i="13"/>
  <c r="K11" i="13"/>
  <c r="CN10" i="13"/>
  <c r="BH10" i="13"/>
  <c r="AB10" i="13"/>
  <c r="BX9" i="13"/>
  <c r="AR9" i="13"/>
  <c r="L9" i="13"/>
  <c r="CN8" i="13"/>
  <c r="BO8" i="13"/>
  <c r="AP8" i="13"/>
  <c r="AB8" i="13"/>
  <c r="CD7" i="13"/>
  <c r="BQ7" i="13"/>
  <c r="AR7" i="13"/>
  <c r="BL6" i="13"/>
  <c r="AX6" i="13"/>
  <c r="M6" i="13"/>
  <c r="CM5" i="13"/>
  <c r="BQ5" i="13"/>
  <c r="AY5" i="13"/>
  <c r="AB5" i="13"/>
  <c r="E5" i="13"/>
  <c r="CB4" i="13"/>
  <c r="BL4" i="13"/>
  <c r="AV4" i="13"/>
  <c r="AF4" i="13"/>
  <c r="P4" i="13"/>
  <c r="CL20" i="13"/>
  <c r="BO20" i="13"/>
  <c r="Z20" i="13"/>
  <c r="BW12" i="5"/>
  <c r="AQ12" i="5"/>
  <c r="K12" i="5"/>
  <c r="CB11" i="5"/>
  <c r="AV11" i="5"/>
  <c r="P11" i="5"/>
  <c r="BW10" i="5"/>
  <c r="BM10" i="5"/>
  <c r="AQ10" i="5"/>
  <c r="AG10" i="5"/>
  <c r="K10" i="5"/>
  <c r="CB9" i="5"/>
  <c r="AV9" i="5"/>
  <c r="P9" i="5"/>
  <c r="BW8" i="5"/>
  <c r="BM8" i="5"/>
  <c r="AQ8" i="5"/>
  <c r="AG8" i="5"/>
  <c r="K8" i="5"/>
  <c r="BT5" i="5"/>
  <c r="AN5" i="5"/>
  <c r="H5" i="5"/>
  <c r="BO4" i="5"/>
  <c r="AI4" i="5"/>
  <c r="BT20" i="5"/>
  <c r="AN20" i="5"/>
  <c r="H20" i="5"/>
  <c r="CP5" i="13"/>
  <c r="CP8" i="13"/>
  <c r="CP16" i="13"/>
  <c r="CP20" i="13"/>
  <c r="CP6" i="13"/>
  <c r="CP14" i="13"/>
  <c r="CH5" i="13"/>
  <c r="CH8" i="13"/>
  <c r="CH16" i="13"/>
  <c r="CH20" i="13"/>
  <c r="CH6" i="13"/>
  <c r="CH14" i="13"/>
  <c r="BZ5" i="13"/>
  <c r="BZ8" i="13"/>
  <c r="BZ16" i="13"/>
  <c r="BZ20" i="13"/>
  <c r="BZ6" i="13"/>
  <c r="BZ14" i="13"/>
  <c r="BR5" i="13"/>
  <c r="BR8" i="13"/>
  <c r="BR16" i="13"/>
  <c r="BR20" i="13"/>
  <c r="BR6" i="13"/>
  <c r="BR14" i="13"/>
  <c r="BJ5" i="13"/>
  <c r="BJ8" i="13"/>
  <c r="BJ16" i="13"/>
  <c r="BJ20" i="13"/>
  <c r="BJ6" i="13"/>
  <c r="BJ14" i="13"/>
  <c r="BB5" i="13"/>
  <c r="BB8" i="13"/>
  <c r="BB16" i="13"/>
  <c r="BB20" i="13"/>
  <c r="BB6" i="13"/>
  <c r="BB14" i="13"/>
  <c r="AT5" i="13"/>
  <c r="AT8" i="13"/>
  <c r="AT16" i="13"/>
  <c r="AT20" i="13"/>
  <c r="AT6" i="13"/>
  <c r="AT14" i="13"/>
  <c r="AL5" i="13"/>
  <c r="AL8" i="13"/>
  <c r="AL16" i="13"/>
  <c r="AL20" i="13"/>
  <c r="AL6" i="13"/>
  <c r="AL14" i="13"/>
  <c r="AD5" i="13"/>
  <c r="AD8" i="13"/>
  <c r="AD16" i="13"/>
  <c r="AD20" i="13"/>
  <c r="AD6" i="13"/>
  <c r="AD14" i="13"/>
  <c r="V5" i="13"/>
  <c r="V8" i="13"/>
  <c r="V16" i="13"/>
  <c r="V20" i="13"/>
  <c r="V6" i="13"/>
  <c r="V14" i="13"/>
  <c r="N5" i="13"/>
  <c r="N8" i="13"/>
  <c r="N16" i="13"/>
  <c r="N20" i="13"/>
  <c r="N6" i="13"/>
  <c r="N14" i="13"/>
  <c r="F5" i="13"/>
  <c r="F8" i="13"/>
  <c r="F16" i="13"/>
  <c r="F20" i="13"/>
  <c r="F6" i="13"/>
  <c r="F14" i="13"/>
  <c r="CD19" i="13"/>
  <c r="BT19" i="13"/>
  <c r="AX19" i="13"/>
  <c r="AN19" i="13"/>
  <c r="R19" i="13"/>
  <c r="H19" i="13"/>
  <c r="CP17" i="13"/>
  <c r="CD17" i="13"/>
  <c r="BT17" i="13"/>
  <c r="BJ17" i="13"/>
  <c r="AX17" i="13"/>
  <c r="AN17" i="13"/>
  <c r="AD17" i="13"/>
  <c r="R17" i="13"/>
  <c r="H17" i="13"/>
  <c r="BO16" i="13"/>
  <c r="AI16" i="13"/>
  <c r="M16" i="13"/>
  <c r="CP15" i="13"/>
  <c r="CF15" i="13"/>
  <c r="BT15" i="13"/>
  <c r="BJ15" i="13"/>
  <c r="AZ15" i="13"/>
  <c r="AN15" i="13"/>
  <c r="AD15" i="13"/>
  <c r="T15" i="13"/>
  <c r="H15" i="13"/>
  <c r="BO14" i="13"/>
  <c r="AI14" i="13"/>
  <c r="CP13" i="13"/>
  <c r="CF13" i="13"/>
  <c r="BV13" i="13"/>
  <c r="BJ13" i="13"/>
  <c r="AZ13" i="13"/>
  <c r="AP13" i="13"/>
  <c r="AD13" i="13"/>
  <c r="T13" i="13"/>
  <c r="J13" i="13"/>
  <c r="BQ12" i="13"/>
  <c r="AK12" i="13"/>
  <c r="E12" i="13"/>
  <c r="CF11" i="13"/>
  <c r="BV11" i="13"/>
  <c r="BL11" i="13"/>
  <c r="AZ11" i="13"/>
  <c r="AP11" i="13"/>
  <c r="AF11" i="13"/>
  <c r="T11" i="13"/>
  <c r="J11" i="13"/>
  <c r="CM10" i="13"/>
  <c r="BG10" i="13"/>
  <c r="AK10" i="13"/>
  <c r="AA10" i="13"/>
  <c r="CH9" i="13"/>
  <c r="BV9" i="13"/>
  <c r="BL9" i="13"/>
  <c r="BB9" i="13"/>
  <c r="AP9" i="13"/>
  <c r="AF9" i="13"/>
  <c r="V9" i="13"/>
  <c r="J9" i="13"/>
  <c r="CM8" i="13"/>
  <c r="BN8" i="13"/>
  <c r="AZ8" i="13"/>
  <c r="AA8" i="13"/>
  <c r="BP7" i="13"/>
  <c r="BB7" i="13"/>
  <c r="AP7" i="13"/>
  <c r="CJ6" i="13"/>
  <c r="BV6" i="13"/>
  <c r="X6" i="13"/>
  <c r="J6" i="13"/>
  <c r="CJ5" i="13"/>
  <c r="BP5" i="13"/>
  <c r="AA5" i="13"/>
  <c r="D5" i="13"/>
  <c r="BN20" i="13"/>
  <c r="AQ20" i="13"/>
  <c r="CK9" i="5"/>
  <c r="CK17" i="5"/>
  <c r="CK7" i="5"/>
  <c r="CK15" i="5"/>
  <c r="CC9" i="5"/>
  <c r="CC17" i="5"/>
  <c r="CC7" i="5"/>
  <c r="CC15" i="5"/>
  <c r="BU9" i="5"/>
  <c r="BU17" i="5"/>
  <c r="BU7" i="5"/>
  <c r="BU15" i="5"/>
  <c r="BM9" i="5"/>
  <c r="BM17" i="5"/>
  <c r="BM7" i="5"/>
  <c r="BM15" i="5"/>
  <c r="BE9" i="5"/>
  <c r="BE17" i="5"/>
  <c r="BE7" i="5"/>
  <c r="BE15" i="5"/>
  <c r="AW9" i="5"/>
  <c r="AW17" i="5"/>
  <c r="AW7" i="5"/>
  <c r="AW15" i="5"/>
  <c r="AO9" i="5"/>
  <c r="AO17" i="5"/>
  <c r="AO7" i="5"/>
  <c r="AO15" i="5"/>
  <c r="AG9" i="5"/>
  <c r="AG17" i="5"/>
  <c r="AG7" i="5"/>
  <c r="AG15" i="5"/>
  <c r="Y9" i="5"/>
  <c r="Y17" i="5"/>
  <c r="Y7" i="5"/>
  <c r="Y15" i="5"/>
  <c r="Q9" i="5"/>
  <c r="Q17" i="5"/>
  <c r="Q7" i="5"/>
  <c r="Q15" i="5"/>
  <c r="I9" i="5"/>
  <c r="I17" i="5"/>
  <c r="I7" i="5"/>
  <c r="I15" i="5"/>
  <c r="BM19" i="5"/>
  <c r="AG19" i="5"/>
  <c r="BT16" i="5"/>
  <c r="AN16" i="5"/>
  <c r="H16" i="5"/>
  <c r="BO15" i="5"/>
  <c r="AI15" i="5"/>
  <c r="CE14" i="5"/>
  <c r="AY14" i="5"/>
  <c r="S14" i="5"/>
  <c r="CK13" i="5"/>
  <c r="BO13" i="5"/>
  <c r="BE13" i="5"/>
  <c r="AI13" i="5"/>
  <c r="Y13" i="5"/>
  <c r="BU12" i="5"/>
  <c r="AO12" i="5"/>
  <c r="I12" i="5"/>
  <c r="CK11" i="5"/>
  <c r="BE11" i="5"/>
  <c r="Y11" i="5"/>
  <c r="BL8" i="5"/>
  <c r="AF8" i="5"/>
  <c r="CM7" i="5"/>
  <c r="BG7" i="5"/>
  <c r="AA7" i="5"/>
  <c r="BW6" i="5"/>
  <c r="AQ6" i="5"/>
  <c r="K6" i="5"/>
  <c r="CM5" i="5"/>
  <c r="CM2" i="5" s="1"/>
  <c r="CL13" i="2" s="1"/>
  <c r="CC5" i="5"/>
  <c r="BG5" i="5"/>
  <c r="BG2" i="5" s="1"/>
  <c r="BF13" i="2" s="1"/>
  <c r="AW5" i="5"/>
  <c r="AA5" i="5"/>
  <c r="AA2" i="5" s="1"/>
  <c r="Z13" i="2" s="1"/>
  <c r="Q5" i="5"/>
  <c r="BM4" i="5"/>
  <c r="AG4" i="5"/>
  <c r="CC20" i="5"/>
  <c r="AW20" i="5"/>
  <c r="Q20" i="5"/>
  <c r="CO20" i="13"/>
  <c r="CO11" i="13"/>
  <c r="CO19" i="13"/>
  <c r="CO9" i="13"/>
  <c r="CO17" i="13"/>
  <c r="CO4" i="13"/>
  <c r="CG8" i="13"/>
  <c r="CG20" i="13"/>
  <c r="CG11" i="13"/>
  <c r="CG19" i="13"/>
  <c r="CG9" i="13"/>
  <c r="CG17" i="13"/>
  <c r="CG4" i="13"/>
  <c r="BY8" i="13"/>
  <c r="BY20" i="13"/>
  <c r="BY11" i="13"/>
  <c r="BY19" i="13"/>
  <c r="BY9" i="13"/>
  <c r="BY17" i="13"/>
  <c r="BY4" i="13"/>
  <c r="BQ8" i="13"/>
  <c r="BQ20" i="13"/>
  <c r="BQ11" i="13"/>
  <c r="BQ19" i="13"/>
  <c r="BQ9" i="13"/>
  <c r="BQ17" i="13"/>
  <c r="BQ4" i="13"/>
  <c r="BI8" i="13"/>
  <c r="BI20" i="13"/>
  <c r="BI11" i="13"/>
  <c r="BI19" i="13"/>
  <c r="BI9" i="13"/>
  <c r="BI17" i="13"/>
  <c r="BI4" i="13"/>
  <c r="BA8" i="13"/>
  <c r="BA20" i="13"/>
  <c r="BA11" i="13"/>
  <c r="BA19" i="13"/>
  <c r="BA9" i="13"/>
  <c r="BA17" i="13"/>
  <c r="BA4" i="13"/>
  <c r="AS8" i="13"/>
  <c r="AS20" i="13"/>
  <c r="AS11" i="13"/>
  <c r="AS19" i="13"/>
  <c r="AS9" i="13"/>
  <c r="AS17" i="13"/>
  <c r="AS4" i="13"/>
  <c r="AK8" i="13"/>
  <c r="AK20" i="13"/>
  <c r="AK11" i="13"/>
  <c r="AK19" i="13"/>
  <c r="AK9" i="13"/>
  <c r="AK17" i="13"/>
  <c r="AK4" i="13"/>
  <c r="AC8" i="13"/>
  <c r="AC20" i="13"/>
  <c r="AC11" i="13"/>
  <c r="AC19" i="13"/>
  <c r="AC9" i="13"/>
  <c r="AC17" i="13"/>
  <c r="AC4" i="13"/>
  <c r="U8" i="13"/>
  <c r="U20" i="13"/>
  <c r="U11" i="13"/>
  <c r="U19" i="13"/>
  <c r="U9" i="13"/>
  <c r="U17" i="13"/>
  <c r="U4" i="13"/>
  <c r="M8" i="13"/>
  <c r="M20" i="13"/>
  <c r="M11" i="13"/>
  <c r="M19" i="13"/>
  <c r="M9" i="13"/>
  <c r="M17" i="13"/>
  <c r="M4" i="13"/>
  <c r="E8" i="13"/>
  <c r="E20" i="13"/>
  <c r="E11" i="13"/>
  <c r="E19" i="13"/>
  <c r="E9" i="13"/>
  <c r="E17" i="13"/>
  <c r="E4" i="13"/>
  <c r="BR19" i="13"/>
  <c r="BG19" i="13"/>
  <c r="AL19" i="13"/>
  <c r="F19" i="13"/>
  <c r="CH18" i="13"/>
  <c r="BX18" i="13"/>
  <c r="BB18" i="13"/>
  <c r="AR18" i="13"/>
  <c r="V18" i="13"/>
  <c r="L18" i="13"/>
  <c r="CN17" i="13"/>
  <c r="BX16" i="13"/>
  <c r="BN16" i="13"/>
  <c r="AR16" i="13"/>
  <c r="AH16" i="13"/>
  <c r="L16" i="13"/>
  <c r="CO15" i="13"/>
  <c r="CD15" i="13"/>
  <c r="BI15" i="13"/>
  <c r="AX15" i="13"/>
  <c r="AC15" i="13"/>
  <c r="R15" i="13"/>
  <c r="CJ14" i="13"/>
  <c r="BY14" i="13"/>
  <c r="BN14" i="13"/>
  <c r="BD14" i="13"/>
  <c r="AS14" i="13"/>
  <c r="AH14" i="13"/>
  <c r="X14" i="13"/>
  <c r="M14" i="13"/>
  <c r="CO13" i="13"/>
  <c r="CE13" i="13"/>
  <c r="BT13" i="13"/>
  <c r="BI13" i="13"/>
  <c r="AY13" i="13"/>
  <c r="AN13" i="13"/>
  <c r="AC13" i="13"/>
  <c r="S13" i="13"/>
  <c r="H13" i="13"/>
  <c r="CJ12" i="13"/>
  <c r="BZ12" i="13"/>
  <c r="BO12" i="13"/>
  <c r="BD12" i="13"/>
  <c r="AT12" i="13"/>
  <c r="AI12" i="13"/>
  <c r="X12" i="13"/>
  <c r="N12" i="13"/>
  <c r="CP11" i="13"/>
  <c r="CE11" i="13"/>
  <c r="BJ11" i="13"/>
  <c r="AY11" i="13"/>
  <c r="AD11" i="13"/>
  <c r="S11" i="13"/>
  <c r="BZ10" i="13"/>
  <c r="AT10" i="13"/>
  <c r="N10" i="13"/>
  <c r="CL8" i="13"/>
  <c r="Z8" i="13"/>
  <c r="BZ7" i="13"/>
  <c r="BA7" i="13"/>
  <c r="Z7" i="13"/>
  <c r="J7" i="13"/>
  <c r="BI6" i="13"/>
  <c r="AV6" i="13"/>
  <c r="CG5" i="13"/>
  <c r="BO5" i="13"/>
  <c r="U5" i="13"/>
  <c r="CP4" i="13"/>
  <c r="BZ4" i="13"/>
  <c r="BJ4" i="13"/>
  <c r="AT4" i="13"/>
  <c r="AD4" i="13"/>
  <c r="N4" i="13"/>
  <c r="AP20" i="13"/>
  <c r="CJ4" i="5"/>
  <c r="CJ12" i="5"/>
  <c r="CJ10" i="5"/>
  <c r="CJ18" i="5"/>
  <c r="CB4" i="5"/>
  <c r="CB12" i="5"/>
  <c r="CB10" i="5"/>
  <c r="CB18" i="5"/>
  <c r="BT4" i="5"/>
  <c r="BT12" i="5"/>
  <c r="BT10" i="5"/>
  <c r="BT18" i="5"/>
  <c r="BL4" i="5"/>
  <c r="BL12" i="5"/>
  <c r="BL10" i="5"/>
  <c r="BL18" i="5"/>
  <c r="BD4" i="5"/>
  <c r="BD12" i="5"/>
  <c r="BD10" i="5"/>
  <c r="BD18" i="5"/>
  <c r="AV4" i="5"/>
  <c r="AV12" i="5"/>
  <c r="AV10" i="5"/>
  <c r="AV18" i="5"/>
  <c r="AN4" i="5"/>
  <c r="AN12" i="5"/>
  <c r="AN10" i="5"/>
  <c r="AN18" i="5"/>
  <c r="AF4" i="5"/>
  <c r="AF12" i="5"/>
  <c r="AF10" i="5"/>
  <c r="AF18" i="5"/>
  <c r="X4" i="5"/>
  <c r="X12" i="5"/>
  <c r="X10" i="5"/>
  <c r="X18" i="5"/>
  <c r="P4" i="5"/>
  <c r="P12" i="5"/>
  <c r="P10" i="5"/>
  <c r="P18" i="5"/>
  <c r="H4" i="5"/>
  <c r="H12" i="5"/>
  <c r="H10" i="5"/>
  <c r="H18" i="5"/>
  <c r="BL19" i="5"/>
  <c r="AF19" i="5"/>
  <c r="CM18" i="5"/>
  <c r="CC18" i="5"/>
  <c r="BG18" i="5"/>
  <c r="AW18" i="5"/>
  <c r="AA18" i="5"/>
  <c r="Q18" i="5"/>
  <c r="BL17" i="5"/>
  <c r="AF17" i="5"/>
  <c r="CM16" i="5"/>
  <c r="CC16" i="5"/>
  <c r="BG16" i="5"/>
  <c r="AW16" i="5"/>
  <c r="AA16" i="5"/>
  <c r="Q16" i="5"/>
  <c r="CC14" i="5"/>
  <c r="AW14" i="5"/>
  <c r="Q14" i="5"/>
  <c r="CJ13" i="5"/>
  <c r="BD13" i="5"/>
  <c r="X13" i="5"/>
  <c r="CE12" i="5"/>
  <c r="AY12" i="5"/>
  <c r="S12" i="5"/>
  <c r="CJ11" i="5"/>
  <c r="BD11" i="5"/>
  <c r="X11" i="5"/>
  <c r="CE10" i="5"/>
  <c r="BU10" i="5"/>
  <c r="AY10" i="5"/>
  <c r="AO10" i="5"/>
  <c r="S10" i="5"/>
  <c r="I10" i="5"/>
  <c r="CJ9" i="5"/>
  <c r="BD9" i="5"/>
  <c r="X9" i="5"/>
  <c r="CE8" i="5"/>
  <c r="BU8" i="5"/>
  <c r="AY8" i="5"/>
  <c r="AO8" i="5"/>
  <c r="S8" i="5"/>
  <c r="I8" i="5"/>
  <c r="BU6" i="5"/>
  <c r="AO6" i="5"/>
  <c r="I6" i="5"/>
  <c r="CB5" i="5"/>
  <c r="AV5" i="5"/>
  <c r="P5" i="5"/>
  <c r="BW4" i="5"/>
  <c r="AQ4" i="5"/>
  <c r="K4" i="5"/>
  <c r="CB20" i="5"/>
  <c r="AV20" i="5"/>
  <c r="P20" i="5"/>
  <c r="CN20" i="13"/>
  <c r="CN6" i="13"/>
  <c r="CN14" i="13"/>
  <c r="CN4" i="13"/>
  <c r="CN12" i="13"/>
  <c r="CF20" i="13"/>
  <c r="CF6" i="13"/>
  <c r="CF14" i="13"/>
  <c r="CF4" i="13"/>
  <c r="CF12" i="13"/>
  <c r="BX20" i="13"/>
  <c r="BX6" i="13"/>
  <c r="BX14" i="13"/>
  <c r="BX4" i="13"/>
  <c r="BX12" i="13"/>
  <c r="BP20" i="13"/>
  <c r="BP6" i="13"/>
  <c r="BP14" i="13"/>
  <c r="BP4" i="13"/>
  <c r="BP12" i="13"/>
  <c r="BH20" i="13"/>
  <c r="BH6" i="13"/>
  <c r="BH14" i="13"/>
  <c r="BH4" i="13"/>
  <c r="BH12" i="13"/>
  <c r="AZ20" i="13"/>
  <c r="AZ6" i="13"/>
  <c r="AZ14" i="13"/>
  <c r="AZ4" i="13"/>
  <c r="AZ12" i="13"/>
  <c r="AR20" i="13"/>
  <c r="AR6" i="13"/>
  <c r="AR14" i="13"/>
  <c r="AR4" i="13"/>
  <c r="AR12" i="13"/>
  <c r="AJ20" i="13"/>
  <c r="AJ6" i="13"/>
  <c r="AJ14" i="13"/>
  <c r="AJ4" i="13"/>
  <c r="AJ12" i="13"/>
  <c r="AB20" i="13"/>
  <c r="AB6" i="13"/>
  <c r="AB14" i="13"/>
  <c r="AB4" i="13"/>
  <c r="AB12" i="13"/>
  <c r="AB7" i="13"/>
  <c r="T20" i="13"/>
  <c r="T6" i="13"/>
  <c r="T14" i="13"/>
  <c r="T4" i="13"/>
  <c r="T12" i="13"/>
  <c r="T7" i="13"/>
  <c r="L20" i="13"/>
  <c r="L6" i="13"/>
  <c r="L14" i="13"/>
  <c r="L4" i="13"/>
  <c r="L12" i="13"/>
  <c r="L7" i="13"/>
  <c r="D20" i="13"/>
  <c r="D6" i="13"/>
  <c r="D14" i="13"/>
  <c r="D4" i="13"/>
  <c r="D12" i="13"/>
  <c r="D7" i="13"/>
  <c r="CL19" i="13"/>
  <c r="CB19" i="13"/>
  <c r="BP19" i="13"/>
  <c r="BF19" i="13"/>
  <c r="AV19" i="13"/>
  <c r="AJ19" i="13"/>
  <c r="Z19" i="13"/>
  <c r="P19" i="13"/>
  <c r="D19" i="13"/>
  <c r="BW18" i="13"/>
  <c r="AQ18" i="13"/>
  <c r="U18" i="13"/>
  <c r="K18" i="13"/>
  <c r="CL17" i="13"/>
  <c r="CB17" i="13"/>
  <c r="BR17" i="13"/>
  <c r="BF17" i="13"/>
  <c r="AV17" i="13"/>
  <c r="AL17" i="13"/>
  <c r="Z17" i="13"/>
  <c r="P17" i="13"/>
  <c r="F17" i="13"/>
  <c r="CG16" i="13"/>
  <c r="BW16" i="13"/>
  <c r="BA16" i="13"/>
  <c r="AQ16" i="13"/>
  <c r="U16" i="13"/>
  <c r="K16" i="13"/>
  <c r="CN15" i="13"/>
  <c r="CB15" i="13"/>
  <c r="BR15" i="13"/>
  <c r="BH15" i="13"/>
  <c r="AV15" i="13"/>
  <c r="AL15" i="13"/>
  <c r="AB15" i="13"/>
  <c r="P15" i="13"/>
  <c r="F15" i="13"/>
  <c r="BW14" i="13"/>
  <c r="AQ14" i="13"/>
  <c r="K14" i="13"/>
  <c r="CN13" i="13"/>
  <c r="CD13" i="13"/>
  <c r="BR13" i="13"/>
  <c r="BH13" i="13"/>
  <c r="AX13" i="13"/>
  <c r="AL13" i="13"/>
  <c r="AB13" i="13"/>
  <c r="R13" i="13"/>
  <c r="F13" i="13"/>
  <c r="BY12" i="13"/>
  <c r="AS12" i="13"/>
  <c r="M12" i="13"/>
  <c r="CN11" i="13"/>
  <c r="CD11" i="13"/>
  <c r="BT11" i="13"/>
  <c r="BH11" i="13"/>
  <c r="AX11" i="13"/>
  <c r="AN11" i="13"/>
  <c r="AB11" i="13"/>
  <c r="R11" i="13"/>
  <c r="H11" i="13"/>
  <c r="BY10" i="13"/>
  <c r="AS10" i="13"/>
  <c r="M10" i="13"/>
  <c r="CP9" i="13"/>
  <c r="CD9" i="13"/>
  <c r="BT9" i="13"/>
  <c r="BJ9" i="13"/>
  <c r="AX9" i="13"/>
  <c r="AN9" i="13"/>
  <c r="AD9" i="13"/>
  <c r="R9" i="13"/>
  <c r="H9" i="13"/>
  <c r="AX8" i="13"/>
  <c r="AJ8" i="13"/>
  <c r="CL7" i="13"/>
  <c r="BY7" i="13"/>
  <c r="AZ7" i="13"/>
  <c r="AL7" i="13"/>
  <c r="CG6" i="13"/>
  <c r="BT6" i="13"/>
  <c r="BF6" i="13"/>
  <c r="U6" i="13"/>
  <c r="H6" i="13"/>
  <c r="CF5" i="13"/>
  <c r="BI5" i="13"/>
  <c r="T5" i="13"/>
  <c r="CD20" i="13"/>
  <c r="R20" i="13"/>
  <c r="CB16" i="5"/>
  <c r="AV16" i="5"/>
  <c r="P16" i="5"/>
  <c r="BW15" i="5"/>
  <c r="BL15" i="5"/>
  <c r="AQ15" i="5"/>
  <c r="AF15" i="5"/>
  <c r="K15" i="5"/>
  <c r="CM14" i="5"/>
  <c r="CB14" i="5"/>
  <c r="BG14" i="5"/>
  <c r="AV14" i="5"/>
  <c r="AA14" i="5"/>
  <c r="P14" i="5"/>
  <c r="BW13" i="5"/>
  <c r="BM13" i="5"/>
  <c r="AQ13" i="5"/>
  <c r="AG13" i="5"/>
  <c r="K13" i="5"/>
  <c r="CC12" i="5"/>
  <c r="AW12" i="5"/>
  <c r="Q12" i="5"/>
  <c r="BM11" i="5"/>
  <c r="AG11" i="5"/>
  <c r="BT8" i="5"/>
  <c r="AN8" i="5"/>
  <c r="H8" i="5"/>
  <c r="CJ7" i="5"/>
  <c r="BO7" i="5"/>
  <c r="BD7" i="5"/>
  <c r="AI7" i="5"/>
  <c r="X7" i="5"/>
  <c r="CE6" i="5"/>
  <c r="BT6" i="5"/>
  <c r="AY6" i="5"/>
  <c r="AN6" i="5"/>
  <c r="S6" i="5"/>
  <c r="H6" i="5"/>
  <c r="CK5" i="5"/>
  <c r="CK2" i="5" s="1"/>
  <c r="CJ13" i="2" s="1"/>
  <c r="BO5" i="5"/>
  <c r="BE5" i="5"/>
  <c r="BE2" i="5" s="1"/>
  <c r="BD13" i="2" s="1"/>
  <c r="AI5" i="5"/>
  <c r="Y5" i="5"/>
  <c r="Y2" i="5" s="1"/>
  <c r="X13" i="2" s="1"/>
  <c r="BU4" i="5"/>
  <c r="BU2" i="5" s="1"/>
  <c r="BT13" i="2" s="1"/>
  <c r="AO4" i="5"/>
  <c r="AO2" i="5" s="1"/>
  <c r="AN13" i="2" s="1"/>
  <c r="I4" i="5"/>
  <c r="I2" i="5" s="1"/>
  <c r="H13" i="2" s="1"/>
  <c r="CK20" i="5"/>
  <c r="BE20" i="5"/>
  <c r="Y20" i="5"/>
  <c r="CM6" i="13"/>
  <c r="CM9" i="13"/>
  <c r="CM17" i="13"/>
  <c r="CM4" i="13"/>
  <c r="CM7" i="13"/>
  <c r="CM15" i="13"/>
  <c r="CE6" i="13"/>
  <c r="CE9" i="13"/>
  <c r="CE17" i="13"/>
  <c r="CE4" i="13"/>
  <c r="CE7" i="13"/>
  <c r="CE15" i="13"/>
  <c r="BW6" i="13"/>
  <c r="BW9" i="13"/>
  <c r="BW17" i="13"/>
  <c r="BW4" i="13"/>
  <c r="BW7" i="13"/>
  <c r="BW15" i="13"/>
  <c r="BO6" i="13"/>
  <c r="BO9" i="13"/>
  <c r="BO17" i="13"/>
  <c r="BO4" i="13"/>
  <c r="BO7" i="13"/>
  <c r="BO15" i="13"/>
  <c r="BG6" i="13"/>
  <c r="BG9" i="13"/>
  <c r="BG17" i="13"/>
  <c r="BG4" i="13"/>
  <c r="BG7" i="13"/>
  <c r="BG15" i="13"/>
  <c r="AY6" i="13"/>
  <c r="AY9" i="13"/>
  <c r="AY17" i="13"/>
  <c r="AY4" i="13"/>
  <c r="AY7" i="13"/>
  <c r="AY15" i="13"/>
  <c r="AQ6" i="13"/>
  <c r="AQ9" i="13"/>
  <c r="AQ17" i="13"/>
  <c r="AQ4" i="13"/>
  <c r="AQ7" i="13"/>
  <c r="AQ15" i="13"/>
  <c r="AI6" i="13"/>
  <c r="AI9" i="13"/>
  <c r="AI17" i="13"/>
  <c r="AI4" i="13"/>
  <c r="AI7" i="13"/>
  <c r="AI15" i="13"/>
  <c r="AA6" i="13"/>
  <c r="AA9" i="13"/>
  <c r="AA17" i="13"/>
  <c r="AA4" i="13"/>
  <c r="AA7" i="13"/>
  <c r="AA15" i="13"/>
  <c r="S6" i="13"/>
  <c r="S9" i="13"/>
  <c r="S17" i="13"/>
  <c r="S4" i="13"/>
  <c r="S7" i="13"/>
  <c r="S15" i="13"/>
  <c r="K6" i="13"/>
  <c r="K9" i="13"/>
  <c r="K17" i="13"/>
  <c r="K4" i="13"/>
  <c r="K7" i="13"/>
  <c r="K15" i="13"/>
  <c r="BZ19" i="13"/>
  <c r="BO19" i="13"/>
  <c r="AT19" i="13"/>
  <c r="AI19" i="13"/>
  <c r="N19" i="13"/>
  <c r="CP18" i="13"/>
  <c r="CF18" i="13"/>
  <c r="BJ18" i="13"/>
  <c r="AZ18" i="13"/>
  <c r="AD18" i="13"/>
  <c r="T18" i="13"/>
  <c r="BP17" i="13"/>
  <c r="AJ17" i="13"/>
  <c r="D17" i="13"/>
  <c r="CF16" i="13"/>
  <c r="BV16" i="13"/>
  <c r="AZ16" i="13"/>
  <c r="AP16" i="13"/>
  <c r="T16" i="13"/>
  <c r="J16" i="13"/>
  <c r="BQ15" i="13"/>
  <c r="BF15" i="13"/>
  <c r="AK15" i="13"/>
  <c r="E15" i="13"/>
  <c r="CG14" i="13"/>
  <c r="BV14" i="13"/>
  <c r="BL14" i="13"/>
  <c r="BA14" i="13"/>
  <c r="AF14" i="13"/>
  <c r="U14" i="13"/>
  <c r="J14" i="13"/>
  <c r="CM13" i="13"/>
  <c r="CB13" i="13"/>
  <c r="BQ13" i="13"/>
  <c r="BG13" i="13"/>
  <c r="AV13" i="13"/>
  <c r="AK13" i="13"/>
  <c r="AA13" i="13"/>
  <c r="P13" i="13"/>
  <c r="E13" i="13"/>
  <c r="CH12" i="13"/>
  <c r="BW12" i="13"/>
  <c r="BL12" i="13"/>
  <c r="BB12" i="13"/>
  <c r="AQ12" i="13"/>
  <c r="AF12" i="13"/>
  <c r="V12" i="13"/>
  <c r="K12" i="13"/>
  <c r="CM11" i="13"/>
  <c r="BR11" i="13"/>
  <c r="BG11" i="13"/>
  <c r="AL11" i="13"/>
  <c r="AA11" i="13"/>
  <c r="F11" i="13"/>
  <c r="CH10" i="13"/>
  <c r="BX10" i="13"/>
  <c r="BB10" i="13"/>
  <c r="AR10" i="13"/>
  <c r="V10" i="13"/>
  <c r="L10" i="13"/>
  <c r="CN9" i="13"/>
  <c r="BH9" i="13"/>
  <c r="AB9" i="13"/>
  <c r="BH8" i="13"/>
  <c r="AI8" i="13"/>
  <c r="BX7" i="13"/>
  <c r="BJ7" i="13"/>
  <c r="AK7" i="13"/>
  <c r="V7" i="13"/>
  <c r="F7" i="13"/>
  <c r="AS6" i="13"/>
  <c r="AF6" i="13"/>
  <c r="CE5" i="13"/>
  <c r="BH5" i="13"/>
  <c r="AK5" i="13"/>
  <c r="S5" i="13"/>
  <c r="CJ4" i="13"/>
  <c r="BT4" i="13"/>
  <c r="BT2" i="13" s="1"/>
  <c r="BS14" i="2" s="1"/>
  <c r="BD4" i="13"/>
  <c r="AN4" i="13"/>
  <c r="AN2" i="13" s="1"/>
  <c r="AM14" i="2" s="1"/>
  <c r="X4" i="13"/>
  <c r="H4" i="13"/>
  <c r="H2" i="13" s="1"/>
  <c r="G14" i="2" s="1"/>
  <c r="AI20" i="13"/>
  <c r="CI8" i="14"/>
  <c r="CI16" i="14"/>
  <c r="CI19" i="14"/>
  <c r="CI5" i="14"/>
  <c r="CI11" i="14"/>
  <c r="CI14" i="14"/>
  <c r="CI9" i="14"/>
  <c r="CI10" i="14"/>
  <c r="CI17" i="14"/>
  <c r="CI4" i="14"/>
  <c r="CI12" i="14"/>
  <c r="CI7" i="14"/>
  <c r="CI15" i="14"/>
  <c r="CI20" i="14"/>
  <c r="CI6" i="14"/>
  <c r="CI13" i="14"/>
  <c r="CA8" i="14"/>
  <c r="CA20" i="14"/>
  <c r="CA16" i="14"/>
  <c r="CA6" i="14"/>
  <c r="CA19" i="14"/>
  <c r="CA14" i="14"/>
  <c r="CA11" i="14"/>
  <c r="CA17" i="14"/>
  <c r="CA5" i="14"/>
  <c r="CA9" i="14"/>
  <c r="CA10" i="14"/>
  <c r="CA12" i="14"/>
  <c r="CA15" i="14"/>
  <c r="CA4" i="14"/>
  <c r="CA7" i="14"/>
  <c r="CA13" i="14"/>
  <c r="BS8" i="14"/>
  <c r="BS20" i="14"/>
  <c r="BS4" i="14"/>
  <c r="BS5" i="14"/>
  <c r="BS16" i="14"/>
  <c r="BS7" i="14"/>
  <c r="BS19" i="14"/>
  <c r="BS14" i="14"/>
  <c r="BS6" i="14"/>
  <c r="BS17" i="14"/>
  <c r="BS11" i="14"/>
  <c r="BS12" i="14"/>
  <c r="BS9" i="14"/>
  <c r="BS10" i="14"/>
  <c r="BS15" i="14"/>
  <c r="BS13" i="14"/>
  <c r="BK8" i="14"/>
  <c r="BK6" i="14"/>
  <c r="BK7" i="14"/>
  <c r="BK16" i="14"/>
  <c r="BK4" i="14"/>
  <c r="BK19" i="14"/>
  <c r="BK14" i="14"/>
  <c r="BK20" i="14"/>
  <c r="BK17" i="14"/>
  <c r="BK11" i="14"/>
  <c r="BK12" i="14"/>
  <c r="BK15" i="14"/>
  <c r="BK9" i="14"/>
  <c r="BK10" i="14"/>
  <c r="BK5" i="14"/>
  <c r="BK13" i="14"/>
  <c r="BC8" i="14"/>
  <c r="BC16" i="14"/>
  <c r="BC5" i="14"/>
  <c r="BC19" i="14"/>
  <c r="BC14" i="14"/>
  <c r="BC4" i="14"/>
  <c r="BC17" i="14"/>
  <c r="BC7" i="14"/>
  <c r="BC20" i="14"/>
  <c r="BC15" i="14"/>
  <c r="BC6" i="14"/>
  <c r="BC11" i="14"/>
  <c r="BC12" i="14"/>
  <c r="BC9" i="14"/>
  <c r="BC10" i="14"/>
  <c r="BC13" i="14"/>
  <c r="AU8" i="14"/>
  <c r="AU6" i="14"/>
  <c r="AU9" i="14"/>
  <c r="AU10" i="14"/>
  <c r="AU16" i="14"/>
  <c r="AU19" i="14"/>
  <c r="AU14" i="14"/>
  <c r="AU5" i="14"/>
  <c r="AU17" i="14"/>
  <c r="AU4" i="14"/>
  <c r="AU15" i="14"/>
  <c r="AU7" i="14"/>
  <c r="AU20" i="14"/>
  <c r="AU11" i="14"/>
  <c r="AU12" i="14"/>
  <c r="AU13" i="14"/>
  <c r="AM8" i="14"/>
  <c r="AM7" i="14"/>
  <c r="AM11" i="14"/>
  <c r="AM12" i="14"/>
  <c r="AM16" i="14"/>
  <c r="AM20" i="14"/>
  <c r="AM9" i="14"/>
  <c r="AM10" i="14"/>
  <c r="AM19" i="14"/>
  <c r="AM6" i="14"/>
  <c r="AM14" i="14"/>
  <c r="AM17" i="14"/>
  <c r="AM5" i="14"/>
  <c r="AM15" i="14"/>
  <c r="AM4" i="14"/>
  <c r="AM13" i="14"/>
  <c r="AE8" i="14"/>
  <c r="AE16" i="14"/>
  <c r="AE4" i="14"/>
  <c r="AE11" i="14"/>
  <c r="AE12" i="14"/>
  <c r="AE19" i="14"/>
  <c r="AE7" i="14"/>
  <c r="AE9" i="14"/>
  <c r="AE10" i="14"/>
  <c r="AE14" i="14"/>
  <c r="AE20" i="14"/>
  <c r="AE17" i="14"/>
  <c r="AE6" i="14"/>
  <c r="AE15" i="14"/>
  <c r="AE5" i="14"/>
  <c r="AE13" i="14"/>
  <c r="W8" i="14"/>
  <c r="W16" i="14"/>
  <c r="W5" i="14"/>
  <c r="W19" i="14"/>
  <c r="W11" i="14"/>
  <c r="W12" i="14"/>
  <c r="W14" i="14"/>
  <c r="W4" i="14"/>
  <c r="W9" i="14"/>
  <c r="W10" i="14"/>
  <c r="W17" i="14"/>
  <c r="W7" i="14"/>
  <c r="W20" i="14"/>
  <c r="W15" i="14"/>
  <c r="W6" i="14"/>
  <c r="W13" i="14"/>
  <c r="O8" i="14"/>
  <c r="O6" i="14"/>
  <c r="O16" i="14"/>
  <c r="O19" i="14"/>
  <c r="O14" i="14"/>
  <c r="O5" i="14"/>
  <c r="O11" i="14"/>
  <c r="O12" i="14"/>
  <c r="O17" i="14"/>
  <c r="O9" i="14"/>
  <c r="O10" i="14"/>
  <c r="O4" i="14"/>
  <c r="O15" i="14"/>
  <c r="O7" i="14"/>
  <c r="O20" i="14"/>
  <c r="O13" i="14"/>
  <c r="G8" i="14"/>
  <c r="G20" i="14"/>
  <c r="G4" i="14"/>
  <c r="G5" i="14"/>
  <c r="G7" i="14"/>
  <c r="G16" i="14"/>
  <c r="G19" i="14"/>
  <c r="G6" i="14"/>
  <c r="G14" i="14"/>
  <c r="G17" i="14"/>
  <c r="G11" i="14"/>
  <c r="G12" i="14"/>
  <c r="G9" i="14"/>
  <c r="G10" i="14"/>
  <c r="G15" i="14"/>
  <c r="G13" i="14"/>
  <c r="CE4" i="5"/>
  <c r="CE2" i="5" s="1"/>
  <c r="CD13" i="2" s="1"/>
  <c r="AY4" i="5"/>
  <c r="AY2" i="5" s="1"/>
  <c r="AX13" i="2" s="1"/>
  <c r="S4" i="5"/>
  <c r="S2" i="5" s="1"/>
  <c r="R13" i="2" s="1"/>
  <c r="CJ20" i="5"/>
  <c r="BD20" i="5"/>
  <c r="X20" i="5"/>
  <c r="CL4" i="13"/>
  <c r="CL12" i="13"/>
  <c r="CL10" i="13"/>
  <c r="CL18" i="13"/>
  <c r="CL5" i="13"/>
  <c r="CD4" i="13"/>
  <c r="CD2" i="13" s="1"/>
  <c r="CC14" i="2" s="1"/>
  <c r="CD12" i="13"/>
  <c r="CD10" i="13"/>
  <c r="CD18" i="13"/>
  <c r="CD5" i="13"/>
  <c r="BV4" i="13"/>
  <c r="BV12" i="13"/>
  <c r="BV10" i="13"/>
  <c r="BV18" i="13"/>
  <c r="BV5" i="13"/>
  <c r="BN4" i="13"/>
  <c r="BN12" i="13"/>
  <c r="BN10" i="13"/>
  <c r="BN18" i="13"/>
  <c r="BN5" i="13"/>
  <c r="BF4" i="13"/>
  <c r="BF12" i="13"/>
  <c r="BF10" i="13"/>
  <c r="BF18" i="13"/>
  <c r="BF5" i="13"/>
  <c r="AX4" i="13"/>
  <c r="AX12" i="13"/>
  <c r="AX10" i="13"/>
  <c r="AX18" i="13"/>
  <c r="AX5" i="13"/>
  <c r="AP4" i="13"/>
  <c r="AP12" i="13"/>
  <c r="AP10" i="13"/>
  <c r="AP18" i="13"/>
  <c r="AP5" i="13"/>
  <c r="AH4" i="13"/>
  <c r="AH12" i="13"/>
  <c r="AH10" i="13"/>
  <c r="AH18" i="13"/>
  <c r="AH5" i="13"/>
  <c r="Z4" i="13"/>
  <c r="Z12" i="13"/>
  <c r="Z10" i="13"/>
  <c r="Z18" i="13"/>
  <c r="Z5" i="13"/>
  <c r="R4" i="13"/>
  <c r="R2" i="13" s="1"/>
  <c r="Q14" i="2" s="1"/>
  <c r="R12" i="13"/>
  <c r="R10" i="13"/>
  <c r="R18" i="13"/>
  <c r="R5" i="13"/>
  <c r="J4" i="13"/>
  <c r="J12" i="13"/>
  <c r="J10" i="13"/>
  <c r="J18" i="13"/>
  <c r="J5" i="13"/>
  <c r="BN19" i="13"/>
  <c r="AH19" i="13"/>
  <c r="BN17" i="13"/>
  <c r="AH17" i="13"/>
  <c r="CJ15" i="13"/>
  <c r="BZ15" i="13"/>
  <c r="BD15" i="13"/>
  <c r="AT15" i="13"/>
  <c r="X15" i="13"/>
  <c r="N15" i="13"/>
  <c r="CE14" i="13"/>
  <c r="AY14" i="13"/>
  <c r="S14" i="13"/>
  <c r="CL13" i="13"/>
  <c r="BZ13" i="13"/>
  <c r="BP13" i="13"/>
  <c r="BF13" i="13"/>
  <c r="AT13" i="13"/>
  <c r="AJ13" i="13"/>
  <c r="Z13" i="13"/>
  <c r="N13" i="13"/>
  <c r="D13" i="13"/>
  <c r="CG12" i="13"/>
  <c r="BA12" i="13"/>
  <c r="U12" i="13"/>
  <c r="CL11" i="13"/>
  <c r="CB11" i="13"/>
  <c r="BP11" i="13"/>
  <c r="BF11" i="13"/>
  <c r="AV11" i="13"/>
  <c r="AJ11" i="13"/>
  <c r="Z11" i="13"/>
  <c r="P11" i="13"/>
  <c r="D11" i="13"/>
  <c r="CG10" i="13"/>
  <c r="BW10" i="13"/>
  <c r="BA10" i="13"/>
  <c r="AQ10" i="13"/>
  <c r="U10" i="13"/>
  <c r="K10" i="13"/>
  <c r="CL9" i="13"/>
  <c r="CB9" i="13"/>
  <c r="BR9" i="13"/>
  <c r="BF9" i="13"/>
  <c r="AV9" i="13"/>
  <c r="AL9" i="13"/>
  <c r="Z9" i="13"/>
  <c r="P9" i="13"/>
  <c r="F9" i="13"/>
  <c r="CF8" i="13"/>
  <c r="BG8" i="13"/>
  <c r="AH8" i="13"/>
  <c r="T8" i="13"/>
  <c r="CH7" i="13"/>
  <c r="BV7" i="13"/>
  <c r="BI7" i="13"/>
  <c r="AJ7" i="13"/>
  <c r="U7" i="13"/>
  <c r="E7" i="13"/>
  <c r="BQ6" i="13"/>
  <c r="BD6" i="13"/>
  <c r="AP6" i="13"/>
  <c r="E6" i="13"/>
  <c r="BY5" i="13"/>
  <c r="BG5" i="13"/>
  <c r="AJ5" i="13"/>
  <c r="M5" i="13"/>
  <c r="BW20" i="13"/>
  <c r="AH20" i="13"/>
  <c r="K20" i="13"/>
  <c r="CP20" i="14"/>
  <c r="CP11" i="14"/>
  <c r="CP19" i="14"/>
  <c r="CP4" i="14"/>
  <c r="CP9" i="14"/>
  <c r="CP10" i="14"/>
  <c r="CP14" i="14"/>
  <c r="CP17" i="14"/>
  <c r="CP7" i="14"/>
  <c r="CP8" i="14"/>
  <c r="CP12" i="14"/>
  <c r="CP6" i="14"/>
  <c r="CP15" i="14"/>
  <c r="CP18" i="14"/>
  <c r="CP13" i="14"/>
  <c r="CP5" i="14"/>
  <c r="CP16" i="14"/>
  <c r="CH20" i="14"/>
  <c r="CH11" i="14"/>
  <c r="CH19" i="14"/>
  <c r="CH5" i="14"/>
  <c r="CH14" i="14"/>
  <c r="CH17" i="14"/>
  <c r="CH9" i="14"/>
  <c r="CH10" i="14"/>
  <c r="CH4" i="14"/>
  <c r="CH8" i="14"/>
  <c r="CH12" i="14"/>
  <c r="CH7" i="14"/>
  <c r="CH15" i="14"/>
  <c r="CH18" i="14"/>
  <c r="CH6" i="14"/>
  <c r="CH13" i="14"/>
  <c r="CH16" i="14"/>
  <c r="BZ20" i="14"/>
  <c r="BZ11" i="14"/>
  <c r="BZ6" i="14"/>
  <c r="BZ19" i="14"/>
  <c r="BZ14" i="14"/>
  <c r="BZ17" i="14"/>
  <c r="BZ5" i="14"/>
  <c r="BZ9" i="14"/>
  <c r="BZ10" i="14"/>
  <c r="BZ12" i="14"/>
  <c r="BZ8" i="14"/>
  <c r="BZ15" i="14"/>
  <c r="BZ4" i="14"/>
  <c r="BZ2" i="14" s="1"/>
  <c r="BY15" i="2" s="1"/>
  <c r="BZ18" i="14"/>
  <c r="BZ7" i="14"/>
  <c r="BZ13" i="14"/>
  <c r="BZ16" i="14"/>
  <c r="BR20" i="14"/>
  <c r="BR11" i="14"/>
  <c r="BR7" i="14"/>
  <c r="BR19" i="14"/>
  <c r="BR14" i="14"/>
  <c r="BR17" i="14"/>
  <c r="BR6" i="14"/>
  <c r="BR12" i="14"/>
  <c r="BR9" i="14"/>
  <c r="BR10" i="14"/>
  <c r="BR15" i="14"/>
  <c r="BR5" i="14"/>
  <c r="BR8" i="14"/>
  <c r="BR18" i="14"/>
  <c r="BR13" i="14"/>
  <c r="BR4" i="14"/>
  <c r="BR16" i="14"/>
  <c r="BJ20" i="14"/>
  <c r="BJ11" i="14"/>
  <c r="BJ4" i="14"/>
  <c r="BJ5" i="14"/>
  <c r="BJ19" i="14"/>
  <c r="BJ14" i="14"/>
  <c r="BJ17" i="14"/>
  <c r="BJ7" i="14"/>
  <c r="BJ6" i="14"/>
  <c r="BJ12" i="14"/>
  <c r="BJ15" i="14"/>
  <c r="BJ9" i="14"/>
  <c r="BJ10" i="14"/>
  <c r="BJ18" i="14"/>
  <c r="BJ8" i="14"/>
  <c r="BJ13" i="14"/>
  <c r="BJ16" i="14"/>
  <c r="BB20" i="14"/>
  <c r="BB11" i="14"/>
  <c r="BB6" i="14"/>
  <c r="BB7" i="14"/>
  <c r="BB5" i="14"/>
  <c r="BB19" i="14"/>
  <c r="BB14" i="14"/>
  <c r="BB17" i="14"/>
  <c r="BB4" i="14"/>
  <c r="BB15" i="14"/>
  <c r="BB12" i="14"/>
  <c r="BB18" i="14"/>
  <c r="BB9" i="14"/>
  <c r="BB10" i="14"/>
  <c r="BB13" i="14"/>
  <c r="BB8" i="14"/>
  <c r="BB16" i="14"/>
  <c r="AT20" i="14"/>
  <c r="AT11" i="14"/>
  <c r="AT8" i="14"/>
  <c r="AT19" i="14"/>
  <c r="AT14" i="14"/>
  <c r="AT17" i="14"/>
  <c r="AT5" i="14"/>
  <c r="AT4" i="14"/>
  <c r="AT15" i="14"/>
  <c r="AT7" i="14"/>
  <c r="AT18" i="14"/>
  <c r="AT12" i="14"/>
  <c r="AT13" i="14"/>
  <c r="AT6" i="14"/>
  <c r="AT9" i="14"/>
  <c r="AT10" i="14"/>
  <c r="AT16" i="14"/>
  <c r="AL20" i="14"/>
  <c r="AL11" i="14"/>
  <c r="AL9" i="14"/>
  <c r="AL10" i="14"/>
  <c r="AL19" i="14"/>
  <c r="AL6" i="14"/>
  <c r="AL8" i="14"/>
  <c r="AL14" i="14"/>
  <c r="AL17" i="14"/>
  <c r="AL5" i="14"/>
  <c r="AL15" i="14"/>
  <c r="AL18" i="14"/>
  <c r="AL4" i="14"/>
  <c r="AL13" i="14"/>
  <c r="AL7" i="14"/>
  <c r="AL12" i="14"/>
  <c r="AL16" i="14"/>
  <c r="AD20" i="14"/>
  <c r="AD11" i="14"/>
  <c r="AD4" i="14"/>
  <c r="AD12" i="14"/>
  <c r="AD19" i="14"/>
  <c r="AD7" i="14"/>
  <c r="AD9" i="14"/>
  <c r="AD10" i="14"/>
  <c r="AD14" i="14"/>
  <c r="AD17" i="14"/>
  <c r="AD8" i="14"/>
  <c r="AD6" i="14"/>
  <c r="AD15" i="14"/>
  <c r="AD18" i="14"/>
  <c r="AD5" i="14"/>
  <c r="AD13" i="14"/>
  <c r="AD16" i="14"/>
  <c r="V20" i="14"/>
  <c r="V11" i="14"/>
  <c r="V5" i="14"/>
  <c r="V19" i="14"/>
  <c r="V12" i="14"/>
  <c r="V14" i="14"/>
  <c r="V17" i="14"/>
  <c r="V4" i="14"/>
  <c r="V9" i="14"/>
  <c r="V10" i="14"/>
  <c r="V7" i="14"/>
  <c r="V8" i="14"/>
  <c r="V15" i="14"/>
  <c r="V6" i="14"/>
  <c r="V18" i="14"/>
  <c r="V13" i="14"/>
  <c r="V16" i="14"/>
  <c r="N20" i="14"/>
  <c r="N11" i="14"/>
  <c r="N19" i="14"/>
  <c r="N14" i="14"/>
  <c r="N17" i="14"/>
  <c r="N5" i="14"/>
  <c r="N12" i="14"/>
  <c r="N9" i="14"/>
  <c r="N10" i="14"/>
  <c r="N4" i="14"/>
  <c r="N8" i="14"/>
  <c r="N15" i="14"/>
  <c r="N7" i="14"/>
  <c r="N18" i="14"/>
  <c r="N13" i="14"/>
  <c r="N6" i="14"/>
  <c r="N16" i="14"/>
  <c r="F20" i="14"/>
  <c r="F11" i="14"/>
  <c r="F19" i="14"/>
  <c r="C19" i="14" s="1"/>
  <c r="F6" i="14"/>
  <c r="F14" i="14"/>
  <c r="F17" i="14"/>
  <c r="F12" i="14"/>
  <c r="F5" i="14"/>
  <c r="F9" i="14"/>
  <c r="F10" i="14"/>
  <c r="F15" i="14"/>
  <c r="F8" i="14"/>
  <c r="F18" i="14"/>
  <c r="F4" i="14"/>
  <c r="F13" i="14"/>
  <c r="F7" i="14"/>
  <c r="F16" i="14"/>
  <c r="CN14" i="14"/>
  <c r="CF14" i="14"/>
  <c r="BX14" i="14"/>
  <c r="BP14" i="14"/>
  <c r="BH14" i="14"/>
  <c r="AZ14" i="14"/>
  <c r="AR14" i="14"/>
  <c r="AJ14" i="14"/>
  <c r="AB14" i="14"/>
  <c r="T14" i="14"/>
  <c r="L14" i="14"/>
  <c r="D14" i="14"/>
  <c r="CL12" i="14"/>
  <c r="CD12" i="14"/>
  <c r="BV12" i="14"/>
  <c r="BD12" i="14"/>
  <c r="AC12" i="14"/>
  <c r="T12" i="14"/>
  <c r="J12" i="14"/>
  <c r="CN11" i="14"/>
  <c r="BV11" i="14"/>
  <c r="BD11" i="14"/>
  <c r="AK11" i="14"/>
  <c r="AB11" i="14"/>
  <c r="J11" i="14"/>
  <c r="CN10" i="14"/>
  <c r="BV10" i="14"/>
  <c r="BL10" i="14"/>
  <c r="AK10" i="14"/>
  <c r="AB10" i="14"/>
  <c r="J10" i="14"/>
  <c r="CD9" i="14"/>
  <c r="BL9" i="14"/>
  <c r="AK9" i="14"/>
  <c r="R9" i="14"/>
  <c r="CD8" i="14"/>
  <c r="BL8" i="14"/>
  <c r="AS8" i="14"/>
  <c r="AJ8" i="14"/>
  <c r="R8" i="14"/>
  <c r="BQ7" i="14"/>
  <c r="AV7" i="14"/>
  <c r="AB7" i="14"/>
  <c r="P7" i="14"/>
  <c r="BX6" i="14"/>
  <c r="BN6" i="14"/>
  <c r="BD6" i="14"/>
  <c r="AH6" i="14"/>
  <c r="X6" i="14"/>
  <c r="CF5" i="14"/>
  <c r="BV5" i="14"/>
  <c r="AZ5" i="14"/>
  <c r="AP5" i="14"/>
  <c r="U5" i="14"/>
  <c r="CN4" i="14"/>
  <c r="BH4" i="14"/>
  <c r="AC4" i="14"/>
  <c r="R4" i="14"/>
  <c r="H4" i="14"/>
  <c r="CJ20" i="14"/>
  <c r="BY20" i="14"/>
  <c r="AJ20" i="14"/>
  <c r="Z20" i="14"/>
  <c r="D20" i="14"/>
  <c r="CN7" i="6"/>
  <c r="CN15" i="6"/>
  <c r="CN18" i="6"/>
  <c r="CN19" i="6"/>
  <c r="CN10" i="6"/>
  <c r="CN20" i="6"/>
  <c r="CN4" i="6"/>
  <c r="CF7" i="6"/>
  <c r="CF15" i="6"/>
  <c r="CF20" i="6"/>
  <c r="CF4" i="6"/>
  <c r="CF5" i="6"/>
  <c r="CF6" i="6"/>
  <c r="BX7" i="6"/>
  <c r="BX15" i="6"/>
  <c r="BX5" i="6"/>
  <c r="BX6" i="6"/>
  <c r="BX20" i="6"/>
  <c r="BX4" i="6"/>
  <c r="BX8" i="6"/>
  <c r="BX9" i="6"/>
  <c r="BP7" i="6"/>
  <c r="BP15" i="6"/>
  <c r="BP8" i="6"/>
  <c r="BP9" i="6"/>
  <c r="BP5" i="6"/>
  <c r="BP6" i="6"/>
  <c r="BP10" i="6"/>
  <c r="BP11" i="6"/>
  <c r="BP12" i="6"/>
  <c r="BH7" i="6"/>
  <c r="BH15" i="6"/>
  <c r="BH10" i="6"/>
  <c r="BH11" i="6"/>
  <c r="BH12" i="6"/>
  <c r="BH8" i="6"/>
  <c r="BH9" i="6"/>
  <c r="BH13" i="6"/>
  <c r="BH14" i="6"/>
  <c r="AZ7" i="6"/>
  <c r="AZ15" i="6"/>
  <c r="AZ13" i="6"/>
  <c r="AZ14" i="6"/>
  <c r="AZ10" i="6"/>
  <c r="AZ11" i="6"/>
  <c r="AZ12" i="6"/>
  <c r="AZ20" i="6"/>
  <c r="AZ4" i="6"/>
  <c r="AZ16" i="6"/>
  <c r="AZ17" i="6"/>
  <c r="AR7" i="6"/>
  <c r="AR15" i="6"/>
  <c r="AR16" i="6"/>
  <c r="AR17" i="6"/>
  <c r="AR13" i="6"/>
  <c r="AR14" i="6"/>
  <c r="AR5" i="6"/>
  <c r="AR6" i="6"/>
  <c r="AR18" i="6"/>
  <c r="AR19" i="6"/>
  <c r="AJ7" i="6"/>
  <c r="AJ15" i="6"/>
  <c r="AJ18" i="6"/>
  <c r="AJ19" i="6"/>
  <c r="AJ16" i="6"/>
  <c r="AJ17" i="6"/>
  <c r="AJ8" i="6"/>
  <c r="AJ9" i="6"/>
  <c r="AJ20" i="6"/>
  <c r="AB7" i="6"/>
  <c r="AB15" i="6"/>
  <c r="AB18" i="6"/>
  <c r="AB19" i="6"/>
  <c r="AB10" i="6"/>
  <c r="AB20" i="6"/>
  <c r="AB4" i="6"/>
  <c r="T7" i="6"/>
  <c r="T15" i="6"/>
  <c r="T20" i="6"/>
  <c r="T4" i="6"/>
  <c r="T5" i="6"/>
  <c r="T6" i="6"/>
  <c r="L7" i="6"/>
  <c r="L15" i="6"/>
  <c r="L5" i="6"/>
  <c r="L6" i="6"/>
  <c r="L20" i="6"/>
  <c r="L4" i="6"/>
  <c r="L8" i="6"/>
  <c r="L9" i="6"/>
  <c r="D7" i="6"/>
  <c r="D15" i="6"/>
  <c r="D8" i="6"/>
  <c r="D9" i="6"/>
  <c r="D5" i="6"/>
  <c r="D6" i="6"/>
  <c r="D10" i="6"/>
  <c r="D11" i="6"/>
  <c r="D12" i="6"/>
  <c r="CK19" i="6"/>
  <c r="K19" i="6"/>
  <c r="BY18" i="6"/>
  <c r="BI18" i="6"/>
  <c r="AG18" i="6"/>
  <c r="CI17" i="6"/>
  <c r="BW17" i="6"/>
  <c r="AU17" i="6"/>
  <c r="T17" i="6"/>
  <c r="E17" i="6"/>
  <c r="CG16" i="6"/>
  <c r="D16" i="6"/>
  <c r="BC15" i="6"/>
  <c r="AC15" i="6"/>
  <c r="CN14" i="6"/>
  <c r="BY14" i="6"/>
  <c r="BM14" i="6"/>
  <c r="AW14" i="6"/>
  <c r="AK14" i="6"/>
  <c r="BU13" i="6"/>
  <c r="BE13" i="6"/>
  <c r="AS13" i="6"/>
  <c r="AC13" i="6"/>
  <c r="M13" i="6"/>
  <c r="CM12" i="6"/>
  <c r="BK12" i="6"/>
  <c r="AJ12" i="6"/>
  <c r="V12" i="6"/>
  <c r="I12" i="6"/>
  <c r="CF11" i="6"/>
  <c r="BS11" i="6"/>
  <c r="BC11" i="6"/>
  <c r="AR11" i="6"/>
  <c r="AD11" i="6"/>
  <c r="CO10" i="6"/>
  <c r="BX10" i="6"/>
  <c r="BJ10" i="6"/>
  <c r="AU10" i="6"/>
  <c r="AD10" i="6"/>
  <c r="CK9" i="6"/>
  <c r="Y9" i="6"/>
  <c r="BI7" i="6"/>
  <c r="AT7" i="6"/>
  <c r="BQ6" i="6"/>
  <c r="BB6" i="6"/>
  <c r="AK6" i="6"/>
  <c r="E6" i="6"/>
  <c r="BZ5" i="6"/>
  <c r="BH5" i="6"/>
  <c r="AO5" i="6"/>
  <c r="W5" i="6"/>
  <c r="W2" i="6" s="1"/>
  <c r="V16" i="2" s="1"/>
  <c r="E5" i="6"/>
  <c r="BZ4" i="6"/>
  <c r="BK4" i="6"/>
  <c r="AT4" i="6"/>
  <c r="N4" i="6"/>
  <c r="CI20" i="6"/>
  <c r="BQ20" i="6"/>
  <c r="AE20" i="6"/>
  <c r="CI6" i="15"/>
  <c r="CI14" i="15"/>
  <c r="CI9" i="15"/>
  <c r="CI8" i="15"/>
  <c r="CI10" i="15"/>
  <c r="CI12" i="15"/>
  <c r="CI20" i="15"/>
  <c r="CI5" i="15"/>
  <c r="CI7" i="15"/>
  <c r="CI4" i="15"/>
  <c r="CI18" i="15"/>
  <c r="CI19" i="15"/>
  <c r="CI11" i="15"/>
  <c r="CI15" i="15"/>
  <c r="CI16" i="15"/>
  <c r="CI13" i="15"/>
  <c r="CA6" i="15"/>
  <c r="CA14" i="15"/>
  <c r="CA9" i="15"/>
  <c r="CA4" i="15"/>
  <c r="CA5" i="15"/>
  <c r="CA10" i="15"/>
  <c r="CA13" i="15"/>
  <c r="CA20" i="15"/>
  <c r="CA15" i="15"/>
  <c r="CA7" i="15"/>
  <c r="CA12" i="15"/>
  <c r="CA8" i="15"/>
  <c r="CA11" i="15"/>
  <c r="BS6" i="15"/>
  <c r="BS14" i="15"/>
  <c r="BS9" i="15"/>
  <c r="BS20" i="15"/>
  <c r="BS5" i="15"/>
  <c r="BS7" i="15"/>
  <c r="BS8" i="15"/>
  <c r="BS10" i="15"/>
  <c r="BS12" i="15"/>
  <c r="BS11" i="15"/>
  <c r="BS15" i="15"/>
  <c r="BS16" i="15"/>
  <c r="BS17" i="15"/>
  <c r="BS4" i="15"/>
  <c r="BK6" i="15"/>
  <c r="BK14" i="15"/>
  <c r="BK9" i="15"/>
  <c r="BK11" i="15"/>
  <c r="BK13" i="15"/>
  <c r="BK4" i="15"/>
  <c r="BK8" i="15"/>
  <c r="BK10" i="15"/>
  <c r="BK12" i="15"/>
  <c r="BK5" i="15"/>
  <c r="BK18" i="15"/>
  <c r="BK19" i="15"/>
  <c r="BK20" i="15"/>
  <c r="BK7" i="15"/>
  <c r="BC6" i="15"/>
  <c r="BC14" i="15"/>
  <c r="BC9" i="15"/>
  <c r="BC8" i="15"/>
  <c r="BC10" i="15"/>
  <c r="BC12" i="15"/>
  <c r="BC20" i="15"/>
  <c r="BC5" i="15"/>
  <c r="BC7" i="15"/>
  <c r="BC4" i="15"/>
  <c r="BC11" i="15"/>
  <c r="BC15" i="15"/>
  <c r="BC16" i="15"/>
  <c r="BC17" i="15"/>
  <c r="AU6" i="15"/>
  <c r="AU14" i="15"/>
  <c r="AU9" i="15"/>
  <c r="AU4" i="15"/>
  <c r="AU20" i="15"/>
  <c r="AU8" i="15"/>
  <c r="AU13" i="15"/>
  <c r="AU7" i="15"/>
  <c r="AU12" i="15"/>
  <c r="AU10" i="15"/>
  <c r="AU18" i="15"/>
  <c r="AU19" i="15"/>
  <c r="AU5" i="15"/>
  <c r="AU11" i="15"/>
  <c r="AU15" i="15"/>
  <c r="AU16" i="15"/>
  <c r="AU17" i="15"/>
  <c r="AM6" i="15"/>
  <c r="AM14" i="15"/>
  <c r="AM9" i="15"/>
  <c r="AM20" i="15"/>
  <c r="AM5" i="15"/>
  <c r="AM7" i="15"/>
  <c r="AM8" i="15"/>
  <c r="AM10" i="15"/>
  <c r="AM12" i="15"/>
  <c r="AM15" i="15"/>
  <c r="AM16" i="15"/>
  <c r="AM17" i="15"/>
  <c r="AM11" i="15"/>
  <c r="AM4" i="15"/>
  <c r="AM18" i="15"/>
  <c r="AM19" i="15"/>
  <c r="AE6" i="15"/>
  <c r="AE14" i="15"/>
  <c r="AE9" i="15"/>
  <c r="AE11" i="15"/>
  <c r="AE13" i="15"/>
  <c r="AE4" i="15"/>
  <c r="AE8" i="15"/>
  <c r="AE10" i="15"/>
  <c r="AE18" i="15"/>
  <c r="AE19" i="15"/>
  <c r="AE5" i="15"/>
  <c r="AE15" i="15"/>
  <c r="AE16" i="15"/>
  <c r="AE17" i="15"/>
  <c r="AE20" i="15"/>
  <c r="AE12" i="15"/>
  <c r="AE7" i="15"/>
  <c r="W6" i="15"/>
  <c r="W14" i="15"/>
  <c r="W9" i="15"/>
  <c r="W8" i="15"/>
  <c r="W10" i="15"/>
  <c r="W12" i="15"/>
  <c r="W20" i="15"/>
  <c r="W5" i="15"/>
  <c r="W7" i="15"/>
  <c r="W4" i="15"/>
  <c r="W18" i="15"/>
  <c r="W19" i="15"/>
  <c r="W11" i="15"/>
  <c r="W15" i="15"/>
  <c r="W16" i="15"/>
  <c r="W17" i="15"/>
  <c r="O6" i="15"/>
  <c r="O14" i="15"/>
  <c r="O9" i="15"/>
  <c r="O4" i="15"/>
  <c r="O7" i="15"/>
  <c r="O10" i="15"/>
  <c r="O13" i="15"/>
  <c r="O15" i="15"/>
  <c r="O16" i="15"/>
  <c r="O5" i="15"/>
  <c r="O12" i="15"/>
  <c r="O20" i="15"/>
  <c r="O8" i="15"/>
  <c r="O11" i="15"/>
  <c r="G6" i="15"/>
  <c r="G14" i="15"/>
  <c r="G9" i="15"/>
  <c r="G20" i="15"/>
  <c r="G5" i="15"/>
  <c r="G7" i="15"/>
  <c r="G8" i="15"/>
  <c r="G10" i="15"/>
  <c r="G12" i="15"/>
  <c r="G4" i="15"/>
  <c r="G11" i="15"/>
  <c r="G16" i="15"/>
  <c r="G17" i="15"/>
  <c r="BS19" i="15"/>
  <c r="BS18" i="15"/>
  <c r="BK17" i="15"/>
  <c r="I17" i="15"/>
  <c r="BK16" i="15"/>
  <c r="BL12" i="14"/>
  <c r="AK12" i="14"/>
  <c r="AB12" i="14"/>
  <c r="R12" i="14"/>
  <c r="CD11" i="14"/>
  <c r="BL11" i="14"/>
  <c r="AS11" i="14"/>
  <c r="AJ11" i="14"/>
  <c r="R11" i="14"/>
  <c r="CD10" i="14"/>
  <c r="BT10" i="14"/>
  <c r="AS10" i="14"/>
  <c r="AJ10" i="14"/>
  <c r="R10" i="14"/>
  <c r="H10" i="14"/>
  <c r="CL9" i="14"/>
  <c r="BT9" i="14"/>
  <c r="AS9" i="14"/>
  <c r="Z9" i="14"/>
  <c r="H9" i="14"/>
  <c r="CL8" i="14"/>
  <c r="BT8" i="14"/>
  <c r="AR8" i="14"/>
  <c r="Z8" i="14"/>
  <c r="H8" i="14"/>
  <c r="CJ7" i="14"/>
  <c r="BP7" i="14"/>
  <c r="AK7" i="14"/>
  <c r="E7" i="14"/>
  <c r="L6" i="14"/>
  <c r="CO5" i="14"/>
  <c r="T5" i="14"/>
  <c r="J5" i="14"/>
  <c r="CL4" i="14"/>
  <c r="BQ4" i="14"/>
  <c r="BF4" i="14"/>
  <c r="AV4" i="14"/>
  <c r="AB4" i="14"/>
  <c r="BX20" i="14"/>
  <c r="BN20" i="14"/>
  <c r="BD20" i="14"/>
  <c r="X20" i="14"/>
  <c r="M20" i="14"/>
  <c r="CM10" i="6"/>
  <c r="CM18" i="6"/>
  <c r="CM16" i="6"/>
  <c r="CM17" i="6"/>
  <c r="CM8" i="6"/>
  <c r="CM9" i="6"/>
  <c r="CE10" i="6"/>
  <c r="CE18" i="6"/>
  <c r="CE19" i="6"/>
  <c r="CE20" i="6"/>
  <c r="CE4" i="6"/>
  <c r="BW10" i="6"/>
  <c r="BW18" i="6"/>
  <c r="BW20" i="6"/>
  <c r="BW4" i="6"/>
  <c r="BW5" i="6"/>
  <c r="BW6" i="6"/>
  <c r="BW7" i="6"/>
  <c r="BO10" i="6"/>
  <c r="BO18" i="6"/>
  <c r="BO5" i="6"/>
  <c r="BO6" i="6"/>
  <c r="BO7" i="6"/>
  <c r="BO20" i="6"/>
  <c r="BO4" i="6"/>
  <c r="BO8" i="6"/>
  <c r="BO9" i="6"/>
  <c r="BG10" i="6"/>
  <c r="BG18" i="6"/>
  <c r="BG8" i="6"/>
  <c r="BG9" i="6"/>
  <c r="BG5" i="6"/>
  <c r="BG6" i="6"/>
  <c r="BG7" i="6"/>
  <c r="BG11" i="6"/>
  <c r="BG12" i="6"/>
  <c r="AY10" i="6"/>
  <c r="AY18" i="6"/>
  <c r="AY11" i="6"/>
  <c r="AY12" i="6"/>
  <c r="AY8" i="6"/>
  <c r="AY9" i="6"/>
  <c r="AY13" i="6"/>
  <c r="AY14" i="6"/>
  <c r="AY15" i="6"/>
  <c r="AQ10" i="6"/>
  <c r="AQ18" i="6"/>
  <c r="AQ13" i="6"/>
  <c r="AQ14" i="6"/>
  <c r="AQ15" i="6"/>
  <c r="AQ11" i="6"/>
  <c r="AQ12" i="6"/>
  <c r="AQ20" i="6"/>
  <c r="AQ4" i="6"/>
  <c r="AQ16" i="6"/>
  <c r="AQ17" i="6"/>
  <c r="AI10" i="6"/>
  <c r="AI18" i="6"/>
  <c r="AI16" i="6"/>
  <c r="AI17" i="6"/>
  <c r="AI13" i="6"/>
  <c r="AI14" i="6"/>
  <c r="AI15" i="6"/>
  <c r="AI5" i="6"/>
  <c r="AI6" i="6"/>
  <c r="AI7" i="6"/>
  <c r="AI19" i="6"/>
  <c r="AA10" i="6"/>
  <c r="AA18" i="6"/>
  <c r="AA19" i="6"/>
  <c r="AA16" i="6"/>
  <c r="AA17" i="6"/>
  <c r="AA8" i="6"/>
  <c r="AA9" i="6"/>
  <c r="AA20" i="6"/>
  <c r="S10" i="6"/>
  <c r="S18" i="6"/>
  <c r="S19" i="6"/>
  <c r="S20" i="6"/>
  <c r="S4" i="6"/>
  <c r="K10" i="6"/>
  <c r="K18" i="6"/>
  <c r="K20" i="6"/>
  <c r="K4" i="6"/>
  <c r="K5" i="6"/>
  <c r="K6" i="6"/>
  <c r="K7" i="6"/>
  <c r="CI19" i="6"/>
  <c r="BX19" i="6"/>
  <c r="AW19" i="6"/>
  <c r="CI18" i="6"/>
  <c r="BX18" i="6"/>
  <c r="BH18" i="6"/>
  <c r="AU18" i="6"/>
  <c r="U18" i="6"/>
  <c r="CG17" i="6"/>
  <c r="AE17" i="6"/>
  <c r="S17" i="6"/>
  <c r="D17" i="6"/>
  <c r="CF16" i="6"/>
  <c r="BQ16" i="6"/>
  <c r="AC16" i="6"/>
  <c r="AM15" i="6"/>
  <c r="AA15" i="6"/>
  <c r="M15" i="6"/>
  <c r="CM14" i="6"/>
  <c r="BX14" i="6"/>
  <c r="AJ14" i="6"/>
  <c r="CG13" i="6"/>
  <c r="AB13" i="6"/>
  <c r="L13" i="6"/>
  <c r="AU12" i="6"/>
  <c r="AI12" i="6"/>
  <c r="T12" i="6"/>
  <c r="CE11" i="6"/>
  <c r="BO11" i="6"/>
  <c r="BB11" i="6"/>
  <c r="AC11" i="6"/>
  <c r="Q11" i="6"/>
  <c r="AS10" i="6"/>
  <c r="AC10" i="6"/>
  <c r="L10" i="6"/>
  <c r="CF9" i="6"/>
  <c r="BS9" i="6"/>
  <c r="BA9" i="6"/>
  <c r="AM9" i="6"/>
  <c r="T9" i="6"/>
  <c r="G9" i="6"/>
  <c r="BJ8" i="6"/>
  <c r="AU8" i="6"/>
  <c r="BU7" i="6"/>
  <c r="AQ7" i="6"/>
  <c r="I7" i="6"/>
  <c r="CE6" i="6"/>
  <c r="AZ6" i="6"/>
  <c r="AJ6" i="6"/>
  <c r="S6" i="6"/>
  <c r="CN5" i="6"/>
  <c r="BU5" i="6"/>
  <c r="BU2" i="6" s="1"/>
  <c r="BT16" i="2" s="1"/>
  <c r="BC5" i="6"/>
  <c r="BC2" i="6" s="1"/>
  <c r="BB16" i="2" s="1"/>
  <c r="AK5" i="6"/>
  <c r="S5" i="6"/>
  <c r="CM4" i="6"/>
  <c r="BH4" i="6"/>
  <c r="AR4" i="6"/>
  <c r="AA4" i="6"/>
  <c r="BP20" i="6"/>
  <c r="G20" i="6"/>
  <c r="CP9" i="15"/>
  <c r="CP4" i="15"/>
  <c r="CP12" i="15"/>
  <c r="CP20" i="15"/>
  <c r="CP5" i="15"/>
  <c r="CP7" i="15"/>
  <c r="CP15" i="15"/>
  <c r="CP16" i="15"/>
  <c r="CP17" i="15"/>
  <c r="CP13" i="15"/>
  <c r="CP14" i="15"/>
  <c r="CP8" i="15"/>
  <c r="CP11" i="15"/>
  <c r="CP6" i="15"/>
  <c r="CP10" i="15"/>
  <c r="CP18" i="15"/>
  <c r="CP19" i="15"/>
  <c r="CH9" i="15"/>
  <c r="CH4" i="15"/>
  <c r="CH12" i="15"/>
  <c r="CH6" i="15"/>
  <c r="CH14" i="15"/>
  <c r="CH15" i="15"/>
  <c r="CH11" i="15"/>
  <c r="CH18" i="15"/>
  <c r="CH19" i="15"/>
  <c r="CH8" i="15"/>
  <c r="CH16" i="15"/>
  <c r="CH17" i="15"/>
  <c r="CH5" i="15"/>
  <c r="CH10" i="15"/>
  <c r="CH20" i="15"/>
  <c r="CH7" i="15"/>
  <c r="BZ9" i="15"/>
  <c r="BZ4" i="15"/>
  <c r="BZ12" i="15"/>
  <c r="BZ15" i="15"/>
  <c r="BZ20" i="15"/>
  <c r="BZ5" i="15"/>
  <c r="BZ7" i="15"/>
  <c r="BZ6" i="15"/>
  <c r="BZ10" i="15"/>
  <c r="BZ13" i="15"/>
  <c r="BZ18" i="15"/>
  <c r="BZ19" i="15"/>
  <c r="BZ16" i="15"/>
  <c r="BZ8" i="15"/>
  <c r="BZ11" i="15"/>
  <c r="BZ14" i="15"/>
  <c r="BR9" i="15"/>
  <c r="BR4" i="15"/>
  <c r="BR12" i="15"/>
  <c r="BR11" i="15"/>
  <c r="BR13" i="15"/>
  <c r="BR15" i="15"/>
  <c r="BR6" i="15"/>
  <c r="BR8" i="15"/>
  <c r="BR10" i="15"/>
  <c r="BR20" i="15"/>
  <c r="BR5" i="15"/>
  <c r="BR7" i="15"/>
  <c r="BR14" i="15"/>
  <c r="BJ9" i="15"/>
  <c r="BJ4" i="15"/>
  <c r="BJ12" i="15"/>
  <c r="BJ20" i="15"/>
  <c r="BJ5" i="15"/>
  <c r="BJ7" i="15"/>
  <c r="BJ15" i="15"/>
  <c r="BJ8" i="15"/>
  <c r="BJ13" i="15"/>
  <c r="BJ14" i="15"/>
  <c r="BJ10" i="15"/>
  <c r="BJ6" i="15"/>
  <c r="BJ16" i="15"/>
  <c r="BJ17" i="15"/>
  <c r="BJ11" i="15"/>
  <c r="BB9" i="15"/>
  <c r="BB4" i="15"/>
  <c r="BB12" i="15"/>
  <c r="BB6" i="15"/>
  <c r="BB15" i="15"/>
  <c r="BB11" i="15"/>
  <c r="BB13" i="15"/>
  <c r="BB10" i="15"/>
  <c r="BB5" i="15"/>
  <c r="BB20" i="15"/>
  <c r="BB8" i="15"/>
  <c r="BB14" i="15"/>
  <c r="BB18" i="15"/>
  <c r="BB19" i="15"/>
  <c r="BB7" i="15"/>
  <c r="AT9" i="15"/>
  <c r="AT4" i="15"/>
  <c r="AT12" i="15"/>
  <c r="AT15" i="15"/>
  <c r="AT20" i="15"/>
  <c r="AT5" i="15"/>
  <c r="AT7" i="15"/>
  <c r="AT8" i="15"/>
  <c r="AT13" i="15"/>
  <c r="AT6" i="15"/>
  <c r="AT11" i="15"/>
  <c r="AT14" i="15"/>
  <c r="AT16" i="15"/>
  <c r="AT17" i="15"/>
  <c r="AL9" i="15"/>
  <c r="AL4" i="15"/>
  <c r="AL12" i="15"/>
  <c r="AL11" i="15"/>
  <c r="AL13" i="15"/>
  <c r="AL15" i="15"/>
  <c r="AL6" i="15"/>
  <c r="AL8" i="15"/>
  <c r="AL10" i="15"/>
  <c r="AL20" i="15"/>
  <c r="AL5" i="15"/>
  <c r="AL7" i="15"/>
  <c r="AL14" i="15"/>
  <c r="AL18" i="15"/>
  <c r="AL19" i="15"/>
  <c r="AL16" i="15"/>
  <c r="AL17" i="15"/>
  <c r="AD9" i="15"/>
  <c r="AD4" i="15"/>
  <c r="AD12" i="15"/>
  <c r="AD20" i="15"/>
  <c r="AD5" i="15"/>
  <c r="AD7" i="15"/>
  <c r="AD15" i="15"/>
  <c r="AD16" i="15"/>
  <c r="AD17" i="15"/>
  <c r="AD6" i="15"/>
  <c r="AD13" i="15"/>
  <c r="AD8" i="15"/>
  <c r="AD14" i="15"/>
  <c r="AD11" i="15"/>
  <c r="AD10" i="15"/>
  <c r="AD18" i="15"/>
  <c r="AD19" i="15"/>
  <c r="V9" i="15"/>
  <c r="V4" i="15"/>
  <c r="V12" i="15"/>
  <c r="V6" i="15"/>
  <c r="V15" i="15"/>
  <c r="V11" i="15"/>
  <c r="V13" i="15"/>
  <c r="V18" i="15"/>
  <c r="V19" i="15"/>
  <c r="V16" i="15"/>
  <c r="V17" i="15"/>
  <c r="V7" i="15"/>
  <c r="V10" i="15"/>
  <c r="V5" i="15"/>
  <c r="V14" i="15"/>
  <c r="V20" i="15"/>
  <c r="V8" i="15"/>
  <c r="N9" i="15"/>
  <c r="N4" i="15"/>
  <c r="N12" i="15"/>
  <c r="N15" i="15"/>
  <c r="N14" i="15"/>
  <c r="N20" i="15"/>
  <c r="N5" i="15"/>
  <c r="N7" i="15"/>
  <c r="N10" i="15"/>
  <c r="N13" i="15"/>
  <c r="N18" i="15"/>
  <c r="N19" i="15"/>
  <c r="N16" i="15"/>
  <c r="N17" i="15"/>
  <c r="N6" i="15"/>
  <c r="N8" i="15"/>
  <c r="N11" i="15"/>
  <c r="F9" i="15"/>
  <c r="F4" i="15"/>
  <c r="F12" i="15"/>
  <c r="F11" i="15"/>
  <c r="F13" i="15"/>
  <c r="F6" i="15"/>
  <c r="F8" i="15"/>
  <c r="F10" i="15"/>
  <c r="F20" i="15"/>
  <c r="F5" i="15"/>
  <c r="F7" i="15"/>
  <c r="F16" i="15"/>
  <c r="F15" i="15"/>
  <c r="BR19" i="15"/>
  <c r="BC19" i="15"/>
  <c r="BR18" i="15"/>
  <c r="AG18" i="15"/>
  <c r="CA17" i="15"/>
  <c r="Y17" i="15"/>
  <c r="F17" i="15"/>
  <c r="CC16" i="15"/>
  <c r="AM13" i="15"/>
  <c r="BI6" i="14"/>
  <c r="BI20" i="14"/>
  <c r="BA6" i="14"/>
  <c r="BA4" i="14"/>
  <c r="BA5" i="14"/>
  <c r="AS6" i="14"/>
  <c r="AS7" i="14"/>
  <c r="CN16" i="14"/>
  <c r="CF16" i="14"/>
  <c r="BX16" i="14"/>
  <c r="BP16" i="14"/>
  <c r="BH16" i="14"/>
  <c r="AZ16" i="14"/>
  <c r="AR16" i="14"/>
  <c r="AJ16" i="14"/>
  <c r="AB16" i="14"/>
  <c r="T16" i="14"/>
  <c r="L16" i="14"/>
  <c r="D16" i="14"/>
  <c r="CL14" i="14"/>
  <c r="CD14" i="14"/>
  <c r="BV14" i="14"/>
  <c r="BN14" i="14"/>
  <c r="BF14" i="14"/>
  <c r="AX14" i="14"/>
  <c r="AP14" i="14"/>
  <c r="AH14" i="14"/>
  <c r="Z14" i="14"/>
  <c r="R14" i="14"/>
  <c r="J14" i="14"/>
  <c r="CO13" i="14"/>
  <c r="CG13" i="14"/>
  <c r="BY13" i="14"/>
  <c r="BQ13" i="14"/>
  <c r="BI13" i="14"/>
  <c r="BA13" i="14"/>
  <c r="AS13" i="14"/>
  <c r="AK13" i="14"/>
  <c r="AC13" i="14"/>
  <c r="U13" i="14"/>
  <c r="M13" i="14"/>
  <c r="E13" i="14"/>
  <c r="CJ12" i="14"/>
  <c r="CB12" i="14"/>
  <c r="BT12" i="14"/>
  <c r="AS12" i="14"/>
  <c r="AJ12" i="14"/>
  <c r="Z12" i="14"/>
  <c r="H12" i="14"/>
  <c r="CL11" i="14"/>
  <c r="BT11" i="14"/>
  <c r="BA11" i="14"/>
  <c r="AR11" i="14"/>
  <c r="Z11" i="14"/>
  <c r="H11" i="14"/>
  <c r="CL10" i="14"/>
  <c r="CB10" i="14"/>
  <c r="BA10" i="14"/>
  <c r="AR10" i="14"/>
  <c r="Z10" i="14"/>
  <c r="P10" i="14"/>
  <c r="CB9" i="14"/>
  <c r="BA9" i="14"/>
  <c r="AH9" i="14"/>
  <c r="P9" i="14"/>
  <c r="CB8" i="14"/>
  <c r="BI8" i="14"/>
  <c r="AZ8" i="14"/>
  <c r="AH8" i="14"/>
  <c r="P8" i="14"/>
  <c r="BY7" i="14"/>
  <c r="BD7" i="14"/>
  <c r="X7" i="14"/>
  <c r="D7" i="14"/>
  <c r="CF6" i="14"/>
  <c r="BV6" i="14"/>
  <c r="BL6" i="14"/>
  <c r="AZ6" i="14"/>
  <c r="AP6" i="14"/>
  <c r="AF6" i="14"/>
  <c r="CN5" i="14"/>
  <c r="CD5" i="14"/>
  <c r="BH5" i="14"/>
  <c r="AX5" i="14"/>
  <c r="AC5" i="14"/>
  <c r="CJ4" i="14"/>
  <c r="BP4" i="14"/>
  <c r="AK4" i="14"/>
  <c r="Z4" i="14"/>
  <c r="E4" i="14"/>
  <c r="CG20" i="14"/>
  <c r="AR20" i="14"/>
  <c r="L20" i="14"/>
  <c r="BW19" i="6"/>
  <c r="BH19" i="6"/>
  <c r="AU19" i="6"/>
  <c r="AE19" i="6"/>
  <c r="T19" i="6"/>
  <c r="AE18" i="6"/>
  <c r="T18" i="6"/>
  <c r="E18" i="6"/>
  <c r="CF17" i="6"/>
  <c r="BQ17" i="6"/>
  <c r="BE17" i="6"/>
  <c r="AC17" i="6"/>
  <c r="CE16" i="6"/>
  <c r="BP16" i="6"/>
  <c r="BC16" i="6"/>
  <c r="AM16" i="6"/>
  <c r="AB16" i="6"/>
  <c r="CO15" i="6"/>
  <c r="BM15" i="6"/>
  <c r="K15" i="6"/>
  <c r="BW14" i="6"/>
  <c r="BG14" i="6"/>
  <c r="U14" i="6"/>
  <c r="I14" i="6"/>
  <c r="CF13" i="6"/>
  <c r="BP13" i="6"/>
  <c r="BC13" i="6"/>
  <c r="AM13" i="6"/>
  <c r="AA13" i="6"/>
  <c r="K13" i="6"/>
  <c r="BU12" i="6"/>
  <c r="BE12" i="6"/>
  <c r="S12" i="6"/>
  <c r="BA11" i="6"/>
  <c r="AM11" i="6"/>
  <c r="AB11" i="6"/>
  <c r="L11" i="6"/>
  <c r="CK10" i="6"/>
  <c r="AR10" i="6"/>
  <c r="CE9" i="6"/>
  <c r="AZ9" i="6"/>
  <c r="AK9" i="6"/>
  <c r="S9" i="6"/>
  <c r="CO8" i="6"/>
  <c r="BI8" i="6"/>
  <c r="AT8" i="6"/>
  <c r="AC8" i="6"/>
  <c r="O8" i="6"/>
  <c r="BS7" i="6"/>
  <c r="G7" i="6"/>
  <c r="AY6" i="6"/>
  <c r="CM5" i="6"/>
  <c r="BB5" i="6"/>
  <c r="BB2" i="6" s="1"/>
  <c r="BA16" i="2" s="1"/>
  <c r="AJ5" i="6"/>
  <c r="BG4" i="6"/>
  <c r="AR20" i="6"/>
  <c r="W20" i="6"/>
  <c r="E20" i="6"/>
  <c r="G19" i="15"/>
  <c r="AT18" i="15"/>
  <c r="O18" i="15"/>
  <c r="BZ17" i="15"/>
  <c r="CA16" i="15"/>
  <c r="Q16" i="15"/>
  <c r="BK15" i="15"/>
  <c r="CN13" i="14"/>
  <c r="CF13" i="14"/>
  <c r="BX13" i="14"/>
  <c r="BP13" i="14"/>
  <c r="BH13" i="14"/>
  <c r="AZ13" i="14"/>
  <c r="AR13" i="14"/>
  <c r="AJ13" i="14"/>
  <c r="AB13" i="14"/>
  <c r="T13" i="14"/>
  <c r="L13" i="14"/>
  <c r="D13" i="14"/>
  <c r="BA12" i="14"/>
  <c r="AR12" i="14"/>
  <c r="AH12" i="14"/>
  <c r="P12" i="14"/>
  <c r="CB11" i="14"/>
  <c r="BI11" i="14"/>
  <c r="AZ11" i="14"/>
  <c r="AH11" i="14"/>
  <c r="P11" i="14"/>
  <c r="CJ10" i="14"/>
  <c r="BI10" i="14"/>
  <c r="AH10" i="14"/>
  <c r="X10" i="14"/>
  <c r="CJ9" i="14"/>
  <c r="BI9" i="14"/>
  <c r="AP9" i="14"/>
  <c r="X9" i="14"/>
  <c r="CJ8" i="14"/>
  <c r="BQ8" i="14"/>
  <c r="BH8" i="14"/>
  <c r="AP8" i="14"/>
  <c r="X8" i="14"/>
  <c r="E8" i="14"/>
  <c r="BX7" i="14"/>
  <c r="M7" i="14"/>
  <c r="T6" i="14"/>
  <c r="J6" i="14"/>
  <c r="BQ5" i="14"/>
  <c r="AB5" i="14"/>
  <c r="R5" i="14"/>
  <c r="BY4" i="14"/>
  <c r="BN4" i="14"/>
  <c r="BD4" i="14"/>
  <c r="X4" i="14"/>
  <c r="D4" i="14"/>
  <c r="CF20" i="14"/>
  <c r="BV20" i="14"/>
  <c r="BL20" i="14"/>
  <c r="BA20" i="14"/>
  <c r="AP20" i="14"/>
  <c r="AF20" i="14"/>
  <c r="U20" i="14"/>
  <c r="CK8" i="6"/>
  <c r="CK16" i="6"/>
  <c r="CK14" i="6"/>
  <c r="CK15" i="6"/>
  <c r="CK11" i="6"/>
  <c r="CK12" i="6"/>
  <c r="CK13" i="6"/>
  <c r="CK20" i="6"/>
  <c r="CK4" i="6"/>
  <c r="CK5" i="6"/>
  <c r="CK17" i="6"/>
  <c r="CK18" i="6"/>
  <c r="CC8" i="6"/>
  <c r="CC16" i="6"/>
  <c r="CC17" i="6"/>
  <c r="CC18" i="6"/>
  <c r="CC14" i="6"/>
  <c r="CC15" i="6"/>
  <c r="CC6" i="6"/>
  <c r="CC7" i="6"/>
  <c r="CC19" i="6"/>
  <c r="BU8" i="6"/>
  <c r="BU16" i="6"/>
  <c r="BU19" i="6"/>
  <c r="BU17" i="6"/>
  <c r="BU18" i="6"/>
  <c r="BU9" i="6"/>
  <c r="BU10" i="6"/>
  <c r="BU20" i="6"/>
  <c r="BM8" i="6"/>
  <c r="BM16" i="6"/>
  <c r="BM19" i="6"/>
  <c r="BM20" i="6"/>
  <c r="BM4" i="6"/>
  <c r="BM5" i="6"/>
  <c r="BE8" i="6"/>
  <c r="BE16" i="6"/>
  <c r="BE20" i="6"/>
  <c r="BE4" i="6"/>
  <c r="BE5" i="6"/>
  <c r="BE6" i="6"/>
  <c r="BE7" i="6"/>
  <c r="AW8" i="6"/>
  <c r="AW16" i="6"/>
  <c r="AW6" i="6"/>
  <c r="AW7" i="6"/>
  <c r="AW20" i="6"/>
  <c r="AW4" i="6"/>
  <c r="AW5" i="6"/>
  <c r="AW9" i="6"/>
  <c r="AW10" i="6"/>
  <c r="AO8" i="6"/>
  <c r="AO16" i="6"/>
  <c r="AO9" i="6"/>
  <c r="AO10" i="6"/>
  <c r="AO6" i="6"/>
  <c r="AO7" i="6"/>
  <c r="AO11" i="6"/>
  <c r="AO12" i="6"/>
  <c r="AO13" i="6"/>
  <c r="AG8" i="6"/>
  <c r="AG16" i="6"/>
  <c r="AG11" i="6"/>
  <c r="AG12" i="6"/>
  <c r="AG13" i="6"/>
  <c r="AG9" i="6"/>
  <c r="AG10" i="6"/>
  <c r="AG14" i="6"/>
  <c r="AG15" i="6"/>
  <c r="Y8" i="6"/>
  <c r="Y16" i="6"/>
  <c r="Y14" i="6"/>
  <c r="Y15" i="6"/>
  <c r="Y11" i="6"/>
  <c r="Y12" i="6"/>
  <c r="Y13" i="6"/>
  <c r="Y20" i="6"/>
  <c r="Y4" i="6"/>
  <c r="Y5" i="6"/>
  <c r="Y17" i="6"/>
  <c r="Y18" i="6"/>
  <c r="Q8" i="6"/>
  <c r="Q16" i="6"/>
  <c r="Q17" i="6"/>
  <c r="Q18" i="6"/>
  <c r="Q14" i="6"/>
  <c r="Q15" i="6"/>
  <c r="Q6" i="6"/>
  <c r="Q7" i="6"/>
  <c r="Q19" i="6"/>
  <c r="I8" i="6"/>
  <c r="I16" i="6"/>
  <c r="I19" i="6"/>
  <c r="I17" i="6"/>
  <c r="I18" i="6"/>
  <c r="I9" i="6"/>
  <c r="I10" i="6"/>
  <c r="I20" i="6"/>
  <c r="BG19" i="6"/>
  <c r="AQ19" i="6"/>
  <c r="E19" i="6"/>
  <c r="CG18" i="6"/>
  <c r="BE18" i="6"/>
  <c r="AO18" i="6"/>
  <c r="D18" i="6"/>
  <c r="CE17" i="6"/>
  <c r="BP17" i="6"/>
  <c r="AB17" i="6"/>
  <c r="O17" i="6"/>
  <c r="CO16" i="6"/>
  <c r="BO16" i="6"/>
  <c r="AY16" i="6"/>
  <c r="M16" i="6"/>
  <c r="CM15" i="6"/>
  <c r="BY15" i="6"/>
  <c r="AK15" i="6"/>
  <c r="W15" i="6"/>
  <c r="AS14" i="6"/>
  <c r="T14" i="6"/>
  <c r="D14" i="6"/>
  <c r="CE13" i="6"/>
  <c r="BO13" i="6"/>
  <c r="I13" i="6"/>
  <c r="CF12" i="6"/>
  <c r="AR12" i="6"/>
  <c r="CO11" i="6"/>
  <c r="CC11" i="6"/>
  <c r="BM11" i="6"/>
  <c r="AL11" i="6"/>
  <c r="AA11" i="6"/>
  <c r="K11" i="6"/>
  <c r="CG10" i="6"/>
  <c r="Y10" i="6"/>
  <c r="BM9" i="6"/>
  <c r="AI9" i="6"/>
  <c r="CN8" i="6"/>
  <c r="BW8" i="6"/>
  <c r="AR8" i="6"/>
  <c r="AB8" i="6"/>
  <c r="K8" i="6"/>
  <c r="BR7" i="6"/>
  <c r="BC7" i="6"/>
  <c r="F7" i="6"/>
  <c r="AG6" i="6"/>
  <c r="BR5" i="6"/>
  <c r="BR2" i="6" s="1"/>
  <c r="BQ16" i="2" s="1"/>
  <c r="AZ5" i="6"/>
  <c r="AG5" i="6"/>
  <c r="O5" i="6"/>
  <c r="AO4" i="6"/>
  <c r="CC20" i="6"/>
  <c r="V20" i="6"/>
  <c r="D20" i="6"/>
  <c r="CA19" i="15"/>
  <c r="AG19" i="15"/>
  <c r="F19" i="15"/>
  <c r="CK17" i="15"/>
  <c r="BB17" i="15"/>
  <c r="BB16" i="15"/>
  <c r="BS13" i="15"/>
  <c r="W13" i="15"/>
  <c r="AT10" i="15"/>
  <c r="AZ9" i="14"/>
  <c r="AZ20" i="14"/>
  <c r="AR9" i="14"/>
  <c r="AR4" i="14"/>
  <c r="AR5" i="14"/>
  <c r="AR6" i="14"/>
  <c r="AJ9" i="14"/>
  <c r="AJ7" i="14"/>
  <c r="CL19" i="14"/>
  <c r="CD19" i="14"/>
  <c r="BV19" i="14"/>
  <c r="BN19" i="14"/>
  <c r="BF19" i="14"/>
  <c r="AX19" i="14"/>
  <c r="AP19" i="14"/>
  <c r="AH19" i="14"/>
  <c r="Z19" i="14"/>
  <c r="R19" i="14"/>
  <c r="J19" i="14"/>
  <c r="CO18" i="14"/>
  <c r="CG18" i="14"/>
  <c r="BY18" i="14"/>
  <c r="BQ18" i="14"/>
  <c r="BI18" i="14"/>
  <c r="BA18" i="14"/>
  <c r="AS18" i="14"/>
  <c r="AK18" i="14"/>
  <c r="CI19" i="4"/>
  <c r="CA19" i="4"/>
  <c r="BS19" i="4"/>
  <c r="BK19" i="4"/>
  <c r="BC19" i="4"/>
  <c r="AU19" i="4"/>
  <c r="AM19" i="4"/>
  <c r="AE19" i="4"/>
  <c r="W19" i="4"/>
  <c r="O19" i="4"/>
  <c r="G19" i="4"/>
  <c r="CK13" i="4"/>
  <c r="CC13" i="4"/>
  <c r="BU13" i="4"/>
  <c r="BM13" i="4"/>
  <c r="BE13" i="4"/>
  <c r="AW13" i="4"/>
  <c r="AO13" i="4"/>
  <c r="AG13" i="4"/>
  <c r="Y13" i="4"/>
  <c r="Q13" i="4"/>
  <c r="I13" i="4"/>
  <c r="CI11" i="4"/>
  <c r="CI2" i="4" s="1"/>
  <c r="CH5" i="2" s="1"/>
  <c r="CA11" i="4"/>
  <c r="BS11" i="4"/>
  <c r="BS2" i="4" s="1"/>
  <c r="BR5" i="2" s="1"/>
  <c r="BK11" i="4"/>
  <c r="BK2" i="4" s="1"/>
  <c r="BJ5" i="2" s="1"/>
  <c r="BC11" i="4"/>
  <c r="AU11" i="4"/>
  <c r="AM11" i="4"/>
  <c r="AM2" i="4" s="1"/>
  <c r="AL5" i="2" s="1"/>
  <c r="AE11" i="4"/>
  <c r="W11" i="4"/>
  <c r="O11" i="4"/>
  <c r="G11" i="4"/>
  <c r="G2" i="4" s="1"/>
  <c r="F5" i="2" s="1"/>
  <c r="CK5" i="4"/>
  <c r="CC5" i="4"/>
  <c r="CC2" i="4" s="1"/>
  <c r="CB5" i="2" s="1"/>
  <c r="BU5" i="4"/>
  <c r="BM5" i="4"/>
  <c r="BE5" i="4"/>
  <c r="AW5" i="4"/>
  <c r="AW2" i="4" s="1"/>
  <c r="AV5" i="2" s="1"/>
  <c r="AO5" i="4"/>
  <c r="AG5" i="4"/>
  <c r="Y5" i="4"/>
  <c r="Q5" i="4"/>
  <c r="Q2" i="4" s="1"/>
  <c r="P5" i="2" s="1"/>
  <c r="I5" i="4"/>
  <c r="CI20" i="4"/>
  <c r="CA20" i="4"/>
  <c r="BS20" i="4"/>
  <c r="BK20" i="4"/>
  <c r="BC20" i="4"/>
  <c r="AU20" i="4"/>
  <c r="AM20" i="4"/>
  <c r="AE20" i="4"/>
  <c r="W20" i="4"/>
  <c r="O20" i="4"/>
  <c r="G20" i="4"/>
  <c r="CK19" i="17"/>
  <c r="CC19" i="17"/>
  <c r="BU19" i="17"/>
  <c r="BM19" i="17"/>
  <c r="BE19" i="17"/>
  <c r="AW19" i="17"/>
  <c r="AO19" i="17"/>
  <c r="AG19" i="17"/>
  <c r="Y19" i="17"/>
  <c r="Q19" i="17"/>
  <c r="I19" i="17"/>
  <c r="CM13" i="17"/>
  <c r="CE13" i="17"/>
  <c r="BW13" i="17"/>
  <c r="BO13" i="17"/>
  <c r="BG13" i="17"/>
  <c r="AY13" i="17"/>
  <c r="AQ13" i="17"/>
  <c r="AI13" i="17"/>
  <c r="AA13" i="17"/>
  <c r="S13" i="17"/>
  <c r="K13" i="17"/>
  <c r="CK11" i="17"/>
  <c r="CK2" i="17" s="1"/>
  <c r="CJ6" i="2" s="1"/>
  <c r="CC11" i="17"/>
  <c r="CC2" i="17" s="1"/>
  <c r="CB6" i="2" s="1"/>
  <c r="BU11" i="17"/>
  <c r="BU2" i="17" s="1"/>
  <c r="BT6" i="2" s="1"/>
  <c r="BM11" i="17"/>
  <c r="BM2" i="17" s="1"/>
  <c r="BL6" i="2" s="1"/>
  <c r="BE11" i="17"/>
  <c r="BE2" i="17" s="1"/>
  <c r="BD6" i="2" s="1"/>
  <c r="AW11" i="17"/>
  <c r="AW2" i="17" s="1"/>
  <c r="AV6" i="2" s="1"/>
  <c r="AO11" i="17"/>
  <c r="AO2" i="17" s="1"/>
  <c r="AN6" i="2" s="1"/>
  <c r="AG11" i="17"/>
  <c r="AG2" i="17" s="1"/>
  <c r="AF6" i="2" s="1"/>
  <c r="Y11" i="17"/>
  <c r="Y2" i="17" s="1"/>
  <c r="X6" i="2" s="1"/>
  <c r="Q11" i="17"/>
  <c r="Q2" i="17" s="1"/>
  <c r="P6" i="2" s="1"/>
  <c r="I11" i="17"/>
  <c r="I2" i="17" s="1"/>
  <c r="H6" i="2" s="1"/>
  <c r="CM5" i="17"/>
  <c r="CE5" i="17"/>
  <c r="BW5" i="17"/>
  <c r="BW2" i="17" s="1"/>
  <c r="BV6" i="2" s="1"/>
  <c r="BO5" i="17"/>
  <c r="BG5" i="17"/>
  <c r="AY5" i="17"/>
  <c r="AQ5" i="17"/>
  <c r="AQ2" i="17" s="1"/>
  <c r="AP6" i="2" s="1"/>
  <c r="AI5" i="17"/>
  <c r="AA5" i="17"/>
  <c r="S5" i="17"/>
  <c r="K5" i="17"/>
  <c r="K2" i="17" s="1"/>
  <c r="J6" i="2" s="1"/>
  <c r="CK20" i="17"/>
  <c r="CC20" i="17"/>
  <c r="BU20" i="17"/>
  <c r="BM20" i="17"/>
  <c r="BE20" i="17"/>
  <c r="AW20" i="17"/>
  <c r="AO20" i="17"/>
  <c r="AG20" i="17"/>
  <c r="Y20" i="17"/>
  <c r="Q20" i="17"/>
  <c r="I20" i="17"/>
  <c r="CM19" i="12"/>
  <c r="CE19" i="12"/>
  <c r="BW19" i="12"/>
  <c r="BO19" i="12"/>
  <c r="BG19" i="12"/>
  <c r="AY19" i="12"/>
  <c r="AQ19" i="12"/>
  <c r="AI19" i="12"/>
  <c r="AA19" i="12"/>
  <c r="S19" i="12"/>
  <c r="K19" i="12"/>
  <c r="CO13" i="12"/>
  <c r="CG13" i="12"/>
  <c r="BY13" i="12"/>
  <c r="BQ13" i="12"/>
  <c r="BI13" i="12"/>
  <c r="BA13" i="12"/>
  <c r="AS13" i="12"/>
  <c r="AK13" i="12"/>
  <c r="AC13" i="12"/>
  <c r="U13" i="12"/>
  <c r="M13" i="12"/>
  <c r="E13" i="12"/>
  <c r="CM11" i="12"/>
  <c r="CM2" i="12" s="1"/>
  <c r="CL12" i="2" s="1"/>
  <c r="CE11" i="12"/>
  <c r="CE2" i="12" s="1"/>
  <c r="CD12" i="2" s="1"/>
  <c r="BW11" i="12"/>
  <c r="BW2" i="12" s="1"/>
  <c r="BV12" i="2" s="1"/>
  <c r="BO11" i="12"/>
  <c r="BO2" i="12" s="1"/>
  <c r="BN12" i="2" s="1"/>
  <c r="BG11" i="12"/>
  <c r="BG2" i="12" s="1"/>
  <c r="BF12" i="2" s="1"/>
  <c r="AY11" i="12"/>
  <c r="AY2" i="12" s="1"/>
  <c r="AX12" i="2" s="1"/>
  <c r="AQ11" i="12"/>
  <c r="AQ2" i="12" s="1"/>
  <c r="AP12" i="2" s="1"/>
  <c r="AI11" i="12"/>
  <c r="AI2" i="12" s="1"/>
  <c r="AH12" i="2" s="1"/>
  <c r="AA11" i="12"/>
  <c r="AA2" i="12" s="1"/>
  <c r="Z12" i="2" s="1"/>
  <c r="S11" i="12"/>
  <c r="S2" i="12" s="1"/>
  <c r="R12" i="2" s="1"/>
  <c r="K11" i="12"/>
  <c r="K2" i="12" s="1"/>
  <c r="J12" i="2" s="1"/>
  <c r="CO5" i="12"/>
  <c r="CG5" i="12"/>
  <c r="BY5" i="12"/>
  <c r="BQ5" i="12"/>
  <c r="BI5" i="12"/>
  <c r="BA5" i="12"/>
  <c r="AS5" i="12"/>
  <c r="AK5" i="12"/>
  <c r="AC5" i="12"/>
  <c r="U5" i="12"/>
  <c r="M5" i="12"/>
  <c r="E5" i="12"/>
  <c r="CM20" i="12"/>
  <c r="CE20" i="12"/>
  <c r="BW20" i="12"/>
  <c r="BO20" i="12"/>
  <c r="BG20" i="12"/>
  <c r="AY20" i="12"/>
  <c r="AQ20" i="12"/>
  <c r="AI20" i="12"/>
  <c r="AA20" i="12"/>
  <c r="S20" i="12"/>
  <c r="K20" i="12"/>
  <c r="CO19" i="5"/>
  <c r="CG19" i="5"/>
  <c r="BY19" i="5"/>
  <c r="BQ19" i="5"/>
  <c r="BI19" i="5"/>
  <c r="BA19" i="5"/>
  <c r="AS19" i="5"/>
  <c r="AK19" i="5"/>
  <c r="AC19" i="5"/>
  <c r="U19" i="5"/>
  <c r="M19" i="5"/>
  <c r="E19" i="5"/>
  <c r="CI13" i="5"/>
  <c r="CA13" i="5"/>
  <c r="BS13" i="5"/>
  <c r="BK13" i="5"/>
  <c r="BC13" i="5"/>
  <c r="AU13" i="5"/>
  <c r="AM13" i="5"/>
  <c r="AE13" i="5"/>
  <c r="W13" i="5"/>
  <c r="O13" i="5"/>
  <c r="G13" i="5"/>
  <c r="CO11" i="5"/>
  <c r="CG11" i="5"/>
  <c r="BY11" i="5"/>
  <c r="BQ11" i="5"/>
  <c r="BQ2" i="5" s="1"/>
  <c r="BP13" i="2" s="1"/>
  <c r="BI11" i="5"/>
  <c r="BA11" i="5"/>
  <c r="AS11" i="5"/>
  <c r="AK11" i="5"/>
  <c r="AK2" i="5" s="1"/>
  <c r="AJ13" i="2" s="1"/>
  <c r="AC11" i="5"/>
  <c r="U11" i="5"/>
  <c r="M11" i="5"/>
  <c r="E11" i="5"/>
  <c r="E2" i="5" s="1"/>
  <c r="D13" i="2" s="1"/>
  <c r="CI5" i="5"/>
  <c r="CA5" i="5"/>
  <c r="BS5" i="5"/>
  <c r="BK5" i="5"/>
  <c r="BC5" i="5"/>
  <c r="AU5" i="5"/>
  <c r="AM5" i="5"/>
  <c r="AE5" i="5"/>
  <c r="W5" i="5"/>
  <c r="O5" i="5"/>
  <c r="G5" i="5"/>
  <c r="CO20" i="5"/>
  <c r="CG20" i="5"/>
  <c r="BY20" i="5"/>
  <c r="BQ20" i="5"/>
  <c r="BI20" i="5"/>
  <c r="BA20" i="5"/>
  <c r="AS20" i="5"/>
  <c r="AK20" i="5"/>
  <c r="AC20" i="5"/>
  <c r="U20" i="5"/>
  <c r="M20" i="5"/>
  <c r="E20" i="5"/>
  <c r="CI19" i="13"/>
  <c r="CA19" i="13"/>
  <c r="BS19" i="13"/>
  <c r="BK19" i="13"/>
  <c r="BC19" i="13"/>
  <c r="AU19" i="13"/>
  <c r="AM19" i="13"/>
  <c r="AE19" i="13"/>
  <c r="W19" i="13"/>
  <c r="O19" i="13"/>
  <c r="G19" i="13"/>
  <c r="CK13" i="13"/>
  <c r="CC13" i="13"/>
  <c r="BU13" i="13"/>
  <c r="BM13" i="13"/>
  <c r="BE13" i="13"/>
  <c r="AW13" i="13"/>
  <c r="AO13" i="13"/>
  <c r="AG13" i="13"/>
  <c r="Y13" i="13"/>
  <c r="Q13" i="13"/>
  <c r="I13" i="13"/>
  <c r="CI11" i="13"/>
  <c r="CA11" i="13"/>
  <c r="BS11" i="13"/>
  <c r="BK11" i="13"/>
  <c r="BC11" i="13"/>
  <c r="AU11" i="13"/>
  <c r="AM11" i="13"/>
  <c r="AE11" i="13"/>
  <c r="W11" i="13"/>
  <c r="O11" i="13"/>
  <c r="G11" i="13"/>
  <c r="CK5" i="13"/>
  <c r="CC5" i="13"/>
  <c r="BU5" i="13"/>
  <c r="BM5" i="13"/>
  <c r="BE5" i="13"/>
  <c r="AW5" i="13"/>
  <c r="AO5" i="13"/>
  <c r="AG5" i="13"/>
  <c r="Y5" i="13"/>
  <c r="Q5" i="13"/>
  <c r="I5" i="13"/>
  <c r="CI20" i="13"/>
  <c r="CA20" i="13"/>
  <c r="BS20" i="13"/>
  <c r="BK20" i="13"/>
  <c r="BC20" i="13"/>
  <c r="AU20" i="13"/>
  <c r="AM20" i="13"/>
  <c r="AE20" i="13"/>
  <c r="W20" i="13"/>
  <c r="O20" i="13"/>
  <c r="G20" i="13"/>
  <c r="CM4" i="14"/>
  <c r="CM7" i="14"/>
  <c r="BO4" i="14"/>
  <c r="BO12" i="14"/>
  <c r="BG4" i="14"/>
  <c r="BG12" i="14"/>
  <c r="AY4" i="14"/>
  <c r="AY12" i="14"/>
  <c r="AQ4" i="14"/>
  <c r="AQ12" i="14"/>
  <c r="AQ20" i="14"/>
  <c r="AI4" i="14"/>
  <c r="AI12" i="14"/>
  <c r="AI5" i="14"/>
  <c r="AI6" i="14"/>
  <c r="AA4" i="14"/>
  <c r="AA12" i="14"/>
  <c r="AA7" i="14"/>
  <c r="S4" i="14"/>
  <c r="S12" i="14"/>
  <c r="K4" i="14"/>
  <c r="K12" i="14"/>
  <c r="CK19" i="14"/>
  <c r="BU19" i="14"/>
  <c r="BM19" i="14"/>
  <c r="BE19" i="14"/>
  <c r="AW19" i="14"/>
  <c r="AO19" i="14"/>
  <c r="AG19" i="14"/>
  <c r="I19" i="14"/>
  <c r="CN18" i="14"/>
  <c r="CF18" i="14"/>
  <c r="BX18" i="14"/>
  <c r="BP18" i="14"/>
  <c r="BH18" i="14"/>
  <c r="AZ18" i="14"/>
  <c r="AR18" i="14"/>
  <c r="AJ18" i="14"/>
  <c r="AB18" i="14"/>
  <c r="T18" i="14"/>
  <c r="L18" i="14"/>
  <c r="D18" i="14"/>
  <c r="CD16" i="14"/>
  <c r="BV16" i="14"/>
  <c r="BN16" i="14"/>
  <c r="BF16" i="14"/>
  <c r="AX16" i="14"/>
  <c r="AP16" i="14"/>
  <c r="AH16" i="14"/>
  <c r="R16" i="14"/>
  <c r="J16" i="14"/>
  <c r="CO15" i="14"/>
  <c r="CG15" i="14"/>
  <c r="BY15" i="14"/>
  <c r="BQ15" i="14"/>
  <c r="BI15" i="14"/>
  <c r="BA15" i="14"/>
  <c r="AS15" i="14"/>
  <c r="AK15" i="14"/>
  <c r="AC15" i="14"/>
  <c r="U15" i="14"/>
  <c r="M15" i="14"/>
  <c r="E15" i="14"/>
  <c r="CJ14" i="14"/>
  <c r="CB14" i="14"/>
  <c r="BT14" i="14"/>
  <c r="BL14" i="14"/>
  <c r="BD14" i="14"/>
  <c r="AV14" i="14"/>
  <c r="AN14" i="14"/>
  <c r="AF14" i="14"/>
  <c r="X14" i="14"/>
  <c r="P14" i="14"/>
  <c r="H14" i="14"/>
  <c r="CM13" i="14"/>
  <c r="CE13" i="14"/>
  <c r="BW13" i="14"/>
  <c r="BO13" i="14"/>
  <c r="BG13" i="14"/>
  <c r="AY13" i="14"/>
  <c r="AQ13" i="14"/>
  <c r="AI13" i="14"/>
  <c r="AA13" i="14"/>
  <c r="S13" i="14"/>
  <c r="K13" i="14"/>
  <c r="BI12" i="14"/>
  <c r="AZ12" i="14"/>
  <c r="AP12" i="14"/>
  <c r="AG12" i="14"/>
  <c r="X12" i="14"/>
  <c r="CJ11" i="14"/>
  <c r="BQ11" i="14"/>
  <c r="BH11" i="14"/>
  <c r="AY11" i="14"/>
  <c r="AP11" i="14"/>
  <c r="AG11" i="14"/>
  <c r="X11" i="14"/>
  <c r="E11" i="14"/>
  <c r="BQ10" i="14"/>
  <c r="BH10" i="14"/>
  <c r="AY10" i="14"/>
  <c r="AP10" i="14"/>
  <c r="AF10" i="14"/>
  <c r="E10" i="14"/>
  <c r="BQ9" i="14"/>
  <c r="BG9" i="14"/>
  <c r="AX9" i="14"/>
  <c r="AO9" i="14"/>
  <c r="AF9" i="14"/>
  <c r="E9" i="14"/>
  <c r="C9" i="14" s="1"/>
  <c r="BY8" i="14"/>
  <c r="BP8" i="14"/>
  <c r="BG8" i="14"/>
  <c r="AX8" i="14"/>
  <c r="AO8" i="14"/>
  <c r="AF8" i="14"/>
  <c r="M8" i="14"/>
  <c r="D8" i="14"/>
  <c r="CG7" i="14"/>
  <c r="BW7" i="14"/>
  <c r="BL7" i="14"/>
  <c r="BA7" i="14"/>
  <c r="AQ7" i="14"/>
  <c r="AF7" i="14"/>
  <c r="L7" i="14"/>
  <c r="CN6" i="14"/>
  <c r="CD6" i="14"/>
  <c r="BH6" i="14"/>
  <c r="AX6" i="14"/>
  <c r="AN6" i="14"/>
  <c r="S6" i="14"/>
  <c r="I6" i="14"/>
  <c r="BP5" i="14"/>
  <c r="BF5" i="14"/>
  <c r="AK5" i="14"/>
  <c r="AA5" i="14"/>
  <c r="E5" i="14"/>
  <c r="BX4" i="14"/>
  <c r="BM4" i="14"/>
  <c r="AS4" i="14"/>
  <c r="AG4" i="14"/>
  <c r="M4" i="14"/>
  <c r="CO20" i="14"/>
  <c r="CE20" i="14"/>
  <c r="BU20" i="14"/>
  <c r="AY20" i="14"/>
  <c r="AO20" i="14"/>
  <c r="T20" i="14"/>
  <c r="J20" i="14"/>
  <c r="CP19" i="6"/>
  <c r="CF19" i="6"/>
  <c r="BR19" i="6"/>
  <c r="AC19" i="6"/>
  <c r="O19" i="6"/>
  <c r="D19" i="6"/>
  <c r="CF18" i="6"/>
  <c r="BQ18" i="6"/>
  <c r="AC18" i="6"/>
  <c r="CO17" i="6"/>
  <c r="BO17" i="6"/>
  <c r="AY17" i="6"/>
  <c r="AM17" i="6"/>
  <c r="M17" i="6"/>
  <c r="CN16" i="6"/>
  <c r="BZ16" i="6"/>
  <c r="AK16" i="6"/>
  <c r="W16" i="6"/>
  <c r="L16" i="6"/>
  <c r="BW15" i="6"/>
  <c r="BG15" i="6"/>
  <c r="I15" i="6"/>
  <c r="BU14" i="6"/>
  <c r="BE14" i="6"/>
  <c r="AD14" i="6"/>
  <c r="S14" i="6"/>
  <c r="CC13" i="6"/>
  <c r="BM13" i="6"/>
  <c r="AW13" i="6"/>
  <c r="AK13" i="6"/>
  <c r="U13" i="6"/>
  <c r="CE12" i="6"/>
  <c r="BO12" i="6"/>
  <c r="BC12" i="6"/>
  <c r="Q12" i="6"/>
  <c r="CN11" i="6"/>
  <c r="BX11" i="6"/>
  <c r="BK11" i="6"/>
  <c r="AW11" i="6"/>
  <c r="AK11" i="6"/>
  <c r="CF10" i="6"/>
  <c r="BB10" i="6"/>
  <c r="U10" i="6"/>
  <c r="CC9" i="6"/>
  <c r="Q9" i="6"/>
  <c r="AQ8" i="6"/>
  <c r="CE7" i="6"/>
  <c r="BA7" i="6"/>
  <c r="S7" i="6"/>
  <c r="CN6" i="6"/>
  <c r="BZ6" i="6"/>
  <c r="BI6" i="6"/>
  <c r="AT6" i="6"/>
  <c r="AB6" i="6"/>
  <c r="N6" i="6"/>
  <c r="CI5" i="6"/>
  <c r="CI2" i="6" s="1"/>
  <c r="CH16" i="2" s="1"/>
  <c r="AY5" i="6"/>
  <c r="AJ4" i="6"/>
  <c r="BH20" i="6"/>
  <c r="AO20" i="6"/>
  <c r="BJ19" i="15"/>
  <c r="AT19" i="15"/>
  <c r="BJ18" i="15"/>
  <c r="CI17" i="15"/>
  <c r="CL7" i="14"/>
  <c r="CL5" i="14"/>
  <c r="CL6" i="14"/>
  <c r="Z7" i="14"/>
  <c r="Z5" i="14"/>
  <c r="Z6" i="14"/>
  <c r="CN15" i="14"/>
  <c r="CF15" i="14"/>
  <c r="BX15" i="14"/>
  <c r="BP15" i="14"/>
  <c r="BH15" i="14"/>
  <c r="AZ15" i="14"/>
  <c r="AR15" i="14"/>
  <c r="AJ15" i="14"/>
  <c r="AB15" i="14"/>
  <c r="T15" i="14"/>
  <c r="L15" i="14"/>
  <c r="D15" i="14"/>
  <c r="CL13" i="14"/>
  <c r="CD13" i="14"/>
  <c r="BV13" i="14"/>
  <c r="BN13" i="14"/>
  <c r="BF13" i="14"/>
  <c r="AX13" i="14"/>
  <c r="AP13" i="14"/>
  <c r="Z13" i="14"/>
  <c r="R13" i="14"/>
  <c r="J13" i="14"/>
  <c r="CO12" i="14"/>
  <c r="CG12" i="14"/>
  <c r="BY12" i="14"/>
  <c r="BQ12" i="14"/>
  <c r="BH12" i="14"/>
  <c r="AX12" i="14"/>
  <c r="AF12" i="14"/>
  <c r="E12" i="14"/>
  <c r="BY11" i="14"/>
  <c r="AX11" i="14"/>
  <c r="AF11" i="14"/>
  <c r="M11" i="14"/>
  <c r="D11" i="14"/>
  <c r="BY10" i="14"/>
  <c r="BP10" i="14"/>
  <c r="AX10" i="14"/>
  <c r="AN10" i="14"/>
  <c r="M10" i="14"/>
  <c r="D10" i="14"/>
  <c r="BY9" i="14"/>
  <c r="BF9" i="14"/>
  <c r="AN9" i="14"/>
  <c r="M9" i="14"/>
  <c r="CG8" i="14"/>
  <c r="BX8" i="14"/>
  <c r="BF8" i="14"/>
  <c r="AN8" i="14"/>
  <c r="U8" i="14"/>
  <c r="L8" i="14"/>
  <c r="CF7" i="14"/>
  <c r="AZ7" i="14"/>
  <c r="U7" i="14"/>
  <c r="CB6" i="14"/>
  <c r="AB6" i="14"/>
  <c r="R6" i="14"/>
  <c r="BY5" i="14"/>
  <c r="AJ5" i="14"/>
  <c r="AJ2" i="14" s="1"/>
  <c r="AI15" i="2" s="1"/>
  <c r="D5" i="14"/>
  <c r="CG4" i="14"/>
  <c r="BV4" i="14"/>
  <c r="BL4" i="14"/>
  <c r="AP4" i="14"/>
  <c r="AF4" i="14"/>
  <c r="L4" i="14"/>
  <c r="CN20" i="14"/>
  <c r="CD20" i="14"/>
  <c r="BT20" i="14"/>
  <c r="BH20" i="14"/>
  <c r="AX20" i="14"/>
  <c r="AN20" i="14"/>
  <c r="AC20" i="14"/>
  <c r="CI6" i="6"/>
  <c r="CI14" i="6"/>
  <c r="CI9" i="6"/>
  <c r="CI10" i="6"/>
  <c r="CI11" i="6"/>
  <c r="CI7" i="6"/>
  <c r="CI8" i="6"/>
  <c r="CI12" i="6"/>
  <c r="CI13" i="6"/>
  <c r="CA6" i="6"/>
  <c r="CA14" i="6"/>
  <c r="CA12" i="6"/>
  <c r="CA13" i="6"/>
  <c r="CA9" i="6"/>
  <c r="CA10" i="6"/>
  <c r="CA11" i="6"/>
  <c r="CA20" i="6"/>
  <c r="CA15" i="6"/>
  <c r="CA16" i="6"/>
  <c r="BS6" i="6"/>
  <c r="BS14" i="6"/>
  <c r="BS15" i="6"/>
  <c r="BS16" i="6"/>
  <c r="BS12" i="6"/>
  <c r="BS13" i="6"/>
  <c r="BS4" i="6"/>
  <c r="BS5" i="6"/>
  <c r="BS17" i="6"/>
  <c r="BS18" i="6"/>
  <c r="BS19" i="6"/>
  <c r="BK6" i="6"/>
  <c r="BK14" i="6"/>
  <c r="BK17" i="6"/>
  <c r="BK18" i="6"/>
  <c r="BK19" i="6"/>
  <c r="BK15" i="6"/>
  <c r="BK16" i="6"/>
  <c r="BK7" i="6"/>
  <c r="BK8" i="6"/>
  <c r="BK20" i="6"/>
  <c r="BC6" i="6"/>
  <c r="BC14" i="6"/>
  <c r="BC17" i="6"/>
  <c r="BC18" i="6"/>
  <c r="BC19" i="6"/>
  <c r="BC9" i="6"/>
  <c r="BC10" i="6"/>
  <c r="BC20" i="6"/>
  <c r="AU6" i="6"/>
  <c r="AU14" i="6"/>
  <c r="AU20" i="6"/>
  <c r="AU4" i="6"/>
  <c r="AU5" i="6"/>
  <c r="AM6" i="6"/>
  <c r="AM14" i="6"/>
  <c r="AM4" i="6"/>
  <c r="AM5" i="6"/>
  <c r="AM20" i="6"/>
  <c r="AM7" i="6"/>
  <c r="AM8" i="6"/>
  <c r="AE6" i="6"/>
  <c r="AE14" i="6"/>
  <c r="AE7" i="6"/>
  <c r="AE8" i="6"/>
  <c r="AE4" i="6"/>
  <c r="AE5" i="6"/>
  <c r="AE9" i="6"/>
  <c r="AE10" i="6"/>
  <c r="AE11" i="6"/>
  <c r="W6" i="6"/>
  <c r="W14" i="6"/>
  <c r="W9" i="6"/>
  <c r="W10" i="6"/>
  <c r="W11" i="6"/>
  <c r="W7" i="6"/>
  <c r="W8" i="6"/>
  <c r="W12" i="6"/>
  <c r="W13" i="6"/>
  <c r="O6" i="6"/>
  <c r="O14" i="6"/>
  <c r="O12" i="6"/>
  <c r="O13" i="6"/>
  <c r="O9" i="6"/>
  <c r="O10" i="6"/>
  <c r="O11" i="6"/>
  <c r="O20" i="6"/>
  <c r="O15" i="6"/>
  <c r="O16" i="6"/>
  <c r="G6" i="6"/>
  <c r="G14" i="6"/>
  <c r="G15" i="6"/>
  <c r="G16" i="6"/>
  <c r="G12" i="6"/>
  <c r="G13" i="6"/>
  <c r="G4" i="6"/>
  <c r="G5" i="6"/>
  <c r="G17" i="6"/>
  <c r="G18" i="6"/>
  <c r="G19" i="6"/>
  <c r="AM18" i="6"/>
  <c r="CA17" i="6"/>
  <c r="K16" i="6"/>
  <c r="CI15" i="6"/>
  <c r="U15" i="6"/>
  <c r="CF14" i="6"/>
  <c r="BP14" i="6"/>
  <c r="AO14" i="6"/>
  <c r="AC14" i="6"/>
  <c r="CO13" i="6"/>
  <c r="BY13" i="6"/>
  <c r="AJ13" i="6"/>
  <c r="T13" i="6"/>
  <c r="D13" i="6"/>
  <c r="AB12" i="6"/>
  <c r="L12" i="6"/>
  <c r="CM11" i="6"/>
  <c r="BW11" i="6"/>
  <c r="AU11" i="6"/>
  <c r="AJ11" i="6"/>
  <c r="U11" i="6"/>
  <c r="I11" i="6"/>
  <c r="BM10" i="6"/>
  <c r="BA10" i="6"/>
  <c r="T10" i="6"/>
  <c r="CO9" i="6"/>
  <c r="AU9" i="6"/>
  <c r="BS8" i="6"/>
  <c r="BC8" i="6"/>
  <c r="G8" i="6"/>
  <c r="BM7" i="6"/>
  <c r="AY7" i="6"/>
  <c r="CM6" i="6"/>
  <c r="BH6" i="6"/>
  <c r="AS6" i="6"/>
  <c r="AA6" i="6"/>
  <c r="CE5" i="6"/>
  <c r="AB5" i="6"/>
  <c r="I5" i="6"/>
  <c r="I2" i="6" s="1"/>
  <c r="H16" i="2" s="1"/>
  <c r="BP4" i="6"/>
  <c r="AI4" i="6"/>
  <c r="D4" i="6"/>
  <c r="BY20" i="6"/>
  <c r="BG20" i="6"/>
  <c r="AI20" i="6"/>
  <c r="Q20" i="6"/>
  <c r="O19" i="15"/>
  <c r="CA18" i="15"/>
  <c r="G18" i="15"/>
  <c r="BR17" i="15"/>
  <c r="BR16" i="15"/>
  <c r="G15" i="15"/>
  <c r="F14" i="15"/>
  <c r="AH7" i="14"/>
  <c r="AH20" i="14"/>
  <c r="AH4" i="14"/>
  <c r="BP11" i="14"/>
  <c r="CK15" i="4"/>
  <c r="CC15" i="4"/>
  <c r="BU15" i="4"/>
  <c r="BM15" i="4"/>
  <c r="BE15" i="4"/>
  <c r="AW15" i="4"/>
  <c r="AO15" i="4"/>
  <c r="AG15" i="4"/>
  <c r="Y15" i="4"/>
  <c r="Q15" i="4"/>
  <c r="I15" i="4"/>
  <c r="CI13" i="4"/>
  <c r="CA13" i="4"/>
  <c r="BS13" i="4"/>
  <c r="BK13" i="4"/>
  <c r="BC13" i="4"/>
  <c r="AU13" i="4"/>
  <c r="AM13" i="4"/>
  <c r="AE13" i="4"/>
  <c r="W13" i="4"/>
  <c r="O13" i="4"/>
  <c r="G13" i="4"/>
  <c r="CM15" i="17"/>
  <c r="CE15" i="17"/>
  <c r="BW15" i="17"/>
  <c r="BO15" i="17"/>
  <c r="BG15" i="17"/>
  <c r="AY15" i="17"/>
  <c r="AQ15" i="17"/>
  <c r="AI15" i="17"/>
  <c r="AA15" i="17"/>
  <c r="S15" i="17"/>
  <c r="K15" i="17"/>
  <c r="CK13" i="17"/>
  <c r="CC13" i="17"/>
  <c r="BU13" i="17"/>
  <c r="BM13" i="17"/>
  <c r="BE13" i="17"/>
  <c r="AW13" i="17"/>
  <c r="AO13" i="17"/>
  <c r="AG13" i="17"/>
  <c r="Y13" i="17"/>
  <c r="Q13" i="17"/>
  <c r="I13" i="17"/>
  <c r="CO15" i="12"/>
  <c r="CG15" i="12"/>
  <c r="BY15" i="12"/>
  <c r="BQ15" i="12"/>
  <c r="BI15" i="12"/>
  <c r="BA15" i="12"/>
  <c r="AS15" i="12"/>
  <c r="AK15" i="12"/>
  <c r="AC15" i="12"/>
  <c r="U15" i="12"/>
  <c r="M15" i="12"/>
  <c r="E15" i="12"/>
  <c r="C15" i="12" s="1"/>
  <c r="CM13" i="12"/>
  <c r="CE13" i="12"/>
  <c r="BW13" i="12"/>
  <c r="BO13" i="12"/>
  <c r="BG13" i="12"/>
  <c r="AY13" i="12"/>
  <c r="AQ13" i="12"/>
  <c r="AI13" i="12"/>
  <c r="AA13" i="12"/>
  <c r="S13" i="12"/>
  <c r="K13" i="12"/>
  <c r="CI15" i="5"/>
  <c r="CA15" i="5"/>
  <c r="BS15" i="5"/>
  <c r="BK15" i="5"/>
  <c r="BC15" i="5"/>
  <c r="AU15" i="5"/>
  <c r="AM15" i="5"/>
  <c r="AE15" i="5"/>
  <c r="W15" i="5"/>
  <c r="O15" i="5"/>
  <c r="G15" i="5"/>
  <c r="CO13" i="5"/>
  <c r="CG13" i="5"/>
  <c r="BY13" i="5"/>
  <c r="BQ13" i="5"/>
  <c r="BI13" i="5"/>
  <c r="BA13" i="5"/>
  <c r="AS13" i="5"/>
  <c r="AK13" i="5"/>
  <c r="AC13" i="5"/>
  <c r="U13" i="5"/>
  <c r="M13" i="5"/>
  <c r="E13" i="5"/>
  <c r="CK15" i="13"/>
  <c r="CC15" i="13"/>
  <c r="BU15" i="13"/>
  <c r="BM15" i="13"/>
  <c r="BE15" i="13"/>
  <c r="AW15" i="13"/>
  <c r="AO15" i="13"/>
  <c r="AG15" i="13"/>
  <c r="Y15" i="13"/>
  <c r="Q15" i="13"/>
  <c r="I15" i="13"/>
  <c r="C15" i="13" s="1"/>
  <c r="CI13" i="13"/>
  <c r="CA13" i="13"/>
  <c r="BS13" i="13"/>
  <c r="BK13" i="13"/>
  <c r="BC13" i="13"/>
  <c r="AU13" i="13"/>
  <c r="AM13" i="13"/>
  <c r="AE13" i="13"/>
  <c r="W13" i="13"/>
  <c r="O13" i="13"/>
  <c r="G13" i="13"/>
  <c r="CK10" i="14"/>
  <c r="CK20" i="14"/>
  <c r="CK4" i="14"/>
  <c r="CC10" i="14"/>
  <c r="CC5" i="14"/>
  <c r="CC6" i="14"/>
  <c r="CC7" i="14"/>
  <c r="Y10" i="14"/>
  <c r="Y20" i="14"/>
  <c r="Y4" i="14"/>
  <c r="Q10" i="14"/>
  <c r="Q5" i="14"/>
  <c r="Q6" i="14"/>
  <c r="Q7" i="14"/>
  <c r="CL18" i="14"/>
  <c r="CD18" i="14"/>
  <c r="BV18" i="14"/>
  <c r="BN18" i="14"/>
  <c r="BF18" i="14"/>
  <c r="AX18" i="14"/>
  <c r="AP18" i="14"/>
  <c r="AH18" i="14"/>
  <c r="Z18" i="14"/>
  <c r="R18" i="14"/>
  <c r="J18" i="14"/>
  <c r="CO17" i="14"/>
  <c r="CG17" i="14"/>
  <c r="BY17" i="14"/>
  <c r="BQ17" i="14"/>
  <c r="BI17" i="14"/>
  <c r="BA17" i="14"/>
  <c r="AS17" i="14"/>
  <c r="AK17" i="14"/>
  <c r="AC17" i="14"/>
  <c r="U17" i="14"/>
  <c r="M17" i="14"/>
  <c r="E17" i="14"/>
  <c r="CJ16" i="14"/>
  <c r="BL16" i="14"/>
  <c r="BD16" i="14"/>
  <c r="AV16" i="14"/>
  <c r="AN16" i="14"/>
  <c r="AF16" i="14"/>
  <c r="X16" i="14"/>
  <c r="P16" i="14"/>
  <c r="H16" i="14"/>
  <c r="CM15" i="14"/>
  <c r="CE15" i="14"/>
  <c r="BW15" i="14"/>
  <c r="BO15" i="14"/>
  <c r="BG15" i="14"/>
  <c r="AY15" i="14"/>
  <c r="AQ15" i="14"/>
  <c r="AI15" i="14"/>
  <c r="AA15" i="14"/>
  <c r="S15" i="14"/>
  <c r="K15" i="14"/>
  <c r="CK13" i="14"/>
  <c r="CC13" i="14"/>
  <c r="BU13" i="14"/>
  <c r="BM13" i="14"/>
  <c r="BE13" i="14"/>
  <c r="AW13" i="14"/>
  <c r="AO13" i="14"/>
  <c r="AG13" i="14"/>
  <c r="Y13" i="14"/>
  <c r="Q13" i="14"/>
  <c r="I13" i="14"/>
  <c r="CN12" i="14"/>
  <c r="CF12" i="14"/>
  <c r="BX12" i="14"/>
  <c r="BP12" i="14"/>
  <c r="BF12" i="14"/>
  <c r="AW12" i="14"/>
  <c r="AN12" i="14"/>
  <c r="M12" i="14"/>
  <c r="D12" i="14"/>
  <c r="CG11" i="14"/>
  <c r="BX11" i="14"/>
  <c r="BO11" i="14"/>
  <c r="BF11" i="14"/>
  <c r="AW11" i="14"/>
  <c r="AN11" i="14"/>
  <c r="U11" i="14"/>
  <c r="L11" i="14"/>
  <c r="CG10" i="14"/>
  <c r="BX10" i="14"/>
  <c r="BO10" i="14"/>
  <c r="BF10" i="14"/>
  <c r="AV10" i="14"/>
  <c r="U10" i="14"/>
  <c r="L10" i="14"/>
  <c r="CG9" i="14"/>
  <c r="BW9" i="14"/>
  <c r="BN9" i="14"/>
  <c r="BE9" i="14"/>
  <c r="AV9" i="14"/>
  <c r="U9" i="14"/>
  <c r="K9" i="14"/>
  <c r="CO8" i="14"/>
  <c r="CF8" i="14"/>
  <c r="BW8" i="14"/>
  <c r="BN8" i="14"/>
  <c r="BE8" i="14"/>
  <c r="AV8" i="14"/>
  <c r="AC8" i="14"/>
  <c r="T8" i="14"/>
  <c r="K8" i="14"/>
  <c r="CO7" i="14"/>
  <c r="CE7" i="14"/>
  <c r="CE2" i="14" s="1"/>
  <c r="CD15" i="2" s="1"/>
  <c r="BI7" i="14"/>
  <c r="AY7" i="14"/>
  <c r="AN7" i="14"/>
  <c r="T7" i="14"/>
  <c r="I7" i="14"/>
  <c r="CK6" i="14"/>
  <c r="BP6" i="14"/>
  <c r="BF6" i="14"/>
  <c r="AV6" i="14"/>
  <c r="AA6" i="14"/>
  <c r="BX5" i="14"/>
  <c r="BN5" i="14"/>
  <c r="AS5" i="14"/>
  <c r="AH5" i="14"/>
  <c r="M5" i="14"/>
  <c r="CF4" i="14"/>
  <c r="BU4" i="14"/>
  <c r="AZ4" i="14"/>
  <c r="AO4" i="14"/>
  <c r="AO2" i="14" s="1"/>
  <c r="AN15" i="2" s="1"/>
  <c r="U4" i="14"/>
  <c r="J4" i="14"/>
  <c r="CM20" i="14"/>
  <c r="CC20" i="14"/>
  <c r="BQ20" i="14"/>
  <c r="BG20" i="14"/>
  <c r="AW20" i="14"/>
  <c r="AB20" i="14"/>
  <c r="R20" i="14"/>
  <c r="CP9" i="6"/>
  <c r="CP17" i="6"/>
  <c r="CP4" i="6"/>
  <c r="CP5" i="6"/>
  <c r="CP6" i="6"/>
  <c r="CP20" i="6"/>
  <c r="CP7" i="6"/>
  <c r="CP8" i="6"/>
  <c r="CH9" i="6"/>
  <c r="CH17" i="6"/>
  <c r="CH7" i="6"/>
  <c r="CH8" i="6"/>
  <c r="CH4" i="6"/>
  <c r="CH5" i="6"/>
  <c r="CH6" i="6"/>
  <c r="CH10" i="6"/>
  <c r="CH11" i="6"/>
  <c r="BZ9" i="6"/>
  <c r="BZ17" i="6"/>
  <c r="BZ10" i="6"/>
  <c r="BZ11" i="6"/>
  <c r="BZ7" i="6"/>
  <c r="BZ8" i="6"/>
  <c r="BZ12" i="6"/>
  <c r="BZ13" i="6"/>
  <c r="BZ14" i="6"/>
  <c r="BR9" i="6"/>
  <c r="BR17" i="6"/>
  <c r="BR12" i="6"/>
  <c r="BR13" i="6"/>
  <c r="BR14" i="6"/>
  <c r="BR10" i="6"/>
  <c r="BR11" i="6"/>
  <c r="BR20" i="6"/>
  <c r="BR15" i="6"/>
  <c r="BR16" i="6"/>
  <c r="BJ9" i="6"/>
  <c r="BJ17" i="6"/>
  <c r="BJ15" i="6"/>
  <c r="BJ16" i="6"/>
  <c r="BJ12" i="6"/>
  <c r="BJ13" i="6"/>
  <c r="BJ14" i="6"/>
  <c r="BJ4" i="6"/>
  <c r="BJ5" i="6"/>
  <c r="BJ6" i="6"/>
  <c r="BJ18" i="6"/>
  <c r="BJ19" i="6"/>
  <c r="BB9" i="6"/>
  <c r="BB17" i="6"/>
  <c r="BB18" i="6"/>
  <c r="BB19" i="6"/>
  <c r="BB15" i="6"/>
  <c r="BB16" i="6"/>
  <c r="BB7" i="6"/>
  <c r="BB8" i="6"/>
  <c r="BB20" i="6"/>
  <c r="AT9" i="6"/>
  <c r="AT17" i="6"/>
  <c r="AT18" i="6"/>
  <c r="AT19" i="6"/>
  <c r="AT10" i="6"/>
  <c r="AT20" i="6"/>
  <c r="AL9" i="6"/>
  <c r="AL17" i="6"/>
  <c r="AL20" i="6"/>
  <c r="AL4" i="6"/>
  <c r="AL5" i="6"/>
  <c r="AL6" i="6"/>
  <c r="AD9" i="6"/>
  <c r="AD17" i="6"/>
  <c r="AD4" i="6"/>
  <c r="AD5" i="6"/>
  <c r="AD6" i="6"/>
  <c r="AD20" i="6"/>
  <c r="AD7" i="6"/>
  <c r="AD8" i="6"/>
  <c r="V9" i="6"/>
  <c r="V17" i="6"/>
  <c r="V7" i="6"/>
  <c r="V8" i="6"/>
  <c r="V4" i="6"/>
  <c r="V5" i="6"/>
  <c r="V6" i="6"/>
  <c r="V10" i="6"/>
  <c r="V11" i="6"/>
  <c r="N9" i="6"/>
  <c r="N17" i="6"/>
  <c r="N10" i="6"/>
  <c r="N11" i="6"/>
  <c r="N7" i="6"/>
  <c r="N8" i="6"/>
  <c r="N12" i="6"/>
  <c r="N13" i="6"/>
  <c r="N14" i="6"/>
  <c r="F9" i="6"/>
  <c r="F17" i="6"/>
  <c r="F12" i="6"/>
  <c r="F13" i="6"/>
  <c r="F14" i="6"/>
  <c r="F10" i="6"/>
  <c r="F11" i="6"/>
  <c r="F20" i="6"/>
  <c r="F15" i="6"/>
  <c r="F16" i="6"/>
  <c r="CM19" i="6"/>
  <c r="CA19" i="6"/>
  <c r="BP19" i="6"/>
  <c r="AZ19" i="6"/>
  <c r="AM19" i="6"/>
  <c r="Y19" i="6"/>
  <c r="M19" i="6"/>
  <c r="CA18" i="6"/>
  <c r="AL18" i="6"/>
  <c r="M18" i="6"/>
  <c r="BM17" i="6"/>
  <c r="AW17" i="6"/>
  <c r="W17" i="6"/>
  <c r="K17" i="6"/>
  <c r="CI16" i="6"/>
  <c r="BX16" i="6"/>
  <c r="BH16" i="6"/>
  <c r="AU16" i="6"/>
  <c r="CH15" i="6"/>
  <c r="BU15" i="6"/>
  <c r="BE15" i="6"/>
  <c r="AE15" i="6"/>
  <c r="S15" i="6"/>
  <c r="CP14" i="6"/>
  <c r="CE14" i="6"/>
  <c r="BO14" i="6"/>
  <c r="BB14" i="6"/>
  <c r="AB14" i="6"/>
  <c r="CN13" i="6"/>
  <c r="BX13" i="6"/>
  <c r="BK13" i="6"/>
  <c r="AU13" i="6"/>
  <c r="AE13" i="6"/>
  <c r="S13" i="6"/>
  <c r="CP12" i="6"/>
  <c r="CC12" i="6"/>
  <c r="BM12" i="6"/>
  <c r="AM12" i="6"/>
  <c r="AA12" i="6"/>
  <c r="K12" i="6"/>
  <c r="AT11" i="6"/>
  <c r="AI11" i="6"/>
  <c r="T11" i="6"/>
  <c r="G11" i="6"/>
  <c r="CC10" i="6"/>
  <c r="AJ10" i="6"/>
  <c r="CN9" i="6"/>
  <c r="BW9" i="6"/>
  <c r="AR9" i="6"/>
  <c r="AB9" i="6"/>
  <c r="K9" i="6"/>
  <c r="CF8" i="6"/>
  <c r="BR8" i="6"/>
  <c r="AL8" i="6"/>
  <c r="T8" i="6"/>
  <c r="F8" i="6"/>
  <c r="AG7" i="6"/>
  <c r="BU6" i="6"/>
  <c r="AQ6" i="6"/>
  <c r="I6" i="6"/>
  <c r="CC5" i="6"/>
  <c r="BK5" i="6"/>
  <c r="AA5" i="6"/>
  <c r="CC4" i="6"/>
  <c r="CC2" i="6" s="1"/>
  <c r="CB16" i="2" s="1"/>
  <c r="AY4" i="6"/>
  <c r="Q4" i="6"/>
  <c r="CM20" i="6"/>
  <c r="N20" i="6"/>
  <c r="CK8" i="15"/>
  <c r="CK20" i="15"/>
  <c r="CK11" i="15"/>
  <c r="CK4" i="15"/>
  <c r="CK6" i="15"/>
  <c r="CK13" i="15"/>
  <c r="CK12" i="15"/>
  <c r="CK9" i="15"/>
  <c r="CK15" i="15"/>
  <c r="CK16" i="15"/>
  <c r="CK5" i="15"/>
  <c r="CK10" i="15"/>
  <c r="CK14" i="15"/>
  <c r="CK7" i="15"/>
  <c r="CC8" i="15"/>
  <c r="CC20" i="15"/>
  <c r="CC11" i="15"/>
  <c r="CC5" i="15"/>
  <c r="CC7" i="15"/>
  <c r="CC10" i="15"/>
  <c r="CC12" i="15"/>
  <c r="CC9" i="15"/>
  <c r="CC14" i="15"/>
  <c r="CC6" i="15"/>
  <c r="CC4" i="15"/>
  <c r="CC13" i="15"/>
  <c r="CC17" i="15"/>
  <c r="CC18" i="15"/>
  <c r="CC19" i="15"/>
  <c r="BU8" i="15"/>
  <c r="BU20" i="15"/>
  <c r="BU11" i="15"/>
  <c r="BU13" i="15"/>
  <c r="BU4" i="15"/>
  <c r="BU6" i="15"/>
  <c r="BU10" i="15"/>
  <c r="BU5" i="15"/>
  <c r="BU12" i="15"/>
  <c r="BU7" i="15"/>
  <c r="BU14" i="15"/>
  <c r="BU9" i="15"/>
  <c r="BU15" i="15"/>
  <c r="BU16" i="15"/>
  <c r="BM8" i="15"/>
  <c r="BM20" i="15"/>
  <c r="BM11" i="15"/>
  <c r="BM10" i="15"/>
  <c r="BM12" i="15"/>
  <c r="BM5" i="15"/>
  <c r="BM7" i="15"/>
  <c r="BM9" i="15"/>
  <c r="BM4" i="15"/>
  <c r="BM6" i="15"/>
  <c r="BM13" i="15"/>
  <c r="BM14" i="15"/>
  <c r="BM17" i="15"/>
  <c r="BM18" i="15"/>
  <c r="BM19" i="15"/>
  <c r="BM15" i="15"/>
  <c r="BM16" i="15"/>
  <c r="BE8" i="15"/>
  <c r="BE20" i="15"/>
  <c r="BE11" i="15"/>
  <c r="BE4" i="15"/>
  <c r="BE6" i="15"/>
  <c r="BE15" i="15"/>
  <c r="BE16" i="15"/>
  <c r="BE12" i="15"/>
  <c r="BE5" i="15"/>
  <c r="BE10" i="15"/>
  <c r="BE7" i="15"/>
  <c r="BE14" i="15"/>
  <c r="BE13" i="15"/>
  <c r="BE17" i="15"/>
  <c r="BE18" i="15"/>
  <c r="BE19" i="15"/>
  <c r="AW8" i="15"/>
  <c r="AW20" i="15"/>
  <c r="AW11" i="15"/>
  <c r="AW5" i="15"/>
  <c r="AW7" i="15"/>
  <c r="AW10" i="15"/>
  <c r="AW12" i="15"/>
  <c r="AW4" i="15"/>
  <c r="AW14" i="15"/>
  <c r="AW17" i="15"/>
  <c r="AW18" i="15"/>
  <c r="AW19" i="15"/>
  <c r="AW15" i="15"/>
  <c r="AW16" i="15"/>
  <c r="AW9" i="15"/>
  <c r="AW13" i="15"/>
  <c r="AW6" i="15"/>
  <c r="AO8" i="15"/>
  <c r="AO20" i="15"/>
  <c r="AO11" i="15"/>
  <c r="AO14" i="15"/>
  <c r="AO13" i="15"/>
  <c r="AO4" i="15"/>
  <c r="AO6" i="15"/>
  <c r="AO10" i="15"/>
  <c r="AO7" i="15"/>
  <c r="AO12" i="15"/>
  <c r="AO17" i="15"/>
  <c r="AO18" i="15"/>
  <c r="AO19" i="15"/>
  <c r="AO15" i="15"/>
  <c r="AO16" i="15"/>
  <c r="AO5" i="15"/>
  <c r="AO9" i="15"/>
  <c r="AG8" i="15"/>
  <c r="AG20" i="15"/>
  <c r="AG11" i="15"/>
  <c r="AG10" i="15"/>
  <c r="AG12" i="15"/>
  <c r="AG5" i="15"/>
  <c r="AG7" i="15"/>
  <c r="AG9" i="15"/>
  <c r="AG4" i="15"/>
  <c r="AG2" i="15" s="1"/>
  <c r="AF17" i="2" s="1"/>
  <c r="AG6" i="15"/>
  <c r="AG13" i="15"/>
  <c r="AG17" i="15"/>
  <c r="AG15" i="15"/>
  <c r="AG14" i="15"/>
  <c r="Y8" i="15"/>
  <c r="Y20" i="15"/>
  <c r="Y11" i="15"/>
  <c r="Y4" i="15"/>
  <c r="Y6" i="15"/>
  <c r="Y12" i="15"/>
  <c r="Y15" i="15"/>
  <c r="Y16" i="15"/>
  <c r="Y7" i="15"/>
  <c r="Y10" i="15"/>
  <c r="Y5" i="15"/>
  <c r="Y9" i="15"/>
  <c r="Y13" i="15"/>
  <c r="Y14" i="15"/>
  <c r="Q8" i="15"/>
  <c r="Q20" i="15"/>
  <c r="Q11" i="15"/>
  <c r="Q5" i="15"/>
  <c r="Q7" i="15"/>
  <c r="Q10" i="15"/>
  <c r="Q12" i="15"/>
  <c r="Q14" i="15"/>
  <c r="Q13" i="15"/>
  <c r="Q6" i="15"/>
  <c r="Q9" i="15"/>
  <c r="Q17" i="15"/>
  <c r="Q18" i="15"/>
  <c r="Q19" i="15"/>
  <c r="Q4" i="15"/>
  <c r="I8" i="15"/>
  <c r="I20" i="15"/>
  <c r="I11" i="15"/>
  <c r="I13" i="15"/>
  <c r="I4" i="15"/>
  <c r="I6" i="15"/>
  <c r="I10" i="15"/>
  <c r="I7" i="15"/>
  <c r="I9" i="15"/>
  <c r="I12" i="15"/>
  <c r="I5" i="15"/>
  <c r="I14" i="15"/>
  <c r="I16" i="15"/>
  <c r="C16" i="15" s="1"/>
  <c r="I15" i="15"/>
  <c r="F18" i="15"/>
  <c r="O17" i="15"/>
  <c r="BC13" i="15"/>
  <c r="G13" i="15"/>
  <c r="BE9" i="15"/>
  <c r="CB5" i="14"/>
  <c r="CB20" i="14"/>
  <c r="CB4" i="14"/>
  <c r="BT5" i="14"/>
  <c r="BT6" i="14"/>
  <c r="BT7" i="14"/>
  <c r="P5" i="14"/>
  <c r="P20" i="14"/>
  <c r="P4" i="14"/>
  <c r="H5" i="14"/>
  <c r="H6" i="14"/>
  <c r="H7" i="14"/>
  <c r="CN17" i="14"/>
  <c r="CF17" i="14"/>
  <c r="BX17" i="14"/>
  <c r="BP17" i="14"/>
  <c r="BH17" i="14"/>
  <c r="AZ17" i="14"/>
  <c r="AR17" i="14"/>
  <c r="AJ17" i="14"/>
  <c r="AB17" i="14"/>
  <c r="T17" i="14"/>
  <c r="L17" i="14"/>
  <c r="D17" i="14"/>
  <c r="C17" i="14" s="1"/>
  <c r="CL15" i="14"/>
  <c r="CD15" i="14"/>
  <c r="BV15" i="14"/>
  <c r="BN15" i="14"/>
  <c r="BF15" i="14"/>
  <c r="AX15" i="14"/>
  <c r="AP15" i="14"/>
  <c r="AH15" i="14"/>
  <c r="Z15" i="14"/>
  <c r="R15" i="14"/>
  <c r="J15" i="14"/>
  <c r="CO14" i="14"/>
  <c r="CG14" i="14"/>
  <c r="BY14" i="14"/>
  <c r="BQ14" i="14"/>
  <c r="BI14" i="14"/>
  <c r="BA14" i="14"/>
  <c r="AS14" i="14"/>
  <c r="AK14" i="14"/>
  <c r="AC14" i="14"/>
  <c r="U14" i="14"/>
  <c r="M14" i="14"/>
  <c r="E14" i="14"/>
  <c r="CJ13" i="14"/>
  <c r="CB13" i="14"/>
  <c r="BT13" i="14"/>
  <c r="BL13" i="14"/>
  <c r="BD13" i="14"/>
  <c r="AV13" i="14"/>
  <c r="AN13" i="14"/>
  <c r="AF13" i="14"/>
  <c r="X13" i="14"/>
  <c r="P13" i="14"/>
  <c r="H13" i="14"/>
  <c r="BN12" i="14"/>
  <c r="AV12" i="14"/>
  <c r="U12" i="14"/>
  <c r="L12" i="14"/>
  <c r="CO11" i="14"/>
  <c r="CF11" i="14"/>
  <c r="BN11" i="14"/>
  <c r="AV11" i="14"/>
  <c r="AC11" i="14"/>
  <c r="T11" i="14"/>
  <c r="CO10" i="14"/>
  <c r="CF10" i="14"/>
  <c r="BN10" i="14"/>
  <c r="BD10" i="14"/>
  <c r="AC10" i="14"/>
  <c r="T10" i="14"/>
  <c r="CO9" i="14"/>
  <c r="BV9" i="14"/>
  <c r="BD9" i="14"/>
  <c r="AC9" i="14"/>
  <c r="J9" i="14"/>
  <c r="CN8" i="14"/>
  <c r="BV8" i="14"/>
  <c r="BD8" i="14"/>
  <c r="AK8" i="14"/>
  <c r="AB8" i="14"/>
  <c r="J8" i="14"/>
  <c r="CN7" i="14"/>
  <c r="CB7" i="14"/>
  <c r="BH7" i="14"/>
  <c r="AC7" i="14"/>
  <c r="CJ6" i="14"/>
  <c r="AJ6" i="14"/>
  <c r="D6" i="14"/>
  <c r="CG5" i="14"/>
  <c r="L5" i="14"/>
  <c r="CO4" i="14"/>
  <c r="CO2" i="14" s="1"/>
  <c r="CN15" i="2" s="1"/>
  <c r="CD4" i="14"/>
  <c r="CD2" i="14" s="1"/>
  <c r="CC15" i="2" s="1"/>
  <c r="BT4" i="14"/>
  <c r="BI4" i="14"/>
  <c r="AX4" i="14"/>
  <c r="AX2" i="14" s="1"/>
  <c r="AW15" i="2" s="1"/>
  <c r="AN4" i="14"/>
  <c r="T4" i="14"/>
  <c r="T2" i="14" s="1"/>
  <c r="S15" i="2" s="1"/>
  <c r="CL20" i="14"/>
  <c r="BP20" i="14"/>
  <c r="BF20" i="14"/>
  <c r="AV20" i="14"/>
  <c r="AK20" i="14"/>
  <c r="E20" i="14"/>
  <c r="CO4" i="6"/>
  <c r="CO12" i="6"/>
  <c r="CO20" i="6"/>
  <c r="CO5" i="6"/>
  <c r="CO6" i="6"/>
  <c r="CG4" i="6"/>
  <c r="CG12" i="6"/>
  <c r="CG5" i="6"/>
  <c r="CG6" i="6"/>
  <c r="CG20" i="6"/>
  <c r="CG7" i="6"/>
  <c r="CG8" i="6"/>
  <c r="CG9" i="6"/>
  <c r="BY4" i="6"/>
  <c r="BY12" i="6"/>
  <c r="BY7" i="6"/>
  <c r="BY8" i="6"/>
  <c r="BY9" i="6"/>
  <c r="BY5" i="6"/>
  <c r="BY6" i="6"/>
  <c r="BY10" i="6"/>
  <c r="BY11" i="6"/>
  <c r="BQ4" i="6"/>
  <c r="BQ12" i="6"/>
  <c r="BQ10" i="6"/>
  <c r="BQ11" i="6"/>
  <c r="BQ7" i="6"/>
  <c r="BQ8" i="6"/>
  <c r="BQ9" i="6"/>
  <c r="BQ13" i="6"/>
  <c r="BQ14" i="6"/>
  <c r="BI4" i="6"/>
  <c r="BI12" i="6"/>
  <c r="BI13" i="6"/>
  <c r="BI14" i="6"/>
  <c r="BI10" i="6"/>
  <c r="BI11" i="6"/>
  <c r="BI20" i="6"/>
  <c r="BI15" i="6"/>
  <c r="BI16" i="6"/>
  <c r="BI17" i="6"/>
  <c r="BA4" i="6"/>
  <c r="BA12" i="6"/>
  <c r="BA15" i="6"/>
  <c r="BA16" i="6"/>
  <c r="BA17" i="6"/>
  <c r="BA13" i="6"/>
  <c r="BA14" i="6"/>
  <c r="BA5" i="6"/>
  <c r="BA6" i="6"/>
  <c r="BA18" i="6"/>
  <c r="BA19" i="6"/>
  <c r="AS4" i="6"/>
  <c r="AS12" i="6"/>
  <c r="AS18" i="6"/>
  <c r="AS19" i="6"/>
  <c r="AS15" i="6"/>
  <c r="AS16" i="6"/>
  <c r="AS17" i="6"/>
  <c r="AS7" i="6"/>
  <c r="AS8" i="6"/>
  <c r="AS9" i="6"/>
  <c r="AS20" i="6"/>
  <c r="AK4" i="6"/>
  <c r="AK12" i="6"/>
  <c r="AK18" i="6"/>
  <c r="AK19" i="6"/>
  <c r="AK10" i="6"/>
  <c r="AK20" i="6"/>
  <c r="AC4" i="6"/>
  <c r="AC12" i="6"/>
  <c r="AC20" i="6"/>
  <c r="AC5" i="6"/>
  <c r="AC6" i="6"/>
  <c r="U4" i="6"/>
  <c r="U12" i="6"/>
  <c r="U5" i="6"/>
  <c r="U6" i="6"/>
  <c r="U20" i="6"/>
  <c r="U7" i="6"/>
  <c r="U8" i="6"/>
  <c r="U9" i="6"/>
  <c r="M4" i="6"/>
  <c r="M12" i="6"/>
  <c r="M7" i="6"/>
  <c r="M8" i="6"/>
  <c r="M9" i="6"/>
  <c r="M5" i="6"/>
  <c r="M6" i="6"/>
  <c r="M10" i="6"/>
  <c r="M11" i="6"/>
  <c r="E4" i="6"/>
  <c r="E12" i="6"/>
  <c r="E10" i="6"/>
  <c r="E11" i="6"/>
  <c r="E7" i="6"/>
  <c r="E8" i="6"/>
  <c r="E9" i="6"/>
  <c r="E13" i="6"/>
  <c r="E14" i="6"/>
  <c r="BO19" i="6"/>
  <c r="AY19" i="6"/>
  <c r="W19" i="6"/>
  <c r="L19" i="6"/>
  <c r="BM18" i="6"/>
  <c r="AW18" i="6"/>
  <c r="W18" i="6"/>
  <c r="L18" i="6"/>
  <c r="BX17" i="6"/>
  <c r="BH17" i="6"/>
  <c r="AG17" i="6"/>
  <c r="U17" i="6"/>
  <c r="BW16" i="6"/>
  <c r="BG16" i="6"/>
  <c r="AE16" i="6"/>
  <c r="T16" i="6"/>
  <c r="E16" i="6"/>
  <c r="CG15" i="6"/>
  <c r="BQ15" i="6"/>
  <c r="AO15" i="6"/>
  <c r="CO14" i="6"/>
  <c r="AA14" i="6"/>
  <c r="L14" i="6"/>
  <c r="CM13" i="6"/>
  <c r="BW13" i="6"/>
  <c r="BG13" i="6"/>
  <c r="Q13" i="6"/>
  <c r="CN12" i="6"/>
  <c r="BX12" i="6"/>
  <c r="AW12" i="6"/>
  <c r="AL12" i="6"/>
  <c r="CG11" i="6"/>
  <c r="BU11" i="6"/>
  <c r="BE11" i="6"/>
  <c r="AS11" i="6"/>
  <c r="S11" i="6"/>
  <c r="CP10" i="6"/>
  <c r="BK10" i="6"/>
  <c r="Q10" i="6"/>
  <c r="BE9" i="6"/>
  <c r="AQ9" i="6"/>
  <c r="CE8" i="6"/>
  <c r="AZ8" i="6"/>
  <c r="AK8" i="6"/>
  <c r="S8" i="6"/>
  <c r="CO7" i="6"/>
  <c r="CA7" i="6"/>
  <c r="BJ7" i="6"/>
  <c r="AU7" i="6"/>
  <c r="AC7" i="6"/>
  <c r="O7" i="6"/>
  <c r="CK6" i="6"/>
  <c r="BR6" i="6"/>
  <c r="Y6" i="6"/>
  <c r="F6" i="6"/>
  <c r="CA5" i="6"/>
  <c r="BI5" i="6"/>
  <c r="AQ5" i="6"/>
  <c r="F5" i="6"/>
  <c r="F2" i="6" s="1"/>
  <c r="E16" i="2" s="1"/>
  <c r="CA4" i="6"/>
  <c r="AG4" i="6"/>
  <c r="O4" i="6"/>
  <c r="O2" i="6" s="1"/>
  <c r="N16" i="2" s="1"/>
  <c r="BS20" i="6"/>
  <c r="BA20" i="6"/>
  <c r="AG20" i="6"/>
  <c r="M20" i="6"/>
  <c r="BU19" i="15"/>
  <c r="Y19" i="15"/>
  <c r="CK18" i="15"/>
  <c r="BU18" i="15"/>
  <c r="BC18" i="15"/>
  <c r="CJ20" i="6"/>
  <c r="CJ11" i="6"/>
  <c r="CJ19" i="6"/>
  <c r="CB20" i="6"/>
  <c r="CB11" i="6"/>
  <c r="CB19" i="6"/>
  <c r="BT20" i="6"/>
  <c r="BT11" i="6"/>
  <c r="BT19" i="6"/>
  <c r="BL20" i="6"/>
  <c r="BL11" i="6"/>
  <c r="BL19" i="6"/>
  <c r="BD20" i="6"/>
  <c r="BD11" i="6"/>
  <c r="BD19" i="6"/>
  <c r="AV20" i="6"/>
  <c r="AV11" i="6"/>
  <c r="AV19" i="6"/>
  <c r="AN20" i="6"/>
  <c r="AN11" i="6"/>
  <c r="AN19" i="6"/>
  <c r="AF20" i="6"/>
  <c r="AF11" i="6"/>
  <c r="AF19" i="6"/>
  <c r="X20" i="6"/>
  <c r="X11" i="6"/>
  <c r="X19" i="6"/>
  <c r="P20" i="6"/>
  <c r="P11" i="6"/>
  <c r="P19" i="6"/>
  <c r="H20" i="6"/>
  <c r="H11" i="6"/>
  <c r="H19" i="6"/>
  <c r="CB18" i="6"/>
  <c r="P18" i="6"/>
  <c r="CB17" i="6"/>
  <c r="P17" i="6"/>
  <c r="CJ16" i="6"/>
  <c r="X16" i="6"/>
  <c r="CJ15" i="6"/>
  <c r="X15" i="6"/>
  <c r="CJ14" i="6"/>
  <c r="X14" i="6"/>
  <c r="AF13" i="6"/>
  <c r="AF12" i="6"/>
  <c r="AN10" i="6"/>
  <c r="AN9" i="6"/>
  <c r="AV8" i="6"/>
  <c r="AV7" i="6"/>
  <c r="AV6" i="6"/>
  <c r="BD5" i="6"/>
  <c r="BD4" i="6"/>
  <c r="CM10" i="15"/>
  <c r="CM5" i="15"/>
  <c r="CM13" i="15"/>
  <c r="CM7" i="15"/>
  <c r="CM16" i="15"/>
  <c r="CM12" i="15"/>
  <c r="CE10" i="15"/>
  <c r="CE5" i="15"/>
  <c r="CE13" i="15"/>
  <c r="CE20" i="15"/>
  <c r="CE16" i="15"/>
  <c r="CE4" i="15"/>
  <c r="CE6" i="15"/>
  <c r="CE8" i="15"/>
  <c r="BW10" i="15"/>
  <c r="BW5" i="15"/>
  <c r="BW13" i="15"/>
  <c r="BW12" i="15"/>
  <c r="BW16" i="15"/>
  <c r="BW7" i="15"/>
  <c r="BW9" i="15"/>
  <c r="BW11" i="15"/>
  <c r="BW4" i="15"/>
  <c r="BW6" i="15"/>
  <c r="BW8" i="15"/>
  <c r="BO10" i="15"/>
  <c r="BO5" i="15"/>
  <c r="BO13" i="15"/>
  <c r="BO4" i="15"/>
  <c r="BO6" i="15"/>
  <c r="BO8" i="15"/>
  <c r="BO16" i="15"/>
  <c r="BO20" i="15"/>
  <c r="BG10" i="15"/>
  <c r="BG5" i="15"/>
  <c r="BG13" i="15"/>
  <c r="BG7" i="15"/>
  <c r="BG14" i="15"/>
  <c r="BG16" i="15"/>
  <c r="BG12" i="15"/>
  <c r="AY10" i="15"/>
  <c r="AY5" i="15"/>
  <c r="AY13" i="15"/>
  <c r="AY20" i="15"/>
  <c r="AY16" i="15"/>
  <c r="AY4" i="15"/>
  <c r="AY6" i="15"/>
  <c r="AY8" i="15"/>
  <c r="AQ10" i="15"/>
  <c r="AQ5" i="15"/>
  <c r="AQ13" i="15"/>
  <c r="AQ12" i="15"/>
  <c r="AQ16" i="15"/>
  <c r="AQ7" i="15"/>
  <c r="AQ9" i="15"/>
  <c r="AQ11" i="15"/>
  <c r="AQ4" i="15"/>
  <c r="AQ6" i="15"/>
  <c r="AQ8" i="15"/>
  <c r="AI10" i="15"/>
  <c r="AI5" i="15"/>
  <c r="AI13" i="15"/>
  <c r="AI4" i="15"/>
  <c r="AI6" i="15"/>
  <c r="AI8" i="15"/>
  <c r="AI16" i="15"/>
  <c r="AI20" i="15"/>
  <c r="AI14" i="15"/>
  <c r="AA10" i="15"/>
  <c r="AA5" i="15"/>
  <c r="AA13" i="15"/>
  <c r="AA7" i="15"/>
  <c r="AA16" i="15"/>
  <c r="AA12" i="15"/>
  <c r="S10" i="15"/>
  <c r="S5" i="15"/>
  <c r="S13" i="15"/>
  <c r="S20" i="15"/>
  <c r="S16" i="15"/>
  <c r="S4" i="15"/>
  <c r="S6" i="15"/>
  <c r="S8" i="15"/>
  <c r="K10" i="15"/>
  <c r="K5" i="15"/>
  <c r="K13" i="15"/>
  <c r="K12" i="15"/>
  <c r="K14" i="15"/>
  <c r="K16" i="15"/>
  <c r="K7" i="15"/>
  <c r="K9" i="15"/>
  <c r="K11" i="15"/>
  <c r="K4" i="15"/>
  <c r="K6" i="15"/>
  <c r="K8" i="15"/>
  <c r="BO19" i="15"/>
  <c r="AV19" i="15"/>
  <c r="BW18" i="15"/>
  <c r="BN18" i="15"/>
  <c r="AV18" i="15"/>
  <c r="K18" i="15"/>
  <c r="BW17" i="15"/>
  <c r="AC17" i="15"/>
  <c r="K17" i="15"/>
  <c r="BV16" i="15"/>
  <c r="BD16" i="15"/>
  <c r="J16" i="15"/>
  <c r="CE15" i="15"/>
  <c r="BV15" i="15"/>
  <c r="BD15" i="15"/>
  <c r="AK15" i="15"/>
  <c r="S15" i="15"/>
  <c r="BQ14" i="15"/>
  <c r="AV14" i="15"/>
  <c r="AK14" i="15"/>
  <c r="BO11" i="15"/>
  <c r="AI11" i="15"/>
  <c r="BT10" i="15"/>
  <c r="H10" i="15"/>
  <c r="E9" i="15"/>
  <c r="AN8" i="15"/>
  <c r="AA6" i="15"/>
  <c r="CL5" i="7"/>
  <c r="CL13" i="7"/>
  <c r="CL20" i="7"/>
  <c r="CL11" i="7"/>
  <c r="CL19" i="7"/>
  <c r="CL6" i="7"/>
  <c r="CL14" i="7"/>
  <c r="CL16" i="7"/>
  <c r="CL18" i="7"/>
  <c r="CL7" i="7"/>
  <c r="CL15" i="7"/>
  <c r="CL10" i="7"/>
  <c r="CL12" i="7"/>
  <c r="CD5" i="7"/>
  <c r="CD13" i="7"/>
  <c r="CD20" i="7"/>
  <c r="CD11" i="7"/>
  <c r="CD19" i="7"/>
  <c r="CD6" i="7"/>
  <c r="CD14" i="7"/>
  <c r="CD12" i="7"/>
  <c r="CD4" i="7"/>
  <c r="CD7" i="7"/>
  <c r="CD8" i="7"/>
  <c r="CD9" i="7"/>
  <c r="CD15" i="7"/>
  <c r="CD17" i="7"/>
  <c r="CD10" i="7"/>
  <c r="BV5" i="7"/>
  <c r="BV13" i="7"/>
  <c r="BV20" i="7"/>
  <c r="BV11" i="7"/>
  <c r="BV19" i="7"/>
  <c r="BV6" i="7"/>
  <c r="BV14" i="7"/>
  <c r="BV8" i="7"/>
  <c r="BV9" i="7"/>
  <c r="BV12" i="7"/>
  <c r="BV4" i="7"/>
  <c r="BV16" i="7"/>
  <c r="BV18" i="7"/>
  <c r="BV7" i="7"/>
  <c r="BV15" i="7"/>
  <c r="BV17" i="7"/>
  <c r="BN5" i="7"/>
  <c r="BN13" i="7"/>
  <c r="BN20" i="7"/>
  <c r="BN11" i="7"/>
  <c r="BN19" i="7"/>
  <c r="BN6" i="7"/>
  <c r="BN14" i="7"/>
  <c r="BN15" i="7"/>
  <c r="BN17" i="7"/>
  <c r="BN8" i="7"/>
  <c r="BN9" i="7"/>
  <c r="BN10" i="7"/>
  <c r="BN4" i="7"/>
  <c r="BF5" i="7"/>
  <c r="BF13" i="7"/>
  <c r="BF20" i="7"/>
  <c r="BF11" i="7"/>
  <c r="BF19" i="7"/>
  <c r="BF6" i="7"/>
  <c r="BF14" i="7"/>
  <c r="BF10" i="7"/>
  <c r="BF16" i="7"/>
  <c r="BF18" i="7"/>
  <c r="BF12" i="7"/>
  <c r="BF15" i="7"/>
  <c r="BF17" i="7"/>
  <c r="BF7" i="7"/>
  <c r="AX5" i="7"/>
  <c r="AX13" i="7"/>
  <c r="AX20" i="7"/>
  <c r="AX11" i="7"/>
  <c r="AX19" i="7"/>
  <c r="AX6" i="7"/>
  <c r="AX14" i="7"/>
  <c r="AX7" i="7"/>
  <c r="AX8" i="7"/>
  <c r="AX9" i="7"/>
  <c r="AX10" i="7"/>
  <c r="AX12" i="7"/>
  <c r="AX4" i="7"/>
  <c r="AX15" i="7"/>
  <c r="AX17" i="7"/>
  <c r="AP5" i="7"/>
  <c r="AP13" i="7"/>
  <c r="AP20" i="7"/>
  <c r="AP11" i="7"/>
  <c r="AP19" i="7"/>
  <c r="AP6" i="7"/>
  <c r="AP14" i="7"/>
  <c r="AP4" i="7"/>
  <c r="AP7" i="7"/>
  <c r="AP8" i="7"/>
  <c r="AP9" i="7"/>
  <c r="AP16" i="7"/>
  <c r="AP18" i="7"/>
  <c r="AP12" i="7"/>
  <c r="AP15" i="7"/>
  <c r="AP17" i="7"/>
  <c r="AH5" i="7"/>
  <c r="AH13" i="7"/>
  <c r="AH20" i="7"/>
  <c r="AH11" i="7"/>
  <c r="AH19" i="7"/>
  <c r="AH6" i="7"/>
  <c r="AH14" i="7"/>
  <c r="AH10" i="7"/>
  <c r="AH15" i="7"/>
  <c r="AH17" i="7"/>
  <c r="AH4" i="7"/>
  <c r="AH8" i="7"/>
  <c r="AH9" i="7"/>
  <c r="Z5" i="7"/>
  <c r="Z13" i="7"/>
  <c r="Z20" i="7"/>
  <c r="Z11" i="7"/>
  <c r="Z19" i="7"/>
  <c r="Z6" i="7"/>
  <c r="Z14" i="7"/>
  <c r="Z16" i="7"/>
  <c r="Z18" i="7"/>
  <c r="Z7" i="7"/>
  <c r="Z15" i="7"/>
  <c r="Z17" i="7"/>
  <c r="Z10" i="7"/>
  <c r="Z12" i="7"/>
  <c r="R5" i="7"/>
  <c r="R13" i="7"/>
  <c r="R20" i="7"/>
  <c r="R11" i="7"/>
  <c r="R19" i="7"/>
  <c r="R6" i="7"/>
  <c r="R14" i="7"/>
  <c r="R12" i="7"/>
  <c r="R4" i="7"/>
  <c r="R7" i="7"/>
  <c r="R8" i="7"/>
  <c r="R9" i="7"/>
  <c r="R15" i="7"/>
  <c r="R17" i="7"/>
  <c r="R10" i="7"/>
  <c r="J5" i="7"/>
  <c r="J13" i="7"/>
  <c r="J20" i="7"/>
  <c r="J11" i="7"/>
  <c r="J19" i="7"/>
  <c r="J6" i="7"/>
  <c r="J14" i="7"/>
  <c r="J8" i="7"/>
  <c r="J9" i="7"/>
  <c r="J12" i="7"/>
  <c r="J4" i="7"/>
  <c r="J2" i="7" s="1"/>
  <c r="I21" i="2" s="1"/>
  <c r="J16" i="7"/>
  <c r="J18" i="7"/>
  <c r="J7" i="7"/>
  <c r="J15" i="7"/>
  <c r="J17" i="7"/>
  <c r="AX16" i="7"/>
  <c r="AO15" i="7"/>
  <c r="I12" i="7"/>
  <c r="BV10" i="7"/>
  <c r="AP10" i="7"/>
  <c r="J10" i="7"/>
  <c r="BN7" i="7"/>
  <c r="AH7" i="7"/>
  <c r="CL4" i="7"/>
  <c r="BF4" i="7"/>
  <c r="Z4" i="7"/>
  <c r="CL5" i="15"/>
  <c r="CL13" i="15"/>
  <c r="CL8" i="15"/>
  <c r="CL19" i="15"/>
  <c r="CL10" i="15"/>
  <c r="CL12" i="15"/>
  <c r="CL20" i="15"/>
  <c r="CL7" i="15"/>
  <c r="CL9" i="15"/>
  <c r="CD5" i="15"/>
  <c r="CD13" i="15"/>
  <c r="CD8" i="15"/>
  <c r="CD7" i="15"/>
  <c r="CD9" i="15"/>
  <c r="CD11" i="15"/>
  <c r="CD19" i="15"/>
  <c r="CD4" i="15"/>
  <c r="CD6" i="15"/>
  <c r="CD20" i="15"/>
  <c r="BV5" i="15"/>
  <c r="BV13" i="15"/>
  <c r="BV8" i="15"/>
  <c r="BV20" i="15"/>
  <c r="BV19" i="15"/>
  <c r="BN5" i="15"/>
  <c r="BN13" i="15"/>
  <c r="BN8" i="15"/>
  <c r="BN4" i="15"/>
  <c r="BN6" i="15"/>
  <c r="BN19" i="15"/>
  <c r="BN7" i="15"/>
  <c r="BN9" i="15"/>
  <c r="BN11" i="15"/>
  <c r="BF5" i="15"/>
  <c r="BF13" i="15"/>
  <c r="BF8" i="15"/>
  <c r="BF19" i="15"/>
  <c r="BF10" i="15"/>
  <c r="BF12" i="15"/>
  <c r="BF20" i="15"/>
  <c r="BF7" i="15"/>
  <c r="BF9" i="15"/>
  <c r="AX5" i="15"/>
  <c r="AX13" i="15"/>
  <c r="AX8" i="15"/>
  <c r="AX7" i="15"/>
  <c r="AX9" i="15"/>
  <c r="AX11" i="15"/>
  <c r="AX14" i="15"/>
  <c r="AX19" i="15"/>
  <c r="AX4" i="15"/>
  <c r="AX6" i="15"/>
  <c r="AX20" i="15"/>
  <c r="AP5" i="15"/>
  <c r="AP13" i="15"/>
  <c r="AP8" i="15"/>
  <c r="AP20" i="15"/>
  <c r="AP19" i="15"/>
  <c r="AH5" i="15"/>
  <c r="AH13" i="15"/>
  <c r="AH8" i="15"/>
  <c r="AH4" i="15"/>
  <c r="AH6" i="15"/>
  <c r="AH19" i="15"/>
  <c r="AH7" i="15"/>
  <c r="AH9" i="15"/>
  <c r="AH11" i="15"/>
  <c r="Z5" i="15"/>
  <c r="Z2" i="15" s="1"/>
  <c r="Y17" i="2" s="1"/>
  <c r="Z13" i="15"/>
  <c r="Z8" i="15"/>
  <c r="Z19" i="15"/>
  <c r="Z10" i="15"/>
  <c r="Z12" i="15"/>
  <c r="Z14" i="15"/>
  <c r="Z20" i="15"/>
  <c r="Z7" i="15"/>
  <c r="Z9" i="15"/>
  <c r="R5" i="15"/>
  <c r="R13" i="15"/>
  <c r="R8" i="15"/>
  <c r="R7" i="15"/>
  <c r="R9" i="15"/>
  <c r="R11" i="15"/>
  <c r="R19" i="15"/>
  <c r="R4" i="15"/>
  <c r="R6" i="15"/>
  <c r="R20" i="15"/>
  <c r="J5" i="15"/>
  <c r="J13" i="15"/>
  <c r="J8" i="15"/>
  <c r="J20" i="15"/>
  <c r="J19" i="15"/>
  <c r="BV18" i="15"/>
  <c r="J18" i="15"/>
  <c r="BV17" i="15"/>
  <c r="J17" i="15"/>
  <c r="CD16" i="15"/>
  <c r="BL16" i="15"/>
  <c r="R16" i="15"/>
  <c r="CD15" i="15"/>
  <c r="R15" i="15"/>
  <c r="H15" i="15"/>
  <c r="CE12" i="15"/>
  <c r="BO12" i="15"/>
  <c r="AY12" i="15"/>
  <c r="AI12" i="15"/>
  <c r="S12" i="15"/>
  <c r="BG9" i="15"/>
  <c r="BG8" i="15"/>
  <c r="Z6" i="15"/>
  <c r="CM4" i="15"/>
  <c r="CM20" i="15"/>
  <c r="BN20" i="15"/>
  <c r="AQ20" i="15"/>
  <c r="CK8" i="7"/>
  <c r="CK6" i="7"/>
  <c r="CK14" i="7"/>
  <c r="CK9" i="7"/>
  <c r="CK17" i="7"/>
  <c r="CK7" i="7"/>
  <c r="CK10" i="7"/>
  <c r="CK11" i="7"/>
  <c r="CK12" i="7"/>
  <c r="CK19" i="7"/>
  <c r="CK20" i="7"/>
  <c r="CK4" i="7"/>
  <c r="CK5" i="7"/>
  <c r="CK16" i="7"/>
  <c r="CK18" i="7"/>
  <c r="CC8" i="7"/>
  <c r="CC6" i="7"/>
  <c r="CC14" i="7"/>
  <c r="CC9" i="7"/>
  <c r="CC17" i="7"/>
  <c r="CC20" i="7"/>
  <c r="CC4" i="7"/>
  <c r="CC13" i="7"/>
  <c r="CC16" i="7"/>
  <c r="CC18" i="7"/>
  <c r="CC7" i="7"/>
  <c r="CC15" i="7"/>
  <c r="CC11" i="7"/>
  <c r="CC12" i="7"/>
  <c r="BU8" i="7"/>
  <c r="BU6" i="7"/>
  <c r="BU14" i="7"/>
  <c r="BU9" i="7"/>
  <c r="BU17" i="7"/>
  <c r="BU19" i="7"/>
  <c r="BU10" i="7"/>
  <c r="BU20" i="7"/>
  <c r="BU4" i="7"/>
  <c r="BU16" i="7"/>
  <c r="BU13" i="7"/>
  <c r="BU5" i="7"/>
  <c r="BM8" i="7"/>
  <c r="BM6" i="7"/>
  <c r="BM14" i="7"/>
  <c r="BM9" i="7"/>
  <c r="BM17" i="7"/>
  <c r="BM5" i="7"/>
  <c r="BM15" i="7"/>
  <c r="BM7" i="7"/>
  <c r="BM10" i="7"/>
  <c r="BM11" i="7"/>
  <c r="BM12" i="7"/>
  <c r="BM16" i="7"/>
  <c r="BM18" i="7"/>
  <c r="BM13" i="7"/>
  <c r="BE8" i="7"/>
  <c r="BE6" i="7"/>
  <c r="BE14" i="7"/>
  <c r="BE9" i="7"/>
  <c r="BE17" i="7"/>
  <c r="BE11" i="7"/>
  <c r="BE12" i="7"/>
  <c r="BE20" i="7"/>
  <c r="BE4" i="7"/>
  <c r="BE5" i="7"/>
  <c r="BE7" i="7"/>
  <c r="BE19" i="7"/>
  <c r="BE10" i="7"/>
  <c r="BE16" i="7"/>
  <c r="BE18" i="7"/>
  <c r="AW8" i="7"/>
  <c r="AW6" i="7"/>
  <c r="AW14" i="7"/>
  <c r="AW9" i="7"/>
  <c r="AW17" i="7"/>
  <c r="AW16" i="7"/>
  <c r="AW18" i="7"/>
  <c r="AW11" i="7"/>
  <c r="AW12" i="7"/>
  <c r="AW20" i="7"/>
  <c r="AW4" i="7"/>
  <c r="AW15" i="7"/>
  <c r="AW13" i="7"/>
  <c r="AW7" i="7"/>
  <c r="AO8" i="7"/>
  <c r="AO6" i="7"/>
  <c r="AO14" i="7"/>
  <c r="AO9" i="7"/>
  <c r="AO17" i="7"/>
  <c r="AO13" i="7"/>
  <c r="AO19" i="7"/>
  <c r="AO5" i="7"/>
  <c r="AO16" i="7"/>
  <c r="AO10" i="7"/>
  <c r="AO20" i="7"/>
  <c r="AO4" i="7"/>
  <c r="AG8" i="7"/>
  <c r="AG6" i="7"/>
  <c r="AG14" i="7"/>
  <c r="AG9" i="7"/>
  <c r="AG17" i="7"/>
  <c r="AG10" i="7"/>
  <c r="AG15" i="7"/>
  <c r="AG11" i="7"/>
  <c r="AG12" i="7"/>
  <c r="AG13" i="7"/>
  <c r="AG5" i="7"/>
  <c r="AG7" i="7"/>
  <c r="AG16" i="7"/>
  <c r="AG18" i="7"/>
  <c r="Y8" i="7"/>
  <c r="Y6" i="7"/>
  <c r="Y14" i="7"/>
  <c r="Y9" i="7"/>
  <c r="Y17" i="7"/>
  <c r="Y7" i="7"/>
  <c r="Y10" i="7"/>
  <c r="Y11" i="7"/>
  <c r="Y12" i="7"/>
  <c r="Y19" i="7"/>
  <c r="Y20" i="7"/>
  <c r="Y4" i="7"/>
  <c r="Y5" i="7"/>
  <c r="Y16" i="7"/>
  <c r="Y18" i="7"/>
  <c r="Q8" i="7"/>
  <c r="Q6" i="7"/>
  <c r="Q14" i="7"/>
  <c r="Q9" i="7"/>
  <c r="Q17" i="7"/>
  <c r="Q20" i="7"/>
  <c r="Q4" i="7"/>
  <c r="Q13" i="7"/>
  <c r="Q16" i="7"/>
  <c r="Q18" i="7"/>
  <c r="Q7" i="7"/>
  <c r="Q15" i="7"/>
  <c r="Q11" i="7"/>
  <c r="Q12" i="7"/>
  <c r="I8" i="7"/>
  <c r="I6" i="7"/>
  <c r="I14" i="7"/>
  <c r="I9" i="7"/>
  <c r="I17" i="7"/>
  <c r="I19" i="7"/>
  <c r="I10" i="7"/>
  <c r="I20" i="7"/>
  <c r="I4" i="7"/>
  <c r="I16" i="7"/>
  <c r="I13" i="7"/>
  <c r="I5" i="7"/>
  <c r="AO18" i="7"/>
  <c r="BE15" i="7"/>
  <c r="BE13" i="7"/>
  <c r="CL4" i="15"/>
  <c r="AP4" i="15"/>
  <c r="BU11" i="7"/>
  <c r="CC5" i="7"/>
  <c r="BL9" i="6"/>
  <c r="BT8" i="6"/>
  <c r="H8" i="6"/>
  <c r="BT7" i="6"/>
  <c r="H7" i="6"/>
  <c r="BT6" i="6"/>
  <c r="BT2" i="6" s="1"/>
  <c r="BS16" i="2" s="1"/>
  <c r="H6" i="6"/>
  <c r="H2" i="6" s="1"/>
  <c r="G16" i="2" s="1"/>
  <c r="CB5" i="6"/>
  <c r="P5" i="6"/>
  <c r="CB4" i="6"/>
  <c r="P4" i="6"/>
  <c r="CJ20" i="15"/>
  <c r="CJ11" i="15"/>
  <c r="CJ6" i="15"/>
  <c r="CJ4" i="15"/>
  <c r="CJ17" i="15"/>
  <c r="CJ5" i="15"/>
  <c r="CJ7" i="15"/>
  <c r="CJ9" i="15"/>
  <c r="CB20" i="15"/>
  <c r="CB11" i="15"/>
  <c r="CB6" i="15"/>
  <c r="CB13" i="15"/>
  <c r="CB17" i="15"/>
  <c r="CB8" i="15"/>
  <c r="CB10" i="15"/>
  <c r="CB12" i="15"/>
  <c r="CB5" i="15"/>
  <c r="CB7" i="15"/>
  <c r="CB9" i="15"/>
  <c r="BT20" i="15"/>
  <c r="BT11" i="15"/>
  <c r="BT6" i="15"/>
  <c r="BT5" i="15"/>
  <c r="BT7" i="15"/>
  <c r="BT9" i="15"/>
  <c r="BT17" i="15"/>
  <c r="BT4" i="15"/>
  <c r="BL20" i="15"/>
  <c r="BL11" i="15"/>
  <c r="BL6" i="15"/>
  <c r="BL2" i="15" s="1"/>
  <c r="BK17" i="2" s="1"/>
  <c r="BL17" i="15"/>
  <c r="BL13" i="15"/>
  <c r="BD20" i="15"/>
  <c r="BD11" i="15"/>
  <c r="BD6" i="15"/>
  <c r="BD4" i="15"/>
  <c r="BD17" i="15"/>
  <c r="BD5" i="15"/>
  <c r="BD7" i="15"/>
  <c r="BD9" i="15"/>
  <c r="AV20" i="15"/>
  <c r="AV11" i="15"/>
  <c r="AV6" i="15"/>
  <c r="AV13" i="15"/>
  <c r="AV17" i="15"/>
  <c r="AV8" i="15"/>
  <c r="AV10" i="15"/>
  <c r="AV12" i="15"/>
  <c r="AV5" i="15"/>
  <c r="AV2" i="15" s="1"/>
  <c r="AU17" i="2" s="1"/>
  <c r="AV7" i="15"/>
  <c r="AV9" i="15"/>
  <c r="AN20" i="15"/>
  <c r="AN11" i="15"/>
  <c r="AN6" i="15"/>
  <c r="AN5" i="15"/>
  <c r="AN7" i="15"/>
  <c r="AN9" i="15"/>
  <c r="AN17" i="15"/>
  <c r="AN4" i="15"/>
  <c r="AF20" i="15"/>
  <c r="AF11" i="15"/>
  <c r="AF6" i="15"/>
  <c r="AF14" i="15"/>
  <c r="AF17" i="15"/>
  <c r="AF13" i="15"/>
  <c r="X20" i="15"/>
  <c r="X11" i="15"/>
  <c r="X6" i="15"/>
  <c r="X14" i="15"/>
  <c r="X4" i="15"/>
  <c r="X17" i="15"/>
  <c r="X5" i="15"/>
  <c r="X7" i="15"/>
  <c r="X9" i="15"/>
  <c r="P20" i="15"/>
  <c r="P11" i="15"/>
  <c r="P6" i="15"/>
  <c r="P14" i="15"/>
  <c r="P13" i="15"/>
  <c r="P17" i="15"/>
  <c r="P8" i="15"/>
  <c r="P10" i="15"/>
  <c r="P12" i="15"/>
  <c r="P5" i="15"/>
  <c r="P7" i="15"/>
  <c r="P9" i="15"/>
  <c r="H20" i="15"/>
  <c r="H11" i="15"/>
  <c r="H6" i="15"/>
  <c r="H14" i="15"/>
  <c r="C14" i="15" s="1"/>
  <c r="H5" i="15"/>
  <c r="H7" i="15"/>
  <c r="H9" i="15"/>
  <c r="H17" i="15"/>
  <c r="C17" i="15" s="1"/>
  <c r="H4" i="15"/>
  <c r="BT19" i="15"/>
  <c r="H19" i="15"/>
  <c r="CL18" i="15"/>
  <c r="BT18" i="15"/>
  <c r="Z18" i="15"/>
  <c r="H18" i="15"/>
  <c r="CL17" i="15"/>
  <c r="Z17" i="15"/>
  <c r="CB16" i="15"/>
  <c r="AH16" i="15"/>
  <c r="P16" i="15"/>
  <c r="CB15" i="15"/>
  <c r="AQ15" i="15"/>
  <c r="AH15" i="15"/>
  <c r="P15" i="15"/>
  <c r="BW14" i="15"/>
  <c r="S14" i="15"/>
  <c r="AK13" i="15"/>
  <c r="BL12" i="15"/>
  <c r="AF12" i="15"/>
  <c r="CM11" i="15"/>
  <c r="BG11" i="15"/>
  <c r="AA11" i="15"/>
  <c r="BL10" i="15"/>
  <c r="AP10" i="15"/>
  <c r="CM9" i="15"/>
  <c r="BT8" i="15"/>
  <c r="AF8" i="15"/>
  <c r="AY7" i="15"/>
  <c r="CL6" i="15"/>
  <c r="AP6" i="15"/>
  <c r="P4" i="15"/>
  <c r="R18" i="7"/>
  <c r="CL17" i="7"/>
  <c r="BU15" i="7"/>
  <c r="CK13" i="7"/>
  <c r="CL8" i="7"/>
  <c r="BF8" i="7"/>
  <c r="Z8" i="7"/>
  <c r="AG20" i="7"/>
  <c r="H19" i="3"/>
  <c r="AP15" i="15"/>
  <c r="BV14" i="15"/>
  <c r="R14" i="15"/>
  <c r="CL11" i="15"/>
  <c r="BV11" i="15"/>
  <c r="BF11" i="15"/>
  <c r="AP11" i="15"/>
  <c r="Z11" i="15"/>
  <c r="J11" i="15"/>
  <c r="CD10" i="15"/>
  <c r="R10" i="15"/>
  <c r="BV7" i="15"/>
  <c r="BG4" i="15"/>
  <c r="BG20" i="15"/>
  <c r="AH20" i="15"/>
  <c r="K20" i="15"/>
  <c r="CK15" i="7"/>
  <c r="CL9" i="7"/>
  <c r="Q5" i="7"/>
  <c r="AX16" i="15"/>
  <c r="AX15" i="15"/>
  <c r="AP14" i="15"/>
  <c r="BV12" i="15"/>
  <c r="AP12" i="15"/>
  <c r="J12" i="15"/>
  <c r="AF9" i="15"/>
  <c r="CJ8" i="15"/>
  <c r="H8" i="15"/>
  <c r="AP7" i="15"/>
  <c r="AF5" i="15"/>
  <c r="CB4" i="15"/>
  <c r="CB2" i="15" s="1"/>
  <c r="CA17" i="2" s="1"/>
  <c r="BF4" i="15"/>
  <c r="AF4" i="15"/>
  <c r="J4" i="15"/>
  <c r="I15" i="7"/>
  <c r="AO11" i="7"/>
  <c r="BL18" i="6"/>
  <c r="BL17" i="6"/>
  <c r="BT16" i="6"/>
  <c r="H16" i="6"/>
  <c r="BT15" i="6"/>
  <c r="H15" i="6"/>
  <c r="BT14" i="6"/>
  <c r="H14" i="6"/>
  <c r="CB13" i="6"/>
  <c r="P13" i="6"/>
  <c r="CB12" i="6"/>
  <c r="P12" i="6"/>
  <c r="CJ10" i="6"/>
  <c r="X10" i="6"/>
  <c r="CJ9" i="6"/>
  <c r="CJ2" i="6" s="1"/>
  <c r="CI16" i="2" s="1"/>
  <c r="X9" i="6"/>
  <c r="X2" i="6" s="1"/>
  <c r="W16" i="2" s="1"/>
  <c r="AF8" i="6"/>
  <c r="AF7" i="6"/>
  <c r="AF6" i="6"/>
  <c r="AN5" i="6"/>
  <c r="AN4" i="6"/>
  <c r="CO4" i="15"/>
  <c r="CO12" i="15"/>
  <c r="CO7" i="15"/>
  <c r="CO20" i="15"/>
  <c r="CO5" i="15"/>
  <c r="CO18" i="15"/>
  <c r="CO6" i="15"/>
  <c r="CO8" i="15"/>
  <c r="CO10" i="15"/>
  <c r="CG4" i="15"/>
  <c r="CG12" i="15"/>
  <c r="CG7" i="15"/>
  <c r="CG18" i="15"/>
  <c r="CG9" i="15"/>
  <c r="CG11" i="15"/>
  <c r="CG13" i="15"/>
  <c r="CG6" i="15"/>
  <c r="CG8" i="15"/>
  <c r="CG10" i="15"/>
  <c r="BY4" i="15"/>
  <c r="BY12" i="15"/>
  <c r="BY7" i="15"/>
  <c r="BY6" i="15"/>
  <c r="BY8" i="15"/>
  <c r="BY10" i="15"/>
  <c r="BY14" i="15"/>
  <c r="BY18" i="15"/>
  <c r="BY20" i="15"/>
  <c r="BY5" i="15"/>
  <c r="BQ4" i="15"/>
  <c r="BQ12" i="15"/>
  <c r="BQ7" i="15"/>
  <c r="BQ18" i="15"/>
  <c r="BI4" i="15"/>
  <c r="BI12" i="15"/>
  <c r="BI7" i="15"/>
  <c r="BI20" i="15"/>
  <c r="BI5" i="15"/>
  <c r="BI18" i="15"/>
  <c r="BI6" i="15"/>
  <c r="BI8" i="15"/>
  <c r="BI10" i="15"/>
  <c r="BA4" i="15"/>
  <c r="BA12" i="15"/>
  <c r="BA7" i="15"/>
  <c r="BA18" i="15"/>
  <c r="BA9" i="15"/>
  <c r="BA11" i="15"/>
  <c r="BA13" i="15"/>
  <c r="BA6" i="15"/>
  <c r="BA8" i="15"/>
  <c r="BA10" i="15"/>
  <c r="AS4" i="15"/>
  <c r="AS12" i="15"/>
  <c r="AS7" i="15"/>
  <c r="AS6" i="15"/>
  <c r="AS8" i="15"/>
  <c r="AS10" i="15"/>
  <c r="AS18" i="15"/>
  <c r="AS20" i="15"/>
  <c r="AS5" i="15"/>
  <c r="AK4" i="15"/>
  <c r="AK12" i="15"/>
  <c r="AK7" i="15"/>
  <c r="AK18" i="15"/>
  <c r="AC4" i="15"/>
  <c r="AC12" i="15"/>
  <c r="AC7" i="15"/>
  <c r="AC20" i="15"/>
  <c r="AC5" i="15"/>
  <c r="AC18" i="15"/>
  <c r="AC6" i="15"/>
  <c r="AC8" i="15"/>
  <c r="AC10" i="15"/>
  <c r="U4" i="15"/>
  <c r="U12" i="15"/>
  <c r="U7" i="15"/>
  <c r="U14" i="15"/>
  <c r="U18" i="15"/>
  <c r="U9" i="15"/>
  <c r="U11" i="15"/>
  <c r="U13" i="15"/>
  <c r="U6" i="15"/>
  <c r="U8" i="15"/>
  <c r="U10" i="15"/>
  <c r="M4" i="15"/>
  <c r="M12" i="15"/>
  <c r="M7" i="15"/>
  <c r="M6" i="15"/>
  <c r="M8" i="15"/>
  <c r="M10" i="15"/>
  <c r="M18" i="15"/>
  <c r="C18" i="15" s="1"/>
  <c r="M20" i="15"/>
  <c r="M5" i="15"/>
  <c r="E4" i="15"/>
  <c r="E12" i="15"/>
  <c r="E7" i="15"/>
  <c r="E15" i="15"/>
  <c r="E18" i="15"/>
  <c r="BQ19" i="15"/>
  <c r="AY19" i="15"/>
  <c r="AF19" i="15"/>
  <c r="E19" i="15"/>
  <c r="C19" i="15" s="1"/>
  <c r="BG18" i="15"/>
  <c r="AX18" i="15"/>
  <c r="AF18" i="15"/>
  <c r="BY17" i="15"/>
  <c r="BG17" i="15"/>
  <c r="AX17" i="15"/>
  <c r="M17" i="15"/>
  <c r="BY16" i="15"/>
  <c r="BF16" i="15"/>
  <c r="AN16" i="15"/>
  <c r="M16" i="15"/>
  <c r="CG15" i="15"/>
  <c r="BO15" i="15"/>
  <c r="BF15" i="15"/>
  <c r="AN15" i="15"/>
  <c r="U15" i="15"/>
  <c r="K15" i="15"/>
  <c r="CD14" i="15"/>
  <c r="BT14" i="15"/>
  <c r="BI14" i="15"/>
  <c r="AY14" i="15"/>
  <c r="AN14" i="15"/>
  <c r="M14" i="15"/>
  <c r="CO13" i="15"/>
  <c r="BQ11" i="15"/>
  <c r="AK11" i="15"/>
  <c r="E11" i="15"/>
  <c r="C11" i="15" s="1"/>
  <c r="BD10" i="15"/>
  <c r="AH10" i="15"/>
  <c r="CE9" i="15"/>
  <c r="BO9" i="15"/>
  <c r="AS9" i="15"/>
  <c r="AC9" i="15"/>
  <c r="J9" i="15"/>
  <c r="BL8" i="15"/>
  <c r="AA8" i="15"/>
  <c r="E8" i="15"/>
  <c r="BO7" i="15"/>
  <c r="J7" i="15"/>
  <c r="BF6" i="15"/>
  <c r="J6" i="15"/>
  <c r="E5" i="15"/>
  <c r="C5" i="15" s="1"/>
  <c r="BW20" i="15"/>
  <c r="BA20" i="15"/>
  <c r="AW19" i="7"/>
  <c r="AG19" i="7"/>
  <c r="AX18" i="7"/>
  <c r="I18" i="7"/>
  <c r="AH16" i="7"/>
  <c r="Y15" i="7"/>
  <c r="Y13" i="7"/>
  <c r="CC10" i="7"/>
  <c r="AW10" i="7"/>
  <c r="Q10" i="7"/>
  <c r="BU7" i="7"/>
  <c r="AO7" i="7"/>
  <c r="I7" i="7"/>
  <c r="BM4" i="7"/>
  <c r="AG4" i="7"/>
  <c r="AG2" i="7" s="1"/>
  <c r="AF21" i="2" s="1"/>
  <c r="BT18" i="6"/>
  <c r="H18" i="6"/>
  <c r="BT17" i="6"/>
  <c r="H17" i="6"/>
  <c r="CB16" i="6"/>
  <c r="P16" i="6"/>
  <c r="CB15" i="6"/>
  <c r="P15" i="6"/>
  <c r="CB14" i="6"/>
  <c r="P14" i="6"/>
  <c r="CJ13" i="6"/>
  <c r="X13" i="6"/>
  <c r="CJ12" i="6"/>
  <c r="X12" i="6"/>
  <c r="AF10" i="6"/>
  <c r="AF9" i="6"/>
  <c r="AN8" i="6"/>
  <c r="AN7" i="6"/>
  <c r="AN6" i="6"/>
  <c r="AV5" i="6"/>
  <c r="AV4" i="6"/>
  <c r="AV2" i="6" s="1"/>
  <c r="AU16" i="2" s="1"/>
  <c r="AN19" i="15"/>
  <c r="BO18" i="15"/>
  <c r="BF18" i="15"/>
  <c r="AN18" i="15"/>
  <c r="BO17" i="15"/>
  <c r="BF17" i="15"/>
  <c r="BN16" i="15"/>
  <c r="AV16" i="15"/>
  <c r="CO15" i="15"/>
  <c r="BW15" i="15"/>
  <c r="BN15" i="15"/>
  <c r="AV15" i="15"/>
  <c r="AC15" i="15"/>
  <c r="J15" i="15"/>
  <c r="CM14" i="15"/>
  <c r="AA14" i="15"/>
  <c r="BY13" i="15"/>
  <c r="BI13" i="15"/>
  <c r="AS13" i="15"/>
  <c r="AC13" i="15"/>
  <c r="M13" i="15"/>
  <c r="C13" i="15" s="1"/>
  <c r="CJ12" i="15"/>
  <c r="BT12" i="15"/>
  <c r="BD12" i="15"/>
  <c r="AN12" i="15"/>
  <c r="X12" i="15"/>
  <c r="H12" i="15"/>
  <c r="CE11" i="15"/>
  <c r="AY11" i="15"/>
  <c r="S11" i="15"/>
  <c r="BV10" i="15"/>
  <c r="AF10" i="15"/>
  <c r="J10" i="15"/>
  <c r="BL9" i="15"/>
  <c r="AA9" i="15"/>
  <c r="X8" i="15"/>
  <c r="C8" i="15"/>
  <c r="BL7" i="15"/>
  <c r="AI7" i="15"/>
  <c r="E6" i="15"/>
  <c r="C6" i="15" s="1"/>
  <c r="BA5" i="15"/>
  <c r="BV4" i="15"/>
  <c r="BV2" i="15" s="1"/>
  <c r="BU17" i="2" s="1"/>
  <c r="AA4" i="15"/>
  <c r="AA2" i="15" s="1"/>
  <c r="Z17" i="2" s="1"/>
  <c r="C4" i="15"/>
  <c r="BQ20" i="15"/>
  <c r="AA20" i="15"/>
  <c r="CC19" i="7"/>
  <c r="BM19" i="7"/>
  <c r="BN18" i="7"/>
  <c r="BF9" i="7"/>
  <c r="AW5" i="7"/>
  <c r="CJ4" i="3"/>
  <c r="CJ9" i="3"/>
  <c r="CJ17" i="3"/>
  <c r="CJ20" i="3"/>
  <c r="CJ5" i="3"/>
  <c r="CJ7" i="3"/>
  <c r="CJ15" i="3"/>
  <c r="CJ10" i="3"/>
  <c r="CJ18" i="3"/>
  <c r="CJ14" i="3"/>
  <c r="CJ16" i="3"/>
  <c r="CJ8" i="3"/>
  <c r="CJ19" i="3"/>
  <c r="CJ11" i="3"/>
  <c r="CB4" i="3"/>
  <c r="CB9" i="3"/>
  <c r="CB17" i="3"/>
  <c r="CB7" i="3"/>
  <c r="CB15" i="3"/>
  <c r="CB20" i="3"/>
  <c r="CB10" i="3"/>
  <c r="CB18" i="3"/>
  <c r="CB5" i="3"/>
  <c r="CB11" i="3"/>
  <c r="CB12" i="3"/>
  <c r="CB13" i="3"/>
  <c r="CB6" i="3"/>
  <c r="CB14" i="3"/>
  <c r="CB16" i="3"/>
  <c r="CB8" i="3"/>
  <c r="CB19" i="3"/>
  <c r="BT4" i="3"/>
  <c r="BT9" i="3"/>
  <c r="BT17" i="3"/>
  <c r="BT7" i="3"/>
  <c r="BT15" i="3"/>
  <c r="BT10" i="3"/>
  <c r="BT18" i="3"/>
  <c r="BT20" i="3"/>
  <c r="BT6" i="3"/>
  <c r="BT8" i="3"/>
  <c r="BT11" i="3"/>
  <c r="BT12" i="3"/>
  <c r="BT13" i="3"/>
  <c r="BT5" i="3"/>
  <c r="BT16" i="3"/>
  <c r="BL4" i="3"/>
  <c r="BL20" i="3"/>
  <c r="BL5" i="3"/>
  <c r="BL9" i="3"/>
  <c r="BL17" i="3"/>
  <c r="BL7" i="3"/>
  <c r="BL15" i="3"/>
  <c r="BL10" i="3"/>
  <c r="BL18" i="3"/>
  <c r="BL14" i="3"/>
  <c r="BL16" i="3"/>
  <c r="BL8" i="3"/>
  <c r="BL6" i="3"/>
  <c r="BL19" i="3"/>
  <c r="BL12" i="3"/>
  <c r="BL13" i="3"/>
  <c r="BD4" i="3"/>
  <c r="BD9" i="3"/>
  <c r="BD17" i="3"/>
  <c r="BD20" i="3"/>
  <c r="BD5" i="3"/>
  <c r="BD7" i="3"/>
  <c r="BD15" i="3"/>
  <c r="BD10" i="3"/>
  <c r="BD18" i="3"/>
  <c r="BD19" i="3"/>
  <c r="BD11" i="3"/>
  <c r="BD6" i="3"/>
  <c r="BD12" i="3"/>
  <c r="BD13" i="3"/>
  <c r="BD14" i="3"/>
  <c r="BD16" i="3"/>
  <c r="AV4" i="3"/>
  <c r="AV6" i="3"/>
  <c r="AV9" i="3"/>
  <c r="AV17" i="3"/>
  <c r="AV7" i="3"/>
  <c r="AV15" i="3"/>
  <c r="AV20" i="3"/>
  <c r="AV10" i="3"/>
  <c r="AV18" i="3"/>
  <c r="AV5" i="3"/>
  <c r="AV16" i="3"/>
  <c r="AV8" i="3"/>
  <c r="AV19" i="3"/>
  <c r="AV11" i="3"/>
  <c r="AV12" i="3"/>
  <c r="AV13" i="3"/>
  <c r="AV14" i="3"/>
  <c r="AN4" i="3"/>
  <c r="AN9" i="3"/>
  <c r="AN17" i="3"/>
  <c r="AN6" i="3"/>
  <c r="AN7" i="3"/>
  <c r="AN15" i="3"/>
  <c r="AN10" i="3"/>
  <c r="AN18" i="3"/>
  <c r="AN12" i="3"/>
  <c r="AN13" i="3"/>
  <c r="AN20" i="3"/>
  <c r="AN14" i="3"/>
  <c r="AN16" i="3"/>
  <c r="AN5" i="3"/>
  <c r="AN8" i="3"/>
  <c r="AN11" i="3"/>
  <c r="AF4" i="3"/>
  <c r="AF20" i="3"/>
  <c r="AF5" i="3"/>
  <c r="AF9" i="3"/>
  <c r="AF17" i="3"/>
  <c r="AF7" i="3"/>
  <c r="AF15" i="3"/>
  <c r="AF10" i="3"/>
  <c r="AF18" i="3"/>
  <c r="AF6" i="3"/>
  <c r="AF19" i="3"/>
  <c r="AF11" i="3"/>
  <c r="AF12" i="3"/>
  <c r="AF13" i="3"/>
  <c r="AF14" i="3"/>
  <c r="AF8" i="3"/>
  <c r="X4" i="3"/>
  <c r="X9" i="3"/>
  <c r="X17" i="3"/>
  <c r="X20" i="3"/>
  <c r="X5" i="3"/>
  <c r="X7" i="3"/>
  <c r="X15" i="3"/>
  <c r="X10" i="3"/>
  <c r="X18" i="3"/>
  <c r="X14" i="3"/>
  <c r="X16" i="3"/>
  <c r="X8" i="3"/>
  <c r="X19" i="3"/>
  <c r="X11" i="3"/>
  <c r="P4" i="3"/>
  <c r="P6" i="3"/>
  <c r="P9" i="3"/>
  <c r="P17" i="3"/>
  <c r="P7" i="3"/>
  <c r="P15" i="3"/>
  <c r="P20" i="3"/>
  <c r="P10" i="3"/>
  <c r="P18" i="3"/>
  <c r="P5" i="3"/>
  <c r="P11" i="3"/>
  <c r="P12" i="3"/>
  <c r="P13" i="3"/>
  <c r="P14" i="3"/>
  <c r="P16" i="3"/>
  <c r="P8" i="3"/>
  <c r="P19" i="3"/>
  <c r="H4" i="3"/>
  <c r="H9" i="3"/>
  <c r="H17" i="3"/>
  <c r="H6" i="3"/>
  <c r="H7" i="3"/>
  <c r="H15" i="3"/>
  <c r="H10" i="3"/>
  <c r="H18" i="3"/>
  <c r="H8" i="3"/>
  <c r="H20" i="3"/>
  <c r="H5" i="3"/>
  <c r="H11" i="3"/>
  <c r="H12" i="3"/>
  <c r="H13" i="3"/>
  <c r="H16" i="3"/>
  <c r="CJ12" i="3"/>
  <c r="X6" i="3"/>
  <c r="CP9" i="7"/>
  <c r="CP7" i="7"/>
  <c r="CP15" i="7"/>
  <c r="CP10" i="7"/>
  <c r="CP18" i="7"/>
  <c r="CH9" i="7"/>
  <c r="CH7" i="7"/>
  <c r="CH15" i="7"/>
  <c r="CH10" i="7"/>
  <c r="CH18" i="7"/>
  <c r="BZ9" i="7"/>
  <c r="BZ7" i="7"/>
  <c r="BZ15" i="7"/>
  <c r="BZ10" i="7"/>
  <c r="BZ18" i="7"/>
  <c r="BR9" i="7"/>
  <c r="BR7" i="7"/>
  <c r="BR15" i="7"/>
  <c r="BR10" i="7"/>
  <c r="BR18" i="7"/>
  <c r="BJ9" i="7"/>
  <c r="BJ7" i="7"/>
  <c r="BJ15" i="7"/>
  <c r="BJ10" i="7"/>
  <c r="BJ18" i="7"/>
  <c r="BB9" i="7"/>
  <c r="BB7" i="7"/>
  <c r="BB15" i="7"/>
  <c r="BB10" i="7"/>
  <c r="BB18" i="7"/>
  <c r="AT9" i="7"/>
  <c r="AT7" i="7"/>
  <c r="AT15" i="7"/>
  <c r="AT10" i="7"/>
  <c r="AT18" i="7"/>
  <c r="AL9" i="7"/>
  <c r="AL7" i="7"/>
  <c r="AL15" i="7"/>
  <c r="AL10" i="7"/>
  <c r="AL18" i="7"/>
  <c r="AD9" i="7"/>
  <c r="AD7" i="7"/>
  <c r="AD15" i="7"/>
  <c r="AD10" i="7"/>
  <c r="AD18" i="7"/>
  <c r="V9" i="7"/>
  <c r="V7" i="7"/>
  <c r="V15" i="7"/>
  <c r="V10" i="7"/>
  <c r="V18" i="7"/>
  <c r="N9" i="7"/>
  <c r="N7" i="7"/>
  <c r="N15" i="7"/>
  <c r="N10" i="7"/>
  <c r="N18" i="7"/>
  <c r="F9" i="7"/>
  <c r="F7" i="7"/>
  <c r="F15" i="7"/>
  <c r="C15" i="7" s="1"/>
  <c r="F10" i="7"/>
  <c r="F18" i="7"/>
  <c r="CP19" i="7"/>
  <c r="BJ19" i="7"/>
  <c r="AD19" i="7"/>
  <c r="CA18" i="7"/>
  <c r="BO18" i="7"/>
  <c r="AU18" i="7"/>
  <c r="AI18" i="7"/>
  <c r="O18" i="7"/>
  <c r="CP17" i="7"/>
  <c r="BJ17" i="7"/>
  <c r="AD17" i="7"/>
  <c r="CA16" i="7"/>
  <c r="AU16" i="7"/>
  <c r="O16" i="7"/>
  <c r="BL15" i="7"/>
  <c r="AF15" i="7"/>
  <c r="CM14" i="7"/>
  <c r="BL14" i="7"/>
  <c r="AL14" i="7"/>
  <c r="AA14" i="7"/>
  <c r="CM13" i="7"/>
  <c r="CA13" i="7"/>
  <c r="BB13" i="7"/>
  <c r="AN13" i="7"/>
  <c r="AA13" i="7"/>
  <c r="O13" i="7"/>
  <c r="BB12" i="7"/>
  <c r="CP11" i="7"/>
  <c r="BC11" i="7"/>
  <c r="AD11" i="7"/>
  <c r="BS10" i="7"/>
  <c r="AF10" i="7"/>
  <c r="G10" i="7"/>
  <c r="BS9" i="7"/>
  <c r="G9" i="7"/>
  <c r="CH8" i="7"/>
  <c r="BT8" i="7"/>
  <c r="AU8" i="7"/>
  <c r="V8" i="7"/>
  <c r="H8" i="7"/>
  <c r="CJ7" i="7"/>
  <c r="AI7" i="7"/>
  <c r="X7" i="7"/>
  <c r="CJ6" i="7"/>
  <c r="BJ6" i="7"/>
  <c r="AY6" i="7"/>
  <c r="X6" i="7"/>
  <c r="BZ5" i="7"/>
  <c r="BL5" i="7"/>
  <c r="AY5" i="7"/>
  <c r="AM5" i="7"/>
  <c r="N5" i="7"/>
  <c r="BZ4" i="7"/>
  <c r="N4" i="7"/>
  <c r="CA20" i="7"/>
  <c r="BB20" i="7"/>
  <c r="O20" i="7"/>
  <c r="CK5" i="3"/>
  <c r="CK2" i="3" s="1"/>
  <c r="CJ22" i="2" s="1"/>
  <c r="CK6" i="3"/>
  <c r="CK14" i="3"/>
  <c r="CK20" i="3"/>
  <c r="CK12" i="3"/>
  <c r="CK7" i="3"/>
  <c r="CK15" i="3"/>
  <c r="CC5" i="3"/>
  <c r="CC4" i="3"/>
  <c r="CC6" i="3"/>
  <c r="CC14" i="3"/>
  <c r="CC12" i="3"/>
  <c r="CC7" i="3"/>
  <c r="CC15" i="3"/>
  <c r="CC20" i="3"/>
  <c r="BU5" i="3"/>
  <c r="BU6" i="3"/>
  <c r="BU14" i="3"/>
  <c r="BU4" i="3"/>
  <c r="BU12" i="3"/>
  <c r="BU7" i="3"/>
  <c r="BU15" i="3"/>
  <c r="BM5" i="3"/>
  <c r="BM20" i="3"/>
  <c r="BM6" i="3"/>
  <c r="BM14" i="3"/>
  <c r="BM12" i="3"/>
  <c r="BM7" i="3"/>
  <c r="BM15" i="3"/>
  <c r="BM4" i="3"/>
  <c r="BE5" i="3"/>
  <c r="BE6" i="3"/>
  <c r="BE14" i="3"/>
  <c r="BE20" i="3"/>
  <c r="BE12" i="3"/>
  <c r="BE7" i="3"/>
  <c r="BE15" i="3"/>
  <c r="AW5" i="3"/>
  <c r="AW4" i="3"/>
  <c r="AW14" i="3"/>
  <c r="AW6" i="3"/>
  <c r="AW12" i="3"/>
  <c r="AW7" i="3"/>
  <c r="AW15" i="3"/>
  <c r="AW20" i="3"/>
  <c r="AO5" i="3"/>
  <c r="AO14" i="3"/>
  <c r="AO4" i="3"/>
  <c r="AO12" i="3"/>
  <c r="AO6" i="3"/>
  <c r="AO7" i="3"/>
  <c r="AO15" i="3"/>
  <c r="AG5" i="3"/>
  <c r="AG20" i="3"/>
  <c r="AG14" i="3"/>
  <c r="AG12" i="3"/>
  <c r="AG7" i="3"/>
  <c r="AG15" i="3"/>
  <c r="AG4" i="3"/>
  <c r="Y5" i="3"/>
  <c r="Y14" i="3"/>
  <c r="Y20" i="3"/>
  <c r="Y12" i="3"/>
  <c r="Y7" i="3"/>
  <c r="Y15" i="3"/>
  <c r="Q5" i="3"/>
  <c r="Q4" i="3"/>
  <c r="Q14" i="3"/>
  <c r="Q6" i="3"/>
  <c r="Q12" i="3"/>
  <c r="Q7" i="3"/>
  <c r="Q15" i="3"/>
  <c r="Q20" i="3"/>
  <c r="I5" i="3"/>
  <c r="I14" i="3"/>
  <c r="I4" i="3"/>
  <c r="I12" i="3"/>
  <c r="I6" i="3"/>
  <c r="I7" i="3"/>
  <c r="I15" i="3"/>
  <c r="AO19" i="3"/>
  <c r="CD18" i="3"/>
  <c r="BE18" i="3"/>
  <c r="R18" i="3"/>
  <c r="BE17" i="3"/>
  <c r="AS17" i="3"/>
  <c r="BF16" i="3"/>
  <c r="AG16" i="3"/>
  <c r="CG15" i="3"/>
  <c r="BV15" i="3"/>
  <c r="AI15" i="3"/>
  <c r="U15" i="3"/>
  <c r="J15" i="3"/>
  <c r="BV14" i="3"/>
  <c r="AK14" i="3"/>
  <c r="J14" i="3"/>
  <c r="CK13" i="3"/>
  <c r="BW13" i="3"/>
  <c r="AX13" i="3"/>
  <c r="Y13" i="3"/>
  <c r="K13" i="3"/>
  <c r="CM12" i="3"/>
  <c r="BY12" i="3"/>
  <c r="AA12" i="3"/>
  <c r="M12" i="3"/>
  <c r="CM11" i="3"/>
  <c r="BM11" i="3"/>
  <c r="AA11" i="3"/>
  <c r="CC10" i="3"/>
  <c r="BO10" i="3"/>
  <c r="AP10" i="3"/>
  <c r="Q10" i="3"/>
  <c r="CC9" i="3"/>
  <c r="BQ9" i="3"/>
  <c r="Q9" i="3"/>
  <c r="E9" i="3"/>
  <c r="C9" i="3" s="1"/>
  <c r="CD8" i="3"/>
  <c r="BE8" i="3"/>
  <c r="R8" i="3"/>
  <c r="CE7" i="3"/>
  <c r="BO7" i="3"/>
  <c r="AY7" i="3"/>
  <c r="AI7" i="3"/>
  <c r="S7" i="3"/>
  <c r="Y6" i="3"/>
  <c r="AY5" i="3"/>
  <c r="BO4" i="3"/>
  <c r="M4" i="3"/>
  <c r="CB19" i="7"/>
  <c r="BR19" i="7"/>
  <c r="AV19" i="7"/>
  <c r="AL19" i="7"/>
  <c r="P19" i="7"/>
  <c r="F19" i="7"/>
  <c r="C19" i="7" s="1"/>
  <c r="CI18" i="7"/>
  <c r="BW18" i="7"/>
  <c r="BC18" i="7"/>
  <c r="AQ18" i="7"/>
  <c r="W18" i="7"/>
  <c r="K18" i="7"/>
  <c r="BR17" i="7"/>
  <c r="AL17" i="7"/>
  <c r="F17" i="7"/>
  <c r="CI16" i="7"/>
  <c r="BC16" i="7"/>
  <c r="W16" i="7"/>
  <c r="BT15" i="7"/>
  <c r="AN15" i="7"/>
  <c r="H15" i="7"/>
  <c r="CH14" i="7"/>
  <c r="BW14" i="7"/>
  <c r="AV14" i="7"/>
  <c r="V14" i="7"/>
  <c r="K14" i="7"/>
  <c r="BW13" i="7"/>
  <c r="BK13" i="7"/>
  <c r="AL13" i="7"/>
  <c r="K13" i="7"/>
  <c r="AL12" i="7"/>
  <c r="BZ11" i="7"/>
  <c r="AM11" i="7"/>
  <c r="N11" i="7"/>
  <c r="CB10" i="7"/>
  <c r="BC10" i="7"/>
  <c r="P10" i="7"/>
  <c r="BC9" i="7"/>
  <c r="BR8" i="7"/>
  <c r="BD8" i="7"/>
  <c r="AE8" i="7"/>
  <c r="F8" i="7"/>
  <c r="BT7" i="7"/>
  <c r="H7" i="7"/>
  <c r="BT6" i="7"/>
  <c r="AT6" i="7"/>
  <c r="AI6" i="7"/>
  <c r="H6" i="7"/>
  <c r="CI5" i="7"/>
  <c r="BJ5" i="7"/>
  <c r="AV5" i="7"/>
  <c r="W5" i="7"/>
  <c r="BJ4" i="7"/>
  <c r="BK20" i="7"/>
  <c r="AL20" i="7"/>
  <c r="CK19" i="3"/>
  <c r="AY19" i="3"/>
  <c r="Y19" i="3"/>
  <c r="CM18" i="3"/>
  <c r="BN18" i="3"/>
  <c r="AO18" i="3"/>
  <c r="AA18" i="3"/>
  <c r="CO17" i="3"/>
  <c r="AO17" i="3"/>
  <c r="AC17" i="3"/>
  <c r="CC16" i="3"/>
  <c r="AP16" i="3"/>
  <c r="Q16" i="3"/>
  <c r="CE15" i="3"/>
  <c r="BF15" i="3"/>
  <c r="S15" i="3"/>
  <c r="CG14" i="3"/>
  <c r="BF14" i="3"/>
  <c r="U14" i="3"/>
  <c r="CG13" i="3"/>
  <c r="BU13" i="3"/>
  <c r="BG13" i="3"/>
  <c r="AH13" i="3"/>
  <c r="U13" i="3"/>
  <c r="I13" i="3"/>
  <c r="BW12" i="3"/>
  <c r="BI12" i="3"/>
  <c r="K12" i="3"/>
  <c r="BW11" i="3"/>
  <c r="AW11" i="3"/>
  <c r="K11" i="3"/>
  <c r="CL10" i="3"/>
  <c r="BM10" i="3"/>
  <c r="AY10" i="3"/>
  <c r="Z10" i="3"/>
  <c r="BM9" i="3"/>
  <c r="BA9" i="3"/>
  <c r="BN8" i="3"/>
  <c r="AO8" i="3"/>
  <c r="CO7" i="3"/>
  <c r="BY7" i="3"/>
  <c r="BI7" i="3"/>
  <c r="AS7" i="3"/>
  <c r="AC7" i="3"/>
  <c r="M7" i="3"/>
  <c r="BE4" i="3"/>
  <c r="AH4" i="3"/>
  <c r="CM10" i="7"/>
  <c r="CM8" i="7"/>
  <c r="CM16" i="7"/>
  <c r="CM20" i="7"/>
  <c r="CM11" i="7"/>
  <c r="CM19" i="7"/>
  <c r="CE10" i="7"/>
  <c r="CE8" i="7"/>
  <c r="CE16" i="7"/>
  <c r="CE20" i="7"/>
  <c r="CE11" i="7"/>
  <c r="CE19" i="7"/>
  <c r="BW10" i="7"/>
  <c r="BW8" i="7"/>
  <c r="BW16" i="7"/>
  <c r="BW20" i="7"/>
  <c r="BW11" i="7"/>
  <c r="BW19" i="7"/>
  <c r="BO10" i="7"/>
  <c r="BO8" i="7"/>
  <c r="BO16" i="7"/>
  <c r="BO20" i="7"/>
  <c r="BO11" i="7"/>
  <c r="BO19" i="7"/>
  <c r="BG10" i="7"/>
  <c r="BG8" i="7"/>
  <c r="BG16" i="7"/>
  <c r="BG20" i="7"/>
  <c r="BG11" i="7"/>
  <c r="BG19" i="7"/>
  <c r="AY10" i="7"/>
  <c r="AY8" i="7"/>
  <c r="AY16" i="7"/>
  <c r="AY20" i="7"/>
  <c r="AY11" i="7"/>
  <c r="AY19" i="7"/>
  <c r="AQ10" i="7"/>
  <c r="AQ8" i="7"/>
  <c r="AQ16" i="7"/>
  <c r="AQ20" i="7"/>
  <c r="AQ11" i="7"/>
  <c r="AQ19" i="7"/>
  <c r="AI10" i="7"/>
  <c r="AI8" i="7"/>
  <c r="AI16" i="7"/>
  <c r="AI20" i="7"/>
  <c r="AI11" i="7"/>
  <c r="AI19" i="7"/>
  <c r="AA10" i="7"/>
  <c r="AA8" i="7"/>
  <c r="AA16" i="7"/>
  <c r="AA20" i="7"/>
  <c r="AA11" i="7"/>
  <c r="AA19" i="7"/>
  <c r="S10" i="7"/>
  <c r="S8" i="7"/>
  <c r="S16" i="7"/>
  <c r="S20" i="7"/>
  <c r="S11" i="7"/>
  <c r="S19" i="7"/>
  <c r="K10" i="7"/>
  <c r="K8" i="7"/>
  <c r="K16" i="7"/>
  <c r="K20" i="7"/>
  <c r="K11" i="7"/>
  <c r="K19" i="7"/>
  <c r="CA19" i="7"/>
  <c r="AU19" i="7"/>
  <c r="O19" i="7"/>
  <c r="CM17" i="7"/>
  <c r="CA17" i="7"/>
  <c r="BG17" i="7"/>
  <c r="AU17" i="7"/>
  <c r="AA17" i="7"/>
  <c r="O17" i="7"/>
  <c r="CH16" i="7"/>
  <c r="BL16" i="7"/>
  <c r="BB16" i="7"/>
  <c r="AF16" i="7"/>
  <c r="V16" i="7"/>
  <c r="CM15" i="7"/>
  <c r="BG15" i="7"/>
  <c r="AA15" i="7"/>
  <c r="BT14" i="7"/>
  <c r="AT14" i="7"/>
  <c r="AI14" i="7"/>
  <c r="H14" i="7"/>
  <c r="CI13" i="7"/>
  <c r="BJ13" i="7"/>
  <c r="AI13" i="7"/>
  <c r="W13" i="7"/>
  <c r="BW12" i="7"/>
  <c r="BJ12" i="7"/>
  <c r="K12" i="7"/>
  <c r="BK11" i="7"/>
  <c r="AL11" i="7"/>
  <c r="CA10" i="7"/>
  <c r="AN10" i="7"/>
  <c r="O10" i="7"/>
  <c r="CA9" i="7"/>
  <c r="BO9" i="7"/>
  <c r="O9" i="7"/>
  <c r="CP8" i="7"/>
  <c r="BC8" i="7"/>
  <c r="AD8" i="7"/>
  <c r="AQ7" i="7"/>
  <c r="AF7" i="7"/>
  <c r="BR6" i="7"/>
  <c r="BG6" i="7"/>
  <c r="AF6" i="7"/>
  <c r="F6" i="7"/>
  <c r="C6" i="7" s="1"/>
  <c r="CH5" i="7"/>
  <c r="BG5" i="7"/>
  <c r="AU5" i="7"/>
  <c r="V5" i="7"/>
  <c r="CH4" i="7"/>
  <c r="AI4" i="7"/>
  <c r="V4" i="7"/>
  <c r="CI20" i="7"/>
  <c r="BJ20" i="7"/>
  <c r="W20" i="7"/>
  <c r="BW19" i="3"/>
  <c r="AW19" i="3"/>
  <c r="K19" i="3"/>
  <c r="CL18" i="3"/>
  <c r="BM18" i="3"/>
  <c r="Z18" i="3"/>
  <c r="BM17" i="3"/>
  <c r="BN16" i="3"/>
  <c r="AO16" i="3"/>
  <c r="CO15" i="3"/>
  <c r="CD15" i="3"/>
  <c r="AQ15" i="3"/>
  <c r="R15" i="3"/>
  <c r="CD14" i="3"/>
  <c r="AS14" i="3"/>
  <c r="R14" i="3"/>
  <c r="CE13" i="3"/>
  <c r="BF13" i="3"/>
  <c r="AG13" i="3"/>
  <c r="S13" i="3"/>
  <c r="AI12" i="3"/>
  <c r="BU11" i="3"/>
  <c r="AI11" i="3"/>
  <c r="I11" i="3"/>
  <c r="CK10" i="3"/>
  <c r="BW10" i="3"/>
  <c r="AX10" i="3"/>
  <c r="Y10" i="3"/>
  <c r="K10" i="3"/>
  <c r="CK9" i="3"/>
  <c r="Y9" i="3"/>
  <c r="CL8" i="3"/>
  <c r="BM8" i="3"/>
  <c r="Z8" i="3"/>
  <c r="Y4" i="3"/>
  <c r="CP6" i="19"/>
  <c r="CP14" i="19"/>
  <c r="CP7" i="19"/>
  <c r="CP8" i="19"/>
  <c r="CP10" i="19"/>
  <c r="CP4" i="19"/>
  <c r="CP15" i="19"/>
  <c r="CP13" i="19"/>
  <c r="CP18" i="19"/>
  <c r="CP9" i="19"/>
  <c r="CP11" i="19"/>
  <c r="CP5" i="19"/>
  <c r="CP20" i="19"/>
  <c r="CP12" i="19"/>
  <c r="CP17" i="19"/>
  <c r="CP19" i="19"/>
  <c r="CH6" i="19"/>
  <c r="CH14" i="19"/>
  <c r="CH9" i="19"/>
  <c r="CH10" i="19"/>
  <c r="CH11" i="19"/>
  <c r="CH5" i="19"/>
  <c r="CH20" i="19"/>
  <c r="CH16" i="19"/>
  <c r="CH17" i="19"/>
  <c r="CH19" i="19"/>
  <c r="CH12" i="19"/>
  <c r="CH8" i="19"/>
  <c r="CH4" i="19"/>
  <c r="CH15" i="19"/>
  <c r="CH18" i="19"/>
  <c r="CH7" i="19"/>
  <c r="BZ6" i="19"/>
  <c r="BZ14" i="19"/>
  <c r="BZ12" i="19"/>
  <c r="BZ13" i="19"/>
  <c r="BZ20" i="19"/>
  <c r="BZ15" i="19"/>
  <c r="BZ9" i="19"/>
  <c r="BZ11" i="19"/>
  <c r="BZ7" i="19"/>
  <c r="BZ5" i="19"/>
  <c r="BZ17" i="19"/>
  <c r="BZ19" i="19"/>
  <c r="BZ16" i="19"/>
  <c r="BZ10" i="19"/>
  <c r="BZ8" i="19"/>
  <c r="BZ4" i="19"/>
  <c r="BZ18" i="19"/>
  <c r="BR6" i="19"/>
  <c r="BR14" i="19"/>
  <c r="BR15" i="19"/>
  <c r="BR16" i="19"/>
  <c r="BR4" i="19"/>
  <c r="BR5" i="19"/>
  <c r="BR10" i="19"/>
  <c r="BR8" i="19"/>
  <c r="BR18" i="19"/>
  <c r="BR13" i="19"/>
  <c r="BR9" i="19"/>
  <c r="BR11" i="19"/>
  <c r="BR7" i="19"/>
  <c r="BR17" i="19"/>
  <c r="BR19" i="19"/>
  <c r="BR20" i="19"/>
  <c r="BR12" i="19"/>
  <c r="BJ6" i="19"/>
  <c r="BJ14" i="19"/>
  <c r="BJ7" i="19"/>
  <c r="BJ8" i="19"/>
  <c r="BJ5" i="19"/>
  <c r="BJ20" i="19"/>
  <c r="BJ16" i="19"/>
  <c r="BJ12" i="19"/>
  <c r="BJ10" i="19"/>
  <c r="BJ18" i="19"/>
  <c r="BJ4" i="19"/>
  <c r="BJ15" i="19"/>
  <c r="BJ13" i="19"/>
  <c r="BJ9" i="19"/>
  <c r="BJ11" i="19"/>
  <c r="BJ17" i="19"/>
  <c r="BJ19" i="19"/>
  <c r="BB6" i="19"/>
  <c r="BB14" i="19"/>
  <c r="BB9" i="19"/>
  <c r="BB10" i="19"/>
  <c r="BB11" i="19"/>
  <c r="BB15" i="19"/>
  <c r="BB13" i="19"/>
  <c r="BB17" i="19"/>
  <c r="BB19" i="19"/>
  <c r="BB7" i="19"/>
  <c r="BB5" i="19"/>
  <c r="BB20" i="19"/>
  <c r="BB16" i="19"/>
  <c r="BB12" i="19"/>
  <c r="BB18" i="19"/>
  <c r="BB8" i="19"/>
  <c r="BB4" i="19"/>
  <c r="AT6" i="19"/>
  <c r="AT14" i="19"/>
  <c r="AT20" i="19"/>
  <c r="AT12" i="19"/>
  <c r="AT13" i="19"/>
  <c r="AT10" i="19"/>
  <c r="AT8" i="19"/>
  <c r="AT4" i="19"/>
  <c r="AT15" i="19"/>
  <c r="AT17" i="19"/>
  <c r="AT19" i="19"/>
  <c r="AT9" i="19"/>
  <c r="AT11" i="19"/>
  <c r="AT7" i="19"/>
  <c r="AT5" i="19"/>
  <c r="AT16" i="19"/>
  <c r="AT18" i="19"/>
  <c r="AL6" i="19"/>
  <c r="AL14" i="19"/>
  <c r="AL4" i="19"/>
  <c r="AL5" i="19"/>
  <c r="AL15" i="19"/>
  <c r="AL16" i="19"/>
  <c r="AL7" i="19"/>
  <c r="AL20" i="19"/>
  <c r="AL18" i="19"/>
  <c r="AL12" i="19"/>
  <c r="AL10" i="19"/>
  <c r="AL8" i="19"/>
  <c r="AL17" i="19"/>
  <c r="AL19" i="19"/>
  <c r="AL13" i="19"/>
  <c r="AL9" i="19"/>
  <c r="AL11" i="19"/>
  <c r="AD6" i="19"/>
  <c r="AD14" i="19"/>
  <c r="AD7" i="19"/>
  <c r="AD8" i="19"/>
  <c r="AD17" i="19"/>
  <c r="AD15" i="19"/>
  <c r="AD13" i="19"/>
  <c r="AD9" i="19"/>
  <c r="AD11" i="19"/>
  <c r="AD5" i="19"/>
  <c r="AD18" i="19"/>
  <c r="AD20" i="19"/>
  <c r="AD16" i="19"/>
  <c r="AD12" i="19"/>
  <c r="AD10" i="19"/>
  <c r="AD4" i="19"/>
  <c r="AD19" i="19"/>
  <c r="V6" i="19"/>
  <c r="V14" i="19"/>
  <c r="V9" i="19"/>
  <c r="V10" i="19"/>
  <c r="V11" i="19"/>
  <c r="V12" i="19"/>
  <c r="V8" i="19"/>
  <c r="V19" i="19"/>
  <c r="V4" i="19"/>
  <c r="V17" i="19"/>
  <c r="V15" i="19"/>
  <c r="V13" i="19"/>
  <c r="V7" i="19"/>
  <c r="V18" i="19"/>
  <c r="V5" i="19"/>
  <c r="V20" i="19"/>
  <c r="V16" i="19"/>
  <c r="N6" i="19"/>
  <c r="N14" i="19"/>
  <c r="N12" i="19"/>
  <c r="N13" i="19"/>
  <c r="N20" i="19"/>
  <c r="N7" i="19"/>
  <c r="N5" i="19"/>
  <c r="N16" i="19"/>
  <c r="N10" i="19"/>
  <c r="N19" i="19"/>
  <c r="N8" i="19"/>
  <c r="N4" i="19"/>
  <c r="N17" i="19"/>
  <c r="N9" i="19"/>
  <c r="N11" i="19"/>
  <c r="N18" i="19"/>
  <c r="F6" i="19"/>
  <c r="F14" i="19"/>
  <c r="F15" i="19"/>
  <c r="F16" i="19"/>
  <c r="F4" i="19"/>
  <c r="F5" i="19"/>
  <c r="F17" i="19"/>
  <c r="F13" i="19"/>
  <c r="F18" i="19"/>
  <c r="F9" i="19"/>
  <c r="F11" i="19"/>
  <c r="F7" i="19"/>
  <c r="F20" i="19"/>
  <c r="F12" i="19"/>
  <c r="F19" i="19"/>
  <c r="F10" i="19"/>
  <c r="F8" i="19"/>
  <c r="BR14" i="7"/>
  <c r="F14" i="7"/>
  <c r="C14" i="7" s="1"/>
  <c r="CH13" i="7"/>
  <c r="BG13" i="7"/>
  <c r="AU13" i="7"/>
  <c r="V13" i="7"/>
  <c r="CH12" i="7"/>
  <c r="AI12" i="7"/>
  <c r="V12" i="7"/>
  <c r="CI11" i="7"/>
  <c r="BJ11" i="7"/>
  <c r="W11" i="7"/>
  <c r="AM10" i="7"/>
  <c r="CM9" i="7"/>
  <c r="AM9" i="7"/>
  <c r="AA9" i="7"/>
  <c r="BB8" i="7"/>
  <c r="BO7" i="7"/>
  <c r="BD7" i="7"/>
  <c r="CP6" i="7"/>
  <c r="CE6" i="7"/>
  <c r="AD6" i="7"/>
  <c r="S6" i="7"/>
  <c r="CE5" i="7"/>
  <c r="BS5" i="7"/>
  <c r="AT5" i="7"/>
  <c r="S5" i="7"/>
  <c r="G5" i="7"/>
  <c r="BG4" i="7"/>
  <c r="AT4" i="7"/>
  <c r="CH20" i="7"/>
  <c r="V20" i="7"/>
  <c r="CO5" i="3"/>
  <c r="CO10" i="3"/>
  <c r="CO18" i="3"/>
  <c r="CO4" i="3"/>
  <c r="CO8" i="3"/>
  <c r="CO16" i="3"/>
  <c r="CO11" i="3"/>
  <c r="CO19" i="3"/>
  <c r="CO6" i="3"/>
  <c r="CG5" i="3"/>
  <c r="CG20" i="3"/>
  <c r="CG10" i="3"/>
  <c r="CG18" i="3"/>
  <c r="CG8" i="3"/>
  <c r="CG16" i="3"/>
  <c r="CG4" i="3"/>
  <c r="CG11" i="3"/>
  <c r="CG19" i="3"/>
  <c r="CG6" i="3"/>
  <c r="BY5" i="3"/>
  <c r="BY10" i="3"/>
  <c r="BY18" i="3"/>
  <c r="BY20" i="3"/>
  <c r="BY8" i="3"/>
  <c r="BY16" i="3"/>
  <c r="BY11" i="3"/>
  <c r="BY19" i="3"/>
  <c r="BY6" i="3"/>
  <c r="BQ5" i="3"/>
  <c r="BQ4" i="3"/>
  <c r="BQ10" i="3"/>
  <c r="BQ18" i="3"/>
  <c r="BQ8" i="3"/>
  <c r="BQ16" i="3"/>
  <c r="BQ20" i="3"/>
  <c r="BQ11" i="3"/>
  <c r="BQ19" i="3"/>
  <c r="BQ6" i="3"/>
  <c r="BI5" i="3"/>
  <c r="BI10" i="3"/>
  <c r="BI18" i="3"/>
  <c r="BI4" i="3"/>
  <c r="BI8" i="3"/>
  <c r="BI16" i="3"/>
  <c r="BI11" i="3"/>
  <c r="BI19" i="3"/>
  <c r="BI6" i="3"/>
  <c r="BA5" i="3"/>
  <c r="BA20" i="3"/>
  <c r="BA10" i="3"/>
  <c r="BA18" i="3"/>
  <c r="BA8" i="3"/>
  <c r="BA16" i="3"/>
  <c r="BA4" i="3"/>
  <c r="BA11" i="3"/>
  <c r="BA19" i="3"/>
  <c r="BA6" i="3"/>
  <c r="AS5" i="3"/>
  <c r="AS10" i="3"/>
  <c r="AS18" i="3"/>
  <c r="AS20" i="3"/>
  <c r="AS8" i="3"/>
  <c r="AS16" i="3"/>
  <c r="AS11" i="3"/>
  <c r="AS19" i="3"/>
  <c r="AK5" i="3"/>
  <c r="AK4" i="3"/>
  <c r="AK6" i="3"/>
  <c r="AK10" i="3"/>
  <c r="AK18" i="3"/>
  <c r="AK8" i="3"/>
  <c r="AK16" i="3"/>
  <c r="AK20" i="3"/>
  <c r="AK11" i="3"/>
  <c r="AK19" i="3"/>
  <c r="AC5" i="3"/>
  <c r="AC10" i="3"/>
  <c r="AC18" i="3"/>
  <c r="AC4" i="3"/>
  <c r="AC6" i="3"/>
  <c r="AC8" i="3"/>
  <c r="AC16" i="3"/>
  <c r="AC11" i="3"/>
  <c r="AC19" i="3"/>
  <c r="U5" i="3"/>
  <c r="U20" i="3"/>
  <c r="U10" i="3"/>
  <c r="U18" i="3"/>
  <c r="U8" i="3"/>
  <c r="U16" i="3"/>
  <c r="U4" i="3"/>
  <c r="U11" i="3"/>
  <c r="U19" i="3"/>
  <c r="U6" i="3"/>
  <c r="M5" i="3"/>
  <c r="M10" i="3"/>
  <c r="M18" i="3"/>
  <c r="M20" i="3"/>
  <c r="M8" i="3"/>
  <c r="M16" i="3"/>
  <c r="M11" i="3"/>
  <c r="M19" i="3"/>
  <c r="E5" i="3"/>
  <c r="E4" i="3"/>
  <c r="E6" i="3"/>
  <c r="E10" i="3"/>
  <c r="E18" i="3"/>
  <c r="C18" i="3" s="1"/>
  <c r="E8" i="3"/>
  <c r="C8" i="3" s="1"/>
  <c r="E16" i="3"/>
  <c r="C16" i="3" s="1"/>
  <c r="E20" i="3"/>
  <c r="E11" i="3"/>
  <c r="E19" i="3"/>
  <c r="AX18" i="3"/>
  <c r="Y18" i="3"/>
  <c r="CK17" i="3"/>
  <c r="BY17" i="3"/>
  <c r="Y17" i="3"/>
  <c r="M17" i="3"/>
  <c r="CL16" i="3"/>
  <c r="BM16" i="3"/>
  <c r="Z16" i="3"/>
  <c r="BA15" i="3"/>
  <c r="AP15" i="3"/>
  <c r="BQ14" i="3"/>
  <c r="E14" i="3"/>
  <c r="CD13" i="3"/>
  <c r="BQ13" i="3"/>
  <c r="BE13" i="3"/>
  <c r="AQ13" i="3"/>
  <c r="R13" i="3"/>
  <c r="E13" i="3"/>
  <c r="BG12" i="3"/>
  <c r="AS12" i="3"/>
  <c r="BG11" i="3"/>
  <c r="AG11" i="3"/>
  <c r="BV10" i="3"/>
  <c r="AW10" i="3"/>
  <c r="AI10" i="3"/>
  <c r="J10" i="3"/>
  <c r="AW9" i="3"/>
  <c r="AK9" i="3"/>
  <c r="CK8" i="3"/>
  <c r="AX8" i="3"/>
  <c r="Y8" i="3"/>
  <c r="M6" i="3"/>
  <c r="R5" i="3"/>
  <c r="BQ12" i="3"/>
  <c r="E12" i="3"/>
  <c r="BE11" i="3"/>
  <c r="BU10" i="3"/>
  <c r="AH10" i="3"/>
  <c r="I10" i="3"/>
  <c r="BU9" i="3"/>
  <c r="BI9" i="3"/>
  <c r="I9" i="3"/>
  <c r="BV8" i="3"/>
  <c r="AW8" i="3"/>
  <c r="J8" i="3"/>
  <c r="CD5" i="3"/>
  <c r="AO20" i="3"/>
  <c r="I20" i="3"/>
  <c r="CL13" i="6"/>
  <c r="CL2" i="6" s="1"/>
  <c r="CK16" i="2" s="1"/>
  <c r="CD13" i="6"/>
  <c r="CD2" i="6" s="1"/>
  <c r="CC16" i="2" s="1"/>
  <c r="BV13" i="6"/>
  <c r="BV2" i="6" s="1"/>
  <c r="BU16" i="2" s="1"/>
  <c r="BN13" i="6"/>
  <c r="BN2" i="6" s="1"/>
  <c r="BM16" i="2" s="1"/>
  <c r="BF13" i="6"/>
  <c r="BF2" i="6" s="1"/>
  <c r="BE16" i="2" s="1"/>
  <c r="AX13" i="6"/>
  <c r="AX2" i="6" s="1"/>
  <c r="AW16" i="2" s="1"/>
  <c r="AP13" i="6"/>
  <c r="AP2" i="6" s="1"/>
  <c r="AO16" i="2" s="1"/>
  <c r="AH13" i="6"/>
  <c r="AH2" i="6" s="1"/>
  <c r="AG16" i="2" s="1"/>
  <c r="Z13" i="6"/>
  <c r="Z2" i="6" s="1"/>
  <c r="Y16" i="2" s="1"/>
  <c r="R13" i="6"/>
  <c r="R2" i="6" s="1"/>
  <c r="Q16" i="2" s="1"/>
  <c r="J13" i="6"/>
  <c r="J2" i="6" s="1"/>
  <c r="I16" i="2" s="1"/>
  <c r="CN7" i="15"/>
  <c r="CN2" i="15" s="1"/>
  <c r="CM17" i="2" s="1"/>
  <c r="CN10" i="15"/>
  <c r="CF7" i="15"/>
  <c r="CF10" i="15"/>
  <c r="BX7" i="15"/>
  <c r="BX10" i="15"/>
  <c r="BP7" i="15"/>
  <c r="BP2" i="15" s="1"/>
  <c r="BO17" i="2" s="1"/>
  <c r="BP10" i="15"/>
  <c r="BH7" i="15"/>
  <c r="BH2" i="15" s="1"/>
  <c r="BG17" i="2" s="1"/>
  <c r="BH10" i="15"/>
  <c r="AZ7" i="15"/>
  <c r="AZ10" i="15"/>
  <c r="AR7" i="15"/>
  <c r="AR10" i="15"/>
  <c r="AJ7" i="15"/>
  <c r="AJ10" i="15"/>
  <c r="AB7" i="15"/>
  <c r="AB10" i="15"/>
  <c r="T7" i="15"/>
  <c r="T10" i="15"/>
  <c r="L7" i="15"/>
  <c r="L2" i="15" s="1"/>
  <c r="K17" i="2" s="1"/>
  <c r="L15" i="15"/>
  <c r="L10" i="15"/>
  <c r="D7" i="15"/>
  <c r="D15" i="15"/>
  <c r="C15" i="15" s="1"/>
  <c r="D10" i="15"/>
  <c r="BP14" i="15"/>
  <c r="CN13" i="15"/>
  <c r="BH13" i="15"/>
  <c r="AB13" i="15"/>
  <c r="CN11" i="15"/>
  <c r="BH11" i="15"/>
  <c r="AB11" i="15"/>
  <c r="CN9" i="15"/>
  <c r="BH9" i="15"/>
  <c r="AB9" i="15"/>
  <c r="C9" i="15" s="1"/>
  <c r="CF5" i="15"/>
  <c r="AZ5" i="15"/>
  <c r="T5" i="15"/>
  <c r="T2" i="15" s="1"/>
  <c r="S17" i="2" s="1"/>
  <c r="CF20" i="15"/>
  <c r="AZ20" i="15"/>
  <c r="T20" i="15"/>
  <c r="C20" i="15" s="1"/>
  <c r="CJ20" i="7"/>
  <c r="CJ11" i="7"/>
  <c r="CJ9" i="7"/>
  <c r="CJ17" i="7"/>
  <c r="CJ4" i="7"/>
  <c r="CJ12" i="7"/>
  <c r="CB20" i="7"/>
  <c r="CB11" i="7"/>
  <c r="CB9" i="7"/>
  <c r="CB17" i="7"/>
  <c r="CB4" i="7"/>
  <c r="CB12" i="7"/>
  <c r="BT20" i="7"/>
  <c r="BT11" i="7"/>
  <c r="BT9" i="7"/>
  <c r="BT17" i="7"/>
  <c r="BT4" i="7"/>
  <c r="BT12" i="7"/>
  <c r="BL20" i="7"/>
  <c r="BL11" i="7"/>
  <c r="BL9" i="7"/>
  <c r="BL17" i="7"/>
  <c r="BL4" i="7"/>
  <c r="BL12" i="7"/>
  <c r="BD20" i="7"/>
  <c r="BD11" i="7"/>
  <c r="BD9" i="7"/>
  <c r="BD17" i="7"/>
  <c r="BD4" i="7"/>
  <c r="BD12" i="7"/>
  <c r="AV20" i="7"/>
  <c r="AV11" i="7"/>
  <c r="AV9" i="7"/>
  <c r="AV17" i="7"/>
  <c r="AV4" i="7"/>
  <c r="AV12" i="7"/>
  <c r="AN20" i="7"/>
  <c r="AN11" i="7"/>
  <c r="AN9" i="7"/>
  <c r="AN17" i="7"/>
  <c r="AN4" i="7"/>
  <c r="AN12" i="7"/>
  <c r="AF20" i="7"/>
  <c r="AF11" i="7"/>
  <c r="AF9" i="7"/>
  <c r="AF17" i="7"/>
  <c r="AF4" i="7"/>
  <c r="AF2" i="7" s="1"/>
  <c r="AE21" i="2" s="1"/>
  <c r="AF12" i="7"/>
  <c r="X20" i="7"/>
  <c r="X11" i="7"/>
  <c r="X9" i="7"/>
  <c r="X17" i="7"/>
  <c r="X4" i="7"/>
  <c r="X12" i="7"/>
  <c r="P20" i="7"/>
  <c r="P11" i="7"/>
  <c r="P9" i="7"/>
  <c r="P17" i="7"/>
  <c r="P4" i="7"/>
  <c r="P12" i="7"/>
  <c r="H20" i="7"/>
  <c r="H11" i="7"/>
  <c r="H9" i="7"/>
  <c r="C9" i="7" s="1"/>
  <c r="H17" i="7"/>
  <c r="H4" i="7"/>
  <c r="H12" i="7"/>
  <c r="CH19" i="7"/>
  <c r="BL19" i="7"/>
  <c r="BB19" i="7"/>
  <c r="AF19" i="7"/>
  <c r="V19" i="7"/>
  <c r="CM18" i="7"/>
  <c r="BS18" i="7"/>
  <c r="BG18" i="7"/>
  <c r="AM18" i="7"/>
  <c r="AA18" i="7"/>
  <c r="G18" i="7"/>
  <c r="CH17" i="7"/>
  <c r="BB17" i="7"/>
  <c r="V17" i="7"/>
  <c r="BS16" i="7"/>
  <c r="G16" i="7"/>
  <c r="CJ15" i="7"/>
  <c r="BD15" i="7"/>
  <c r="X15" i="7"/>
  <c r="CB14" i="7"/>
  <c r="BB14" i="7"/>
  <c r="AQ14" i="7"/>
  <c r="P14" i="7"/>
  <c r="BR13" i="7"/>
  <c r="BD13" i="7"/>
  <c r="AQ13" i="7"/>
  <c r="AE13" i="7"/>
  <c r="F13" i="7"/>
  <c r="CE12" i="7"/>
  <c r="BR12" i="7"/>
  <c r="S12" i="7"/>
  <c r="F12" i="7"/>
  <c r="AT11" i="7"/>
  <c r="CI10" i="7"/>
  <c r="AV10" i="7"/>
  <c r="W10" i="7"/>
  <c r="BW9" i="7"/>
  <c r="K9" i="7"/>
  <c r="CJ8" i="7"/>
  <c r="AL8" i="7"/>
  <c r="X8" i="7"/>
  <c r="AY7" i="7"/>
  <c r="AN7" i="7"/>
  <c r="BZ6" i="7"/>
  <c r="BO6" i="7"/>
  <c r="AN6" i="7"/>
  <c r="N6" i="7"/>
  <c r="CP5" i="7"/>
  <c r="CB5" i="7"/>
  <c r="BO5" i="7"/>
  <c r="AD5" i="7"/>
  <c r="P5" i="7"/>
  <c r="CP4" i="7"/>
  <c r="AQ4" i="7"/>
  <c r="AD4" i="7"/>
  <c r="BR20" i="7"/>
  <c r="F20" i="7"/>
  <c r="C20" i="7" s="1"/>
  <c r="CM20" i="3"/>
  <c r="CM4" i="3"/>
  <c r="CM8" i="3"/>
  <c r="CM16" i="3"/>
  <c r="CM6" i="3"/>
  <c r="CM14" i="3"/>
  <c r="CM9" i="3"/>
  <c r="CM17" i="3"/>
  <c r="CM5" i="3"/>
  <c r="CE20" i="3"/>
  <c r="CE8" i="3"/>
  <c r="CE16" i="3"/>
  <c r="CE4" i="3"/>
  <c r="CE6" i="3"/>
  <c r="CE14" i="3"/>
  <c r="CE9" i="3"/>
  <c r="CE17" i="3"/>
  <c r="BW20" i="3"/>
  <c r="BW5" i="3"/>
  <c r="BW8" i="3"/>
  <c r="BW16" i="3"/>
  <c r="BW6" i="3"/>
  <c r="BW14" i="3"/>
  <c r="BW9" i="3"/>
  <c r="BW17" i="3"/>
  <c r="BW4" i="3"/>
  <c r="BO20" i="3"/>
  <c r="BO8" i="3"/>
  <c r="BO16" i="3"/>
  <c r="BO5" i="3"/>
  <c r="BO6" i="3"/>
  <c r="BO14" i="3"/>
  <c r="BO9" i="3"/>
  <c r="BO17" i="3"/>
  <c r="BG20" i="3"/>
  <c r="BG4" i="3"/>
  <c r="BG8" i="3"/>
  <c r="BG16" i="3"/>
  <c r="BG6" i="3"/>
  <c r="BG14" i="3"/>
  <c r="BG9" i="3"/>
  <c r="BG17" i="3"/>
  <c r="BG5" i="3"/>
  <c r="AY20" i="3"/>
  <c r="AY8" i="3"/>
  <c r="AY16" i="3"/>
  <c r="AY4" i="3"/>
  <c r="AY6" i="3"/>
  <c r="AY14" i="3"/>
  <c r="AY9" i="3"/>
  <c r="AY17" i="3"/>
  <c r="AQ20" i="3"/>
  <c r="AQ5" i="3"/>
  <c r="AQ8" i="3"/>
  <c r="AQ16" i="3"/>
  <c r="AQ14" i="3"/>
  <c r="AQ9" i="3"/>
  <c r="AQ17" i="3"/>
  <c r="AQ4" i="3"/>
  <c r="AQ6" i="3"/>
  <c r="AI20" i="3"/>
  <c r="AI8" i="3"/>
  <c r="AI16" i="3"/>
  <c r="AI5" i="3"/>
  <c r="AI2" i="3" s="1"/>
  <c r="AH22" i="2" s="1"/>
  <c r="AI14" i="3"/>
  <c r="AI9" i="3"/>
  <c r="AI17" i="3"/>
  <c r="AA20" i="3"/>
  <c r="AA4" i="3"/>
  <c r="AA6" i="3"/>
  <c r="AA8" i="3"/>
  <c r="AA16" i="3"/>
  <c r="AA14" i="3"/>
  <c r="AA9" i="3"/>
  <c r="AA17" i="3"/>
  <c r="AA5" i="3"/>
  <c r="S20" i="3"/>
  <c r="S8" i="3"/>
  <c r="S16" i="3"/>
  <c r="S4" i="3"/>
  <c r="S6" i="3"/>
  <c r="S14" i="3"/>
  <c r="S9" i="3"/>
  <c r="S17" i="3"/>
  <c r="K20" i="3"/>
  <c r="K5" i="3"/>
  <c r="K8" i="3"/>
  <c r="K16" i="3"/>
  <c r="K14" i="3"/>
  <c r="K9" i="3"/>
  <c r="K17" i="3"/>
  <c r="K4" i="3"/>
  <c r="K6" i="3"/>
  <c r="CE19" i="3"/>
  <c r="BE19" i="3"/>
  <c r="S19" i="3"/>
  <c r="BU18" i="3"/>
  <c r="BG18" i="3"/>
  <c r="AH18" i="3"/>
  <c r="I18" i="3"/>
  <c r="BU17" i="3"/>
  <c r="BI17" i="3"/>
  <c r="I17" i="3"/>
  <c r="C17" i="3" s="1"/>
  <c r="AW16" i="3"/>
  <c r="CL15" i="3"/>
  <c r="AY15" i="3"/>
  <c r="AK15" i="3"/>
  <c r="Z15" i="3"/>
  <c r="BA14" i="3"/>
  <c r="CM13" i="3"/>
  <c r="BA13" i="3"/>
  <c r="AO13" i="3"/>
  <c r="AA13" i="3"/>
  <c r="CO12" i="3"/>
  <c r="AQ12" i="3"/>
  <c r="AC12" i="3"/>
  <c r="CC11" i="3"/>
  <c r="AQ11" i="3"/>
  <c r="Q11" i="3"/>
  <c r="CE10" i="3"/>
  <c r="AG10" i="3"/>
  <c r="S10" i="3"/>
  <c r="CG9" i="3"/>
  <c r="AG9" i="3"/>
  <c r="U9" i="3"/>
  <c r="BU8" i="3"/>
  <c r="I8" i="3"/>
  <c r="CG7" i="3"/>
  <c r="BQ7" i="3"/>
  <c r="BA7" i="3"/>
  <c r="AK7" i="3"/>
  <c r="U7" i="3"/>
  <c r="E7" i="3"/>
  <c r="C7" i="3" s="1"/>
  <c r="AG6" i="3"/>
  <c r="BY4" i="3"/>
  <c r="BU20" i="3"/>
  <c r="CI6" i="7"/>
  <c r="CI14" i="7"/>
  <c r="CI4" i="7"/>
  <c r="CI12" i="7"/>
  <c r="CI7" i="7"/>
  <c r="CI15" i="7"/>
  <c r="CA6" i="7"/>
  <c r="CA14" i="7"/>
  <c r="CA4" i="7"/>
  <c r="CA2" i="7" s="1"/>
  <c r="BZ21" i="2" s="1"/>
  <c r="CA12" i="7"/>
  <c r="CA7" i="7"/>
  <c r="CA15" i="7"/>
  <c r="BS6" i="7"/>
  <c r="BS14" i="7"/>
  <c r="BS4" i="7"/>
  <c r="BS12" i="7"/>
  <c r="BS7" i="7"/>
  <c r="BS15" i="7"/>
  <c r="BK6" i="7"/>
  <c r="BK14" i="7"/>
  <c r="BK4" i="7"/>
  <c r="BK12" i="7"/>
  <c r="BK7" i="7"/>
  <c r="BK15" i="7"/>
  <c r="BC6" i="7"/>
  <c r="BC14" i="7"/>
  <c r="BC4" i="7"/>
  <c r="BC12" i="7"/>
  <c r="BC7" i="7"/>
  <c r="BC15" i="7"/>
  <c r="AU6" i="7"/>
  <c r="AU14" i="7"/>
  <c r="AU4" i="7"/>
  <c r="AU2" i="7" s="1"/>
  <c r="AT21" i="2" s="1"/>
  <c r="AU12" i="7"/>
  <c r="AU7" i="7"/>
  <c r="AU15" i="7"/>
  <c r="AM6" i="7"/>
  <c r="AM14" i="7"/>
  <c r="AM4" i="7"/>
  <c r="AM12" i="7"/>
  <c r="AM7" i="7"/>
  <c r="AM15" i="7"/>
  <c r="AE6" i="7"/>
  <c r="AE14" i="7"/>
  <c r="AE4" i="7"/>
  <c r="AE12" i="7"/>
  <c r="AE7" i="7"/>
  <c r="AE15" i="7"/>
  <c r="W6" i="7"/>
  <c r="W14" i="7"/>
  <c r="W4" i="7"/>
  <c r="W12" i="7"/>
  <c r="W7" i="7"/>
  <c r="W15" i="7"/>
  <c r="O6" i="7"/>
  <c r="O14" i="7"/>
  <c r="O4" i="7"/>
  <c r="O2" i="7" s="1"/>
  <c r="N21" i="2" s="1"/>
  <c r="O12" i="7"/>
  <c r="O7" i="7"/>
  <c r="O15" i="7"/>
  <c r="G6" i="7"/>
  <c r="G14" i="7"/>
  <c r="G4" i="7"/>
  <c r="G12" i="7"/>
  <c r="G7" i="7"/>
  <c r="C7" i="7" s="1"/>
  <c r="G15" i="7"/>
  <c r="BK19" i="7"/>
  <c r="AE19" i="7"/>
  <c r="BW17" i="7"/>
  <c r="BK17" i="7"/>
  <c r="AQ17" i="7"/>
  <c r="AE17" i="7"/>
  <c r="K17" i="7"/>
  <c r="C17" i="7" s="1"/>
  <c r="BR16" i="7"/>
  <c r="AL16" i="7"/>
  <c r="F16" i="7"/>
  <c r="BW15" i="7"/>
  <c r="AQ15" i="7"/>
  <c r="K15" i="7"/>
  <c r="BZ14" i="7"/>
  <c r="BO14" i="7"/>
  <c r="AN14" i="7"/>
  <c r="N14" i="7"/>
  <c r="CP13" i="7"/>
  <c r="CB13" i="7"/>
  <c r="BO13" i="7"/>
  <c r="BC13" i="7"/>
  <c r="AD13" i="7"/>
  <c r="P13" i="7"/>
  <c r="CP12" i="7"/>
  <c r="AQ12" i="7"/>
  <c r="AD12" i="7"/>
  <c r="BR11" i="7"/>
  <c r="AE11" i="7"/>
  <c r="F11" i="7"/>
  <c r="C11" i="7" s="1"/>
  <c r="BT10" i="7"/>
  <c r="AU10" i="7"/>
  <c r="H10" i="7"/>
  <c r="AU9" i="7"/>
  <c r="AI9" i="7"/>
  <c r="CI8" i="7"/>
  <c r="BJ8" i="7"/>
  <c r="AV8" i="7"/>
  <c r="W8" i="7"/>
  <c r="BW7" i="7"/>
  <c r="BW2" i="7" s="1"/>
  <c r="BV21" i="2" s="1"/>
  <c r="BL7" i="7"/>
  <c r="K7" i="7"/>
  <c r="K2" i="7" s="1"/>
  <c r="J21" i="2" s="1"/>
  <c r="CM6" i="7"/>
  <c r="BL6" i="7"/>
  <c r="AL6" i="7"/>
  <c r="AL2" i="7" s="1"/>
  <c r="AK21" i="2" s="1"/>
  <c r="AA6" i="7"/>
  <c r="CM5" i="7"/>
  <c r="CM2" i="7" s="1"/>
  <c r="CL21" i="2" s="1"/>
  <c r="CA5" i="7"/>
  <c r="BB5" i="7"/>
  <c r="AN5" i="7"/>
  <c r="AA5" i="7"/>
  <c r="AA2" i="7" s="1"/>
  <c r="Z21" i="2" s="1"/>
  <c r="O5" i="7"/>
  <c r="BO4" i="7"/>
  <c r="BB4" i="7"/>
  <c r="BB2" i="7" s="1"/>
  <c r="BA21" i="2" s="1"/>
  <c r="CP20" i="7"/>
  <c r="BC20" i="7"/>
  <c r="AD20" i="7"/>
  <c r="CL4" i="3"/>
  <c r="CL11" i="3"/>
  <c r="CL19" i="3"/>
  <c r="CL6" i="3"/>
  <c r="CL9" i="3"/>
  <c r="CL17" i="3"/>
  <c r="CL20" i="3"/>
  <c r="CL5" i="3"/>
  <c r="CL12" i="3"/>
  <c r="CL7" i="3"/>
  <c r="CD11" i="3"/>
  <c r="CD19" i="3"/>
  <c r="CD4" i="3"/>
  <c r="CD6" i="3"/>
  <c r="CD9" i="3"/>
  <c r="CD17" i="3"/>
  <c r="CD12" i="3"/>
  <c r="CD7" i="3"/>
  <c r="BV20" i="3"/>
  <c r="BV11" i="3"/>
  <c r="BV19" i="3"/>
  <c r="BV6" i="3"/>
  <c r="BV9" i="3"/>
  <c r="BV17" i="3"/>
  <c r="BV4" i="3"/>
  <c r="BV12" i="3"/>
  <c r="BV7" i="3"/>
  <c r="BN11" i="3"/>
  <c r="BN19" i="3"/>
  <c r="BN20" i="3"/>
  <c r="BN5" i="3"/>
  <c r="BN2" i="3" s="1"/>
  <c r="BM22" i="2" s="1"/>
  <c r="BN6" i="3"/>
  <c r="BN9" i="3"/>
  <c r="BN17" i="3"/>
  <c r="BN12" i="3"/>
  <c r="BN7" i="3"/>
  <c r="BF4" i="3"/>
  <c r="BF11" i="3"/>
  <c r="BF19" i="3"/>
  <c r="BF6" i="3"/>
  <c r="BF9" i="3"/>
  <c r="BF17" i="3"/>
  <c r="BF20" i="3"/>
  <c r="BF5" i="3"/>
  <c r="BF12" i="3"/>
  <c r="BF7" i="3"/>
  <c r="AX6" i="3"/>
  <c r="AX11" i="3"/>
  <c r="AX19" i="3"/>
  <c r="AX4" i="3"/>
  <c r="AX9" i="3"/>
  <c r="AX17" i="3"/>
  <c r="AX12" i="3"/>
  <c r="AX7" i="3"/>
  <c r="AP6" i="3"/>
  <c r="AP20" i="3"/>
  <c r="AP5" i="3"/>
  <c r="AP11" i="3"/>
  <c r="AP19" i="3"/>
  <c r="AP9" i="3"/>
  <c r="AP17" i="3"/>
  <c r="AP4" i="3"/>
  <c r="AP2" i="3" s="1"/>
  <c r="AO22" i="2" s="1"/>
  <c r="AP12" i="3"/>
  <c r="AP7" i="3"/>
  <c r="AH6" i="3"/>
  <c r="AH11" i="3"/>
  <c r="AH19" i="3"/>
  <c r="AH20" i="3"/>
  <c r="AH5" i="3"/>
  <c r="AH9" i="3"/>
  <c r="AH17" i="3"/>
  <c r="AH12" i="3"/>
  <c r="AH7" i="3"/>
  <c r="Z6" i="3"/>
  <c r="Z4" i="3"/>
  <c r="Z11" i="3"/>
  <c r="Z19" i="3"/>
  <c r="Z9" i="3"/>
  <c r="Z17" i="3"/>
  <c r="Z20" i="3"/>
  <c r="Z5" i="3"/>
  <c r="Z12" i="3"/>
  <c r="Z7" i="3"/>
  <c r="R6" i="3"/>
  <c r="R11" i="3"/>
  <c r="R19" i="3"/>
  <c r="R4" i="3"/>
  <c r="R9" i="3"/>
  <c r="R17" i="3"/>
  <c r="R12" i="3"/>
  <c r="R7" i="3"/>
  <c r="J6" i="3"/>
  <c r="J20" i="3"/>
  <c r="J5" i="3"/>
  <c r="J11" i="3"/>
  <c r="J19" i="3"/>
  <c r="J9" i="3"/>
  <c r="J17" i="3"/>
  <c r="J4" i="3"/>
  <c r="J12" i="3"/>
  <c r="J7" i="3"/>
  <c r="CC19" i="3"/>
  <c r="Q19" i="3"/>
  <c r="BF18" i="3"/>
  <c r="AG18" i="3"/>
  <c r="CG17" i="3"/>
  <c r="AG17" i="3"/>
  <c r="U17" i="3"/>
  <c r="BU16" i="3"/>
  <c r="AH16" i="3"/>
  <c r="I16" i="3"/>
  <c r="BW15" i="3"/>
  <c r="BI15" i="3"/>
  <c r="AX15" i="3"/>
  <c r="K15" i="3"/>
  <c r="BY14" i="3"/>
  <c r="AX14" i="3"/>
  <c r="M14" i="3"/>
  <c r="CL13" i="3"/>
  <c r="BY13" i="3"/>
  <c r="BM13" i="3"/>
  <c r="AY13" i="3"/>
  <c r="Z13" i="3"/>
  <c r="M13" i="3"/>
  <c r="BO12" i="3"/>
  <c r="BA12" i="3"/>
  <c r="BO11" i="3"/>
  <c r="AO11" i="3"/>
  <c r="CD10" i="3"/>
  <c r="BE10" i="3"/>
  <c r="AQ10" i="3"/>
  <c r="R10" i="3"/>
  <c r="BE9" i="3"/>
  <c r="AS9" i="3"/>
  <c r="BF8" i="3"/>
  <c r="AG8" i="3"/>
  <c r="BV5" i="3"/>
  <c r="AS4" i="3"/>
  <c r="AS2" i="3" s="1"/>
  <c r="AR22" i="2" s="1"/>
  <c r="BT19" i="19"/>
  <c r="AN19" i="19"/>
  <c r="H19" i="19"/>
  <c r="J16" i="19"/>
  <c r="BY15" i="19"/>
  <c r="BL15" i="19"/>
  <c r="BA15" i="19"/>
  <c r="AN15" i="19"/>
  <c r="P15" i="19"/>
  <c r="CD14" i="19"/>
  <c r="BF14" i="19"/>
  <c r="AS14" i="19"/>
  <c r="AH14" i="19"/>
  <c r="U14" i="19"/>
  <c r="I14" i="19"/>
  <c r="CJ13" i="19"/>
  <c r="CC12" i="19"/>
  <c r="BE12" i="19"/>
  <c r="AS12" i="19"/>
  <c r="AG12" i="19"/>
  <c r="U12" i="19"/>
  <c r="H12" i="19"/>
  <c r="CJ11" i="19"/>
  <c r="Z11" i="19"/>
  <c r="CB10" i="19"/>
  <c r="BD10" i="19"/>
  <c r="AR10" i="19"/>
  <c r="AF10" i="19"/>
  <c r="T10" i="19"/>
  <c r="BV9" i="19"/>
  <c r="AX9" i="19"/>
  <c r="Y9" i="19"/>
  <c r="BP8" i="19"/>
  <c r="BU7" i="19"/>
  <c r="AW7" i="19"/>
  <c r="X7" i="19"/>
  <c r="AP6" i="19"/>
  <c r="R6" i="19"/>
  <c r="E6" i="19"/>
  <c r="BT5" i="19"/>
  <c r="BH5" i="19"/>
  <c r="AV5" i="19"/>
  <c r="AJ5" i="19"/>
  <c r="L5" i="19"/>
  <c r="CL4" i="19"/>
  <c r="BN4" i="19"/>
  <c r="AO4" i="19"/>
  <c r="Q4" i="19"/>
  <c r="E4" i="19"/>
  <c r="CF20" i="19"/>
  <c r="BT20" i="19"/>
  <c r="AV20" i="19"/>
  <c r="CP10" i="21"/>
  <c r="CP8" i="21"/>
  <c r="CP16" i="21"/>
  <c r="CP4" i="21"/>
  <c r="CP6" i="21"/>
  <c r="CP20" i="21"/>
  <c r="CP7" i="21"/>
  <c r="CP9" i="21"/>
  <c r="CP11" i="21"/>
  <c r="CP12" i="21"/>
  <c r="CP18" i="21"/>
  <c r="CP19" i="21"/>
  <c r="CP17" i="21"/>
  <c r="CP5" i="21"/>
  <c r="CP14" i="21"/>
  <c r="CP15" i="21"/>
  <c r="CP13" i="21"/>
  <c r="CH10" i="21"/>
  <c r="CH8" i="21"/>
  <c r="CH16" i="21"/>
  <c r="CH20" i="21"/>
  <c r="CH13" i="21"/>
  <c r="CH14" i="21"/>
  <c r="CH5" i="21"/>
  <c r="CH11" i="21"/>
  <c r="CH4" i="21"/>
  <c r="CH6" i="21"/>
  <c r="CH9" i="21"/>
  <c r="CH18" i="21"/>
  <c r="CH19" i="21"/>
  <c r="CH12" i="21"/>
  <c r="CH7" i="21"/>
  <c r="BZ10" i="21"/>
  <c r="BZ8" i="21"/>
  <c r="BZ16" i="21"/>
  <c r="BZ5" i="21"/>
  <c r="BZ7" i="21"/>
  <c r="BZ20" i="21"/>
  <c r="BZ4" i="21"/>
  <c r="BZ6" i="21"/>
  <c r="BZ12" i="21"/>
  <c r="BZ17" i="21"/>
  <c r="BZ14" i="21"/>
  <c r="BZ15" i="21"/>
  <c r="BZ11" i="21"/>
  <c r="BZ18" i="21"/>
  <c r="BR10" i="21"/>
  <c r="BR8" i="21"/>
  <c r="BR16" i="21"/>
  <c r="BR12" i="21"/>
  <c r="BR14" i="21"/>
  <c r="BR15" i="21"/>
  <c r="BR17" i="21"/>
  <c r="BR11" i="21"/>
  <c r="BR5" i="21"/>
  <c r="BR13" i="21"/>
  <c r="BR9" i="21"/>
  <c r="BR4" i="21"/>
  <c r="BR6" i="21"/>
  <c r="BR18" i="21"/>
  <c r="BR19" i="21"/>
  <c r="BR7" i="21"/>
  <c r="BJ10" i="21"/>
  <c r="BJ8" i="21"/>
  <c r="BJ16" i="21"/>
  <c r="BJ4" i="21"/>
  <c r="BJ6" i="21"/>
  <c r="BJ20" i="21"/>
  <c r="BJ7" i="21"/>
  <c r="BJ9" i="21"/>
  <c r="BJ11" i="21"/>
  <c r="BJ15" i="21"/>
  <c r="BJ14" i="21"/>
  <c r="BJ13" i="21"/>
  <c r="BJ12" i="21"/>
  <c r="BB10" i="21"/>
  <c r="BB8" i="21"/>
  <c r="BB16" i="21"/>
  <c r="BB13" i="21"/>
  <c r="BB20" i="21"/>
  <c r="BB7" i="21"/>
  <c r="BB9" i="21"/>
  <c r="BB18" i="21"/>
  <c r="BB5" i="21"/>
  <c r="BB17" i="21"/>
  <c r="BB12" i="21"/>
  <c r="BB6" i="21"/>
  <c r="BB15" i="21"/>
  <c r="BB4" i="21"/>
  <c r="BB14" i="21"/>
  <c r="BB11" i="21"/>
  <c r="AT10" i="21"/>
  <c r="AT8" i="21"/>
  <c r="AT16" i="21"/>
  <c r="AT5" i="21"/>
  <c r="AT7" i="21"/>
  <c r="AT4" i="21"/>
  <c r="AT14" i="21"/>
  <c r="AT20" i="21"/>
  <c r="AT6" i="21"/>
  <c r="AT11" i="21"/>
  <c r="AT13" i="21"/>
  <c r="AT18" i="21"/>
  <c r="AT9" i="21"/>
  <c r="AT17" i="21"/>
  <c r="AL10" i="21"/>
  <c r="AL8" i="21"/>
  <c r="AL16" i="21"/>
  <c r="AL12" i="21"/>
  <c r="AL14" i="21"/>
  <c r="AL15" i="21"/>
  <c r="AL17" i="21"/>
  <c r="AL7" i="21"/>
  <c r="AL9" i="21"/>
  <c r="AL19" i="21"/>
  <c r="AL5" i="21"/>
  <c r="AL6" i="21"/>
  <c r="AL18" i="21"/>
  <c r="AL20" i="21"/>
  <c r="AD10" i="21"/>
  <c r="AD8" i="21"/>
  <c r="AD16" i="21"/>
  <c r="AD4" i="21"/>
  <c r="AD6" i="21"/>
  <c r="AD5" i="21"/>
  <c r="AD20" i="21"/>
  <c r="AD7" i="21"/>
  <c r="AD9" i="21"/>
  <c r="AD11" i="21"/>
  <c r="AD13" i="21"/>
  <c r="AD17" i="21"/>
  <c r="AD19" i="21"/>
  <c r="AD12" i="21"/>
  <c r="AD14" i="21"/>
  <c r="V10" i="21"/>
  <c r="V18" i="21"/>
  <c r="V8" i="21"/>
  <c r="V16" i="21"/>
  <c r="V20" i="21"/>
  <c r="V13" i="21"/>
  <c r="V4" i="21"/>
  <c r="V7" i="21"/>
  <c r="V12" i="21"/>
  <c r="V15" i="21"/>
  <c r="V14" i="21"/>
  <c r="V19" i="21"/>
  <c r="V5" i="21"/>
  <c r="V6" i="21"/>
  <c r="V11" i="21"/>
  <c r="V17" i="21"/>
  <c r="V9" i="21"/>
  <c r="N10" i="21"/>
  <c r="N18" i="21"/>
  <c r="N8" i="21"/>
  <c r="N16" i="21"/>
  <c r="N5" i="21"/>
  <c r="N7" i="21"/>
  <c r="N20" i="21"/>
  <c r="N4" i="21"/>
  <c r="N11" i="21"/>
  <c r="N13" i="21"/>
  <c r="N6" i="21"/>
  <c r="N9" i="21"/>
  <c r="N12" i="21"/>
  <c r="N14" i="21"/>
  <c r="N15" i="21"/>
  <c r="F10" i="21"/>
  <c r="F18" i="21"/>
  <c r="F8" i="21"/>
  <c r="F16" i="21"/>
  <c r="F12" i="21"/>
  <c r="F14" i="21"/>
  <c r="F15" i="21"/>
  <c r="F17" i="21"/>
  <c r="F20" i="21"/>
  <c r="F7" i="21"/>
  <c r="F13" i="21"/>
  <c r="F11" i="21"/>
  <c r="F4" i="21"/>
  <c r="F19" i="21"/>
  <c r="CC18" i="21"/>
  <c r="BJ18" i="21"/>
  <c r="BN16" i="21"/>
  <c r="CH15" i="21"/>
  <c r="BZ13" i="21"/>
  <c r="AV9" i="19"/>
  <c r="X9" i="19"/>
  <c r="BN8" i="19"/>
  <c r="AP8" i="19"/>
  <c r="R8" i="19"/>
  <c r="BT7" i="19"/>
  <c r="J7" i="19"/>
  <c r="CL6" i="19"/>
  <c r="BY6" i="19"/>
  <c r="BM6" i="19"/>
  <c r="BA6" i="19"/>
  <c r="AO6" i="19"/>
  <c r="Q6" i="19"/>
  <c r="J5" i="19"/>
  <c r="CK4" i="19"/>
  <c r="BL4" i="19"/>
  <c r="AN4" i="19"/>
  <c r="P4" i="19"/>
  <c r="CD20" i="19"/>
  <c r="BF20" i="19"/>
  <c r="AH20" i="19"/>
  <c r="I20" i="19"/>
  <c r="CO5" i="21"/>
  <c r="CO13" i="21"/>
  <c r="CO20" i="21"/>
  <c r="CO11" i="21"/>
  <c r="CO8" i="21"/>
  <c r="CO12" i="21"/>
  <c r="CO18" i="21"/>
  <c r="CO19" i="21"/>
  <c r="CO7" i="21"/>
  <c r="CO10" i="21"/>
  <c r="CO17" i="21"/>
  <c r="CO14" i="21"/>
  <c r="CO15" i="21"/>
  <c r="CO4" i="21"/>
  <c r="CO6" i="21"/>
  <c r="CO9" i="21"/>
  <c r="CG5" i="21"/>
  <c r="CG13" i="21"/>
  <c r="CG20" i="21"/>
  <c r="CG11" i="21"/>
  <c r="CG4" i="21"/>
  <c r="CG6" i="21"/>
  <c r="CG9" i="21"/>
  <c r="CG18" i="21"/>
  <c r="CG19" i="21"/>
  <c r="CG16" i="21"/>
  <c r="CG12" i="21"/>
  <c r="CG8" i="21"/>
  <c r="CG14" i="21"/>
  <c r="BY5" i="21"/>
  <c r="BY13" i="21"/>
  <c r="BY20" i="21"/>
  <c r="BY11" i="21"/>
  <c r="BY7" i="21"/>
  <c r="BY9" i="21"/>
  <c r="BY10" i="21"/>
  <c r="BY12" i="21"/>
  <c r="BY14" i="21"/>
  <c r="BY17" i="21"/>
  <c r="BY15" i="21"/>
  <c r="BY8" i="21"/>
  <c r="BY18" i="21"/>
  <c r="BY19" i="21"/>
  <c r="BY16" i="21"/>
  <c r="BY4" i="21"/>
  <c r="BY6" i="21"/>
  <c r="BQ5" i="21"/>
  <c r="BQ13" i="21"/>
  <c r="BQ20" i="21"/>
  <c r="BQ11" i="21"/>
  <c r="BQ4" i="21"/>
  <c r="BQ6" i="21"/>
  <c r="BQ9" i="21"/>
  <c r="BQ12" i="21"/>
  <c r="BQ17" i="21"/>
  <c r="BQ18" i="21"/>
  <c r="BQ10" i="21"/>
  <c r="BQ15" i="21"/>
  <c r="BI5" i="21"/>
  <c r="BI13" i="21"/>
  <c r="BI20" i="21"/>
  <c r="BI11" i="21"/>
  <c r="BI8" i="21"/>
  <c r="BI4" i="21"/>
  <c r="BI6" i="21"/>
  <c r="BI10" i="21"/>
  <c r="BI14" i="21"/>
  <c r="BI7" i="21"/>
  <c r="BI16" i="21"/>
  <c r="BI9" i="21"/>
  <c r="BI19" i="21"/>
  <c r="BA5" i="21"/>
  <c r="BA13" i="21"/>
  <c r="BA20" i="21"/>
  <c r="BA11" i="21"/>
  <c r="BA15" i="21"/>
  <c r="BA4" i="21"/>
  <c r="BA6" i="21"/>
  <c r="BA9" i="21"/>
  <c r="BA17" i="21"/>
  <c r="BA12" i="21"/>
  <c r="BA10" i="21"/>
  <c r="BA14" i="21"/>
  <c r="BA8" i="21"/>
  <c r="BA7" i="21"/>
  <c r="AS5" i="21"/>
  <c r="AS13" i="21"/>
  <c r="AS20" i="21"/>
  <c r="AS11" i="21"/>
  <c r="AS7" i="21"/>
  <c r="AS9" i="21"/>
  <c r="AS10" i="21"/>
  <c r="AS12" i="21"/>
  <c r="AS14" i="21"/>
  <c r="AS6" i="21"/>
  <c r="AS8" i="21"/>
  <c r="AS4" i="21"/>
  <c r="AS18" i="21"/>
  <c r="AS17" i="21"/>
  <c r="BI18" i="21"/>
  <c r="CG15" i="21"/>
  <c r="F6" i="21"/>
  <c r="CN20" i="3"/>
  <c r="BH20" i="3"/>
  <c r="CO9" i="19"/>
  <c r="CO4" i="19"/>
  <c r="CO5" i="19"/>
  <c r="CO6" i="19"/>
  <c r="CO19" i="19"/>
  <c r="CO15" i="19"/>
  <c r="CO16" i="19"/>
  <c r="CG9" i="19"/>
  <c r="CG7" i="19"/>
  <c r="CG8" i="19"/>
  <c r="CG19" i="19"/>
  <c r="BY9" i="19"/>
  <c r="BY10" i="19"/>
  <c r="BY11" i="19"/>
  <c r="BY19" i="19"/>
  <c r="BQ9" i="19"/>
  <c r="BQ12" i="19"/>
  <c r="BQ13" i="19"/>
  <c r="BQ14" i="19"/>
  <c r="BQ19" i="19"/>
  <c r="BQ20" i="19"/>
  <c r="BI9" i="19"/>
  <c r="BI15" i="19"/>
  <c r="BI16" i="19"/>
  <c r="BI19" i="19"/>
  <c r="BI4" i="19"/>
  <c r="BI5" i="19"/>
  <c r="BI6" i="19"/>
  <c r="BA9" i="19"/>
  <c r="BA19" i="19"/>
  <c r="BA7" i="19"/>
  <c r="BA8" i="19"/>
  <c r="AS9" i="19"/>
  <c r="AS19" i="19"/>
  <c r="AS10" i="19"/>
  <c r="AS11" i="19"/>
  <c r="AK9" i="19"/>
  <c r="AK17" i="19"/>
  <c r="AK20" i="19"/>
  <c r="AK19" i="19"/>
  <c r="AK12" i="19"/>
  <c r="AK13" i="19"/>
  <c r="AK14" i="19"/>
  <c r="AC9" i="19"/>
  <c r="AC17" i="19"/>
  <c r="AC4" i="19"/>
  <c r="AC5" i="19"/>
  <c r="AC6" i="19"/>
  <c r="AC19" i="19"/>
  <c r="AC15" i="19"/>
  <c r="AC16" i="19"/>
  <c r="U9" i="19"/>
  <c r="U17" i="19"/>
  <c r="U7" i="19"/>
  <c r="U8" i="19"/>
  <c r="U19" i="19"/>
  <c r="M9" i="19"/>
  <c r="M17" i="19"/>
  <c r="M10" i="19"/>
  <c r="M11" i="19"/>
  <c r="M19" i="19"/>
  <c r="E9" i="19"/>
  <c r="E17" i="19"/>
  <c r="C17" i="19" s="1"/>
  <c r="E12" i="19"/>
  <c r="E13" i="19"/>
  <c r="E14" i="19"/>
  <c r="E19" i="19"/>
  <c r="E20" i="19"/>
  <c r="CB19" i="19"/>
  <c r="AV19" i="19"/>
  <c r="P19" i="19"/>
  <c r="AW17" i="19"/>
  <c r="Z17" i="19"/>
  <c r="CC16" i="19"/>
  <c r="BU15" i="19"/>
  <c r="AW15" i="19"/>
  <c r="AK15" i="19"/>
  <c r="Y15" i="19"/>
  <c r="M15" i="19"/>
  <c r="CB14" i="19"/>
  <c r="R14" i="19"/>
  <c r="CG13" i="19"/>
  <c r="BT13" i="19"/>
  <c r="BI13" i="19"/>
  <c r="AV13" i="19"/>
  <c r="X13" i="19"/>
  <c r="CL12" i="19"/>
  <c r="BN12" i="19"/>
  <c r="AP12" i="19"/>
  <c r="Q12" i="19"/>
  <c r="BT11" i="19"/>
  <c r="AV11" i="19"/>
  <c r="X11" i="19"/>
  <c r="CK10" i="19"/>
  <c r="BM10" i="19"/>
  <c r="BA10" i="19"/>
  <c r="AO10" i="19"/>
  <c r="AC10" i="19"/>
  <c r="P10" i="19"/>
  <c r="E10" i="19"/>
  <c r="AH9" i="19"/>
  <c r="J9" i="19"/>
  <c r="CK8" i="19"/>
  <c r="BY8" i="19"/>
  <c r="BM8" i="19"/>
  <c r="AO8" i="19"/>
  <c r="CD7" i="19"/>
  <c r="BF7" i="19"/>
  <c r="AG7" i="19"/>
  <c r="I7" i="19"/>
  <c r="CJ6" i="19"/>
  <c r="BL6" i="19"/>
  <c r="AN6" i="19"/>
  <c r="CD5" i="19"/>
  <c r="BQ5" i="19"/>
  <c r="BF5" i="19"/>
  <c r="AS5" i="19"/>
  <c r="AF5" i="19"/>
  <c r="AF2" i="19" s="1"/>
  <c r="AE23" i="2" s="1"/>
  <c r="U5" i="19"/>
  <c r="H5" i="19"/>
  <c r="H2" i="19" s="1"/>
  <c r="G23" i="2" s="1"/>
  <c r="AX4" i="19"/>
  <c r="Z4" i="19"/>
  <c r="CO20" i="19"/>
  <c r="CC20" i="19"/>
  <c r="BE20" i="19"/>
  <c r="AF20" i="19"/>
  <c r="H20" i="19"/>
  <c r="CN8" i="21"/>
  <c r="CN16" i="21"/>
  <c r="CN6" i="21"/>
  <c r="CN14" i="21"/>
  <c r="CN10" i="21"/>
  <c r="CN12" i="21"/>
  <c r="CN20" i="21"/>
  <c r="CN13" i="21"/>
  <c r="CN15" i="21"/>
  <c r="CN17" i="21"/>
  <c r="CN18" i="21"/>
  <c r="CN7" i="21"/>
  <c r="CN4" i="21"/>
  <c r="CN5" i="21"/>
  <c r="CN11" i="21"/>
  <c r="CF8" i="21"/>
  <c r="CF16" i="21"/>
  <c r="CF6" i="21"/>
  <c r="CF14" i="21"/>
  <c r="CF4" i="21"/>
  <c r="CF5" i="21"/>
  <c r="CF7" i="21"/>
  <c r="CF9" i="21"/>
  <c r="CF18" i="21"/>
  <c r="CF11" i="21"/>
  <c r="CF19" i="21"/>
  <c r="CF20" i="21"/>
  <c r="CF13" i="21"/>
  <c r="CF12" i="21"/>
  <c r="CF10" i="21"/>
  <c r="CF17" i="21"/>
  <c r="BX8" i="21"/>
  <c r="BX16" i="21"/>
  <c r="BX6" i="21"/>
  <c r="BX14" i="21"/>
  <c r="BX11" i="21"/>
  <c r="BX18" i="21"/>
  <c r="BX20" i="21"/>
  <c r="BX10" i="21"/>
  <c r="BX15" i="21"/>
  <c r="BX7" i="21"/>
  <c r="BX19" i="21"/>
  <c r="BX5" i="21"/>
  <c r="BX2" i="21" s="1"/>
  <c r="BW24" i="2" s="1"/>
  <c r="BX9" i="21"/>
  <c r="BX13" i="21"/>
  <c r="BX12" i="21"/>
  <c r="BP8" i="21"/>
  <c r="BP16" i="21"/>
  <c r="BP6" i="21"/>
  <c r="BP14" i="21"/>
  <c r="BP5" i="21"/>
  <c r="BP7" i="21"/>
  <c r="BP4" i="21"/>
  <c r="BP20" i="21"/>
  <c r="BP18" i="21"/>
  <c r="BP9" i="21"/>
  <c r="BP13" i="21"/>
  <c r="BP12" i="21"/>
  <c r="BP17" i="21"/>
  <c r="BP19" i="21"/>
  <c r="BP10" i="21"/>
  <c r="BP15" i="21"/>
  <c r="BP11" i="21"/>
  <c r="BH8" i="21"/>
  <c r="BH16" i="21"/>
  <c r="BH6" i="21"/>
  <c r="BH14" i="21"/>
  <c r="BH20" i="21"/>
  <c r="BH10" i="21"/>
  <c r="BH12" i="21"/>
  <c r="BH13" i="21"/>
  <c r="BH15" i="21"/>
  <c r="BH17" i="21"/>
  <c r="BH7" i="21"/>
  <c r="BH11" i="21"/>
  <c r="BH9" i="21"/>
  <c r="BH5" i="21"/>
  <c r="BH18" i="21"/>
  <c r="BH4" i="21"/>
  <c r="AZ8" i="21"/>
  <c r="AZ16" i="21"/>
  <c r="AZ6" i="21"/>
  <c r="AZ14" i="21"/>
  <c r="AZ4" i="21"/>
  <c r="AZ20" i="21"/>
  <c r="AZ5" i="21"/>
  <c r="AZ7" i="21"/>
  <c r="AZ9" i="21"/>
  <c r="AZ12" i="21"/>
  <c r="AZ10" i="21"/>
  <c r="AZ15" i="21"/>
  <c r="AZ19" i="21"/>
  <c r="AZ13" i="21"/>
  <c r="AR8" i="21"/>
  <c r="AR16" i="21"/>
  <c r="AR6" i="21"/>
  <c r="AR14" i="21"/>
  <c r="AR11" i="21"/>
  <c r="AR20" i="21"/>
  <c r="AR4" i="21"/>
  <c r="AR18" i="21"/>
  <c r="AR13" i="21"/>
  <c r="AR7" i="21"/>
  <c r="AR9" i="21"/>
  <c r="AR17" i="21"/>
  <c r="AR12" i="21"/>
  <c r="AR10" i="21"/>
  <c r="BZ19" i="21"/>
  <c r="AT19" i="21"/>
  <c r="BX17" i="21"/>
  <c r="CF15" i="21"/>
  <c r="AD15" i="21"/>
  <c r="BD14" i="21"/>
  <c r="BI12" i="21"/>
  <c r="AL11" i="21"/>
  <c r="BU10" i="21"/>
  <c r="CG7" i="21"/>
  <c r="BD6" i="21"/>
  <c r="CN16" i="7"/>
  <c r="CF16" i="7"/>
  <c r="BX16" i="7"/>
  <c r="BP16" i="7"/>
  <c r="BH16" i="7"/>
  <c r="AZ16" i="7"/>
  <c r="AR16" i="7"/>
  <c r="AJ16" i="7"/>
  <c r="AB16" i="7"/>
  <c r="T16" i="7"/>
  <c r="L16" i="7"/>
  <c r="D16" i="7"/>
  <c r="CO13" i="7"/>
  <c r="CG13" i="7"/>
  <c r="BY13" i="7"/>
  <c r="BQ13" i="7"/>
  <c r="BI13" i="7"/>
  <c r="BA13" i="7"/>
  <c r="AS13" i="7"/>
  <c r="AK13" i="7"/>
  <c r="AC13" i="7"/>
  <c r="U13" i="7"/>
  <c r="M13" i="7"/>
  <c r="E13" i="7"/>
  <c r="CN8" i="7"/>
  <c r="CF8" i="7"/>
  <c r="BX8" i="7"/>
  <c r="BP8" i="7"/>
  <c r="BH8" i="7"/>
  <c r="AZ8" i="7"/>
  <c r="AR8" i="7"/>
  <c r="AJ8" i="7"/>
  <c r="AB8" i="7"/>
  <c r="T8" i="7"/>
  <c r="L8" i="7"/>
  <c r="D8" i="7"/>
  <c r="CO5" i="7"/>
  <c r="CO2" i="7" s="1"/>
  <c r="CN21" i="2" s="1"/>
  <c r="CG5" i="7"/>
  <c r="CG2" i="7" s="1"/>
  <c r="CF21" i="2" s="1"/>
  <c r="BY5" i="7"/>
  <c r="BY2" i="7" s="1"/>
  <c r="BX21" i="2" s="1"/>
  <c r="BQ5" i="7"/>
  <c r="BQ2" i="7" s="1"/>
  <c r="BP21" i="2" s="1"/>
  <c r="BI5" i="7"/>
  <c r="BI2" i="7" s="1"/>
  <c r="BH21" i="2" s="1"/>
  <c r="BA5" i="7"/>
  <c r="BA2" i="7" s="1"/>
  <c r="AZ21" i="2" s="1"/>
  <c r="AS5" i="7"/>
  <c r="AS2" i="7" s="1"/>
  <c r="AR21" i="2" s="1"/>
  <c r="AK5" i="7"/>
  <c r="AK2" i="7" s="1"/>
  <c r="AJ21" i="2" s="1"/>
  <c r="AC5" i="7"/>
  <c r="AC2" i="7" s="1"/>
  <c r="AB21" i="2" s="1"/>
  <c r="U5" i="7"/>
  <c r="U2" i="7" s="1"/>
  <c r="T21" i="2" s="1"/>
  <c r="M5" i="7"/>
  <c r="M2" i="7" s="1"/>
  <c r="L21" i="2" s="1"/>
  <c r="E5" i="7"/>
  <c r="E2" i="7" s="1"/>
  <c r="D21" i="2" s="1"/>
  <c r="CP16" i="3"/>
  <c r="CH16" i="3"/>
  <c r="BZ16" i="3"/>
  <c r="BR16" i="3"/>
  <c r="BJ16" i="3"/>
  <c r="BB16" i="3"/>
  <c r="AT16" i="3"/>
  <c r="AL16" i="3"/>
  <c r="AD16" i="3"/>
  <c r="V16" i="3"/>
  <c r="N16" i="3"/>
  <c r="F16" i="3"/>
  <c r="CN14" i="3"/>
  <c r="CF14" i="3"/>
  <c r="BX14" i="3"/>
  <c r="BP14" i="3"/>
  <c r="BH14" i="3"/>
  <c r="AZ14" i="3"/>
  <c r="AR14" i="3"/>
  <c r="AJ14" i="3"/>
  <c r="AB14" i="3"/>
  <c r="T14" i="3"/>
  <c r="L14" i="3"/>
  <c r="D14" i="3"/>
  <c r="CI13" i="3"/>
  <c r="CA13" i="3"/>
  <c r="BS13" i="3"/>
  <c r="BK13" i="3"/>
  <c r="BC13" i="3"/>
  <c r="AU13" i="3"/>
  <c r="AM13" i="3"/>
  <c r="AE13" i="3"/>
  <c r="W13" i="3"/>
  <c r="O13" i="3"/>
  <c r="G13" i="3"/>
  <c r="CP8" i="3"/>
  <c r="CH8" i="3"/>
  <c r="BZ8" i="3"/>
  <c r="BR8" i="3"/>
  <c r="BJ8" i="3"/>
  <c r="BB8" i="3"/>
  <c r="AT8" i="3"/>
  <c r="AL8" i="3"/>
  <c r="AD8" i="3"/>
  <c r="V8" i="3"/>
  <c r="N8" i="3"/>
  <c r="F8" i="3"/>
  <c r="CN6" i="3"/>
  <c r="CN2" i="3" s="1"/>
  <c r="CM22" i="2" s="1"/>
  <c r="CF6" i="3"/>
  <c r="BX6" i="3"/>
  <c r="BP6" i="3"/>
  <c r="BH6" i="3"/>
  <c r="AZ6" i="3"/>
  <c r="AE6" i="3"/>
  <c r="T6" i="3"/>
  <c r="C6" i="3" s="1"/>
  <c r="CA5" i="3"/>
  <c r="CA2" i="3" s="1"/>
  <c r="BZ22" i="2" s="1"/>
  <c r="BP5" i="3"/>
  <c r="AU5" i="3"/>
  <c r="AU2" i="3" s="1"/>
  <c r="AT22" i="2" s="1"/>
  <c r="AJ5" i="3"/>
  <c r="O5" i="3"/>
  <c r="O2" i="3" s="1"/>
  <c r="N22" i="2" s="1"/>
  <c r="D5" i="3"/>
  <c r="BK4" i="3"/>
  <c r="AE4" i="3"/>
  <c r="CN4" i="19"/>
  <c r="CN12" i="19"/>
  <c r="CN20" i="19"/>
  <c r="CN13" i="19"/>
  <c r="CN14" i="19"/>
  <c r="CN18" i="19"/>
  <c r="CF4" i="19"/>
  <c r="CF12" i="19"/>
  <c r="CF5" i="19"/>
  <c r="CF6" i="19"/>
  <c r="CF15" i="19"/>
  <c r="CF16" i="19"/>
  <c r="CF18" i="19"/>
  <c r="BX4" i="19"/>
  <c r="BX12" i="19"/>
  <c r="BX7" i="19"/>
  <c r="BX8" i="19"/>
  <c r="BX9" i="19"/>
  <c r="BX18" i="19"/>
  <c r="BP4" i="19"/>
  <c r="BP12" i="19"/>
  <c r="BP10" i="19"/>
  <c r="BP11" i="19"/>
  <c r="BP18" i="19"/>
  <c r="BH4" i="19"/>
  <c r="BH12" i="19"/>
  <c r="BH13" i="19"/>
  <c r="BH14" i="19"/>
  <c r="BH20" i="19"/>
  <c r="BH18" i="19"/>
  <c r="AZ4" i="19"/>
  <c r="AZ12" i="19"/>
  <c r="AZ15" i="19"/>
  <c r="AZ16" i="19"/>
  <c r="AZ5" i="19"/>
  <c r="AZ6" i="19"/>
  <c r="AZ18" i="19"/>
  <c r="AR4" i="19"/>
  <c r="AR12" i="19"/>
  <c r="AR7" i="19"/>
  <c r="AR8" i="19"/>
  <c r="AR9" i="19"/>
  <c r="AR18" i="19"/>
  <c r="AJ4" i="19"/>
  <c r="AJ12" i="19"/>
  <c r="AJ10" i="19"/>
  <c r="AJ11" i="19"/>
  <c r="AJ18" i="19"/>
  <c r="AB4" i="19"/>
  <c r="AB12" i="19"/>
  <c r="AB20" i="19"/>
  <c r="AB13" i="19"/>
  <c r="AB14" i="19"/>
  <c r="AB18" i="19"/>
  <c r="T4" i="19"/>
  <c r="T12" i="19"/>
  <c r="T5" i="19"/>
  <c r="T6" i="19"/>
  <c r="T15" i="19"/>
  <c r="T16" i="19"/>
  <c r="T17" i="19"/>
  <c r="T18" i="19"/>
  <c r="L4" i="19"/>
  <c r="L12" i="19"/>
  <c r="L7" i="19"/>
  <c r="L8" i="19"/>
  <c r="L9" i="19"/>
  <c r="L18" i="19"/>
  <c r="D4" i="19"/>
  <c r="D12" i="19"/>
  <c r="D10" i="19"/>
  <c r="D11" i="19"/>
  <c r="D18" i="19"/>
  <c r="CL19" i="19"/>
  <c r="BP19" i="19"/>
  <c r="BF19" i="19"/>
  <c r="AJ19" i="19"/>
  <c r="Z19" i="19"/>
  <c r="D19" i="19"/>
  <c r="CG18" i="19"/>
  <c r="BV18" i="19"/>
  <c r="BA18" i="19"/>
  <c r="AP18" i="19"/>
  <c r="U18" i="19"/>
  <c r="J18" i="19"/>
  <c r="CL17" i="19"/>
  <c r="CB17" i="19"/>
  <c r="BQ17" i="19"/>
  <c r="BF17" i="19"/>
  <c r="AV17" i="19"/>
  <c r="AJ17" i="19"/>
  <c r="X17" i="19"/>
  <c r="L17" i="19"/>
  <c r="AP16" i="19"/>
  <c r="R16" i="19"/>
  <c r="E16" i="19"/>
  <c r="CG15" i="19"/>
  <c r="BT15" i="19"/>
  <c r="BH15" i="19"/>
  <c r="AV15" i="19"/>
  <c r="AJ15" i="19"/>
  <c r="L15" i="19"/>
  <c r="CL14" i="19"/>
  <c r="BY14" i="19"/>
  <c r="BN14" i="19"/>
  <c r="BA14" i="19"/>
  <c r="AO14" i="19"/>
  <c r="AC14" i="19"/>
  <c r="Q14" i="19"/>
  <c r="D14" i="19"/>
  <c r="CF13" i="19"/>
  <c r="CK12" i="19"/>
  <c r="BY12" i="19"/>
  <c r="BM12" i="19"/>
  <c r="BA12" i="19"/>
  <c r="AN12" i="19"/>
  <c r="AC12" i="19"/>
  <c r="P12" i="19"/>
  <c r="BF11" i="19"/>
  <c r="AH11" i="19"/>
  <c r="U11" i="19"/>
  <c r="J11" i="19"/>
  <c r="CJ10" i="19"/>
  <c r="BX10" i="19"/>
  <c r="BL10" i="19"/>
  <c r="AZ10" i="19"/>
  <c r="AB10" i="19"/>
  <c r="CD9" i="19"/>
  <c r="BE9" i="19"/>
  <c r="AG9" i="19"/>
  <c r="T9" i="19"/>
  <c r="I9" i="19"/>
  <c r="CO7" i="19"/>
  <c r="CC7" i="19"/>
  <c r="BQ7" i="19"/>
  <c r="BD7" i="19"/>
  <c r="AS7" i="19"/>
  <c r="AF7" i="19"/>
  <c r="T7" i="19"/>
  <c r="H7" i="19"/>
  <c r="BV6" i="19"/>
  <c r="AX6" i="19"/>
  <c r="AK6" i="19"/>
  <c r="Z6" i="19"/>
  <c r="M6" i="19"/>
  <c r="CN5" i="19"/>
  <c r="CB5" i="19"/>
  <c r="BP5" i="19"/>
  <c r="AR5" i="19"/>
  <c r="BU4" i="19"/>
  <c r="AW4" i="19"/>
  <c r="AK4" i="19"/>
  <c r="Y4" i="19"/>
  <c r="M4" i="19"/>
  <c r="CB20" i="19"/>
  <c r="R20" i="19"/>
  <c r="CN19" i="21"/>
  <c r="BJ19" i="21"/>
  <c r="AS19" i="21"/>
  <c r="AF19" i="21"/>
  <c r="BA18" i="21"/>
  <c r="AG18" i="21"/>
  <c r="I18" i="21"/>
  <c r="N17" i="21"/>
  <c r="CC16" i="21"/>
  <c r="X11" i="21"/>
  <c r="F9" i="21"/>
  <c r="BR20" i="21"/>
  <c r="CO18" i="7"/>
  <c r="CG18" i="7"/>
  <c r="BY18" i="7"/>
  <c r="BQ18" i="7"/>
  <c r="BI18" i="7"/>
  <c r="BA18" i="7"/>
  <c r="AS18" i="7"/>
  <c r="AK18" i="7"/>
  <c r="AC18" i="7"/>
  <c r="U18" i="7"/>
  <c r="M18" i="7"/>
  <c r="E18" i="7"/>
  <c r="C18" i="7" s="1"/>
  <c r="CN13" i="7"/>
  <c r="CF13" i="7"/>
  <c r="BX13" i="7"/>
  <c r="BP13" i="7"/>
  <c r="BH13" i="7"/>
  <c r="AZ13" i="7"/>
  <c r="AR13" i="7"/>
  <c r="AJ13" i="7"/>
  <c r="AB13" i="7"/>
  <c r="T13" i="7"/>
  <c r="L13" i="7"/>
  <c r="D13" i="7"/>
  <c r="CO10" i="7"/>
  <c r="CG10" i="7"/>
  <c r="BY10" i="7"/>
  <c r="BQ10" i="7"/>
  <c r="BI10" i="7"/>
  <c r="BA10" i="7"/>
  <c r="AS10" i="7"/>
  <c r="AK10" i="7"/>
  <c r="AC10" i="7"/>
  <c r="U10" i="7"/>
  <c r="M10" i="7"/>
  <c r="E10" i="7"/>
  <c r="C10" i="7" s="1"/>
  <c r="CN5" i="7"/>
  <c r="CF5" i="7"/>
  <c r="CF2" i="7" s="1"/>
  <c r="CE21" i="2" s="1"/>
  <c r="BX5" i="7"/>
  <c r="BX2" i="7" s="1"/>
  <c r="BW21" i="2" s="1"/>
  <c r="BP5" i="7"/>
  <c r="BP2" i="7" s="1"/>
  <c r="BO21" i="2" s="1"/>
  <c r="BH5" i="7"/>
  <c r="BH2" i="7" s="1"/>
  <c r="BG21" i="2" s="1"/>
  <c r="AZ5" i="7"/>
  <c r="AZ2" i="7" s="1"/>
  <c r="AY21" i="2" s="1"/>
  <c r="AR5" i="7"/>
  <c r="AR2" i="7" s="1"/>
  <c r="AQ21" i="2" s="1"/>
  <c r="AJ5" i="7"/>
  <c r="AJ2" i="7" s="1"/>
  <c r="AI21" i="2" s="1"/>
  <c r="AB5" i="7"/>
  <c r="T5" i="7"/>
  <c r="T2" i="7" s="1"/>
  <c r="S21" i="2" s="1"/>
  <c r="L5" i="7"/>
  <c r="L2" i="7" s="1"/>
  <c r="K21" i="2" s="1"/>
  <c r="D5" i="7"/>
  <c r="CN19" i="3"/>
  <c r="CF19" i="3"/>
  <c r="BX19" i="3"/>
  <c r="BP19" i="3"/>
  <c r="BH19" i="3"/>
  <c r="AZ19" i="3"/>
  <c r="AR19" i="3"/>
  <c r="AJ19" i="3"/>
  <c r="AB19" i="3"/>
  <c r="T19" i="3"/>
  <c r="L19" i="3"/>
  <c r="D19" i="3"/>
  <c r="C19" i="3" s="1"/>
  <c r="CI18" i="3"/>
  <c r="CA18" i="3"/>
  <c r="BS18" i="3"/>
  <c r="BK18" i="3"/>
  <c r="BC18" i="3"/>
  <c r="AU18" i="3"/>
  <c r="AM18" i="3"/>
  <c r="AE18" i="3"/>
  <c r="W18" i="3"/>
  <c r="O18" i="3"/>
  <c r="G18" i="3"/>
  <c r="CP13" i="3"/>
  <c r="CH13" i="3"/>
  <c r="BZ13" i="3"/>
  <c r="BR13" i="3"/>
  <c r="BJ13" i="3"/>
  <c r="BB13" i="3"/>
  <c r="AT13" i="3"/>
  <c r="AL13" i="3"/>
  <c r="AD13" i="3"/>
  <c r="V13" i="3"/>
  <c r="N13" i="3"/>
  <c r="F13" i="3"/>
  <c r="CN11" i="3"/>
  <c r="CF11" i="3"/>
  <c r="BX11" i="3"/>
  <c r="BP11" i="3"/>
  <c r="BH11" i="3"/>
  <c r="AZ11" i="3"/>
  <c r="AR11" i="3"/>
  <c r="AR2" i="3" s="1"/>
  <c r="AQ22" i="2" s="1"/>
  <c r="AJ11" i="3"/>
  <c r="AB11" i="3"/>
  <c r="T11" i="3"/>
  <c r="L11" i="3"/>
  <c r="D11" i="3"/>
  <c r="CI10" i="3"/>
  <c r="CI2" i="3" s="1"/>
  <c r="CH22" i="2" s="1"/>
  <c r="CA10" i="3"/>
  <c r="BS10" i="3"/>
  <c r="BS2" i="3" s="1"/>
  <c r="BR22" i="2" s="1"/>
  <c r="BK10" i="3"/>
  <c r="BC10" i="3"/>
  <c r="BC2" i="3" s="1"/>
  <c r="BB22" i="2" s="1"/>
  <c r="AU10" i="3"/>
  <c r="AM10" i="3"/>
  <c r="AM2" i="3" s="1"/>
  <c r="AL22" i="2" s="1"/>
  <c r="AE10" i="3"/>
  <c r="W10" i="3"/>
  <c r="W2" i="3" s="1"/>
  <c r="V22" i="2" s="1"/>
  <c r="O10" i="3"/>
  <c r="G10" i="3"/>
  <c r="G2" i="3" s="1"/>
  <c r="F22" i="2" s="1"/>
  <c r="BZ5" i="3"/>
  <c r="BZ2" i="3" s="1"/>
  <c r="BY22" i="2" s="1"/>
  <c r="AT5" i="3"/>
  <c r="N5" i="3"/>
  <c r="CP4" i="3"/>
  <c r="BJ4" i="3"/>
  <c r="AD4" i="3"/>
  <c r="BZ20" i="3"/>
  <c r="BP20" i="3"/>
  <c r="AT20" i="3"/>
  <c r="AJ20" i="3"/>
  <c r="N20" i="3"/>
  <c r="D20" i="3"/>
  <c r="CJ19" i="19"/>
  <c r="BD19" i="19"/>
  <c r="X19" i="19"/>
  <c r="BU18" i="19"/>
  <c r="AO18" i="19"/>
  <c r="I18" i="19"/>
  <c r="CK17" i="19"/>
  <c r="BP17" i="19"/>
  <c r="BE17" i="19"/>
  <c r="CL16" i="19"/>
  <c r="BY16" i="19"/>
  <c r="BM16" i="19"/>
  <c r="BA16" i="19"/>
  <c r="AO16" i="19"/>
  <c r="AB16" i="19"/>
  <c r="Q16" i="19"/>
  <c r="D16" i="19"/>
  <c r="CD15" i="19"/>
  <c r="BF15" i="19"/>
  <c r="AH15" i="19"/>
  <c r="I15" i="19"/>
  <c r="CK14" i="19"/>
  <c r="BX14" i="19"/>
  <c r="BL14" i="19"/>
  <c r="AZ14" i="19"/>
  <c r="AN14" i="19"/>
  <c r="P14" i="19"/>
  <c r="AS13" i="19"/>
  <c r="U13" i="19"/>
  <c r="H13" i="19"/>
  <c r="CJ12" i="19"/>
  <c r="CO11" i="19"/>
  <c r="CC11" i="19"/>
  <c r="BQ11" i="19"/>
  <c r="BE11" i="19"/>
  <c r="AR11" i="19"/>
  <c r="T11" i="19"/>
  <c r="H11" i="19"/>
  <c r="Y10" i="19"/>
  <c r="CN9" i="19"/>
  <c r="CB9" i="19"/>
  <c r="BP9" i="19"/>
  <c r="BD9" i="19"/>
  <c r="AF9" i="19"/>
  <c r="BI8" i="19"/>
  <c r="AK8" i="19"/>
  <c r="Y8" i="19"/>
  <c r="M8" i="19"/>
  <c r="CN7" i="19"/>
  <c r="BP7" i="19"/>
  <c r="AP7" i="19"/>
  <c r="R7" i="19"/>
  <c r="CG6" i="19"/>
  <c r="BU6" i="19"/>
  <c r="BH6" i="19"/>
  <c r="AW6" i="19"/>
  <c r="AJ6" i="19"/>
  <c r="X6" i="19"/>
  <c r="L6" i="19"/>
  <c r="E5" i="19"/>
  <c r="CG4" i="19"/>
  <c r="BT4" i="19"/>
  <c r="AV4" i="19"/>
  <c r="BY20" i="19"/>
  <c r="BA20" i="19"/>
  <c r="AO20" i="19"/>
  <c r="AC20" i="19"/>
  <c r="Q20" i="19"/>
  <c r="D20" i="19"/>
  <c r="CL6" i="21"/>
  <c r="CL14" i="21"/>
  <c r="CL4" i="21"/>
  <c r="CL12" i="21"/>
  <c r="CL5" i="21"/>
  <c r="CL7" i="21"/>
  <c r="CL20" i="21"/>
  <c r="CL10" i="21"/>
  <c r="CL8" i="21"/>
  <c r="CL15" i="21"/>
  <c r="CL17" i="21"/>
  <c r="CL11" i="21"/>
  <c r="CL9" i="21"/>
  <c r="CL13" i="21"/>
  <c r="CD6" i="21"/>
  <c r="CD14" i="21"/>
  <c r="CD4" i="21"/>
  <c r="CD12" i="21"/>
  <c r="CD8" i="21"/>
  <c r="CD10" i="21"/>
  <c r="CD11" i="21"/>
  <c r="CD13" i="21"/>
  <c r="CD15" i="21"/>
  <c r="CD20" i="21"/>
  <c r="CD9" i="21"/>
  <c r="CD16" i="21"/>
  <c r="CD7" i="21"/>
  <c r="CD17" i="21"/>
  <c r="CD5" i="21"/>
  <c r="BV6" i="21"/>
  <c r="BV14" i="21"/>
  <c r="BV4" i="21"/>
  <c r="BV12" i="21"/>
  <c r="BV20" i="21"/>
  <c r="BV5" i="21"/>
  <c r="BV7" i="21"/>
  <c r="BV8" i="21"/>
  <c r="BV18" i="21"/>
  <c r="BV11" i="21"/>
  <c r="BV13" i="21"/>
  <c r="BV9" i="21"/>
  <c r="BV16" i="21"/>
  <c r="BV10" i="21"/>
  <c r="BN6" i="21"/>
  <c r="BN14" i="21"/>
  <c r="BN4" i="21"/>
  <c r="BN12" i="21"/>
  <c r="BN9" i="21"/>
  <c r="BN20" i="21"/>
  <c r="BN5" i="21"/>
  <c r="BN19" i="21"/>
  <c r="BN15" i="21"/>
  <c r="BN17" i="21"/>
  <c r="BN18" i="21"/>
  <c r="BN10" i="21"/>
  <c r="BN7" i="21"/>
  <c r="BN8" i="21"/>
  <c r="BF6" i="21"/>
  <c r="BF14" i="21"/>
  <c r="BF4" i="21"/>
  <c r="BF12" i="21"/>
  <c r="BF5" i="21"/>
  <c r="BF7" i="21"/>
  <c r="BF8" i="21"/>
  <c r="BF16" i="21"/>
  <c r="BF11" i="21"/>
  <c r="BF13" i="21"/>
  <c r="BF19" i="21"/>
  <c r="BF9" i="21"/>
  <c r="BF20" i="21"/>
  <c r="BF18" i="21"/>
  <c r="BF17" i="21"/>
  <c r="AX6" i="21"/>
  <c r="AX14" i="21"/>
  <c r="AX4" i="21"/>
  <c r="AX12" i="21"/>
  <c r="AX8" i="21"/>
  <c r="AX10" i="21"/>
  <c r="AX11" i="21"/>
  <c r="AX13" i="21"/>
  <c r="AX15" i="21"/>
  <c r="AX18" i="21"/>
  <c r="AX5" i="21"/>
  <c r="AX20" i="21"/>
  <c r="AX19" i="21"/>
  <c r="AX16" i="21"/>
  <c r="AX7" i="21"/>
  <c r="AX9" i="21"/>
  <c r="AP6" i="21"/>
  <c r="AP14" i="21"/>
  <c r="AP4" i="21"/>
  <c r="AP12" i="21"/>
  <c r="AP20" i="21"/>
  <c r="AP5" i="21"/>
  <c r="AP7" i="21"/>
  <c r="AP13" i="21"/>
  <c r="AP11" i="21"/>
  <c r="AP9" i="21"/>
  <c r="AP17" i="21"/>
  <c r="AP15" i="21"/>
  <c r="AP10" i="21"/>
  <c r="AP8" i="21"/>
  <c r="AH6" i="21"/>
  <c r="AH14" i="21"/>
  <c r="AH4" i="21"/>
  <c r="AH12" i="21"/>
  <c r="AH20" i="21"/>
  <c r="AH9" i="21"/>
  <c r="AH10" i="21"/>
  <c r="AH16" i="21"/>
  <c r="AH18" i="21"/>
  <c r="AH5" i="21"/>
  <c r="AH8" i="21"/>
  <c r="AH13" i="21"/>
  <c r="AH11" i="21"/>
  <c r="AH17" i="21"/>
  <c r="AH19" i="21"/>
  <c r="Z6" i="21"/>
  <c r="Z14" i="21"/>
  <c r="Z4" i="21"/>
  <c r="Z12" i="21"/>
  <c r="Z5" i="21"/>
  <c r="Z7" i="21"/>
  <c r="Z20" i="21"/>
  <c r="Z11" i="21"/>
  <c r="Z9" i="21"/>
  <c r="Z15" i="21"/>
  <c r="Z18" i="21"/>
  <c r="Z10" i="21"/>
  <c r="Z16" i="21"/>
  <c r="Z13" i="21"/>
  <c r="R6" i="21"/>
  <c r="R14" i="21"/>
  <c r="R4" i="21"/>
  <c r="R12" i="21"/>
  <c r="R8" i="21"/>
  <c r="R10" i="21"/>
  <c r="R11" i="21"/>
  <c r="R13" i="21"/>
  <c r="R15" i="21"/>
  <c r="R20" i="21"/>
  <c r="R17" i="21"/>
  <c r="R5" i="21"/>
  <c r="R9" i="21"/>
  <c r="J20" i="21"/>
  <c r="J6" i="21"/>
  <c r="J14" i="21"/>
  <c r="J4" i="21"/>
  <c r="J12" i="21"/>
  <c r="J5" i="21"/>
  <c r="J7" i="21"/>
  <c r="J9" i="21"/>
  <c r="J15" i="21"/>
  <c r="J18" i="21"/>
  <c r="J16" i="21"/>
  <c r="J10" i="21"/>
  <c r="J8" i="21"/>
  <c r="J13" i="21"/>
  <c r="J17" i="21"/>
  <c r="J11" i="21"/>
  <c r="BV19" i="21"/>
  <c r="BH19" i="21"/>
  <c r="AR19" i="21"/>
  <c r="N19" i="21"/>
  <c r="BT18" i="21"/>
  <c r="AZ18" i="21"/>
  <c r="AD18" i="21"/>
  <c r="AT15" i="21"/>
  <c r="BF10" i="21"/>
  <c r="R7" i="21"/>
  <c r="CL10" i="19"/>
  <c r="CL8" i="19"/>
  <c r="CL9" i="19"/>
  <c r="CD10" i="19"/>
  <c r="CD11" i="19"/>
  <c r="CD12" i="19"/>
  <c r="BV10" i="19"/>
  <c r="BV20" i="19"/>
  <c r="BV4" i="19"/>
  <c r="BV13" i="19"/>
  <c r="BV14" i="19"/>
  <c r="BV15" i="19"/>
  <c r="BN10" i="19"/>
  <c r="BN5" i="19"/>
  <c r="BN6" i="19"/>
  <c r="BN7" i="19"/>
  <c r="BN16" i="19"/>
  <c r="BF10" i="19"/>
  <c r="BF8" i="19"/>
  <c r="BF9" i="19"/>
  <c r="AX10" i="19"/>
  <c r="AX11" i="19"/>
  <c r="AX12" i="19"/>
  <c r="AP10" i="19"/>
  <c r="AP13" i="19"/>
  <c r="AP14" i="19"/>
  <c r="AP15" i="19"/>
  <c r="AP20" i="19"/>
  <c r="AP4" i="19"/>
  <c r="AH10" i="19"/>
  <c r="AH16" i="19"/>
  <c r="AH17" i="19"/>
  <c r="AH5" i="19"/>
  <c r="AH6" i="19"/>
  <c r="AH7" i="19"/>
  <c r="Z10" i="19"/>
  <c r="Z8" i="19"/>
  <c r="Z9" i="19"/>
  <c r="R10" i="19"/>
  <c r="R11" i="19"/>
  <c r="R12" i="19"/>
  <c r="J10" i="19"/>
  <c r="J20" i="19"/>
  <c r="J4" i="19"/>
  <c r="J13" i="19"/>
  <c r="J14" i="19"/>
  <c r="J15" i="19"/>
  <c r="BN19" i="19"/>
  <c r="AH19" i="19"/>
  <c r="CO18" i="19"/>
  <c r="CD18" i="19"/>
  <c r="BI18" i="19"/>
  <c r="AX18" i="19"/>
  <c r="AC18" i="19"/>
  <c r="R18" i="19"/>
  <c r="CJ17" i="19"/>
  <c r="BY17" i="19"/>
  <c r="BN17" i="19"/>
  <c r="BD17" i="19"/>
  <c r="AS17" i="19"/>
  <c r="BQ15" i="19"/>
  <c r="AS15" i="19"/>
  <c r="AF15" i="19"/>
  <c r="U15" i="19"/>
  <c r="H15" i="19"/>
  <c r="AX14" i="19"/>
  <c r="Z14" i="19"/>
  <c r="M14" i="19"/>
  <c r="CO13" i="19"/>
  <c r="CB13" i="19"/>
  <c r="BP13" i="19"/>
  <c r="BD13" i="19"/>
  <c r="AR13" i="19"/>
  <c r="T13" i="19"/>
  <c r="BV12" i="19"/>
  <c r="M12" i="19"/>
  <c r="CN11" i="19"/>
  <c r="CB11" i="19"/>
  <c r="CG10" i="19"/>
  <c r="BU10" i="19"/>
  <c r="BI10" i="19"/>
  <c r="AV10" i="19"/>
  <c r="AK10" i="19"/>
  <c r="X10" i="19"/>
  <c r="L10" i="19"/>
  <c r="BN9" i="19"/>
  <c r="AP9" i="19"/>
  <c r="R9" i="19"/>
  <c r="CF8" i="19"/>
  <c r="BH8" i="19"/>
  <c r="AJ8" i="19"/>
  <c r="CL7" i="19"/>
  <c r="AC7" i="19"/>
  <c r="E7" i="19"/>
  <c r="BT6" i="19"/>
  <c r="J6" i="19"/>
  <c r="CL5" i="19"/>
  <c r="BY5" i="19"/>
  <c r="BY2" i="19" s="1"/>
  <c r="BX23" i="2" s="1"/>
  <c r="BL5" i="19"/>
  <c r="BA5" i="19"/>
  <c r="BA2" i="19" s="1"/>
  <c r="AZ23" i="2" s="1"/>
  <c r="AN5" i="19"/>
  <c r="AB5" i="19"/>
  <c r="P5" i="19"/>
  <c r="D5" i="19"/>
  <c r="CD4" i="19"/>
  <c r="BF4" i="19"/>
  <c r="AH4" i="19"/>
  <c r="BX20" i="19"/>
  <c r="BL20" i="19"/>
  <c r="AZ20" i="19"/>
  <c r="AN20" i="19"/>
  <c r="P20" i="19"/>
  <c r="CK9" i="21"/>
  <c r="CK17" i="21"/>
  <c r="CK7" i="21"/>
  <c r="CK15" i="21"/>
  <c r="CK5" i="21"/>
  <c r="CK4" i="21"/>
  <c r="CK6" i="21"/>
  <c r="CK8" i="21"/>
  <c r="CK10" i="21"/>
  <c r="CK19" i="21"/>
  <c r="CK14" i="21"/>
  <c r="CK20" i="21"/>
  <c r="CK11" i="21"/>
  <c r="CK13" i="21"/>
  <c r="CK16" i="21"/>
  <c r="CC9" i="21"/>
  <c r="CC17" i="21"/>
  <c r="CC7" i="21"/>
  <c r="CC15" i="21"/>
  <c r="CC12" i="21"/>
  <c r="CC20" i="21"/>
  <c r="CC19" i="21"/>
  <c r="CC4" i="21"/>
  <c r="CC2" i="21" s="1"/>
  <c r="CB24" i="2" s="1"/>
  <c r="CC13" i="21"/>
  <c r="CC6" i="21"/>
  <c r="CC10" i="21"/>
  <c r="CC8" i="21"/>
  <c r="CC14" i="21"/>
  <c r="CC11" i="21"/>
  <c r="BU9" i="21"/>
  <c r="BU17" i="21"/>
  <c r="BU7" i="21"/>
  <c r="BU15" i="21"/>
  <c r="BU20" i="21"/>
  <c r="BU4" i="21"/>
  <c r="BU6" i="21"/>
  <c r="BU19" i="21"/>
  <c r="BU8" i="21"/>
  <c r="BU14" i="21"/>
  <c r="BU11" i="21"/>
  <c r="BU13" i="21"/>
  <c r="BU5" i="21"/>
  <c r="BU16" i="21"/>
  <c r="BU12" i="21"/>
  <c r="BM9" i="21"/>
  <c r="BM17" i="21"/>
  <c r="BM7" i="21"/>
  <c r="BM15" i="21"/>
  <c r="BM11" i="21"/>
  <c r="BM13" i="21"/>
  <c r="BM20" i="21"/>
  <c r="BM14" i="21"/>
  <c r="BM16" i="21"/>
  <c r="BM19" i="21"/>
  <c r="BM4" i="21"/>
  <c r="BM2" i="21" s="1"/>
  <c r="BL24" i="2" s="1"/>
  <c r="BM12" i="21"/>
  <c r="BM18" i="21"/>
  <c r="BM6" i="21"/>
  <c r="BM10" i="21"/>
  <c r="BM8" i="21"/>
  <c r="BM5" i="21"/>
  <c r="BE9" i="21"/>
  <c r="BE17" i="21"/>
  <c r="BE7" i="21"/>
  <c r="BE15" i="21"/>
  <c r="BE5" i="21"/>
  <c r="BE4" i="21"/>
  <c r="BE6" i="21"/>
  <c r="BE8" i="21"/>
  <c r="BE10" i="21"/>
  <c r="BE19" i="21"/>
  <c r="BE11" i="21"/>
  <c r="BE13" i="21"/>
  <c r="BE20" i="21"/>
  <c r="BE18" i="21"/>
  <c r="BE12" i="21"/>
  <c r="BE14" i="21"/>
  <c r="AW9" i="21"/>
  <c r="AW17" i="21"/>
  <c r="AW7" i="21"/>
  <c r="AW15" i="21"/>
  <c r="AW12" i="21"/>
  <c r="AW20" i="21"/>
  <c r="AW19" i="21"/>
  <c r="AW10" i="21"/>
  <c r="AW14" i="21"/>
  <c r="AW4" i="21"/>
  <c r="AW2" i="21" s="1"/>
  <c r="AV24" i="2" s="1"/>
  <c r="AW6" i="21"/>
  <c r="AW8" i="21"/>
  <c r="AW16" i="21"/>
  <c r="AW11" i="21"/>
  <c r="AW13" i="21"/>
  <c r="AW18" i="21"/>
  <c r="AW5" i="21"/>
  <c r="AO9" i="21"/>
  <c r="AO17" i="21"/>
  <c r="AO7" i="21"/>
  <c r="AO15" i="21"/>
  <c r="AO4" i="21"/>
  <c r="AO6" i="21"/>
  <c r="AO20" i="21"/>
  <c r="AO5" i="21"/>
  <c r="AO18" i="21"/>
  <c r="AO19" i="21"/>
  <c r="AO11" i="21"/>
  <c r="AO12" i="21"/>
  <c r="AO10" i="21"/>
  <c r="AO13" i="21"/>
  <c r="AG9" i="21"/>
  <c r="AG17" i="21"/>
  <c r="AG7" i="21"/>
  <c r="AG15" i="21"/>
  <c r="AG11" i="21"/>
  <c r="AG13" i="21"/>
  <c r="AG14" i="21"/>
  <c r="AG16" i="21"/>
  <c r="AG19" i="21"/>
  <c r="AG10" i="21"/>
  <c r="AG5" i="21"/>
  <c r="AG8" i="21"/>
  <c r="AG6" i="21"/>
  <c r="AG4" i="21"/>
  <c r="AG12" i="21"/>
  <c r="Y9" i="21"/>
  <c r="Y17" i="21"/>
  <c r="Y7" i="21"/>
  <c r="Y15" i="21"/>
  <c r="Y5" i="21"/>
  <c r="Y4" i="21"/>
  <c r="Y6" i="21"/>
  <c r="Y8" i="21"/>
  <c r="Y10" i="21"/>
  <c r="Y19" i="21"/>
  <c r="Y12" i="21"/>
  <c r="Y18" i="21"/>
  <c r="Y16" i="21"/>
  <c r="Y20" i="21"/>
  <c r="Y14" i="21"/>
  <c r="Y11" i="21"/>
  <c r="Q9" i="21"/>
  <c r="Q17" i="21"/>
  <c r="Q7" i="21"/>
  <c r="Q15" i="21"/>
  <c r="Q12" i="21"/>
  <c r="Q20" i="21"/>
  <c r="Q19" i="21"/>
  <c r="Q8" i="21"/>
  <c r="Q5" i="21"/>
  <c r="Q13" i="21"/>
  <c r="Q11" i="21"/>
  <c r="Q6" i="21"/>
  <c r="Q18" i="21"/>
  <c r="Q4" i="21"/>
  <c r="Q10" i="21"/>
  <c r="Q14" i="21"/>
  <c r="I9" i="21"/>
  <c r="I17" i="21"/>
  <c r="I7" i="21"/>
  <c r="I15" i="21"/>
  <c r="I20" i="21"/>
  <c r="I4" i="21"/>
  <c r="I6" i="21"/>
  <c r="I8" i="21"/>
  <c r="I5" i="21"/>
  <c r="I19" i="21"/>
  <c r="I12" i="21"/>
  <c r="I16" i="21"/>
  <c r="I10" i="21"/>
  <c r="I14" i="21"/>
  <c r="I13" i="21"/>
  <c r="BA16" i="21"/>
  <c r="BV15" i="21"/>
  <c r="AS15" i="21"/>
  <c r="AO14" i="21"/>
  <c r="CN9" i="21"/>
  <c r="BQ7" i="21"/>
  <c r="CO12" i="7"/>
  <c r="CG12" i="7"/>
  <c r="BY12" i="7"/>
  <c r="BQ12" i="7"/>
  <c r="BI12" i="7"/>
  <c r="BA12" i="7"/>
  <c r="AS12" i="7"/>
  <c r="AK12" i="7"/>
  <c r="AC12" i="7"/>
  <c r="U12" i="7"/>
  <c r="M12" i="7"/>
  <c r="E12" i="7"/>
  <c r="C12" i="7" s="1"/>
  <c r="CP15" i="3"/>
  <c r="CH15" i="3"/>
  <c r="BZ15" i="3"/>
  <c r="BR15" i="3"/>
  <c r="BJ15" i="3"/>
  <c r="BB15" i="3"/>
  <c r="AT15" i="3"/>
  <c r="AL15" i="3"/>
  <c r="AD15" i="3"/>
  <c r="V15" i="3"/>
  <c r="N15" i="3"/>
  <c r="F15" i="3"/>
  <c r="C15" i="3" s="1"/>
  <c r="CN13" i="3"/>
  <c r="CF13" i="3"/>
  <c r="BX13" i="3"/>
  <c r="BP13" i="3"/>
  <c r="BH13" i="3"/>
  <c r="AZ13" i="3"/>
  <c r="AR13" i="3"/>
  <c r="AJ13" i="3"/>
  <c r="AB13" i="3"/>
  <c r="T13" i="3"/>
  <c r="L13" i="3"/>
  <c r="D13" i="3"/>
  <c r="CI12" i="3"/>
  <c r="CA12" i="3"/>
  <c r="BS12" i="3"/>
  <c r="BK12" i="3"/>
  <c r="BC12" i="3"/>
  <c r="AU12" i="3"/>
  <c r="AM12" i="3"/>
  <c r="AE12" i="3"/>
  <c r="W12" i="3"/>
  <c r="O12" i="3"/>
  <c r="G12" i="3"/>
  <c r="C12" i="3" s="1"/>
  <c r="CH7" i="3"/>
  <c r="BR7" i="3"/>
  <c r="BR2" i="3" s="1"/>
  <c r="BQ22" i="2" s="1"/>
  <c r="BB7" i="3"/>
  <c r="AT7" i="3"/>
  <c r="AL7" i="3"/>
  <c r="AD7" i="3"/>
  <c r="V7" i="3"/>
  <c r="N7" i="3"/>
  <c r="F7" i="3"/>
  <c r="CH5" i="3"/>
  <c r="BB5" i="3"/>
  <c r="BB2" i="3" s="1"/>
  <c r="BA22" i="2" s="1"/>
  <c r="V5" i="3"/>
  <c r="AL4" i="3"/>
  <c r="AL2" i="3" s="1"/>
  <c r="AK22" i="2" s="1"/>
  <c r="F4" i="3"/>
  <c r="F2" i="3" s="1"/>
  <c r="E22" i="2" s="1"/>
  <c r="BX20" i="3"/>
  <c r="AR20" i="3"/>
  <c r="V20" i="3"/>
  <c r="L20" i="3"/>
  <c r="CK5" i="19"/>
  <c r="CK13" i="19"/>
  <c r="CK16" i="19"/>
  <c r="CK6" i="19"/>
  <c r="CK7" i="19"/>
  <c r="CK19" i="19"/>
  <c r="CC5" i="19"/>
  <c r="CC13" i="19"/>
  <c r="CC8" i="19"/>
  <c r="CC9" i="19"/>
  <c r="CC10" i="19"/>
  <c r="CC19" i="19"/>
  <c r="BU5" i="19"/>
  <c r="BU13" i="19"/>
  <c r="BU11" i="19"/>
  <c r="BU12" i="19"/>
  <c r="BU19" i="19"/>
  <c r="BM5" i="19"/>
  <c r="BM13" i="19"/>
  <c r="BM20" i="19"/>
  <c r="BM4" i="19"/>
  <c r="BM2" i="19" s="1"/>
  <c r="BL23" i="2" s="1"/>
  <c r="BM14" i="19"/>
  <c r="BM15" i="19"/>
  <c r="BM19" i="19"/>
  <c r="BE5" i="19"/>
  <c r="BE13" i="19"/>
  <c r="BE6" i="19"/>
  <c r="BE7" i="19"/>
  <c r="BE16" i="19"/>
  <c r="BE19" i="19"/>
  <c r="AW5" i="19"/>
  <c r="AW13" i="19"/>
  <c r="AW8" i="19"/>
  <c r="AW9" i="19"/>
  <c r="AW10" i="19"/>
  <c r="AW19" i="19"/>
  <c r="AO5" i="19"/>
  <c r="AO13" i="19"/>
  <c r="AO11" i="19"/>
  <c r="AO12" i="19"/>
  <c r="AO19" i="19"/>
  <c r="AG5" i="19"/>
  <c r="AG13" i="19"/>
  <c r="AG14" i="19"/>
  <c r="AG15" i="19"/>
  <c r="AG20" i="19"/>
  <c r="AG4" i="19"/>
  <c r="AG19" i="19"/>
  <c r="Y5" i="19"/>
  <c r="Y13" i="19"/>
  <c r="Y16" i="19"/>
  <c r="Y17" i="19"/>
  <c r="Y6" i="19"/>
  <c r="Y7" i="19"/>
  <c r="Y19" i="19"/>
  <c r="Q5" i="19"/>
  <c r="Q13" i="19"/>
  <c r="Q8" i="19"/>
  <c r="Q9" i="19"/>
  <c r="Q10" i="19"/>
  <c r="Q19" i="19"/>
  <c r="I5" i="19"/>
  <c r="I2" i="19" s="1"/>
  <c r="H23" i="2" s="1"/>
  <c r="I13" i="19"/>
  <c r="I11" i="19"/>
  <c r="I12" i="19"/>
  <c r="I19" i="19"/>
  <c r="BL19" i="19"/>
  <c r="AF19" i="19"/>
  <c r="CC18" i="19"/>
  <c r="AW18" i="19"/>
  <c r="Q18" i="19"/>
  <c r="BX17" i="19"/>
  <c r="BM17" i="19"/>
  <c r="AR17" i="19"/>
  <c r="AF17" i="19"/>
  <c r="H17" i="19"/>
  <c r="BV16" i="19"/>
  <c r="AX16" i="19"/>
  <c r="AK16" i="19"/>
  <c r="Z16" i="19"/>
  <c r="M16" i="19"/>
  <c r="CN15" i="19"/>
  <c r="BP15" i="19"/>
  <c r="AR15" i="19"/>
  <c r="R15" i="19"/>
  <c r="CG14" i="19"/>
  <c r="BU14" i="19"/>
  <c r="BI14" i="19"/>
  <c r="AW14" i="19"/>
  <c r="AJ14" i="19"/>
  <c r="Y14" i="19"/>
  <c r="L14" i="19"/>
  <c r="R13" i="19"/>
  <c r="CG12" i="19"/>
  <c r="BI12" i="19"/>
  <c r="CL11" i="19"/>
  <c r="BN11" i="19"/>
  <c r="BA11" i="19"/>
  <c r="AP11" i="19"/>
  <c r="AC11" i="19"/>
  <c r="Q11" i="19"/>
  <c r="E11" i="19"/>
  <c r="CF10" i="19"/>
  <c r="BH10" i="19"/>
  <c r="CK9" i="19"/>
  <c r="BM9" i="19"/>
  <c r="AZ9" i="19"/>
  <c r="AO9" i="19"/>
  <c r="AB9" i="19"/>
  <c r="D9" i="19"/>
  <c r="AH8" i="19"/>
  <c r="J8" i="19"/>
  <c r="BY7" i="19"/>
  <c r="AZ7" i="19"/>
  <c r="AB7" i="19"/>
  <c r="D7" i="19"/>
  <c r="CD6" i="19"/>
  <c r="BQ6" i="19"/>
  <c r="BF6" i="19"/>
  <c r="AS6" i="19"/>
  <c r="AG6" i="19"/>
  <c r="U6" i="19"/>
  <c r="I6" i="19"/>
  <c r="BX5" i="19"/>
  <c r="CC4" i="19"/>
  <c r="BQ4" i="19"/>
  <c r="BE4" i="19"/>
  <c r="AS4" i="19"/>
  <c r="U4" i="19"/>
  <c r="AX20" i="19"/>
  <c r="Z20" i="19"/>
  <c r="M20" i="19"/>
  <c r="CJ4" i="21"/>
  <c r="CJ12" i="21"/>
  <c r="CJ10" i="21"/>
  <c r="CJ7" i="21"/>
  <c r="CJ20" i="21"/>
  <c r="CJ8" i="21"/>
  <c r="CJ14" i="21"/>
  <c r="CJ15" i="21"/>
  <c r="CJ17" i="21"/>
  <c r="CJ5" i="21"/>
  <c r="CJ11" i="21"/>
  <c r="CJ13" i="21"/>
  <c r="CJ9" i="21"/>
  <c r="CJ16" i="21"/>
  <c r="CJ6" i="21"/>
  <c r="CJ18" i="21"/>
  <c r="CJ19" i="21"/>
  <c r="CB4" i="21"/>
  <c r="CB12" i="21"/>
  <c r="CB10" i="21"/>
  <c r="CB14" i="21"/>
  <c r="CB5" i="21"/>
  <c r="CB20" i="21"/>
  <c r="CB17" i="21"/>
  <c r="CB9" i="21"/>
  <c r="CB6" i="21"/>
  <c r="CB7" i="21"/>
  <c r="CB8" i="21"/>
  <c r="CB15" i="21"/>
  <c r="CB13" i="21"/>
  <c r="BT4" i="21"/>
  <c r="BT12" i="21"/>
  <c r="BT10" i="21"/>
  <c r="BT6" i="21"/>
  <c r="BT8" i="21"/>
  <c r="BT9" i="21"/>
  <c r="BT11" i="21"/>
  <c r="BT13" i="21"/>
  <c r="BT7" i="21"/>
  <c r="BT14" i="21"/>
  <c r="BT5" i="21"/>
  <c r="BT16" i="21"/>
  <c r="BT20" i="21"/>
  <c r="BL4" i="21"/>
  <c r="BL12" i="21"/>
  <c r="BL10" i="21"/>
  <c r="BL18" i="21"/>
  <c r="BL15" i="21"/>
  <c r="BL5" i="21"/>
  <c r="BL6" i="21"/>
  <c r="BL17" i="21"/>
  <c r="BL8" i="21"/>
  <c r="BL7" i="21"/>
  <c r="BL14" i="21"/>
  <c r="BL20" i="21"/>
  <c r="BL11" i="21"/>
  <c r="BL13" i="21"/>
  <c r="BL16" i="21"/>
  <c r="BL9" i="21"/>
  <c r="BD4" i="21"/>
  <c r="BD12" i="21"/>
  <c r="BD10" i="21"/>
  <c r="BD18" i="21"/>
  <c r="BD7" i="21"/>
  <c r="BD20" i="21"/>
  <c r="BD11" i="21"/>
  <c r="BD13" i="21"/>
  <c r="BD19" i="21"/>
  <c r="BD9" i="21"/>
  <c r="BD5" i="21"/>
  <c r="BD17" i="21"/>
  <c r="BD15" i="21"/>
  <c r="BD8" i="21"/>
  <c r="AV4" i="21"/>
  <c r="AV12" i="21"/>
  <c r="AV10" i="21"/>
  <c r="AV18" i="21"/>
  <c r="AV20" i="21"/>
  <c r="AV14" i="21"/>
  <c r="AV5" i="21"/>
  <c r="AV17" i="21"/>
  <c r="AV15" i="21"/>
  <c r="AV6" i="21"/>
  <c r="AV8" i="21"/>
  <c r="AV16" i="21"/>
  <c r="AV19" i="21"/>
  <c r="AV7" i="21"/>
  <c r="AV11" i="21"/>
  <c r="AV13" i="21"/>
  <c r="AN4" i="21"/>
  <c r="AN12" i="21"/>
  <c r="AN10" i="21"/>
  <c r="AN18" i="21"/>
  <c r="AN6" i="21"/>
  <c r="AN8" i="21"/>
  <c r="AN20" i="21"/>
  <c r="AN9" i="21"/>
  <c r="AN11" i="21"/>
  <c r="AN13" i="21"/>
  <c r="AN7" i="21"/>
  <c r="AN17" i="21"/>
  <c r="AN15" i="21"/>
  <c r="AN19" i="21"/>
  <c r="AN5" i="21"/>
  <c r="AN14" i="21"/>
  <c r="AN16" i="21"/>
  <c r="AF4" i="21"/>
  <c r="AF12" i="21"/>
  <c r="AF10" i="21"/>
  <c r="AF18" i="21"/>
  <c r="AF15" i="21"/>
  <c r="AF5" i="21"/>
  <c r="AF8" i="21"/>
  <c r="AF14" i="21"/>
  <c r="AF6" i="21"/>
  <c r="AF13" i="21"/>
  <c r="AF11" i="21"/>
  <c r="AF17" i="21"/>
  <c r="AF20" i="21"/>
  <c r="AF7" i="21"/>
  <c r="AF9" i="21"/>
  <c r="X4" i="21"/>
  <c r="X12" i="21"/>
  <c r="X10" i="21"/>
  <c r="X18" i="21"/>
  <c r="X7" i="21"/>
  <c r="X20" i="21"/>
  <c r="X9" i="21"/>
  <c r="X15" i="21"/>
  <c r="X16" i="21"/>
  <c r="X14" i="21"/>
  <c r="X8" i="21"/>
  <c r="X13" i="21"/>
  <c r="X19" i="21"/>
  <c r="X6" i="21"/>
  <c r="P4" i="21"/>
  <c r="P12" i="21"/>
  <c r="P10" i="21"/>
  <c r="P18" i="21"/>
  <c r="P14" i="21"/>
  <c r="P5" i="21"/>
  <c r="P20" i="21"/>
  <c r="P17" i="21"/>
  <c r="P8" i="21"/>
  <c r="P13" i="21"/>
  <c r="P11" i="21"/>
  <c r="P6" i="21"/>
  <c r="P9" i="21"/>
  <c r="P7" i="21"/>
  <c r="P16" i="21"/>
  <c r="H4" i="21"/>
  <c r="H12" i="21"/>
  <c r="H10" i="21"/>
  <c r="H18" i="21"/>
  <c r="H20" i="21"/>
  <c r="H6" i="21"/>
  <c r="H8" i="21"/>
  <c r="H9" i="21"/>
  <c r="H11" i="21"/>
  <c r="H13" i="21"/>
  <c r="H15" i="21"/>
  <c r="H7" i="21"/>
  <c r="H14" i="21"/>
  <c r="H17" i="21"/>
  <c r="H5" i="21"/>
  <c r="AP19" i="21"/>
  <c r="J19" i="21"/>
  <c r="BJ17" i="21"/>
  <c r="BQ16" i="21"/>
  <c r="BT15" i="21"/>
  <c r="AR15" i="21"/>
  <c r="P15" i="21"/>
  <c r="CK12" i="21"/>
  <c r="AT12" i="21"/>
  <c r="CB11" i="21"/>
  <c r="BZ9" i="21"/>
  <c r="Z8" i="21"/>
  <c r="BJ5" i="21"/>
  <c r="CJ8" i="19"/>
  <c r="CJ16" i="19"/>
  <c r="CJ14" i="19"/>
  <c r="CJ15" i="19"/>
  <c r="CJ18" i="19"/>
  <c r="CJ20" i="19"/>
  <c r="CJ4" i="19"/>
  <c r="CJ2" i="19" s="1"/>
  <c r="CI23" i="2" s="1"/>
  <c r="CJ5" i="19"/>
  <c r="CB8" i="19"/>
  <c r="CB16" i="19"/>
  <c r="CB18" i="19"/>
  <c r="CB6" i="19"/>
  <c r="CB7" i="19"/>
  <c r="BT8" i="19"/>
  <c r="BT16" i="19"/>
  <c r="BT18" i="19"/>
  <c r="BT9" i="19"/>
  <c r="BT10" i="19"/>
  <c r="BL8" i="19"/>
  <c r="BL16" i="19"/>
  <c r="BL18" i="19"/>
  <c r="BL11" i="19"/>
  <c r="BL12" i="19"/>
  <c r="BL13" i="19"/>
  <c r="BD8" i="19"/>
  <c r="BD16" i="19"/>
  <c r="BD20" i="19"/>
  <c r="BD4" i="19"/>
  <c r="BD5" i="19"/>
  <c r="BD18" i="19"/>
  <c r="BD14" i="19"/>
  <c r="BD15" i="19"/>
  <c r="AV8" i="19"/>
  <c r="AV16" i="19"/>
  <c r="AV6" i="19"/>
  <c r="AV7" i="19"/>
  <c r="AV18" i="19"/>
  <c r="AN8" i="19"/>
  <c r="AN16" i="19"/>
  <c r="AN9" i="19"/>
  <c r="AN10" i="19"/>
  <c r="AN18" i="19"/>
  <c r="AF8" i="19"/>
  <c r="AF16" i="19"/>
  <c r="AF11" i="19"/>
  <c r="AF12" i="19"/>
  <c r="AF13" i="19"/>
  <c r="AF18" i="19"/>
  <c r="X8" i="19"/>
  <c r="X16" i="19"/>
  <c r="X14" i="19"/>
  <c r="X15" i="19"/>
  <c r="X18" i="19"/>
  <c r="X20" i="19"/>
  <c r="X4" i="19"/>
  <c r="X2" i="19" s="1"/>
  <c r="W23" i="2" s="1"/>
  <c r="X5" i="19"/>
  <c r="P8" i="19"/>
  <c r="P16" i="19"/>
  <c r="P17" i="19"/>
  <c r="P18" i="19"/>
  <c r="P6" i="19"/>
  <c r="P7" i="19"/>
  <c r="H8" i="19"/>
  <c r="H16" i="19"/>
  <c r="H18" i="19"/>
  <c r="H9" i="19"/>
  <c r="H10" i="19"/>
  <c r="BF18" i="19"/>
  <c r="Z18" i="19"/>
  <c r="E18" i="19"/>
  <c r="CG17" i="19"/>
  <c r="BV17" i="19"/>
  <c r="BL17" i="19"/>
  <c r="BA17" i="19"/>
  <c r="AP17" i="19"/>
  <c r="R17" i="19"/>
  <c r="CG16" i="19"/>
  <c r="CL15" i="19"/>
  <c r="BN15" i="19"/>
  <c r="E15" i="19"/>
  <c r="C15" i="19" s="1"/>
  <c r="BT14" i="19"/>
  <c r="AV14" i="19"/>
  <c r="CL13" i="19"/>
  <c r="BY13" i="19"/>
  <c r="BN13" i="19"/>
  <c r="BA13" i="19"/>
  <c r="AN13" i="19"/>
  <c r="AC13" i="19"/>
  <c r="P13" i="19"/>
  <c r="BF12" i="19"/>
  <c r="AH12" i="19"/>
  <c r="J12" i="19"/>
  <c r="CK11" i="19"/>
  <c r="BX11" i="19"/>
  <c r="BM11" i="19"/>
  <c r="AZ11" i="19"/>
  <c r="AN11" i="19"/>
  <c r="AB11" i="19"/>
  <c r="P11" i="19"/>
  <c r="BE10" i="19"/>
  <c r="AG10" i="19"/>
  <c r="U10" i="19"/>
  <c r="I10" i="19"/>
  <c r="CJ9" i="19"/>
  <c r="BL9" i="19"/>
  <c r="CO8" i="19"/>
  <c r="CD8" i="19"/>
  <c r="BQ8" i="19"/>
  <c r="BE8" i="19"/>
  <c r="AS8" i="19"/>
  <c r="AG8" i="19"/>
  <c r="T8" i="19"/>
  <c r="I8" i="19"/>
  <c r="BV7" i="19"/>
  <c r="AX7" i="19"/>
  <c r="Z7" i="19"/>
  <c r="CN6" i="19"/>
  <c r="CC6" i="19"/>
  <c r="BP6" i="19"/>
  <c r="BD6" i="19"/>
  <c r="AR6" i="19"/>
  <c r="AF6" i="19"/>
  <c r="H6" i="19"/>
  <c r="C6" i="19" s="1"/>
  <c r="BV5" i="19"/>
  <c r="AX5" i="19"/>
  <c r="AK5" i="19"/>
  <c r="Z5" i="19"/>
  <c r="M5" i="19"/>
  <c r="CB4" i="19"/>
  <c r="CB2" i="19" s="1"/>
  <c r="CA23" i="2" s="1"/>
  <c r="R4" i="19"/>
  <c r="CG20" i="19"/>
  <c r="BU20" i="19"/>
  <c r="BI20" i="19"/>
  <c r="AW20" i="19"/>
  <c r="AJ20" i="19"/>
  <c r="Y20" i="19"/>
  <c r="L20" i="19"/>
  <c r="BQ19" i="21"/>
  <c r="BB19" i="21"/>
  <c r="CH17" i="21"/>
  <c r="BI17" i="21"/>
  <c r="CO16" i="21"/>
  <c r="AS16" i="21"/>
  <c r="BQ14" i="21"/>
  <c r="AL13" i="21"/>
  <c r="BN11" i="21"/>
  <c r="CG10" i="21"/>
  <c r="BQ8" i="21"/>
  <c r="F5" i="21"/>
  <c r="AL4" i="21"/>
  <c r="AL2" i="21" s="1"/>
  <c r="AK24" i="2" s="1"/>
  <c r="L13" i="21"/>
  <c r="T12" i="21"/>
  <c r="E12" i="21"/>
  <c r="C12" i="21" s="1"/>
  <c r="AK9" i="21"/>
  <c r="G9" i="21"/>
  <c r="M8" i="21"/>
  <c r="AK7" i="21"/>
  <c r="CM7" i="19"/>
  <c r="CM15" i="19"/>
  <c r="CE7" i="19"/>
  <c r="CE15" i="19"/>
  <c r="BW7" i="19"/>
  <c r="BW15" i="19"/>
  <c r="BO7" i="19"/>
  <c r="BO15" i="19"/>
  <c r="BG7" i="19"/>
  <c r="BG15" i="19"/>
  <c r="AY7" i="19"/>
  <c r="AY15" i="19"/>
  <c r="AQ7" i="19"/>
  <c r="AQ15" i="19"/>
  <c r="AI7" i="19"/>
  <c r="AI15" i="19"/>
  <c r="AA7" i="19"/>
  <c r="AA15" i="19"/>
  <c r="S7" i="19"/>
  <c r="S15" i="19"/>
  <c r="K7" i="19"/>
  <c r="K15" i="19"/>
  <c r="CA17" i="19"/>
  <c r="BS17" i="19"/>
  <c r="BK17" i="19"/>
  <c r="BC17" i="19"/>
  <c r="AU17" i="19"/>
  <c r="K17" i="19"/>
  <c r="BW16" i="19"/>
  <c r="AU16" i="19"/>
  <c r="K16" i="19"/>
  <c r="AU15" i="19"/>
  <c r="CE14" i="19"/>
  <c r="S14" i="19"/>
  <c r="CE13" i="19"/>
  <c r="BC13" i="19"/>
  <c r="S13" i="19"/>
  <c r="C13" i="19" s="1"/>
  <c r="CM12" i="19"/>
  <c r="AA12" i="19"/>
  <c r="CM11" i="19"/>
  <c r="AA11" i="19"/>
  <c r="CM10" i="19"/>
  <c r="BK10" i="19"/>
  <c r="BK2" i="19" s="1"/>
  <c r="BJ23" i="2" s="1"/>
  <c r="AA10" i="19"/>
  <c r="AI9" i="19"/>
  <c r="BS8" i="19"/>
  <c r="AI8" i="19"/>
  <c r="G8" i="19"/>
  <c r="C8" i="19" s="1"/>
  <c r="BS7" i="19"/>
  <c r="BS2" i="19" s="1"/>
  <c r="BR23" i="2" s="1"/>
  <c r="G7" i="19"/>
  <c r="G2" i="19" s="1"/>
  <c r="F23" i="2" s="1"/>
  <c r="AQ6" i="19"/>
  <c r="CA5" i="19"/>
  <c r="CA2" i="19" s="1"/>
  <c r="BZ23" i="2" s="1"/>
  <c r="AQ5" i="19"/>
  <c r="O5" i="19"/>
  <c r="O2" i="19" s="1"/>
  <c r="N23" i="2" s="1"/>
  <c r="AY4" i="19"/>
  <c r="AY20" i="19"/>
  <c r="CI7" i="21"/>
  <c r="CI15" i="21"/>
  <c r="CI5" i="21"/>
  <c r="CI13" i="21"/>
  <c r="CI20" i="21"/>
  <c r="CI9" i="21"/>
  <c r="CI11" i="21"/>
  <c r="CI12" i="21"/>
  <c r="CI14" i="21"/>
  <c r="CI16" i="21"/>
  <c r="CA7" i="21"/>
  <c r="CA15" i="21"/>
  <c r="CA5" i="21"/>
  <c r="CA13" i="21"/>
  <c r="CA20" i="21"/>
  <c r="CA4" i="21"/>
  <c r="CA6" i="21"/>
  <c r="CA8" i="21"/>
  <c r="BS7" i="21"/>
  <c r="BS15" i="21"/>
  <c r="BS5" i="21"/>
  <c r="BS13" i="21"/>
  <c r="BS20" i="21"/>
  <c r="BS10" i="21"/>
  <c r="BK7" i="21"/>
  <c r="BK15" i="21"/>
  <c r="BK5" i="21"/>
  <c r="BK13" i="21"/>
  <c r="BK20" i="21"/>
  <c r="BK4" i="21"/>
  <c r="BK6" i="21"/>
  <c r="BC7" i="21"/>
  <c r="BC15" i="21"/>
  <c r="BC5" i="21"/>
  <c r="BC13" i="21"/>
  <c r="BC20" i="21"/>
  <c r="BC9" i="21"/>
  <c r="BC11" i="21"/>
  <c r="BC12" i="21"/>
  <c r="BC14" i="21"/>
  <c r="BC16" i="21"/>
  <c r="AU7" i="21"/>
  <c r="AU15" i="21"/>
  <c r="AU5" i="21"/>
  <c r="AU13" i="21"/>
  <c r="AU20" i="21"/>
  <c r="AU4" i="21"/>
  <c r="AU6" i="21"/>
  <c r="AU8" i="21"/>
  <c r="AM7" i="21"/>
  <c r="AM15" i="21"/>
  <c r="AM5" i="21"/>
  <c r="AM2" i="21" s="1"/>
  <c r="AL24" i="2" s="1"/>
  <c r="AM13" i="21"/>
  <c r="AM20" i="21"/>
  <c r="AM10" i="21"/>
  <c r="AE7" i="21"/>
  <c r="AE15" i="21"/>
  <c r="AE5" i="21"/>
  <c r="AE13" i="21"/>
  <c r="AE20" i="21"/>
  <c r="AE4" i="21"/>
  <c r="AE6" i="21"/>
  <c r="AE18" i="21"/>
  <c r="W7" i="21"/>
  <c r="W15" i="21"/>
  <c r="W5" i="21"/>
  <c r="W13" i="21"/>
  <c r="W20" i="21"/>
  <c r="W9" i="21"/>
  <c r="W11" i="21"/>
  <c r="W4" i="21"/>
  <c r="W12" i="21"/>
  <c r="W14" i="21"/>
  <c r="W16" i="21"/>
  <c r="O7" i="21"/>
  <c r="O15" i="21"/>
  <c r="O5" i="21"/>
  <c r="O13" i="21"/>
  <c r="O20" i="21"/>
  <c r="O4" i="21"/>
  <c r="O6" i="21"/>
  <c r="O8" i="21"/>
  <c r="G20" i="21"/>
  <c r="G7" i="21"/>
  <c r="G15" i="21"/>
  <c r="C15" i="21" s="1"/>
  <c r="G5" i="21"/>
  <c r="G13" i="21"/>
  <c r="G4" i="21"/>
  <c r="G10" i="21"/>
  <c r="CA19" i="21"/>
  <c r="O19" i="21"/>
  <c r="CA18" i="21"/>
  <c r="AB18" i="21"/>
  <c r="D18" i="21"/>
  <c r="BS17" i="21"/>
  <c r="AC15" i="21"/>
  <c r="AJ13" i="21"/>
  <c r="O12" i="21"/>
  <c r="CA11" i="21"/>
  <c r="AJ11" i="21"/>
  <c r="G11" i="21"/>
  <c r="BC10" i="21"/>
  <c r="L10" i="21"/>
  <c r="AU9" i="21"/>
  <c r="E9" i="21"/>
  <c r="AM8" i="21"/>
  <c r="BS6" i="21"/>
  <c r="BC6" i="21"/>
  <c r="CI8" i="22"/>
  <c r="CI16" i="22"/>
  <c r="CI9" i="22"/>
  <c r="CI17" i="22"/>
  <c r="CI20" i="22"/>
  <c r="CI5" i="22"/>
  <c r="CI7" i="22"/>
  <c r="CI11" i="22"/>
  <c r="CI13" i="22"/>
  <c r="CI15" i="22"/>
  <c r="CI4" i="22"/>
  <c r="CI2" i="22" s="1"/>
  <c r="CH28" i="2" s="1"/>
  <c r="CH29" i="2" s="1"/>
  <c r="CI19" i="22"/>
  <c r="CI6" i="22"/>
  <c r="CI10" i="22"/>
  <c r="CI12" i="22"/>
  <c r="CI14" i="22"/>
  <c r="CI18" i="22"/>
  <c r="CA8" i="22"/>
  <c r="CA16" i="22"/>
  <c r="CA9" i="22"/>
  <c r="CA17" i="22"/>
  <c r="CA10" i="22"/>
  <c r="CA14" i="22"/>
  <c r="CA20" i="22"/>
  <c r="CA18" i="22"/>
  <c r="CA5" i="22"/>
  <c r="CA7" i="22"/>
  <c r="CA11" i="22"/>
  <c r="CA13" i="22"/>
  <c r="CA15" i="22"/>
  <c r="CA4" i="22"/>
  <c r="CA19" i="22"/>
  <c r="CA6" i="22"/>
  <c r="CA12" i="22"/>
  <c r="BS8" i="22"/>
  <c r="BS16" i="22"/>
  <c r="BS9" i="22"/>
  <c r="BS17" i="22"/>
  <c r="BS4" i="22"/>
  <c r="BS6" i="22"/>
  <c r="BS10" i="22"/>
  <c r="BS12" i="22"/>
  <c r="BS14" i="22"/>
  <c r="BS20" i="22"/>
  <c r="BS18" i="22"/>
  <c r="BS5" i="22"/>
  <c r="BS7" i="22"/>
  <c r="BS11" i="22"/>
  <c r="BS13" i="22"/>
  <c r="BS15" i="22"/>
  <c r="BS19" i="22"/>
  <c r="BK8" i="22"/>
  <c r="BK16" i="22"/>
  <c r="BK9" i="22"/>
  <c r="BK17" i="22"/>
  <c r="BK13" i="22"/>
  <c r="BK15" i="22"/>
  <c r="BK4" i="22"/>
  <c r="BK19" i="22"/>
  <c r="BK6" i="22"/>
  <c r="BK10" i="22"/>
  <c r="BK12" i="22"/>
  <c r="BK14" i="22"/>
  <c r="BK20" i="22"/>
  <c r="BK18" i="22"/>
  <c r="BK5" i="22"/>
  <c r="BK7" i="22"/>
  <c r="BK11" i="22"/>
  <c r="AK18" i="21"/>
  <c r="T13" i="21"/>
  <c r="BS12" i="21"/>
  <c r="AC12" i="21"/>
  <c r="BK11" i="21"/>
  <c r="T11" i="21"/>
  <c r="AE9" i="21"/>
  <c r="D9" i="21"/>
  <c r="W8" i="21"/>
  <c r="G8" i="21"/>
  <c r="L7" i="21"/>
  <c r="CI6" i="21"/>
  <c r="BS4" i="21"/>
  <c r="CP20" i="22"/>
  <c r="CP11" i="22"/>
  <c r="CP19" i="22"/>
  <c r="CP4" i="22"/>
  <c r="CP12" i="22"/>
  <c r="CP17" i="22"/>
  <c r="CP6" i="22"/>
  <c r="CP8" i="22"/>
  <c r="CP10" i="22"/>
  <c r="CP14" i="22"/>
  <c r="CP16" i="22"/>
  <c r="CP18" i="22"/>
  <c r="CP5" i="22"/>
  <c r="CP7" i="22"/>
  <c r="CP9" i="22"/>
  <c r="CP13" i="22"/>
  <c r="CH20" i="22"/>
  <c r="CH11" i="22"/>
  <c r="CH19" i="22"/>
  <c r="CH4" i="22"/>
  <c r="CH12" i="22"/>
  <c r="CH5" i="22"/>
  <c r="CH7" i="22"/>
  <c r="CH9" i="22"/>
  <c r="CH13" i="22"/>
  <c r="CH15" i="22"/>
  <c r="CH6" i="22"/>
  <c r="CH8" i="22"/>
  <c r="CH10" i="22"/>
  <c r="CH14" i="22"/>
  <c r="CH16" i="22"/>
  <c r="CH18" i="22"/>
  <c r="CH17" i="22"/>
  <c r="BZ20" i="22"/>
  <c r="BZ11" i="22"/>
  <c r="BZ19" i="22"/>
  <c r="BZ4" i="22"/>
  <c r="BZ12" i="22"/>
  <c r="BZ16" i="22"/>
  <c r="BZ18" i="22"/>
  <c r="BZ5" i="22"/>
  <c r="BZ7" i="22"/>
  <c r="BZ9" i="22"/>
  <c r="BZ13" i="22"/>
  <c r="BZ15" i="22"/>
  <c r="BZ17" i="22"/>
  <c r="BZ6" i="22"/>
  <c r="BZ8" i="22"/>
  <c r="BZ10" i="22"/>
  <c r="BZ14" i="22"/>
  <c r="BR20" i="22"/>
  <c r="BR11" i="22"/>
  <c r="BR19" i="22"/>
  <c r="BR4" i="22"/>
  <c r="BR12" i="22"/>
  <c r="BR6" i="22"/>
  <c r="BR8" i="22"/>
  <c r="BR10" i="22"/>
  <c r="BR14" i="22"/>
  <c r="BR16" i="22"/>
  <c r="BR5" i="22"/>
  <c r="BR7" i="22"/>
  <c r="BR9" i="22"/>
  <c r="BR13" i="22"/>
  <c r="BR15" i="22"/>
  <c r="BR17" i="22"/>
  <c r="BR18" i="22"/>
  <c r="BJ20" i="22"/>
  <c r="BJ11" i="22"/>
  <c r="BJ19" i="22"/>
  <c r="BJ4" i="22"/>
  <c r="BJ12" i="22"/>
  <c r="BJ17" i="22"/>
  <c r="BJ6" i="22"/>
  <c r="BJ8" i="22"/>
  <c r="BJ10" i="22"/>
  <c r="BJ14" i="22"/>
  <c r="BJ16" i="22"/>
  <c r="BJ18" i="22"/>
  <c r="BJ5" i="22"/>
  <c r="BJ7" i="22"/>
  <c r="BJ9" i="22"/>
  <c r="BJ13" i="22"/>
  <c r="BJ15" i="22"/>
  <c r="BB20" i="22"/>
  <c r="BB11" i="22"/>
  <c r="BB19" i="22"/>
  <c r="BB4" i="22"/>
  <c r="BB12" i="22"/>
  <c r="BB5" i="22"/>
  <c r="BB7" i="22"/>
  <c r="BB9" i="22"/>
  <c r="BB13" i="22"/>
  <c r="BB15" i="22"/>
  <c r="BB6" i="22"/>
  <c r="BB8" i="22"/>
  <c r="BB10" i="22"/>
  <c r="BB14" i="22"/>
  <c r="BB16" i="22"/>
  <c r="BB18" i="22"/>
  <c r="BB17" i="22"/>
  <c r="AT20" i="22"/>
  <c r="AT11" i="22"/>
  <c r="AT19" i="22"/>
  <c r="AT4" i="22"/>
  <c r="AT12" i="22"/>
  <c r="AT16" i="22"/>
  <c r="AT18" i="22"/>
  <c r="AT5" i="22"/>
  <c r="AT7" i="22"/>
  <c r="AT9" i="22"/>
  <c r="AT13" i="22"/>
  <c r="AT15" i="22"/>
  <c r="AT17" i="22"/>
  <c r="AT6" i="22"/>
  <c r="AT8" i="22"/>
  <c r="AT10" i="22"/>
  <c r="AT14" i="22"/>
  <c r="AL20" i="22"/>
  <c r="AL11" i="22"/>
  <c r="AL19" i="22"/>
  <c r="AL4" i="22"/>
  <c r="AL12" i="22"/>
  <c r="AL6" i="22"/>
  <c r="AL8" i="22"/>
  <c r="AL10" i="22"/>
  <c r="AL14" i="22"/>
  <c r="AL16" i="22"/>
  <c r="AL5" i="22"/>
  <c r="AL7" i="22"/>
  <c r="AL9" i="22"/>
  <c r="AL13" i="22"/>
  <c r="AL15" i="22"/>
  <c r="AL17" i="22"/>
  <c r="AL18" i="22"/>
  <c r="AD20" i="22"/>
  <c r="AD11" i="22"/>
  <c r="AD19" i="22"/>
  <c r="AD4" i="22"/>
  <c r="AD12" i="22"/>
  <c r="AD17" i="22"/>
  <c r="AD6" i="22"/>
  <c r="AD8" i="22"/>
  <c r="AD10" i="22"/>
  <c r="AD14" i="22"/>
  <c r="AD16" i="22"/>
  <c r="AD18" i="22"/>
  <c r="AD5" i="22"/>
  <c r="AD7" i="22"/>
  <c r="AD9" i="22"/>
  <c r="AD13" i="22"/>
  <c r="AD15" i="22"/>
  <c r="V20" i="22"/>
  <c r="V11" i="22"/>
  <c r="V19" i="22"/>
  <c r="V4" i="22"/>
  <c r="V12" i="22"/>
  <c r="V5" i="22"/>
  <c r="V7" i="22"/>
  <c r="V9" i="22"/>
  <c r="V13" i="22"/>
  <c r="V15" i="22"/>
  <c r="V17" i="22"/>
  <c r="V6" i="22"/>
  <c r="V8" i="22"/>
  <c r="V10" i="22"/>
  <c r="V14" i="22"/>
  <c r="V16" i="22"/>
  <c r="V18" i="22"/>
  <c r="N20" i="22"/>
  <c r="N11" i="22"/>
  <c r="N19" i="22"/>
  <c r="N4" i="22"/>
  <c r="N12" i="22"/>
  <c r="N16" i="22"/>
  <c r="N18" i="22"/>
  <c r="N5" i="22"/>
  <c r="N7" i="22"/>
  <c r="N9" i="22"/>
  <c r="N13" i="22"/>
  <c r="N15" i="22"/>
  <c r="N17" i="22"/>
  <c r="N6" i="22"/>
  <c r="N8" i="22"/>
  <c r="N10" i="22"/>
  <c r="N14" i="22"/>
  <c r="F20" i="22"/>
  <c r="F11" i="22"/>
  <c r="F19" i="22"/>
  <c r="F4" i="22"/>
  <c r="F12" i="22"/>
  <c r="F6" i="22"/>
  <c r="F8" i="22"/>
  <c r="F10" i="22"/>
  <c r="F14" i="22"/>
  <c r="F16" i="22"/>
  <c r="F5" i="22"/>
  <c r="F7" i="22"/>
  <c r="F9" i="22"/>
  <c r="F13" i="22"/>
  <c r="F15" i="22"/>
  <c r="F17" i="22"/>
  <c r="F18" i="22"/>
  <c r="AK5" i="21"/>
  <c r="AK13" i="21"/>
  <c r="AK20" i="21"/>
  <c r="AK11" i="21"/>
  <c r="AK4" i="21"/>
  <c r="AK6" i="21"/>
  <c r="AC5" i="21"/>
  <c r="AC13" i="21"/>
  <c r="AC20" i="21"/>
  <c r="AC11" i="21"/>
  <c r="AC8" i="21"/>
  <c r="U5" i="21"/>
  <c r="U13" i="21"/>
  <c r="U20" i="21"/>
  <c r="U11" i="21"/>
  <c r="U15" i="21"/>
  <c r="U4" i="21"/>
  <c r="U6" i="21"/>
  <c r="U18" i="21"/>
  <c r="M5" i="21"/>
  <c r="M13" i="21"/>
  <c r="M20" i="21"/>
  <c r="M11" i="21"/>
  <c r="M7" i="21"/>
  <c r="M9" i="21"/>
  <c r="M4" i="21"/>
  <c r="M10" i="21"/>
  <c r="M12" i="21"/>
  <c r="M14" i="21"/>
  <c r="E5" i="21"/>
  <c r="E2" i="21" s="1"/>
  <c r="D24" i="2" s="1"/>
  <c r="E13" i="21"/>
  <c r="E11" i="21"/>
  <c r="C11" i="21" s="1"/>
  <c r="E20" i="21"/>
  <c r="E6" i="21"/>
  <c r="M19" i="21"/>
  <c r="D19" i="21"/>
  <c r="M18" i="21"/>
  <c r="T17" i="21"/>
  <c r="AK16" i="21"/>
  <c r="M16" i="21"/>
  <c r="L15" i="21"/>
  <c r="BK14" i="21"/>
  <c r="AK14" i="21"/>
  <c r="AU11" i="21"/>
  <c r="AK10" i="21"/>
  <c r="W10" i="21"/>
  <c r="BS9" i="21"/>
  <c r="AC9" i="21"/>
  <c r="O9" i="21"/>
  <c r="U8" i="21"/>
  <c r="E8" i="21"/>
  <c r="CI4" i="21"/>
  <c r="CI2" i="21" s="1"/>
  <c r="CH24" i="2" s="1"/>
  <c r="AC4" i="21"/>
  <c r="AJ8" i="21"/>
  <c r="AJ16" i="21"/>
  <c r="AJ6" i="21"/>
  <c r="AJ14" i="21"/>
  <c r="AJ20" i="21"/>
  <c r="AJ5" i="21"/>
  <c r="AJ7" i="21"/>
  <c r="AJ4" i="21"/>
  <c r="AB8" i="21"/>
  <c r="AB16" i="21"/>
  <c r="AB6" i="21"/>
  <c r="AB14" i="21"/>
  <c r="AB10" i="21"/>
  <c r="AB12" i="21"/>
  <c r="AB20" i="21"/>
  <c r="AB13" i="21"/>
  <c r="AB15" i="21"/>
  <c r="AB17" i="21"/>
  <c r="T8" i="21"/>
  <c r="T16" i="21"/>
  <c r="T6" i="21"/>
  <c r="T14" i="21"/>
  <c r="T4" i="21"/>
  <c r="T5" i="21"/>
  <c r="T7" i="21"/>
  <c r="T9" i="21"/>
  <c r="L20" i="21"/>
  <c r="L8" i="21"/>
  <c r="L16" i="21"/>
  <c r="L6" i="21"/>
  <c r="L14" i="21"/>
  <c r="L4" i="21"/>
  <c r="L11" i="21"/>
  <c r="D20" i="21"/>
  <c r="D8" i="21"/>
  <c r="D16" i="21"/>
  <c r="D6" i="21"/>
  <c r="D14" i="21"/>
  <c r="D4" i="21"/>
  <c r="D5" i="21"/>
  <c r="D7" i="21"/>
  <c r="U19" i="21"/>
  <c r="L19" i="21"/>
  <c r="L18" i="21"/>
  <c r="E17" i="21"/>
  <c r="AK15" i="21"/>
  <c r="D13" i="21"/>
  <c r="AM12" i="21"/>
  <c r="AE11" i="21"/>
  <c r="CA10" i="21"/>
  <c r="AJ10" i="21"/>
  <c r="U10" i="21"/>
  <c r="AB9" i="21"/>
  <c r="BK8" i="21"/>
  <c r="AB4" i="21"/>
  <c r="CI20" i="19"/>
  <c r="CI11" i="19"/>
  <c r="CA20" i="19"/>
  <c r="CA11" i="19"/>
  <c r="BS20" i="19"/>
  <c r="BS11" i="19"/>
  <c r="BK20" i="19"/>
  <c r="BK11" i="19"/>
  <c r="BC20" i="19"/>
  <c r="BC11" i="19"/>
  <c r="BC2" i="19" s="1"/>
  <c r="BB23" i="2" s="1"/>
  <c r="AU20" i="19"/>
  <c r="AU11" i="19"/>
  <c r="AM20" i="19"/>
  <c r="AM11" i="19"/>
  <c r="AE20" i="19"/>
  <c r="AE11" i="19"/>
  <c r="W20" i="19"/>
  <c r="W11" i="19"/>
  <c r="W2" i="19" s="1"/>
  <c r="V23" i="2" s="1"/>
  <c r="O20" i="19"/>
  <c r="O11" i="19"/>
  <c r="G20" i="19"/>
  <c r="G11" i="19"/>
  <c r="CM17" i="19"/>
  <c r="CE17" i="19"/>
  <c r="BW17" i="19"/>
  <c r="BO17" i="19"/>
  <c r="BG17" i="19"/>
  <c r="AY17" i="19"/>
  <c r="AQ17" i="19"/>
  <c r="G17" i="19"/>
  <c r="CA16" i="19"/>
  <c r="AQ16" i="19"/>
  <c r="O16" i="19"/>
  <c r="CA15" i="19"/>
  <c r="O15" i="19"/>
  <c r="CA14" i="19"/>
  <c r="AY14" i="19"/>
  <c r="O14" i="19"/>
  <c r="CI13" i="19"/>
  <c r="AY13" i="19"/>
  <c r="W13" i="19"/>
  <c r="CI12" i="19"/>
  <c r="BG12" i="19"/>
  <c r="W12" i="19"/>
  <c r="BG11" i="19"/>
  <c r="BG10" i="19"/>
  <c r="AE10" i="19"/>
  <c r="BO9" i="19"/>
  <c r="AE9" i="19"/>
  <c r="BO8" i="19"/>
  <c r="AM8" i="19"/>
  <c r="AM7" i="19"/>
  <c r="BW6" i="19"/>
  <c r="AM6" i="19"/>
  <c r="K6" i="19"/>
  <c r="BW5" i="19"/>
  <c r="AU5" i="19"/>
  <c r="K5" i="19"/>
  <c r="K2" i="19" s="1"/>
  <c r="J23" i="2" s="1"/>
  <c r="CE4" i="19"/>
  <c r="CE2" i="19" s="1"/>
  <c r="CD23" i="2" s="1"/>
  <c r="AU4" i="19"/>
  <c r="S4" i="19"/>
  <c r="S2" i="19" s="1"/>
  <c r="R23" i="2" s="1"/>
  <c r="CE20" i="19"/>
  <c r="S20" i="19"/>
  <c r="AU19" i="21"/>
  <c r="AC19" i="21"/>
  <c r="T19" i="21"/>
  <c r="W18" i="21"/>
  <c r="AC17" i="21"/>
  <c r="O17" i="21"/>
  <c r="D17" i="21"/>
  <c r="BS16" i="21"/>
  <c r="AU16" i="21"/>
  <c r="U16" i="21"/>
  <c r="AJ15" i="21"/>
  <c r="AU14" i="21"/>
  <c r="U14" i="21"/>
  <c r="G14" i="21"/>
  <c r="CA12" i="21"/>
  <c r="AK12" i="21"/>
  <c r="BS11" i="21"/>
  <c r="AB11" i="21"/>
  <c r="O11" i="21"/>
  <c r="BK10" i="21"/>
  <c r="T10" i="21"/>
  <c r="E10" i="21"/>
  <c r="AM9" i="21"/>
  <c r="L9" i="21"/>
  <c r="AC6" i="21"/>
  <c r="M6" i="21"/>
  <c r="L5" i="21"/>
  <c r="E14" i="21"/>
  <c r="AJ12" i="21"/>
  <c r="U12" i="21"/>
  <c r="D10" i="21"/>
  <c r="CI8" i="21"/>
  <c r="AE8" i="21"/>
  <c r="U7" i="21"/>
  <c r="E7" i="21"/>
  <c r="AB5" i="21"/>
  <c r="BC8" i="22"/>
  <c r="BC16" i="22"/>
  <c r="BC9" i="22"/>
  <c r="BC17" i="22"/>
  <c r="BC20" i="22"/>
  <c r="BC5" i="22"/>
  <c r="BC7" i="22"/>
  <c r="BC11" i="22"/>
  <c r="BC13" i="22"/>
  <c r="BC15" i="22"/>
  <c r="BC4" i="22"/>
  <c r="BC19" i="22"/>
  <c r="BC6" i="22"/>
  <c r="BC10" i="22"/>
  <c r="BC12" i="22"/>
  <c r="BC14" i="22"/>
  <c r="AU8" i="22"/>
  <c r="AU16" i="22"/>
  <c r="AU9" i="22"/>
  <c r="AU17" i="22"/>
  <c r="AU10" i="22"/>
  <c r="AU14" i="22"/>
  <c r="AU20" i="22"/>
  <c r="AU18" i="22"/>
  <c r="AU5" i="22"/>
  <c r="AU7" i="22"/>
  <c r="AU11" i="22"/>
  <c r="AU13" i="22"/>
  <c r="AU15" i="22"/>
  <c r="AU4" i="22"/>
  <c r="AU19" i="22"/>
  <c r="AU6" i="22"/>
  <c r="CM20" i="21"/>
  <c r="CM11" i="21"/>
  <c r="CM9" i="21"/>
  <c r="CM17" i="21"/>
  <c r="CE20" i="21"/>
  <c r="CE11" i="21"/>
  <c r="CE9" i="21"/>
  <c r="CE17" i="21"/>
  <c r="BW20" i="21"/>
  <c r="BW11" i="21"/>
  <c r="BW9" i="21"/>
  <c r="BW2" i="21" s="1"/>
  <c r="BV24" i="2" s="1"/>
  <c r="BW17" i="21"/>
  <c r="BO20" i="21"/>
  <c r="BO11" i="21"/>
  <c r="BO9" i="21"/>
  <c r="BO17" i="21"/>
  <c r="BG20" i="21"/>
  <c r="BG11" i="21"/>
  <c r="BG9" i="21"/>
  <c r="BG17" i="21"/>
  <c r="AY20" i="21"/>
  <c r="AY11" i="21"/>
  <c r="AY9" i="21"/>
  <c r="AY17" i="21"/>
  <c r="AQ20" i="21"/>
  <c r="AQ11" i="21"/>
  <c r="AQ9" i="21"/>
  <c r="AQ17" i="21"/>
  <c r="AI20" i="21"/>
  <c r="AI11" i="21"/>
  <c r="AI9" i="21"/>
  <c r="AI17" i="21"/>
  <c r="AA20" i="21"/>
  <c r="AA11" i="21"/>
  <c r="AA9" i="21"/>
  <c r="AA17" i="21"/>
  <c r="S20" i="21"/>
  <c r="S11" i="21"/>
  <c r="S9" i="21"/>
  <c r="S17" i="21"/>
  <c r="K11" i="21"/>
  <c r="K9" i="21"/>
  <c r="K2" i="21" s="1"/>
  <c r="J24" i="2" s="1"/>
  <c r="K17" i="21"/>
  <c r="BG18" i="21"/>
  <c r="K18" i="21"/>
  <c r="BW16" i="21"/>
  <c r="AQ16" i="21"/>
  <c r="K16" i="21"/>
  <c r="BO12" i="21"/>
  <c r="AI12" i="21"/>
  <c r="BO10" i="21"/>
  <c r="AI10" i="21"/>
  <c r="BO8" i="21"/>
  <c r="AI8" i="21"/>
  <c r="CM4" i="21"/>
  <c r="CM2" i="21" s="1"/>
  <c r="CL24" i="2" s="1"/>
  <c r="BG4" i="21"/>
  <c r="AA4" i="21"/>
  <c r="CO6" i="22"/>
  <c r="CO14" i="22"/>
  <c r="CO7" i="22"/>
  <c r="CO15" i="22"/>
  <c r="CO4" i="22"/>
  <c r="CO19" i="22"/>
  <c r="CO8" i="22"/>
  <c r="CO10" i="22"/>
  <c r="CO12" i="22"/>
  <c r="CO16" i="22"/>
  <c r="CO18" i="22"/>
  <c r="CO20" i="22"/>
  <c r="CO5" i="22"/>
  <c r="CO9" i="22"/>
  <c r="CO11" i="22"/>
  <c r="CO13" i="22"/>
  <c r="CG6" i="22"/>
  <c r="CG14" i="22"/>
  <c r="CG7" i="22"/>
  <c r="CG15" i="22"/>
  <c r="CG9" i="22"/>
  <c r="CG11" i="22"/>
  <c r="CG13" i="22"/>
  <c r="CG17" i="22"/>
  <c r="CG4" i="22"/>
  <c r="CG8" i="22"/>
  <c r="CG10" i="22"/>
  <c r="CG12" i="22"/>
  <c r="CG16" i="22"/>
  <c r="CG18" i="22"/>
  <c r="CG20" i="22"/>
  <c r="CG5" i="22"/>
  <c r="BY6" i="22"/>
  <c r="BY14" i="22"/>
  <c r="BY7" i="22"/>
  <c r="BY15" i="22"/>
  <c r="BY20" i="22"/>
  <c r="BY5" i="22"/>
  <c r="BY9" i="22"/>
  <c r="BY11" i="22"/>
  <c r="BY13" i="22"/>
  <c r="BY17" i="22"/>
  <c r="BY4" i="22"/>
  <c r="BY19" i="22"/>
  <c r="BY8" i="22"/>
  <c r="BY10" i="22"/>
  <c r="BY12" i="22"/>
  <c r="BQ6" i="22"/>
  <c r="BQ14" i="22"/>
  <c r="BQ7" i="22"/>
  <c r="BQ15" i="22"/>
  <c r="BQ8" i="22"/>
  <c r="BQ10" i="22"/>
  <c r="BQ12" i="22"/>
  <c r="BQ16" i="22"/>
  <c r="BQ18" i="22"/>
  <c r="BQ20" i="22"/>
  <c r="BQ5" i="22"/>
  <c r="BQ9" i="22"/>
  <c r="BQ11" i="22"/>
  <c r="BQ13" i="22"/>
  <c r="BQ17" i="22"/>
  <c r="BQ4" i="22"/>
  <c r="BI6" i="22"/>
  <c r="BI14" i="22"/>
  <c r="BI7" i="22"/>
  <c r="BI15" i="22"/>
  <c r="BI4" i="22"/>
  <c r="BI19" i="22"/>
  <c r="BI8" i="22"/>
  <c r="BI10" i="22"/>
  <c r="BI12" i="22"/>
  <c r="BI16" i="22"/>
  <c r="BI18" i="22"/>
  <c r="BI20" i="22"/>
  <c r="BI5" i="22"/>
  <c r="BI9" i="22"/>
  <c r="BI11" i="22"/>
  <c r="BI13" i="22"/>
  <c r="BA6" i="22"/>
  <c r="BA14" i="22"/>
  <c r="BA7" i="22"/>
  <c r="BA15" i="22"/>
  <c r="BA9" i="22"/>
  <c r="BA11" i="22"/>
  <c r="BA13" i="22"/>
  <c r="BA17" i="22"/>
  <c r="BA4" i="22"/>
  <c r="BA8" i="22"/>
  <c r="BA10" i="22"/>
  <c r="BA12" i="22"/>
  <c r="BA16" i="22"/>
  <c r="BA18" i="22"/>
  <c r="BA20" i="22"/>
  <c r="BA5" i="22"/>
  <c r="AS6" i="22"/>
  <c r="AS14" i="22"/>
  <c r="AS7" i="22"/>
  <c r="AS15" i="22"/>
  <c r="AS20" i="22"/>
  <c r="AS5" i="22"/>
  <c r="AS9" i="22"/>
  <c r="AS11" i="22"/>
  <c r="AS13" i="22"/>
  <c r="AS17" i="22"/>
  <c r="AS4" i="22"/>
  <c r="AS19" i="22"/>
  <c r="AS8" i="22"/>
  <c r="AS10" i="22"/>
  <c r="AS12" i="22"/>
  <c r="AK6" i="22"/>
  <c r="AK14" i="22"/>
  <c r="AK7" i="22"/>
  <c r="AK15" i="22"/>
  <c r="AK8" i="22"/>
  <c r="AK10" i="22"/>
  <c r="AK12" i="22"/>
  <c r="AK16" i="22"/>
  <c r="AK18" i="22"/>
  <c r="AK20" i="22"/>
  <c r="AK5" i="22"/>
  <c r="AK9" i="22"/>
  <c r="AK11" i="22"/>
  <c r="AK13" i="22"/>
  <c r="AK17" i="22"/>
  <c r="AK4" i="22"/>
  <c r="AK2" i="22" s="1"/>
  <c r="AJ28" i="2" s="1"/>
  <c r="AJ29" i="2" s="1"/>
  <c r="AC6" i="22"/>
  <c r="AC14" i="22"/>
  <c r="AC7" i="22"/>
  <c r="AC15" i="22"/>
  <c r="AC4" i="22"/>
  <c r="AC19" i="22"/>
  <c r="AC8" i="22"/>
  <c r="AC10" i="22"/>
  <c r="AC12" i="22"/>
  <c r="AC16" i="22"/>
  <c r="AC18" i="22"/>
  <c r="AC20" i="22"/>
  <c r="AC5" i="22"/>
  <c r="AC9" i="22"/>
  <c r="AC11" i="22"/>
  <c r="AC13" i="22"/>
  <c r="U6" i="22"/>
  <c r="U14" i="22"/>
  <c r="U7" i="22"/>
  <c r="U15" i="22"/>
  <c r="U9" i="22"/>
  <c r="U11" i="22"/>
  <c r="U13" i="22"/>
  <c r="U17" i="22"/>
  <c r="U4" i="22"/>
  <c r="U8" i="22"/>
  <c r="U10" i="22"/>
  <c r="U12" i="22"/>
  <c r="U16" i="22"/>
  <c r="U18" i="22"/>
  <c r="U20" i="22"/>
  <c r="U5" i="22"/>
  <c r="M6" i="22"/>
  <c r="M14" i="22"/>
  <c r="M7" i="22"/>
  <c r="M15" i="22"/>
  <c r="M20" i="22"/>
  <c r="M5" i="22"/>
  <c r="M9" i="22"/>
  <c r="M11" i="22"/>
  <c r="M13" i="22"/>
  <c r="M17" i="22"/>
  <c r="M4" i="22"/>
  <c r="M19" i="22"/>
  <c r="M8" i="22"/>
  <c r="M10" i="22"/>
  <c r="M12" i="22"/>
  <c r="E6" i="22"/>
  <c r="C6" i="22" s="1"/>
  <c r="E14" i="22"/>
  <c r="E7" i="22"/>
  <c r="E15" i="22"/>
  <c r="E8" i="22"/>
  <c r="E10" i="22"/>
  <c r="E12" i="22"/>
  <c r="C12" i="22" s="1"/>
  <c r="E16" i="22"/>
  <c r="E18" i="22"/>
  <c r="E20" i="22"/>
  <c r="E5" i="22"/>
  <c r="E9" i="22"/>
  <c r="E11" i="22"/>
  <c r="E13" i="22"/>
  <c r="E17" i="22"/>
  <c r="E4" i="22"/>
  <c r="E19" i="22"/>
  <c r="BC18" i="22"/>
  <c r="M18" i="22"/>
  <c r="BY16" i="22"/>
  <c r="AU12" i="22"/>
  <c r="CK10" i="22"/>
  <c r="CK18" i="22"/>
  <c r="CK20" i="22"/>
  <c r="CK11" i="22"/>
  <c r="CK19" i="22"/>
  <c r="CK16" i="22"/>
  <c r="CK5" i="22"/>
  <c r="CK7" i="22"/>
  <c r="CK9" i="22"/>
  <c r="CK13" i="22"/>
  <c r="CK15" i="22"/>
  <c r="CK17" i="22"/>
  <c r="CK4" i="22"/>
  <c r="CK6" i="22"/>
  <c r="CK8" i="22"/>
  <c r="CC10" i="22"/>
  <c r="CC18" i="22"/>
  <c r="CC20" i="22"/>
  <c r="CC11" i="22"/>
  <c r="CC19" i="22"/>
  <c r="CC4" i="22"/>
  <c r="CC6" i="22"/>
  <c r="CC8" i="22"/>
  <c r="CC12" i="22"/>
  <c r="CC14" i="22"/>
  <c r="CC16" i="22"/>
  <c r="CC5" i="22"/>
  <c r="CC7" i="22"/>
  <c r="CC9" i="22"/>
  <c r="CC13" i="22"/>
  <c r="CC15" i="22"/>
  <c r="CC17" i="22"/>
  <c r="BU10" i="22"/>
  <c r="BU18" i="22"/>
  <c r="BU20" i="22"/>
  <c r="BU11" i="22"/>
  <c r="BU19" i="22"/>
  <c r="BU15" i="22"/>
  <c r="BU17" i="22"/>
  <c r="BU4" i="22"/>
  <c r="BU6" i="22"/>
  <c r="BU8" i="22"/>
  <c r="BU12" i="22"/>
  <c r="BU14" i="22"/>
  <c r="BU16" i="22"/>
  <c r="BU5" i="22"/>
  <c r="BU7" i="22"/>
  <c r="BU9" i="22"/>
  <c r="BM10" i="22"/>
  <c r="BM18" i="22"/>
  <c r="BM20" i="22"/>
  <c r="BM11" i="22"/>
  <c r="BM19" i="22"/>
  <c r="BM5" i="22"/>
  <c r="BM7" i="22"/>
  <c r="BM9" i="22"/>
  <c r="BM13" i="22"/>
  <c r="BM15" i="22"/>
  <c r="BM4" i="22"/>
  <c r="BM6" i="22"/>
  <c r="BM8" i="22"/>
  <c r="BM12" i="22"/>
  <c r="BM14" i="22"/>
  <c r="BM16" i="22"/>
  <c r="BE10" i="22"/>
  <c r="BE18" i="22"/>
  <c r="BE20" i="22"/>
  <c r="BE11" i="22"/>
  <c r="BE19" i="22"/>
  <c r="BE16" i="22"/>
  <c r="BE5" i="22"/>
  <c r="BE7" i="22"/>
  <c r="BE9" i="22"/>
  <c r="BE13" i="22"/>
  <c r="BE15" i="22"/>
  <c r="BE17" i="22"/>
  <c r="BE4" i="22"/>
  <c r="BE6" i="22"/>
  <c r="BE8" i="22"/>
  <c r="AW10" i="22"/>
  <c r="AW18" i="22"/>
  <c r="AW20" i="22"/>
  <c r="AW11" i="22"/>
  <c r="AW19" i="22"/>
  <c r="AW4" i="22"/>
  <c r="AW6" i="22"/>
  <c r="AW8" i="22"/>
  <c r="AW12" i="22"/>
  <c r="AW14" i="22"/>
  <c r="AW16" i="22"/>
  <c r="AW5" i="22"/>
  <c r="AW7" i="22"/>
  <c r="AW9" i="22"/>
  <c r="AW13" i="22"/>
  <c r="AW15" i="22"/>
  <c r="AW17" i="22"/>
  <c r="AO10" i="22"/>
  <c r="AO18" i="22"/>
  <c r="AO20" i="22"/>
  <c r="AO11" i="22"/>
  <c r="AO19" i="22"/>
  <c r="AO15" i="22"/>
  <c r="AO17" i="22"/>
  <c r="AO4" i="22"/>
  <c r="AO6" i="22"/>
  <c r="AO8" i="22"/>
  <c r="AO12" i="22"/>
  <c r="AO14" i="22"/>
  <c r="AO16" i="22"/>
  <c r="AO5" i="22"/>
  <c r="AO7" i="22"/>
  <c r="AO9" i="22"/>
  <c r="AG10" i="22"/>
  <c r="AG18" i="22"/>
  <c r="AG20" i="22"/>
  <c r="AG11" i="22"/>
  <c r="AG19" i="22"/>
  <c r="AG5" i="22"/>
  <c r="AG7" i="22"/>
  <c r="AG9" i="22"/>
  <c r="AG13" i="22"/>
  <c r="AG15" i="22"/>
  <c r="AG17" i="22"/>
  <c r="AG4" i="22"/>
  <c r="AG6" i="22"/>
  <c r="AG8" i="22"/>
  <c r="AG12" i="22"/>
  <c r="AG14" i="22"/>
  <c r="AG16" i="22"/>
  <c r="Y10" i="22"/>
  <c r="Y18" i="22"/>
  <c r="Y20" i="22"/>
  <c r="Y11" i="22"/>
  <c r="Y19" i="22"/>
  <c r="Y16" i="22"/>
  <c r="Y5" i="22"/>
  <c r="Y7" i="22"/>
  <c r="Y9" i="22"/>
  <c r="Y13" i="22"/>
  <c r="Y15" i="22"/>
  <c r="Y17" i="22"/>
  <c r="Y4" i="22"/>
  <c r="Y2" i="22" s="1"/>
  <c r="X28" i="2" s="1"/>
  <c r="X29" i="2" s="1"/>
  <c r="Y6" i="22"/>
  <c r="Y8" i="22"/>
  <c r="Q10" i="22"/>
  <c r="Q18" i="22"/>
  <c r="Q20" i="22"/>
  <c r="Q11" i="22"/>
  <c r="Q19" i="22"/>
  <c r="Q4" i="22"/>
  <c r="Q6" i="22"/>
  <c r="Q8" i="22"/>
  <c r="Q12" i="22"/>
  <c r="Q14" i="22"/>
  <c r="Q16" i="22"/>
  <c r="Q5" i="22"/>
  <c r="Q7" i="22"/>
  <c r="Q9" i="22"/>
  <c r="Q13" i="22"/>
  <c r="Q15" i="22"/>
  <c r="Q17" i="22"/>
  <c r="I10" i="22"/>
  <c r="I18" i="22"/>
  <c r="I20" i="22"/>
  <c r="I11" i="22"/>
  <c r="I19" i="22"/>
  <c r="I15" i="22"/>
  <c r="I17" i="22"/>
  <c r="I4" i="22"/>
  <c r="I6" i="22"/>
  <c r="I8" i="22"/>
  <c r="I12" i="22"/>
  <c r="I14" i="22"/>
  <c r="I16" i="22"/>
  <c r="I5" i="22"/>
  <c r="I7" i="22"/>
  <c r="I9" i="22"/>
  <c r="BO7" i="21"/>
  <c r="AI7" i="21"/>
  <c r="CE6" i="21"/>
  <c r="AY6" i="21"/>
  <c r="S6" i="21"/>
  <c r="S2" i="21" s="1"/>
  <c r="R24" i="2" s="1"/>
  <c r="BO5" i="21"/>
  <c r="AI5" i="21"/>
  <c r="BX16" i="22"/>
  <c r="AR16" i="22"/>
  <c r="L16" i="22"/>
  <c r="AM15" i="22"/>
  <c r="G15" i="22"/>
  <c r="BN14" i="22"/>
  <c r="AH14" i="22"/>
  <c r="W14" i="22"/>
  <c r="CD13" i="22"/>
  <c r="AX13" i="22"/>
  <c r="AM13" i="22"/>
  <c r="R13" i="22"/>
  <c r="G13" i="22"/>
  <c r="BN12" i="22"/>
  <c r="AH12" i="22"/>
  <c r="BP8" i="22"/>
  <c r="AJ8" i="22"/>
  <c r="D8" i="22"/>
  <c r="AE7" i="22"/>
  <c r="CL6" i="22"/>
  <c r="BF6" i="22"/>
  <c r="Z6" i="22"/>
  <c r="O6" i="22"/>
  <c r="BV5" i="22"/>
  <c r="AP5" i="22"/>
  <c r="AE5" i="22"/>
  <c r="J5" i="22"/>
  <c r="CL4" i="22"/>
  <c r="BF4" i="22"/>
  <c r="Z4" i="22"/>
  <c r="CK8" i="23"/>
  <c r="CK16" i="23"/>
  <c r="CK6" i="23"/>
  <c r="CK14" i="23"/>
  <c r="CK9" i="23"/>
  <c r="CK17" i="23"/>
  <c r="CK7" i="23"/>
  <c r="CK20" i="23"/>
  <c r="CK15" i="23"/>
  <c r="CK5" i="23"/>
  <c r="CK4" i="23"/>
  <c r="CK11" i="23"/>
  <c r="CK12" i="23"/>
  <c r="CC8" i="23"/>
  <c r="CC16" i="23"/>
  <c r="CC6" i="23"/>
  <c r="CC14" i="23"/>
  <c r="CC9" i="23"/>
  <c r="CC17" i="23"/>
  <c r="CC7" i="23"/>
  <c r="CC4" i="23"/>
  <c r="CC11" i="23"/>
  <c r="CC12" i="23"/>
  <c r="CC19" i="23"/>
  <c r="CC20" i="23"/>
  <c r="CC5" i="23"/>
  <c r="CC18" i="23"/>
  <c r="BU8" i="23"/>
  <c r="BU16" i="23"/>
  <c r="BU6" i="23"/>
  <c r="BU14" i="23"/>
  <c r="BU9" i="23"/>
  <c r="BU17" i="23"/>
  <c r="BU7" i="23"/>
  <c r="BU20" i="23"/>
  <c r="BU15" i="23"/>
  <c r="BU5" i="23"/>
  <c r="BU4" i="23"/>
  <c r="BU13" i="23"/>
  <c r="BM8" i="23"/>
  <c r="BM16" i="23"/>
  <c r="BM6" i="23"/>
  <c r="BM14" i="23"/>
  <c r="BM9" i="23"/>
  <c r="BM17" i="23"/>
  <c r="BM7" i="23"/>
  <c r="BM11" i="23"/>
  <c r="BM12" i="23"/>
  <c r="BM4" i="23"/>
  <c r="BM13" i="23"/>
  <c r="BM15" i="23"/>
  <c r="BM18" i="23"/>
  <c r="BM20" i="23"/>
  <c r="BM5" i="23"/>
  <c r="BM10" i="23"/>
  <c r="BE8" i="23"/>
  <c r="BE16" i="23"/>
  <c r="BE6" i="23"/>
  <c r="BE14" i="23"/>
  <c r="BE9" i="23"/>
  <c r="BE17" i="23"/>
  <c r="BE7" i="23"/>
  <c r="BE20" i="23"/>
  <c r="BE10" i="23"/>
  <c r="BE5" i="23"/>
  <c r="BE11" i="23"/>
  <c r="BE12" i="23"/>
  <c r="BE4" i="23"/>
  <c r="AW8" i="23"/>
  <c r="AW16" i="23"/>
  <c r="AW6" i="23"/>
  <c r="AW14" i="23"/>
  <c r="AW9" i="23"/>
  <c r="AW17" i="23"/>
  <c r="AW7" i="23"/>
  <c r="AW13" i="23"/>
  <c r="AW4" i="23"/>
  <c r="AW19" i="23"/>
  <c r="AW20" i="23"/>
  <c r="AW5" i="23"/>
  <c r="AW18" i="23"/>
  <c r="AO20" i="23"/>
  <c r="AO8" i="23"/>
  <c r="AO16" i="23"/>
  <c r="AO6" i="23"/>
  <c r="AO14" i="23"/>
  <c r="AO9" i="23"/>
  <c r="AO17" i="23"/>
  <c r="AO7" i="23"/>
  <c r="AO10" i="23"/>
  <c r="AO5" i="23"/>
  <c r="AO13" i="23"/>
  <c r="AO4" i="23"/>
  <c r="AG20" i="23"/>
  <c r="AG8" i="23"/>
  <c r="AG16" i="23"/>
  <c r="AG6" i="23"/>
  <c r="AG14" i="23"/>
  <c r="AG9" i="23"/>
  <c r="AG17" i="23"/>
  <c r="AG7" i="23"/>
  <c r="AG4" i="23"/>
  <c r="AG10" i="23"/>
  <c r="AG18" i="23"/>
  <c r="AG5" i="23"/>
  <c r="AG15" i="23"/>
  <c r="Y20" i="23"/>
  <c r="Y8" i="23"/>
  <c r="Y16" i="23"/>
  <c r="Y6" i="23"/>
  <c r="Y14" i="23"/>
  <c r="Y9" i="23"/>
  <c r="Y17" i="23"/>
  <c r="Y7" i="23"/>
  <c r="Y15" i="23"/>
  <c r="Y5" i="23"/>
  <c r="Y4" i="23"/>
  <c r="Y11" i="23"/>
  <c r="Y12" i="23"/>
  <c r="Q20" i="23"/>
  <c r="Q8" i="23"/>
  <c r="Q16" i="23"/>
  <c r="Q6" i="23"/>
  <c r="Q14" i="23"/>
  <c r="Q9" i="23"/>
  <c r="Q17" i="23"/>
  <c r="Q7" i="23"/>
  <c r="Q18" i="23"/>
  <c r="Q4" i="23"/>
  <c r="Q10" i="23"/>
  <c r="Q11" i="23"/>
  <c r="Q12" i="23"/>
  <c r="Q19" i="23"/>
  <c r="Q5" i="23"/>
  <c r="I20" i="23"/>
  <c r="I8" i="23"/>
  <c r="I16" i="23"/>
  <c r="I6" i="23"/>
  <c r="I14" i="23"/>
  <c r="I9" i="23"/>
  <c r="I17" i="23"/>
  <c r="I7" i="23"/>
  <c r="I15" i="23"/>
  <c r="I5" i="23"/>
  <c r="I18" i="23"/>
  <c r="I4" i="23"/>
  <c r="I13" i="23"/>
  <c r="BM19" i="23"/>
  <c r="O18" i="23"/>
  <c r="AQ14" i="23"/>
  <c r="S14" i="23"/>
  <c r="CE13" i="23"/>
  <c r="BE13" i="23"/>
  <c r="G13" i="23"/>
  <c r="BU12" i="23"/>
  <c r="CH11" i="23"/>
  <c r="AJ11" i="23"/>
  <c r="I11" i="23"/>
  <c r="AW10" i="23"/>
  <c r="CF9" i="23"/>
  <c r="T9" i="23"/>
  <c r="CN9" i="22"/>
  <c r="CN17" i="22"/>
  <c r="CN10" i="22"/>
  <c r="CN18" i="22"/>
  <c r="CF9" i="22"/>
  <c r="CF17" i="22"/>
  <c r="CF10" i="22"/>
  <c r="CF18" i="22"/>
  <c r="BX9" i="22"/>
  <c r="BX17" i="22"/>
  <c r="BX10" i="22"/>
  <c r="BX18" i="22"/>
  <c r="BP9" i="22"/>
  <c r="BP17" i="22"/>
  <c r="BP10" i="22"/>
  <c r="BP18" i="22"/>
  <c r="BH9" i="22"/>
  <c r="BH17" i="22"/>
  <c r="BH10" i="22"/>
  <c r="BH18" i="22"/>
  <c r="AZ9" i="22"/>
  <c r="AZ17" i="22"/>
  <c r="AZ10" i="22"/>
  <c r="AZ18" i="22"/>
  <c r="AR9" i="22"/>
  <c r="AR17" i="22"/>
  <c r="AR10" i="22"/>
  <c r="AR18" i="22"/>
  <c r="AJ9" i="22"/>
  <c r="AJ17" i="22"/>
  <c r="AJ10" i="22"/>
  <c r="AJ18" i="22"/>
  <c r="AB9" i="22"/>
  <c r="AB17" i="22"/>
  <c r="AB10" i="22"/>
  <c r="AB18" i="22"/>
  <c r="T9" i="22"/>
  <c r="T17" i="22"/>
  <c r="T10" i="22"/>
  <c r="T18" i="22"/>
  <c r="L9" i="22"/>
  <c r="L17" i="22"/>
  <c r="L10" i="22"/>
  <c r="L18" i="22"/>
  <c r="D9" i="22"/>
  <c r="D17" i="22"/>
  <c r="D10" i="22"/>
  <c r="D18" i="22"/>
  <c r="BP19" i="22"/>
  <c r="AJ19" i="22"/>
  <c r="O19" i="22"/>
  <c r="D19" i="22"/>
  <c r="AE18" i="22"/>
  <c r="BF17" i="22"/>
  <c r="Z17" i="22"/>
  <c r="CN13" i="22"/>
  <c r="BH13" i="22"/>
  <c r="AB13" i="22"/>
  <c r="BX12" i="22"/>
  <c r="AR12" i="22"/>
  <c r="W12" i="22"/>
  <c r="L12" i="22"/>
  <c r="CN11" i="22"/>
  <c r="CD11" i="22"/>
  <c r="BH11" i="22"/>
  <c r="AX11" i="22"/>
  <c r="AM11" i="22"/>
  <c r="AB11" i="22"/>
  <c r="R11" i="22"/>
  <c r="G11" i="22"/>
  <c r="BN10" i="22"/>
  <c r="AH10" i="22"/>
  <c r="W10" i="22"/>
  <c r="CD9" i="22"/>
  <c r="AX9" i="22"/>
  <c r="R9" i="22"/>
  <c r="CF5" i="22"/>
  <c r="AZ5" i="22"/>
  <c r="T5" i="22"/>
  <c r="BP4" i="22"/>
  <c r="AJ4" i="22"/>
  <c r="O4" i="22"/>
  <c r="D4" i="22"/>
  <c r="CF20" i="22"/>
  <c r="BV20" i="22"/>
  <c r="AZ20" i="22"/>
  <c r="AP20" i="22"/>
  <c r="AE20" i="22"/>
  <c r="T20" i="22"/>
  <c r="J20" i="22"/>
  <c r="CJ20" i="23"/>
  <c r="CJ11" i="23"/>
  <c r="CJ19" i="23"/>
  <c r="CJ9" i="23"/>
  <c r="CJ17" i="23"/>
  <c r="CJ4" i="23"/>
  <c r="CJ12" i="23"/>
  <c r="CJ6" i="23"/>
  <c r="CJ13" i="23"/>
  <c r="CJ5" i="23"/>
  <c r="CJ8" i="23"/>
  <c r="CJ16" i="23"/>
  <c r="CJ7" i="23"/>
  <c r="CB20" i="23"/>
  <c r="CB11" i="23"/>
  <c r="CB19" i="23"/>
  <c r="CB9" i="23"/>
  <c r="CB17" i="23"/>
  <c r="CB4" i="23"/>
  <c r="CB12" i="23"/>
  <c r="CB10" i="23"/>
  <c r="CB7" i="23"/>
  <c r="CB13" i="23"/>
  <c r="CB6" i="23"/>
  <c r="CB5" i="23"/>
  <c r="CB8" i="23"/>
  <c r="BT20" i="23"/>
  <c r="BT11" i="23"/>
  <c r="BT19" i="23"/>
  <c r="BT9" i="23"/>
  <c r="BT17" i="23"/>
  <c r="BT4" i="23"/>
  <c r="BT12" i="23"/>
  <c r="BT6" i="23"/>
  <c r="BT18" i="23"/>
  <c r="BT5" i="23"/>
  <c r="BT8" i="23"/>
  <c r="BT10" i="23"/>
  <c r="BT7" i="23"/>
  <c r="BT14" i="23"/>
  <c r="BT15" i="23"/>
  <c r="BL20" i="23"/>
  <c r="BL11" i="23"/>
  <c r="BL19" i="23"/>
  <c r="BL9" i="23"/>
  <c r="BL17" i="23"/>
  <c r="BL4" i="23"/>
  <c r="BL12" i="23"/>
  <c r="BL7" i="23"/>
  <c r="BL14" i="23"/>
  <c r="BL15" i="23"/>
  <c r="BL18" i="23"/>
  <c r="BL6" i="23"/>
  <c r="BL5" i="23"/>
  <c r="BL8" i="23"/>
  <c r="BD20" i="23"/>
  <c r="BD11" i="23"/>
  <c r="BD19" i="23"/>
  <c r="BD9" i="23"/>
  <c r="BD17" i="23"/>
  <c r="BD4" i="23"/>
  <c r="BD12" i="23"/>
  <c r="BD6" i="23"/>
  <c r="BD5" i="23"/>
  <c r="BD8" i="23"/>
  <c r="BD7" i="23"/>
  <c r="BD16" i="23"/>
  <c r="AV20" i="23"/>
  <c r="AV11" i="23"/>
  <c r="AV19" i="23"/>
  <c r="AV9" i="23"/>
  <c r="AV17" i="23"/>
  <c r="AV4" i="23"/>
  <c r="AV12" i="23"/>
  <c r="AV14" i="23"/>
  <c r="AV15" i="23"/>
  <c r="AV7" i="23"/>
  <c r="AV16" i="23"/>
  <c r="AV6" i="23"/>
  <c r="AV5" i="23"/>
  <c r="AV8" i="23"/>
  <c r="AV13" i="23"/>
  <c r="AN11" i="23"/>
  <c r="AN19" i="23"/>
  <c r="AN20" i="23"/>
  <c r="AN9" i="23"/>
  <c r="AN17" i="23"/>
  <c r="AN4" i="23"/>
  <c r="AN12" i="23"/>
  <c r="AN6" i="23"/>
  <c r="AN18" i="23"/>
  <c r="AN5" i="23"/>
  <c r="AN13" i="23"/>
  <c r="AN8" i="23"/>
  <c r="AN14" i="23"/>
  <c r="AN15" i="23"/>
  <c r="AN7" i="23"/>
  <c r="AN10" i="23"/>
  <c r="AF11" i="23"/>
  <c r="AF19" i="23"/>
  <c r="AF9" i="23"/>
  <c r="AF17" i="23"/>
  <c r="AF4" i="23"/>
  <c r="AF12" i="23"/>
  <c r="AF16" i="23"/>
  <c r="AF7" i="23"/>
  <c r="AF10" i="23"/>
  <c r="AF18" i="23"/>
  <c r="AF6" i="23"/>
  <c r="AF20" i="23"/>
  <c r="AF5" i="23"/>
  <c r="AF8" i="23"/>
  <c r="X11" i="23"/>
  <c r="X19" i="23"/>
  <c r="X9" i="23"/>
  <c r="X17" i="23"/>
  <c r="X4" i="23"/>
  <c r="X12" i="23"/>
  <c r="X10" i="23"/>
  <c r="X6" i="23"/>
  <c r="X13" i="23"/>
  <c r="X20" i="23"/>
  <c r="X5" i="23"/>
  <c r="X8" i="23"/>
  <c r="X16" i="23"/>
  <c r="X7" i="23"/>
  <c r="P20" i="23"/>
  <c r="P11" i="23"/>
  <c r="P19" i="23"/>
  <c r="P9" i="23"/>
  <c r="P17" i="23"/>
  <c r="P4" i="23"/>
  <c r="P12" i="23"/>
  <c r="P10" i="23"/>
  <c r="P7" i="23"/>
  <c r="P13" i="23"/>
  <c r="P6" i="23"/>
  <c r="P5" i="23"/>
  <c r="P8" i="23"/>
  <c r="P18" i="23"/>
  <c r="H11" i="23"/>
  <c r="H19" i="23"/>
  <c r="H20" i="23"/>
  <c r="H9" i="23"/>
  <c r="H17" i="23"/>
  <c r="H4" i="23"/>
  <c r="H12" i="23"/>
  <c r="H10" i="23"/>
  <c r="H6" i="23"/>
  <c r="H5" i="23"/>
  <c r="H18" i="23"/>
  <c r="H8" i="23"/>
  <c r="H7" i="23"/>
  <c r="H14" i="23"/>
  <c r="H15" i="23"/>
  <c r="BK19" i="23"/>
  <c r="AG19" i="23"/>
  <c r="CK18" i="23"/>
  <c r="BU18" i="23"/>
  <c r="CM15" i="23"/>
  <c r="AQ15" i="23"/>
  <c r="P14" i="23"/>
  <c r="CC13" i="23"/>
  <c r="BD13" i="23"/>
  <c r="S12" i="23"/>
  <c r="BH11" i="23"/>
  <c r="AG11" i="23"/>
  <c r="BU10" i="23"/>
  <c r="AV10" i="23"/>
  <c r="CF16" i="22"/>
  <c r="AZ16" i="22"/>
  <c r="T16" i="22"/>
  <c r="BP15" i="22"/>
  <c r="AJ15" i="22"/>
  <c r="O15" i="22"/>
  <c r="D15" i="22"/>
  <c r="CF14" i="22"/>
  <c r="BV14" i="22"/>
  <c r="AZ14" i="22"/>
  <c r="AP14" i="22"/>
  <c r="AE14" i="22"/>
  <c r="T14" i="22"/>
  <c r="J14" i="22"/>
  <c r="O13" i="22"/>
  <c r="BX8" i="22"/>
  <c r="AR8" i="22"/>
  <c r="L8" i="22"/>
  <c r="CN7" i="22"/>
  <c r="BH7" i="22"/>
  <c r="AM7" i="22"/>
  <c r="AB7" i="22"/>
  <c r="G7" i="22"/>
  <c r="BX6" i="22"/>
  <c r="BN6" i="22"/>
  <c r="AR6" i="22"/>
  <c r="AH6" i="22"/>
  <c r="W6" i="22"/>
  <c r="L6" i="22"/>
  <c r="AM5" i="22"/>
  <c r="G5" i="22"/>
  <c r="CI6" i="23"/>
  <c r="CI14" i="23"/>
  <c r="CI4" i="23"/>
  <c r="CI12" i="23"/>
  <c r="CI7" i="23"/>
  <c r="CI15" i="23"/>
  <c r="CI5" i="23"/>
  <c r="CI9" i="23"/>
  <c r="CI19" i="23"/>
  <c r="CI8" i="23"/>
  <c r="CI16" i="23"/>
  <c r="CI17" i="23"/>
  <c r="CI18" i="23"/>
  <c r="CI20" i="23"/>
  <c r="CI13" i="23"/>
  <c r="CA6" i="23"/>
  <c r="CA14" i="23"/>
  <c r="CA4" i="23"/>
  <c r="CA12" i="23"/>
  <c r="CA7" i="23"/>
  <c r="CA15" i="23"/>
  <c r="CA5" i="23"/>
  <c r="CA13" i="23"/>
  <c r="CA19" i="23"/>
  <c r="CA20" i="23"/>
  <c r="CA10" i="23"/>
  <c r="BS6" i="23"/>
  <c r="BS14" i="23"/>
  <c r="BS4" i="23"/>
  <c r="BS12" i="23"/>
  <c r="BS7" i="23"/>
  <c r="BS15" i="23"/>
  <c r="BS5" i="23"/>
  <c r="BS9" i="23"/>
  <c r="BS16" i="23"/>
  <c r="BS8" i="23"/>
  <c r="BS10" i="23"/>
  <c r="BS20" i="23"/>
  <c r="BS18" i="23"/>
  <c r="BK6" i="23"/>
  <c r="BK14" i="23"/>
  <c r="BK4" i="23"/>
  <c r="BK12" i="23"/>
  <c r="BK7" i="23"/>
  <c r="BK15" i="23"/>
  <c r="BK5" i="23"/>
  <c r="BK13" i="23"/>
  <c r="BK20" i="23"/>
  <c r="BK16" i="23"/>
  <c r="BK11" i="23"/>
  <c r="BC6" i="23"/>
  <c r="BC14" i="23"/>
  <c r="BC4" i="23"/>
  <c r="BC12" i="23"/>
  <c r="BC7" i="23"/>
  <c r="BC15" i="23"/>
  <c r="BC5" i="23"/>
  <c r="BC9" i="23"/>
  <c r="BC10" i="23"/>
  <c r="BC19" i="23"/>
  <c r="BC8" i="23"/>
  <c r="BC11" i="23"/>
  <c r="BC13" i="23"/>
  <c r="BC18" i="23"/>
  <c r="BC20" i="23"/>
  <c r="BC17" i="23"/>
  <c r="AU6" i="23"/>
  <c r="AU14" i="23"/>
  <c r="AU4" i="23"/>
  <c r="AU12" i="23"/>
  <c r="AU7" i="23"/>
  <c r="AU15" i="23"/>
  <c r="AU5" i="23"/>
  <c r="AU17" i="23"/>
  <c r="AU19" i="23"/>
  <c r="AU20" i="23"/>
  <c r="AU10" i="23"/>
  <c r="AM6" i="23"/>
  <c r="AM14" i="23"/>
  <c r="AM4" i="23"/>
  <c r="AM12" i="23"/>
  <c r="AM7" i="23"/>
  <c r="AM15" i="23"/>
  <c r="AM5" i="23"/>
  <c r="AM20" i="23"/>
  <c r="AM9" i="23"/>
  <c r="AM11" i="23"/>
  <c r="AM8" i="23"/>
  <c r="AM18" i="23"/>
  <c r="AE6" i="23"/>
  <c r="AE14" i="23"/>
  <c r="AE4" i="23"/>
  <c r="AE12" i="23"/>
  <c r="AE20" i="23"/>
  <c r="AE7" i="23"/>
  <c r="AE15" i="23"/>
  <c r="AE5" i="23"/>
  <c r="AE17" i="23"/>
  <c r="AE11" i="23"/>
  <c r="AE16" i="23"/>
  <c r="W6" i="23"/>
  <c r="W14" i="23"/>
  <c r="W4" i="23"/>
  <c r="W12" i="23"/>
  <c r="W7" i="23"/>
  <c r="W15" i="23"/>
  <c r="W20" i="23"/>
  <c r="W5" i="23"/>
  <c r="W9" i="23"/>
  <c r="W19" i="23"/>
  <c r="W8" i="23"/>
  <c r="W16" i="23"/>
  <c r="W17" i="23"/>
  <c r="W18" i="23"/>
  <c r="W13" i="23"/>
  <c r="O6" i="23"/>
  <c r="O14" i="23"/>
  <c r="O4" i="23"/>
  <c r="O12" i="23"/>
  <c r="O7" i="23"/>
  <c r="O15" i="23"/>
  <c r="O5" i="23"/>
  <c r="O13" i="23"/>
  <c r="O19" i="23"/>
  <c r="O20" i="23"/>
  <c r="G6" i="23"/>
  <c r="G14" i="23"/>
  <c r="G4" i="23"/>
  <c r="G12" i="23"/>
  <c r="G7" i="23"/>
  <c r="G15" i="23"/>
  <c r="G5" i="23"/>
  <c r="G9" i="23"/>
  <c r="G16" i="23"/>
  <c r="G8" i="23"/>
  <c r="G20" i="23"/>
  <c r="AE19" i="23"/>
  <c r="CJ18" i="23"/>
  <c r="BG17" i="23"/>
  <c r="O17" i="23"/>
  <c r="BL16" i="23"/>
  <c r="AN16" i="23"/>
  <c r="P16" i="23"/>
  <c r="CJ15" i="23"/>
  <c r="Q15" i="23"/>
  <c r="BG14" i="23"/>
  <c r="AF14" i="23"/>
  <c r="AY13" i="23"/>
  <c r="Y13" i="23"/>
  <c r="AO12" i="23"/>
  <c r="CA11" i="23"/>
  <c r="D11" i="23"/>
  <c r="BP10" i="23"/>
  <c r="O10" i="23"/>
  <c r="CA9" i="23"/>
  <c r="AU9" i="23"/>
  <c r="O9" i="23"/>
  <c r="CL7" i="22"/>
  <c r="CL15" i="22"/>
  <c r="CL8" i="22"/>
  <c r="CL16" i="22"/>
  <c r="CD7" i="22"/>
  <c r="CD15" i="22"/>
  <c r="CD8" i="22"/>
  <c r="CD16" i="22"/>
  <c r="BV7" i="22"/>
  <c r="BV15" i="22"/>
  <c r="BV8" i="22"/>
  <c r="BV16" i="22"/>
  <c r="BN7" i="22"/>
  <c r="BN15" i="22"/>
  <c r="BN8" i="22"/>
  <c r="BN16" i="22"/>
  <c r="BF7" i="22"/>
  <c r="BF15" i="22"/>
  <c r="BF8" i="22"/>
  <c r="BF16" i="22"/>
  <c r="AX7" i="22"/>
  <c r="AX15" i="22"/>
  <c r="AX8" i="22"/>
  <c r="AX16" i="22"/>
  <c r="AP7" i="22"/>
  <c r="AP15" i="22"/>
  <c r="AP8" i="22"/>
  <c r="AP16" i="22"/>
  <c r="AH7" i="22"/>
  <c r="AH15" i="22"/>
  <c r="AH8" i="22"/>
  <c r="AH16" i="22"/>
  <c r="Z7" i="22"/>
  <c r="Z15" i="22"/>
  <c r="Z8" i="22"/>
  <c r="Z16" i="22"/>
  <c r="R7" i="22"/>
  <c r="R15" i="22"/>
  <c r="R8" i="22"/>
  <c r="R16" i="22"/>
  <c r="J7" i="22"/>
  <c r="J15" i="22"/>
  <c r="J8" i="22"/>
  <c r="J16" i="22"/>
  <c r="BX19" i="22"/>
  <c r="BN19" i="22"/>
  <c r="AR19" i="22"/>
  <c r="AH19" i="22"/>
  <c r="W19" i="22"/>
  <c r="L19" i="22"/>
  <c r="CD18" i="22"/>
  <c r="AX18" i="22"/>
  <c r="AM18" i="22"/>
  <c r="R18" i="22"/>
  <c r="G18" i="22"/>
  <c r="BN17" i="22"/>
  <c r="AH17" i="22"/>
  <c r="BP13" i="22"/>
  <c r="AJ13" i="22"/>
  <c r="D13" i="22"/>
  <c r="CF12" i="22"/>
  <c r="AZ12" i="22"/>
  <c r="AE12" i="22"/>
  <c r="T12" i="22"/>
  <c r="CL11" i="22"/>
  <c r="BP11" i="22"/>
  <c r="BF11" i="22"/>
  <c r="AJ11" i="22"/>
  <c r="Z11" i="22"/>
  <c r="O11" i="22"/>
  <c r="D11" i="22"/>
  <c r="BV10" i="22"/>
  <c r="AP10" i="22"/>
  <c r="AE10" i="22"/>
  <c r="J10" i="22"/>
  <c r="CL9" i="22"/>
  <c r="BF9" i="22"/>
  <c r="Z9" i="22"/>
  <c r="CN5" i="22"/>
  <c r="BH5" i="22"/>
  <c r="AB5" i="22"/>
  <c r="BX4" i="22"/>
  <c r="AR4" i="22"/>
  <c r="W4" i="22"/>
  <c r="L4" i="22"/>
  <c r="CN20" i="22"/>
  <c r="CD20" i="22"/>
  <c r="BH20" i="22"/>
  <c r="AX20" i="22"/>
  <c r="AM20" i="22"/>
  <c r="AB20" i="22"/>
  <c r="R20" i="22"/>
  <c r="G20" i="22"/>
  <c r="CP9" i="23"/>
  <c r="CP17" i="23"/>
  <c r="CP7" i="23"/>
  <c r="CP15" i="23"/>
  <c r="CP10" i="23"/>
  <c r="CP18" i="23"/>
  <c r="CP8" i="23"/>
  <c r="CP4" i="23"/>
  <c r="CP20" i="23"/>
  <c r="CP11" i="23"/>
  <c r="CP6" i="23"/>
  <c r="CP12" i="23"/>
  <c r="CP13" i="23"/>
  <c r="CP5" i="23"/>
  <c r="CH9" i="23"/>
  <c r="CH17" i="23"/>
  <c r="CH7" i="23"/>
  <c r="CH15" i="23"/>
  <c r="CH10" i="23"/>
  <c r="CH18" i="23"/>
  <c r="CH8" i="23"/>
  <c r="CH14" i="23"/>
  <c r="CH5" i="23"/>
  <c r="CH4" i="23"/>
  <c r="CH20" i="23"/>
  <c r="CH6" i="23"/>
  <c r="BZ9" i="23"/>
  <c r="BZ17" i="23"/>
  <c r="BZ7" i="23"/>
  <c r="BZ15" i="23"/>
  <c r="BZ10" i="23"/>
  <c r="BZ18" i="23"/>
  <c r="BZ8" i="23"/>
  <c r="BZ4" i="23"/>
  <c r="BZ2" i="23" s="1"/>
  <c r="BY36" i="2" s="1"/>
  <c r="BZ11" i="23"/>
  <c r="BZ20" i="23"/>
  <c r="BZ6" i="23"/>
  <c r="BZ14" i="23"/>
  <c r="BZ5" i="23"/>
  <c r="BR9" i="23"/>
  <c r="BR17" i="23"/>
  <c r="BR7" i="23"/>
  <c r="BR15" i="23"/>
  <c r="BR10" i="23"/>
  <c r="BR18" i="23"/>
  <c r="BR8" i="23"/>
  <c r="BR5" i="23"/>
  <c r="BR11" i="23"/>
  <c r="BR19" i="23"/>
  <c r="BR4" i="23"/>
  <c r="BR20" i="23"/>
  <c r="BR6" i="23"/>
  <c r="BR16" i="23"/>
  <c r="BJ9" i="23"/>
  <c r="BJ17" i="23"/>
  <c r="BJ7" i="23"/>
  <c r="BJ15" i="23"/>
  <c r="BJ10" i="23"/>
  <c r="BJ18" i="23"/>
  <c r="BJ8" i="23"/>
  <c r="BJ4" i="23"/>
  <c r="BJ20" i="23"/>
  <c r="BJ16" i="23"/>
  <c r="BJ6" i="23"/>
  <c r="BJ5" i="23"/>
  <c r="BJ12" i="23"/>
  <c r="BJ13" i="23"/>
  <c r="BB9" i="23"/>
  <c r="BB17" i="23"/>
  <c r="BB7" i="23"/>
  <c r="BB15" i="23"/>
  <c r="BB10" i="23"/>
  <c r="BB18" i="23"/>
  <c r="BB8" i="23"/>
  <c r="BB5" i="23"/>
  <c r="BB12" i="23"/>
  <c r="BB13" i="23"/>
  <c r="BB4" i="23"/>
  <c r="BB20" i="23"/>
  <c r="BB6" i="23"/>
  <c r="AT9" i="23"/>
  <c r="AT17" i="23"/>
  <c r="AT7" i="23"/>
  <c r="AT15" i="23"/>
  <c r="AT10" i="23"/>
  <c r="AT18" i="23"/>
  <c r="AT8" i="23"/>
  <c r="AT4" i="23"/>
  <c r="AT16" i="23"/>
  <c r="AT20" i="23"/>
  <c r="AT6" i="23"/>
  <c r="AT5" i="23"/>
  <c r="AT14" i="23"/>
  <c r="AL20" i="23"/>
  <c r="AL9" i="23"/>
  <c r="AL17" i="23"/>
  <c r="AL7" i="23"/>
  <c r="AL15" i="23"/>
  <c r="AL10" i="23"/>
  <c r="AL18" i="23"/>
  <c r="AL8" i="23"/>
  <c r="AL12" i="23"/>
  <c r="AL13" i="23"/>
  <c r="AL5" i="23"/>
  <c r="AL14" i="23"/>
  <c r="AL16" i="23"/>
  <c r="AL19" i="23"/>
  <c r="AL4" i="23"/>
  <c r="AL6" i="23"/>
  <c r="AL11" i="23"/>
  <c r="AD9" i="23"/>
  <c r="AD17" i="23"/>
  <c r="AD20" i="23"/>
  <c r="AD7" i="23"/>
  <c r="AD15" i="23"/>
  <c r="AD10" i="23"/>
  <c r="AD18" i="23"/>
  <c r="AD8" i="23"/>
  <c r="AD4" i="23"/>
  <c r="AD11" i="23"/>
  <c r="AD6" i="23"/>
  <c r="AD12" i="23"/>
  <c r="AD13" i="23"/>
  <c r="AD5" i="23"/>
  <c r="V9" i="23"/>
  <c r="V17" i="23"/>
  <c r="V7" i="23"/>
  <c r="V15" i="23"/>
  <c r="V10" i="23"/>
  <c r="V18" i="23"/>
  <c r="V8" i="23"/>
  <c r="V14" i="23"/>
  <c r="V20" i="23"/>
  <c r="V5" i="23"/>
  <c r="V4" i="23"/>
  <c r="V6" i="23"/>
  <c r="V19" i="23"/>
  <c r="N9" i="23"/>
  <c r="N17" i="23"/>
  <c r="N7" i="23"/>
  <c r="N15" i="23"/>
  <c r="N10" i="23"/>
  <c r="N18" i="23"/>
  <c r="N8" i="23"/>
  <c r="N4" i="23"/>
  <c r="N11" i="23"/>
  <c r="N6" i="23"/>
  <c r="N14" i="23"/>
  <c r="N5" i="23"/>
  <c r="N20" i="23"/>
  <c r="F20" i="23"/>
  <c r="F9" i="23"/>
  <c r="C9" i="23" s="1"/>
  <c r="F17" i="23"/>
  <c r="F7" i="23"/>
  <c r="F15" i="23"/>
  <c r="F10" i="23"/>
  <c r="F18" i="23"/>
  <c r="F8" i="23"/>
  <c r="F5" i="23"/>
  <c r="F11" i="23"/>
  <c r="F19" i="23"/>
  <c r="F4" i="23"/>
  <c r="F6" i="23"/>
  <c r="F16" i="23"/>
  <c r="AD19" i="23"/>
  <c r="BP18" i="23"/>
  <c r="AV18" i="23"/>
  <c r="AE18" i="23"/>
  <c r="G18" i="23"/>
  <c r="CA17" i="23"/>
  <c r="AM16" i="23"/>
  <c r="O16" i="23"/>
  <c r="AO15" i="23"/>
  <c r="P15" i="23"/>
  <c r="CE14" i="23"/>
  <c r="BD14" i="23"/>
  <c r="AD14" i="23"/>
  <c r="F14" i="23"/>
  <c r="BT13" i="23"/>
  <c r="AU13" i="23"/>
  <c r="V13" i="23"/>
  <c r="CH12" i="23"/>
  <c r="AI12" i="23"/>
  <c r="AW11" i="23"/>
  <c r="W11" i="23"/>
  <c r="CK10" i="23"/>
  <c r="BL10" i="23"/>
  <c r="AM10" i="23"/>
  <c r="CN16" i="22"/>
  <c r="BH16" i="22"/>
  <c r="AB16" i="22"/>
  <c r="BX15" i="22"/>
  <c r="AR15" i="22"/>
  <c r="W15" i="22"/>
  <c r="L15" i="22"/>
  <c r="CN14" i="22"/>
  <c r="BH14" i="22"/>
  <c r="AM14" i="22"/>
  <c r="AB14" i="22"/>
  <c r="G14" i="22"/>
  <c r="W13" i="22"/>
  <c r="AX12" i="22"/>
  <c r="R12" i="22"/>
  <c r="CF8" i="22"/>
  <c r="AZ8" i="22"/>
  <c r="T8" i="22"/>
  <c r="BP7" i="22"/>
  <c r="AJ7" i="22"/>
  <c r="O7" i="22"/>
  <c r="D7" i="22"/>
  <c r="CF6" i="22"/>
  <c r="BV6" i="22"/>
  <c r="AZ6" i="22"/>
  <c r="AP6" i="22"/>
  <c r="AE6" i="22"/>
  <c r="T6" i="22"/>
  <c r="J6" i="22"/>
  <c r="CL5" i="22"/>
  <c r="BF5" i="22"/>
  <c r="Z5" i="22"/>
  <c r="O5" i="22"/>
  <c r="BV4" i="22"/>
  <c r="AP4" i="22"/>
  <c r="J4" i="22"/>
  <c r="CK19" i="23"/>
  <c r="BU19" i="23"/>
  <c r="I19" i="23"/>
  <c r="AU18" i="23"/>
  <c r="CB16" i="23"/>
  <c r="BC16" i="23"/>
  <c r="N16" i="23"/>
  <c r="CC15" i="23"/>
  <c r="BE15" i="23"/>
  <c r="CB14" i="23"/>
  <c r="BB14" i="23"/>
  <c r="BS13" i="23"/>
  <c r="AT13" i="23"/>
  <c r="I12" i="23"/>
  <c r="BU11" i="23"/>
  <c r="AU11" i="23"/>
  <c r="V11" i="23"/>
  <c r="CJ10" i="23"/>
  <c r="BK10" i="23"/>
  <c r="AJ10" i="23"/>
  <c r="I10" i="23"/>
  <c r="BK8" i="23"/>
  <c r="AE8" i="23"/>
  <c r="CF19" i="22"/>
  <c r="BV19" i="22"/>
  <c r="AZ19" i="22"/>
  <c r="AP19" i="22"/>
  <c r="AE19" i="22"/>
  <c r="T19" i="22"/>
  <c r="J19" i="22"/>
  <c r="CL18" i="22"/>
  <c r="BF18" i="22"/>
  <c r="Z18" i="22"/>
  <c r="O18" i="22"/>
  <c r="BV17" i="22"/>
  <c r="AP17" i="22"/>
  <c r="J17" i="22"/>
  <c r="BX13" i="22"/>
  <c r="AR13" i="22"/>
  <c r="L13" i="22"/>
  <c r="CN12" i="22"/>
  <c r="BH12" i="22"/>
  <c r="AM12" i="22"/>
  <c r="AB12" i="22"/>
  <c r="G12" i="22"/>
  <c r="BX11" i="22"/>
  <c r="BN11" i="22"/>
  <c r="AR11" i="22"/>
  <c r="AH11" i="22"/>
  <c r="L11" i="22"/>
  <c r="CD10" i="22"/>
  <c r="AX10" i="22"/>
  <c r="R10" i="22"/>
  <c r="BN9" i="22"/>
  <c r="AH9" i="22"/>
  <c r="BP5" i="22"/>
  <c r="AJ5" i="22"/>
  <c r="D5" i="22"/>
  <c r="CF4" i="22"/>
  <c r="AZ4" i="22"/>
  <c r="T4" i="22"/>
  <c r="CL20" i="22"/>
  <c r="BP20" i="22"/>
  <c r="BF20" i="22"/>
  <c r="AJ20" i="22"/>
  <c r="Z20" i="22"/>
  <c r="D20" i="22"/>
  <c r="CN7" i="23"/>
  <c r="CN15" i="23"/>
  <c r="CN5" i="23"/>
  <c r="CN13" i="23"/>
  <c r="CN8" i="23"/>
  <c r="CN16" i="23"/>
  <c r="CN6" i="23"/>
  <c r="CN10" i="23"/>
  <c r="CN11" i="23"/>
  <c r="CN20" i="23"/>
  <c r="CN9" i="23"/>
  <c r="CN12" i="23"/>
  <c r="CN14" i="23"/>
  <c r="CN19" i="23"/>
  <c r="CN4" i="23"/>
  <c r="CN2" i="23" s="1"/>
  <c r="CM36" i="2" s="1"/>
  <c r="CN18" i="23"/>
  <c r="CF7" i="23"/>
  <c r="CF15" i="23"/>
  <c r="CF5" i="23"/>
  <c r="CF13" i="23"/>
  <c r="CF8" i="23"/>
  <c r="CF16" i="23"/>
  <c r="CF6" i="23"/>
  <c r="CF4" i="23"/>
  <c r="CF10" i="23"/>
  <c r="CF11" i="23"/>
  <c r="CF20" i="23"/>
  <c r="BX7" i="23"/>
  <c r="BX15" i="23"/>
  <c r="BX5" i="23"/>
  <c r="BX13" i="23"/>
  <c r="BX8" i="23"/>
  <c r="BX16" i="23"/>
  <c r="BX6" i="23"/>
  <c r="BX12" i="23"/>
  <c r="BX20" i="23"/>
  <c r="BX9" i="23"/>
  <c r="BX18" i="23"/>
  <c r="BX4" i="23"/>
  <c r="BX2" i="23" s="1"/>
  <c r="BW36" i="2" s="1"/>
  <c r="BP7" i="23"/>
  <c r="BP15" i="23"/>
  <c r="BP5" i="23"/>
  <c r="BP13" i="23"/>
  <c r="BP8" i="23"/>
  <c r="BP16" i="23"/>
  <c r="BP6" i="23"/>
  <c r="BP4" i="23"/>
  <c r="BP2" i="23" s="1"/>
  <c r="BO36" i="2" s="1"/>
  <c r="BP12" i="23"/>
  <c r="BP20" i="23"/>
  <c r="BP17" i="23"/>
  <c r="BH7" i="23"/>
  <c r="BH15" i="23"/>
  <c r="BH5" i="23"/>
  <c r="BH13" i="23"/>
  <c r="BH8" i="23"/>
  <c r="BH16" i="23"/>
  <c r="BH6" i="23"/>
  <c r="BH20" i="23"/>
  <c r="BH9" i="23"/>
  <c r="BH17" i="23"/>
  <c r="BH19" i="23"/>
  <c r="BH4" i="23"/>
  <c r="BH14" i="23"/>
  <c r="BH18" i="23"/>
  <c r="AZ7" i="23"/>
  <c r="AZ15" i="23"/>
  <c r="AZ5" i="23"/>
  <c r="AZ13" i="23"/>
  <c r="AZ8" i="23"/>
  <c r="AZ16" i="23"/>
  <c r="AZ6" i="23"/>
  <c r="AZ14" i="23"/>
  <c r="AZ4" i="23"/>
  <c r="AZ20" i="23"/>
  <c r="AZ10" i="23"/>
  <c r="AZ11" i="23"/>
  <c r="AR7" i="23"/>
  <c r="AR15" i="23"/>
  <c r="AR5" i="23"/>
  <c r="AR13" i="23"/>
  <c r="AR8" i="23"/>
  <c r="AR16" i="23"/>
  <c r="AR20" i="23"/>
  <c r="AR6" i="23"/>
  <c r="AR17" i="23"/>
  <c r="AR9" i="23"/>
  <c r="AR10" i="23"/>
  <c r="AR11" i="23"/>
  <c r="AR18" i="23"/>
  <c r="AR4" i="23"/>
  <c r="AJ7" i="23"/>
  <c r="AJ15" i="23"/>
  <c r="AJ5" i="23"/>
  <c r="AJ13" i="23"/>
  <c r="AJ8" i="23"/>
  <c r="AJ16" i="23"/>
  <c r="AJ6" i="23"/>
  <c r="AJ14" i="23"/>
  <c r="AJ4" i="23"/>
  <c r="AJ17" i="23"/>
  <c r="AJ20" i="23"/>
  <c r="AJ12" i="23"/>
  <c r="AB7" i="23"/>
  <c r="AB15" i="23"/>
  <c r="AB5" i="23"/>
  <c r="AB13" i="23"/>
  <c r="AB8" i="23"/>
  <c r="AB16" i="23"/>
  <c r="AB6" i="23"/>
  <c r="AB10" i="23"/>
  <c r="AB11" i="23"/>
  <c r="AB9" i="23"/>
  <c r="AB12" i="23"/>
  <c r="AB14" i="23"/>
  <c r="AB19" i="23"/>
  <c r="AB20" i="23"/>
  <c r="AB4" i="23"/>
  <c r="AB18" i="23"/>
  <c r="T7" i="23"/>
  <c r="T15" i="23"/>
  <c r="T5" i="23"/>
  <c r="T13" i="23"/>
  <c r="T20" i="23"/>
  <c r="T8" i="23"/>
  <c r="T16" i="23"/>
  <c r="T6" i="23"/>
  <c r="T18" i="23"/>
  <c r="T4" i="23"/>
  <c r="T11" i="23"/>
  <c r="L7" i="23"/>
  <c r="L15" i="23"/>
  <c r="L5" i="23"/>
  <c r="L13" i="23"/>
  <c r="L8" i="23"/>
  <c r="L16" i="23"/>
  <c r="L20" i="23"/>
  <c r="L6" i="23"/>
  <c r="L10" i="23"/>
  <c r="L12" i="23"/>
  <c r="L9" i="23"/>
  <c r="L4" i="23"/>
  <c r="L19" i="23"/>
  <c r="D7" i="23"/>
  <c r="D15" i="23"/>
  <c r="D5" i="23"/>
  <c r="D13" i="23"/>
  <c r="D8" i="23"/>
  <c r="D16" i="23"/>
  <c r="D6" i="23"/>
  <c r="D18" i="23"/>
  <c r="D20" i="23"/>
  <c r="D4" i="23"/>
  <c r="D12" i="23"/>
  <c r="D17" i="23"/>
  <c r="CH19" i="23"/>
  <c r="BS19" i="23"/>
  <c r="BE19" i="23"/>
  <c r="AO19" i="23"/>
  <c r="G19" i="23"/>
  <c r="C19" i="23" s="1"/>
  <c r="CB18" i="23"/>
  <c r="BK18" i="23"/>
  <c r="Y18" i="23"/>
  <c r="CN17" i="23"/>
  <c r="BX17" i="23"/>
  <c r="AY17" i="23"/>
  <c r="CA16" i="23"/>
  <c r="BB16" i="23"/>
  <c r="AD16" i="23"/>
  <c r="CB15" i="23"/>
  <c r="BD15" i="23"/>
  <c r="AF15" i="23"/>
  <c r="BX14" i="23"/>
  <c r="X14" i="23"/>
  <c r="D14" i="23"/>
  <c r="BR13" i="23"/>
  <c r="Q13" i="23"/>
  <c r="AG12" i="23"/>
  <c r="F12" i="23"/>
  <c r="BS11" i="23"/>
  <c r="AT11" i="23"/>
  <c r="CI10" i="23"/>
  <c r="BH10" i="23"/>
  <c r="G10" i="23"/>
  <c r="AM8" i="22"/>
  <c r="AM16" i="22"/>
  <c r="AM9" i="22"/>
  <c r="AM17" i="22"/>
  <c r="AE8" i="22"/>
  <c r="AE2" i="22" s="1"/>
  <c r="AD28" i="2" s="1"/>
  <c r="AD29" i="2" s="1"/>
  <c r="AE16" i="22"/>
  <c r="AE9" i="22"/>
  <c r="AE17" i="22"/>
  <c r="W8" i="22"/>
  <c r="W16" i="22"/>
  <c r="W9" i="22"/>
  <c r="W17" i="22"/>
  <c r="O8" i="22"/>
  <c r="O16" i="22"/>
  <c r="O9" i="22"/>
  <c r="O17" i="22"/>
  <c r="G8" i="22"/>
  <c r="G16" i="22"/>
  <c r="G9" i="22"/>
  <c r="G17" i="22"/>
  <c r="BP16" i="22"/>
  <c r="AJ16" i="22"/>
  <c r="D16" i="22"/>
  <c r="CF15" i="22"/>
  <c r="AZ15" i="22"/>
  <c r="AE15" i="22"/>
  <c r="T15" i="22"/>
  <c r="CL14" i="22"/>
  <c r="BP14" i="22"/>
  <c r="BF14" i="22"/>
  <c r="AJ14" i="22"/>
  <c r="Z14" i="22"/>
  <c r="O14" i="22"/>
  <c r="D14" i="22"/>
  <c r="BV13" i="22"/>
  <c r="AP13" i="22"/>
  <c r="AE13" i="22"/>
  <c r="J13" i="22"/>
  <c r="CL12" i="22"/>
  <c r="BF12" i="22"/>
  <c r="Z12" i="22"/>
  <c r="CN8" i="22"/>
  <c r="BH8" i="22"/>
  <c r="AB8" i="22"/>
  <c r="BX7" i="22"/>
  <c r="AR7" i="22"/>
  <c r="W7" i="22"/>
  <c r="L7" i="22"/>
  <c r="CN6" i="22"/>
  <c r="CD6" i="22"/>
  <c r="BH6" i="22"/>
  <c r="AX6" i="22"/>
  <c r="AM6" i="22"/>
  <c r="AB6" i="22"/>
  <c r="R6" i="22"/>
  <c r="G6" i="22"/>
  <c r="BN5" i="22"/>
  <c r="BN2" i="22" s="1"/>
  <c r="BM28" i="2" s="1"/>
  <c r="BM29" i="2" s="1"/>
  <c r="AH5" i="22"/>
  <c r="AH2" i="22" s="1"/>
  <c r="AG28" i="2" s="1"/>
  <c r="AG29" i="2" s="1"/>
  <c r="W5" i="22"/>
  <c r="CD4" i="22"/>
  <c r="AX4" i="22"/>
  <c r="R4" i="22"/>
  <c r="CM10" i="23"/>
  <c r="CM18" i="23"/>
  <c r="CM8" i="23"/>
  <c r="CM16" i="23"/>
  <c r="CM20" i="23"/>
  <c r="CM11" i="23"/>
  <c r="CM19" i="23"/>
  <c r="CM9" i="23"/>
  <c r="CM6" i="23"/>
  <c r="CM13" i="23"/>
  <c r="CM14" i="23"/>
  <c r="CM5" i="23"/>
  <c r="CM4" i="23"/>
  <c r="CM7" i="23"/>
  <c r="CE10" i="23"/>
  <c r="CE18" i="23"/>
  <c r="CE8" i="23"/>
  <c r="CE16" i="23"/>
  <c r="CE20" i="23"/>
  <c r="CE11" i="23"/>
  <c r="CE19" i="23"/>
  <c r="CE9" i="23"/>
  <c r="CE5" i="23"/>
  <c r="CE17" i="23"/>
  <c r="CE4" i="23"/>
  <c r="CE7" i="23"/>
  <c r="CE6" i="23"/>
  <c r="CE15" i="23"/>
  <c r="BW10" i="23"/>
  <c r="BW18" i="23"/>
  <c r="BW8" i="23"/>
  <c r="BW16" i="23"/>
  <c r="BW20" i="23"/>
  <c r="BW11" i="23"/>
  <c r="BW19" i="23"/>
  <c r="BW9" i="23"/>
  <c r="BW13" i="23"/>
  <c r="BW14" i="23"/>
  <c r="BW6" i="23"/>
  <c r="BW15" i="23"/>
  <c r="BW17" i="23"/>
  <c r="BW5" i="23"/>
  <c r="BW4" i="23"/>
  <c r="BW7" i="23"/>
  <c r="BW12" i="23"/>
  <c r="BO10" i="23"/>
  <c r="BO18" i="23"/>
  <c r="BO8" i="23"/>
  <c r="BO16" i="23"/>
  <c r="BO20" i="23"/>
  <c r="BO11" i="23"/>
  <c r="BO19" i="23"/>
  <c r="BO9" i="23"/>
  <c r="BO5" i="23"/>
  <c r="BO4" i="23"/>
  <c r="BO12" i="23"/>
  <c r="BO7" i="23"/>
  <c r="BO13" i="23"/>
  <c r="BO14" i="23"/>
  <c r="BO6" i="23"/>
  <c r="BG10" i="23"/>
  <c r="BG18" i="23"/>
  <c r="BG8" i="23"/>
  <c r="BG16" i="23"/>
  <c r="BG20" i="23"/>
  <c r="BG11" i="23"/>
  <c r="BG19" i="23"/>
  <c r="BG9" i="23"/>
  <c r="BG15" i="23"/>
  <c r="BG6" i="23"/>
  <c r="BG5" i="23"/>
  <c r="BG4" i="23"/>
  <c r="BG7" i="23"/>
  <c r="AY10" i="23"/>
  <c r="AY18" i="23"/>
  <c r="AY8" i="23"/>
  <c r="AY16" i="23"/>
  <c r="AY20" i="23"/>
  <c r="AY11" i="23"/>
  <c r="AY19" i="23"/>
  <c r="AY9" i="23"/>
  <c r="AY5" i="23"/>
  <c r="AY12" i="23"/>
  <c r="AY4" i="23"/>
  <c r="AY7" i="23"/>
  <c r="AY15" i="23"/>
  <c r="AY6" i="23"/>
  <c r="AQ10" i="23"/>
  <c r="AQ18" i="23"/>
  <c r="AQ8" i="23"/>
  <c r="AQ16" i="23"/>
  <c r="AQ11" i="23"/>
  <c r="AQ19" i="23"/>
  <c r="AQ9" i="23"/>
  <c r="AQ20" i="23"/>
  <c r="AQ6" i="23"/>
  <c r="AQ12" i="23"/>
  <c r="AQ5" i="23"/>
  <c r="AQ4" i="23"/>
  <c r="AQ7" i="23"/>
  <c r="AQ17" i="23"/>
  <c r="AI10" i="23"/>
  <c r="AI18" i="23"/>
  <c r="AI8" i="23"/>
  <c r="AI16" i="23"/>
  <c r="AI11" i="23"/>
  <c r="AI19" i="23"/>
  <c r="AI9" i="23"/>
  <c r="AI5" i="23"/>
  <c r="AI4" i="23"/>
  <c r="AI17" i="23"/>
  <c r="AI7" i="23"/>
  <c r="AI6" i="23"/>
  <c r="AI20" i="23"/>
  <c r="AI13" i="23"/>
  <c r="AI14" i="23"/>
  <c r="AA20" i="23"/>
  <c r="AA10" i="23"/>
  <c r="AA18" i="23"/>
  <c r="AA8" i="23"/>
  <c r="AA16" i="23"/>
  <c r="AA11" i="23"/>
  <c r="AA19" i="23"/>
  <c r="AA9" i="23"/>
  <c r="AA6" i="23"/>
  <c r="AA13" i="23"/>
  <c r="AA14" i="23"/>
  <c r="AA5" i="23"/>
  <c r="AA4" i="23"/>
  <c r="AA7" i="23"/>
  <c r="S10" i="23"/>
  <c r="S18" i="23"/>
  <c r="S20" i="23"/>
  <c r="S8" i="23"/>
  <c r="S16" i="23"/>
  <c r="S11" i="23"/>
  <c r="S19" i="23"/>
  <c r="S9" i="23"/>
  <c r="S5" i="23"/>
  <c r="S17" i="23"/>
  <c r="S4" i="23"/>
  <c r="S7" i="23"/>
  <c r="S6" i="23"/>
  <c r="S15" i="23"/>
  <c r="K10" i="23"/>
  <c r="K18" i="23"/>
  <c r="K8" i="23"/>
  <c r="K16" i="23"/>
  <c r="K11" i="23"/>
  <c r="K19" i="23"/>
  <c r="K9" i="23"/>
  <c r="K13" i="23"/>
  <c r="K14" i="23"/>
  <c r="K6" i="23"/>
  <c r="K15" i="23"/>
  <c r="K17" i="23"/>
  <c r="K5" i="23"/>
  <c r="K20" i="23"/>
  <c r="K4" i="23"/>
  <c r="K7" i="23"/>
  <c r="K12" i="23"/>
  <c r="AM19" i="23"/>
  <c r="Y19" i="23"/>
  <c r="CA18" i="23"/>
  <c r="X18" i="23"/>
  <c r="CM17" i="23"/>
  <c r="BS17" i="23"/>
  <c r="G17" i="23"/>
  <c r="H16" i="23"/>
  <c r="CP14" i="23"/>
  <c r="BR14" i="23"/>
  <c r="CK13" i="23"/>
  <c r="BL13" i="23"/>
  <c r="AM13" i="23"/>
  <c r="N13" i="23"/>
  <c r="BZ12" i="23"/>
  <c r="AZ12" i="23"/>
  <c r="AA12" i="23"/>
  <c r="BP11" i="23"/>
  <c r="AO11" i="23"/>
  <c r="O11" i="23"/>
  <c r="CC10" i="23"/>
  <c r="BD10" i="23"/>
  <c r="AE10" i="23"/>
  <c r="D10" i="23"/>
  <c r="BK9" i="23"/>
  <c r="AE9" i="23"/>
  <c r="O10" i="22"/>
  <c r="BX5" i="22"/>
  <c r="AR5" i="22"/>
  <c r="L5" i="22"/>
  <c r="CN4" i="22"/>
  <c r="BH4" i="22"/>
  <c r="AM4" i="22"/>
  <c r="AM2" i="22" s="1"/>
  <c r="AL28" i="2" s="1"/>
  <c r="AL29" i="2" s="1"/>
  <c r="AB4" i="22"/>
  <c r="G4" i="22"/>
  <c r="BX20" i="22"/>
  <c r="BN20" i="22"/>
  <c r="AR20" i="22"/>
  <c r="AH20" i="22"/>
  <c r="W20" i="22"/>
  <c r="L20" i="22"/>
  <c r="BE18" i="23"/>
  <c r="AO18" i="23"/>
  <c r="BO17" i="23"/>
  <c r="BT16" i="23"/>
  <c r="AU16" i="23"/>
  <c r="AW15" i="23"/>
  <c r="AA15" i="23"/>
  <c r="CH13" i="23"/>
  <c r="BG13" i="23"/>
  <c r="AG13" i="23"/>
  <c r="H13" i="23"/>
  <c r="AW12" i="23"/>
  <c r="V12" i="23"/>
  <c r="CI11" i="23"/>
  <c r="BJ11" i="23"/>
  <c r="L11" i="23"/>
  <c r="BX10" i="23"/>
  <c r="Y10" i="23"/>
  <c r="AX12" i="23"/>
  <c r="CL10" i="23"/>
  <c r="Z10" i="23"/>
  <c r="BP17" i="24"/>
  <c r="D17" i="24"/>
  <c r="CP20" i="24"/>
  <c r="CP5" i="24"/>
  <c r="CP11" i="24"/>
  <c r="CP9" i="24"/>
  <c r="CP18" i="24"/>
  <c r="CP14" i="24"/>
  <c r="CP12" i="24"/>
  <c r="CP7" i="24"/>
  <c r="CP10" i="24"/>
  <c r="CP17" i="24"/>
  <c r="CP15" i="24"/>
  <c r="CP19" i="24"/>
  <c r="CP8" i="24"/>
  <c r="CP13" i="24"/>
  <c r="CP4" i="24"/>
  <c r="CP6" i="24"/>
  <c r="CP16" i="24"/>
  <c r="CH20" i="24"/>
  <c r="CH4" i="24"/>
  <c r="CH5" i="24"/>
  <c r="CH11" i="24"/>
  <c r="CH10" i="24"/>
  <c r="CH6" i="24"/>
  <c r="CH18" i="24"/>
  <c r="CH13" i="24"/>
  <c r="CH8" i="24"/>
  <c r="CH16" i="24"/>
  <c r="CH14" i="24"/>
  <c r="CH9" i="24"/>
  <c r="CH12" i="24"/>
  <c r="CH17" i="24"/>
  <c r="CH7" i="24"/>
  <c r="CH19" i="24"/>
  <c r="CH15" i="24"/>
  <c r="BZ20" i="24"/>
  <c r="BZ11" i="24"/>
  <c r="BZ7" i="24"/>
  <c r="BZ12" i="24"/>
  <c r="BZ13" i="24"/>
  <c r="BZ18" i="24"/>
  <c r="BZ4" i="24"/>
  <c r="BZ6" i="24"/>
  <c r="BZ9" i="24"/>
  <c r="BZ15" i="24"/>
  <c r="BZ10" i="24"/>
  <c r="BZ16" i="24"/>
  <c r="BZ8" i="24"/>
  <c r="BZ5" i="24"/>
  <c r="BZ14" i="24"/>
  <c r="BZ17" i="24"/>
  <c r="BR20" i="24"/>
  <c r="BR4" i="24"/>
  <c r="BR5" i="24"/>
  <c r="BR11" i="24"/>
  <c r="BR14" i="24"/>
  <c r="BR15" i="24"/>
  <c r="BR8" i="24"/>
  <c r="BR18" i="24"/>
  <c r="BR12" i="24"/>
  <c r="BR17" i="24"/>
  <c r="BR19" i="24"/>
  <c r="BR6" i="24"/>
  <c r="BR9" i="24"/>
  <c r="BR13" i="24"/>
  <c r="BR16" i="24"/>
  <c r="BR7" i="24"/>
  <c r="BR10" i="24"/>
  <c r="BJ20" i="24"/>
  <c r="BJ11" i="24"/>
  <c r="BJ9" i="24"/>
  <c r="BJ4" i="24"/>
  <c r="BJ18" i="24"/>
  <c r="BJ6" i="24"/>
  <c r="BJ13" i="24"/>
  <c r="BJ7" i="24"/>
  <c r="BJ10" i="24"/>
  <c r="BJ14" i="24"/>
  <c r="BJ17" i="24"/>
  <c r="BJ12" i="24"/>
  <c r="BJ19" i="24"/>
  <c r="BJ8" i="24"/>
  <c r="BJ5" i="24"/>
  <c r="BJ15" i="24"/>
  <c r="BJ16" i="24"/>
  <c r="BB20" i="24"/>
  <c r="BB11" i="24"/>
  <c r="BB4" i="24"/>
  <c r="BB6" i="24"/>
  <c r="BB10" i="24"/>
  <c r="BB18" i="24"/>
  <c r="BB16" i="24"/>
  <c r="BB8" i="24"/>
  <c r="BB15" i="24"/>
  <c r="BB13" i="24"/>
  <c r="BB5" i="24"/>
  <c r="BB9" i="24"/>
  <c r="BB17" i="24"/>
  <c r="BB14" i="24"/>
  <c r="BB19" i="24"/>
  <c r="BB7" i="24"/>
  <c r="BB12" i="24"/>
  <c r="AT20" i="24"/>
  <c r="AT11" i="24"/>
  <c r="AT4" i="24"/>
  <c r="AT5" i="24"/>
  <c r="AT7" i="24"/>
  <c r="AT12" i="24"/>
  <c r="AT13" i="24"/>
  <c r="AT18" i="24"/>
  <c r="AT6" i="24"/>
  <c r="AT9" i="24"/>
  <c r="AT14" i="24"/>
  <c r="AT16" i="24"/>
  <c r="AT10" i="24"/>
  <c r="AT15" i="24"/>
  <c r="AT8" i="24"/>
  <c r="AT17" i="24"/>
  <c r="AL20" i="24"/>
  <c r="AL11" i="24"/>
  <c r="AL8" i="24"/>
  <c r="AL14" i="24"/>
  <c r="AL15" i="24"/>
  <c r="AL18" i="24"/>
  <c r="AL7" i="24"/>
  <c r="AL10" i="24"/>
  <c r="AL13" i="24"/>
  <c r="AL17" i="24"/>
  <c r="AL4" i="24"/>
  <c r="AL19" i="24"/>
  <c r="AL12" i="24"/>
  <c r="AL5" i="24"/>
  <c r="AL6" i="24"/>
  <c r="AL9" i="24"/>
  <c r="AL16" i="24"/>
  <c r="AD20" i="24"/>
  <c r="AD11" i="24"/>
  <c r="AD4" i="24"/>
  <c r="AD9" i="24"/>
  <c r="AD18" i="24"/>
  <c r="AD6" i="24"/>
  <c r="AD5" i="24"/>
  <c r="AD15" i="24"/>
  <c r="AD13" i="24"/>
  <c r="AD17" i="24"/>
  <c r="AD7" i="24"/>
  <c r="AD10" i="24"/>
  <c r="AD19" i="24"/>
  <c r="AD14" i="24"/>
  <c r="AD8" i="24"/>
  <c r="AD12" i="24"/>
  <c r="AD16" i="24"/>
  <c r="V20" i="24"/>
  <c r="V4" i="24"/>
  <c r="V5" i="24"/>
  <c r="V11" i="24"/>
  <c r="V10" i="24"/>
  <c r="V6" i="24"/>
  <c r="V18" i="24"/>
  <c r="V7" i="24"/>
  <c r="V14" i="24"/>
  <c r="V16" i="24"/>
  <c r="V12" i="24"/>
  <c r="V8" i="24"/>
  <c r="V15" i="24"/>
  <c r="V17" i="24"/>
  <c r="V9" i="24"/>
  <c r="V13" i="24"/>
  <c r="V19" i="24"/>
  <c r="N20" i="24"/>
  <c r="N4" i="24"/>
  <c r="N11" i="24"/>
  <c r="N7" i="24"/>
  <c r="N12" i="24"/>
  <c r="N13" i="24"/>
  <c r="N5" i="24"/>
  <c r="N18" i="24"/>
  <c r="N15" i="24"/>
  <c r="N6" i="24"/>
  <c r="N9" i="24"/>
  <c r="N14" i="24"/>
  <c r="N16" i="24"/>
  <c r="N10" i="24"/>
  <c r="N8" i="24"/>
  <c r="N17" i="24"/>
  <c r="F20" i="24"/>
  <c r="F4" i="24"/>
  <c r="F5" i="24"/>
  <c r="F11" i="24"/>
  <c r="F14" i="24"/>
  <c r="F15" i="24"/>
  <c r="F16" i="24"/>
  <c r="F8" i="24"/>
  <c r="F18" i="24"/>
  <c r="F7" i="24"/>
  <c r="F10" i="24"/>
  <c r="F17" i="24"/>
  <c r="F19" i="24"/>
  <c r="C19" i="24" s="1"/>
  <c r="F13" i="24"/>
  <c r="F6" i="24"/>
  <c r="F9" i="24"/>
  <c r="F12" i="24"/>
  <c r="CJ14" i="22"/>
  <c r="CB14" i="22"/>
  <c r="BT14" i="22"/>
  <c r="BL14" i="22"/>
  <c r="BD14" i="22"/>
  <c r="AV14" i="22"/>
  <c r="AN14" i="22"/>
  <c r="AF14" i="22"/>
  <c r="X14" i="22"/>
  <c r="P14" i="22"/>
  <c r="H14" i="22"/>
  <c r="CM13" i="22"/>
  <c r="CE13" i="22"/>
  <c r="BW13" i="22"/>
  <c r="BO13" i="22"/>
  <c r="BG13" i="22"/>
  <c r="AY13" i="22"/>
  <c r="AQ13" i="22"/>
  <c r="AI13" i="22"/>
  <c r="AA13" i="22"/>
  <c r="S13" i="22"/>
  <c r="K13" i="22"/>
  <c r="CJ6" i="22"/>
  <c r="CB6" i="22"/>
  <c r="BT6" i="22"/>
  <c r="BL6" i="22"/>
  <c r="BD6" i="22"/>
  <c r="AV6" i="22"/>
  <c r="AN6" i="22"/>
  <c r="AF6" i="22"/>
  <c r="X6" i="22"/>
  <c r="P6" i="22"/>
  <c r="H6" i="22"/>
  <c r="CM5" i="22"/>
  <c r="CM2" i="22" s="1"/>
  <c r="CL28" i="2" s="1"/>
  <c r="CL29" i="2" s="1"/>
  <c r="CE5" i="22"/>
  <c r="CE2" i="22" s="1"/>
  <c r="CD28" i="2" s="1"/>
  <c r="CD29" i="2" s="1"/>
  <c r="BW5" i="22"/>
  <c r="BW2" i="22" s="1"/>
  <c r="BV28" i="2" s="1"/>
  <c r="BV29" i="2" s="1"/>
  <c r="BO5" i="22"/>
  <c r="BO2" i="22" s="1"/>
  <c r="BN28" i="2" s="1"/>
  <c r="BN29" i="2" s="1"/>
  <c r="BG5" i="22"/>
  <c r="BG2" i="22" s="1"/>
  <c r="BF28" i="2" s="1"/>
  <c r="BF29" i="2" s="1"/>
  <c r="AY5" i="22"/>
  <c r="AY2" i="22" s="1"/>
  <c r="AX28" i="2" s="1"/>
  <c r="AX29" i="2" s="1"/>
  <c r="AQ5" i="22"/>
  <c r="AQ2" i="22" s="1"/>
  <c r="AP28" i="2" s="1"/>
  <c r="AP29" i="2" s="1"/>
  <c r="AI5" i="22"/>
  <c r="AI2" i="22" s="1"/>
  <c r="AH28" i="2" s="1"/>
  <c r="AH29" i="2" s="1"/>
  <c r="AA5" i="22"/>
  <c r="AA2" i="22" s="1"/>
  <c r="Z28" i="2" s="1"/>
  <c r="Z29" i="2" s="1"/>
  <c r="S5" i="22"/>
  <c r="S2" i="22" s="1"/>
  <c r="R28" i="2" s="1"/>
  <c r="R29" i="2" s="1"/>
  <c r="K5" i="22"/>
  <c r="K2" i="22" s="1"/>
  <c r="J28" i="2" s="1"/>
  <c r="J29" i="2" s="1"/>
  <c r="CO4" i="23"/>
  <c r="CO12" i="23"/>
  <c r="CO10" i="23"/>
  <c r="CO5" i="23"/>
  <c r="CO13" i="23"/>
  <c r="CO20" i="23"/>
  <c r="CG4" i="23"/>
  <c r="CG2" i="23" s="1"/>
  <c r="CF36" i="2" s="1"/>
  <c r="CG12" i="23"/>
  <c r="CG10" i="23"/>
  <c r="CG5" i="23"/>
  <c r="CG13" i="23"/>
  <c r="CG20" i="23"/>
  <c r="BY4" i="23"/>
  <c r="BY12" i="23"/>
  <c r="BY10" i="23"/>
  <c r="BY5" i="23"/>
  <c r="BY13" i="23"/>
  <c r="BY20" i="23"/>
  <c r="BQ4" i="23"/>
  <c r="BQ12" i="23"/>
  <c r="BQ10" i="23"/>
  <c r="BQ5" i="23"/>
  <c r="BQ13" i="23"/>
  <c r="BQ20" i="23"/>
  <c r="BI4" i="23"/>
  <c r="BI12" i="23"/>
  <c r="BI10" i="23"/>
  <c r="BI5" i="23"/>
  <c r="BI13" i="23"/>
  <c r="BI20" i="23"/>
  <c r="BA4" i="23"/>
  <c r="BA2" i="23" s="1"/>
  <c r="AZ36" i="2" s="1"/>
  <c r="BA12" i="23"/>
  <c r="BA10" i="23"/>
  <c r="BA5" i="23"/>
  <c r="BA13" i="23"/>
  <c r="BA20" i="23"/>
  <c r="AS20" i="23"/>
  <c r="AS4" i="23"/>
  <c r="AS12" i="23"/>
  <c r="AS10" i="23"/>
  <c r="AS5" i="23"/>
  <c r="AS13" i="23"/>
  <c r="AK20" i="23"/>
  <c r="AK4" i="23"/>
  <c r="AK12" i="23"/>
  <c r="AK10" i="23"/>
  <c r="AK5" i="23"/>
  <c r="AK13" i="23"/>
  <c r="AC20" i="23"/>
  <c r="AC4" i="23"/>
  <c r="AC12" i="23"/>
  <c r="AC10" i="23"/>
  <c r="AC5" i="23"/>
  <c r="AC13" i="23"/>
  <c r="U20" i="23"/>
  <c r="U4" i="23"/>
  <c r="U12" i="23"/>
  <c r="U10" i="23"/>
  <c r="U18" i="23"/>
  <c r="U5" i="23"/>
  <c r="U13" i="23"/>
  <c r="M20" i="23"/>
  <c r="M4" i="23"/>
  <c r="M12" i="23"/>
  <c r="M10" i="23"/>
  <c r="M18" i="23"/>
  <c r="M5" i="23"/>
  <c r="M13" i="23"/>
  <c r="E20" i="23"/>
  <c r="E4" i="23"/>
  <c r="E12" i="23"/>
  <c r="E10" i="23"/>
  <c r="E18" i="23"/>
  <c r="E5" i="23"/>
  <c r="E13" i="23"/>
  <c r="BI17" i="23"/>
  <c r="AX17" i="23"/>
  <c r="BY16" i="23"/>
  <c r="AX16" i="23"/>
  <c r="M16" i="23"/>
  <c r="BY15" i="23"/>
  <c r="Z15" i="23"/>
  <c r="M15" i="23"/>
  <c r="BA14" i="23"/>
  <c r="CD12" i="23"/>
  <c r="R12" i="23"/>
  <c r="AS11" i="23"/>
  <c r="R10" i="23"/>
  <c r="CO9" i="23"/>
  <c r="BY9" i="23"/>
  <c r="BI9" i="23"/>
  <c r="AS9" i="23"/>
  <c r="AC9" i="23"/>
  <c r="M9" i="23"/>
  <c r="N19" i="24"/>
  <c r="BV17" i="23"/>
  <c r="AK16" i="23"/>
  <c r="AX15" i="23"/>
  <c r="AK15" i="23"/>
  <c r="BY14" i="23"/>
  <c r="M14" i="23"/>
  <c r="BQ11" i="23"/>
  <c r="E11" i="23"/>
  <c r="CD10" i="23"/>
  <c r="CO6" i="23"/>
  <c r="BY6" i="23"/>
  <c r="BI6" i="23"/>
  <c r="AS6" i="23"/>
  <c r="AC6" i="23"/>
  <c r="M6" i="23"/>
  <c r="CN9" i="24"/>
  <c r="CN4" i="24"/>
  <c r="CN10" i="24"/>
  <c r="CN6" i="24"/>
  <c r="CN12" i="24"/>
  <c r="CN13" i="24"/>
  <c r="CN14" i="24"/>
  <c r="CN16" i="24"/>
  <c r="CN20" i="24"/>
  <c r="CN7" i="24"/>
  <c r="CN17" i="24"/>
  <c r="CN19" i="24"/>
  <c r="CN15" i="24"/>
  <c r="CN5" i="24"/>
  <c r="CN8" i="24"/>
  <c r="CN11" i="24"/>
  <c r="CN18" i="24"/>
  <c r="CF11" i="24"/>
  <c r="CF9" i="24"/>
  <c r="CF10" i="24"/>
  <c r="CF4" i="24"/>
  <c r="CF20" i="24"/>
  <c r="CF7" i="24"/>
  <c r="CF15" i="24"/>
  <c r="CF16" i="24"/>
  <c r="CF5" i="24"/>
  <c r="CF8" i="24"/>
  <c r="CF12" i="24"/>
  <c r="CF14" i="24"/>
  <c r="CF6" i="24"/>
  <c r="CF17" i="24"/>
  <c r="CF19" i="24"/>
  <c r="CF13" i="24"/>
  <c r="BX20" i="24"/>
  <c r="BX11" i="24"/>
  <c r="BX9" i="24"/>
  <c r="BX10" i="24"/>
  <c r="BX8" i="24"/>
  <c r="BX4" i="24"/>
  <c r="BX16" i="24"/>
  <c r="BX15" i="24"/>
  <c r="BX13" i="24"/>
  <c r="BX7" i="24"/>
  <c r="BX18" i="24"/>
  <c r="BX5" i="24"/>
  <c r="BX12" i="24"/>
  <c r="BX14" i="24"/>
  <c r="BX17" i="24"/>
  <c r="BX19" i="24"/>
  <c r="BX6" i="24"/>
  <c r="BP4" i="24"/>
  <c r="BP5" i="24"/>
  <c r="BP11" i="24"/>
  <c r="BP20" i="24"/>
  <c r="BP9" i="24"/>
  <c r="BP10" i="24"/>
  <c r="BP16" i="24"/>
  <c r="BP12" i="24"/>
  <c r="BP14" i="24"/>
  <c r="BP8" i="24"/>
  <c r="BP6" i="24"/>
  <c r="BP15" i="24"/>
  <c r="BP13" i="24"/>
  <c r="BP18" i="24"/>
  <c r="BP7" i="24"/>
  <c r="BH11" i="24"/>
  <c r="BH20" i="24"/>
  <c r="BH9" i="24"/>
  <c r="BH10" i="24"/>
  <c r="BH12" i="24"/>
  <c r="BH13" i="24"/>
  <c r="BH14" i="24"/>
  <c r="BH6" i="24"/>
  <c r="BH16" i="24"/>
  <c r="BH4" i="24"/>
  <c r="BH7" i="24"/>
  <c r="BH17" i="24"/>
  <c r="BH19" i="24"/>
  <c r="BH8" i="24"/>
  <c r="BH5" i="24"/>
  <c r="BH15" i="24"/>
  <c r="BH18" i="24"/>
  <c r="AZ11" i="24"/>
  <c r="AZ4" i="24"/>
  <c r="AZ5" i="24"/>
  <c r="AZ9" i="24"/>
  <c r="AZ10" i="24"/>
  <c r="AZ7" i="24"/>
  <c r="AZ15" i="24"/>
  <c r="AZ16" i="24"/>
  <c r="AZ20" i="24"/>
  <c r="AZ8" i="24"/>
  <c r="AZ13" i="24"/>
  <c r="AZ6" i="24"/>
  <c r="AZ17" i="24"/>
  <c r="AZ19" i="24"/>
  <c r="AZ12" i="24"/>
  <c r="AZ14" i="24"/>
  <c r="AR11" i="24"/>
  <c r="AR9" i="24"/>
  <c r="AR20" i="24"/>
  <c r="AR10" i="24"/>
  <c r="AR4" i="24"/>
  <c r="AR5" i="24"/>
  <c r="AR8" i="24"/>
  <c r="AR16" i="24"/>
  <c r="AR6" i="24"/>
  <c r="AR12" i="24"/>
  <c r="AR14" i="24"/>
  <c r="AR18" i="24"/>
  <c r="AR7" i="24"/>
  <c r="AR15" i="24"/>
  <c r="AR13" i="24"/>
  <c r="AR17" i="24"/>
  <c r="AR19" i="24"/>
  <c r="AJ11" i="24"/>
  <c r="AJ9" i="24"/>
  <c r="AJ4" i="24"/>
  <c r="AJ20" i="24"/>
  <c r="AJ10" i="24"/>
  <c r="AJ5" i="24"/>
  <c r="AJ16" i="24"/>
  <c r="AJ8" i="24"/>
  <c r="AJ12" i="24"/>
  <c r="AJ14" i="24"/>
  <c r="AJ6" i="24"/>
  <c r="AJ18" i="24"/>
  <c r="AJ15" i="24"/>
  <c r="AJ7" i="24"/>
  <c r="AJ13" i="24"/>
  <c r="AB11" i="24"/>
  <c r="AB9" i="24"/>
  <c r="AB4" i="24"/>
  <c r="AB5" i="24"/>
  <c r="AB10" i="24"/>
  <c r="AB20" i="24"/>
  <c r="AB6" i="24"/>
  <c r="AB12" i="24"/>
  <c r="AB13" i="24"/>
  <c r="AB14" i="24"/>
  <c r="AB16" i="24"/>
  <c r="AB15" i="24"/>
  <c r="AB17" i="24"/>
  <c r="AB19" i="24"/>
  <c r="AB7" i="24"/>
  <c r="AB8" i="24"/>
  <c r="AB18" i="24"/>
  <c r="T11" i="24"/>
  <c r="T9" i="24"/>
  <c r="T10" i="24"/>
  <c r="T4" i="24"/>
  <c r="T7" i="24"/>
  <c r="T15" i="24"/>
  <c r="T16" i="24"/>
  <c r="T12" i="24"/>
  <c r="T14" i="24"/>
  <c r="T8" i="24"/>
  <c r="T20" i="24"/>
  <c r="T13" i="24"/>
  <c r="T17" i="24"/>
  <c r="T19" i="24"/>
  <c r="T6" i="24"/>
  <c r="T5" i="24"/>
  <c r="L20" i="24"/>
  <c r="L11" i="24"/>
  <c r="L9" i="24"/>
  <c r="L10" i="24"/>
  <c r="L8" i="24"/>
  <c r="L6" i="24"/>
  <c r="L16" i="24"/>
  <c r="L18" i="24"/>
  <c r="L5" i="24"/>
  <c r="L12" i="24"/>
  <c r="L14" i="24"/>
  <c r="L4" i="24"/>
  <c r="L7" i="24"/>
  <c r="L15" i="24"/>
  <c r="L17" i="24"/>
  <c r="L19" i="24"/>
  <c r="L13" i="24"/>
  <c r="D4" i="24"/>
  <c r="D5" i="24"/>
  <c r="D11" i="24"/>
  <c r="D20" i="24"/>
  <c r="D9" i="24"/>
  <c r="D10" i="24"/>
  <c r="D7" i="24"/>
  <c r="D15" i="24"/>
  <c r="D13" i="24"/>
  <c r="D8" i="24"/>
  <c r="D18" i="24"/>
  <c r="D6" i="24"/>
  <c r="D16" i="24"/>
  <c r="D12" i="24"/>
  <c r="D14" i="24"/>
  <c r="CM4" i="24"/>
  <c r="CM6" i="24"/>
  <c r="CM12" i="24"/>
  <c r="CM20" i="24"/>
  <c r="CM5" i="24"/>
  <c r="CM7" i="24"/>
  <c r="CM11" i="24"/>
  <c r="CM19" i="24"/>
  <c r="CM10" i="24"/>
  <c r="CM17" i="24"/>
  <c r="CM15" i="24"/>
  <c r="CM8" i="24"/>
  <c r="CM13" i="24"/>
  <c r="CM16" i="24"/>
  <c r="CM18" i="24"/>
  <c r="CM9" i="24"/>
  <c r="CM14" i="24"/>
  <c r="CE4" i="24"/>
  <c r="CE6" i="24"/>
  <c r="CE12" i="24"/>
  <c r="CE5" i="24"/>
  <c r="CE8" i="24"/>
  <c r="CE13" i="24"/>
  <c r="CE14" i="24"/>
  <c r="CE19" i="24"/>
  <c r="CE11" i="24"/>
  <c r="CE9" i="24"/>
  <c r="CE17" i="24"/>
  <c r="CE7" i="24"/>
  <c r="CE10" i="24"/>
  <c r="CE15" i="24"/>
  <c r="CE20" i="24"/>
  <c r="CE16" i="24"/>
  <c r="CE18" i="24"/>
  <c r="BW4" i="24"/>
  <c r="BW6" i="24"/>
  <c r="BW12" i="24"/>
  <c r="BW9" i="24"/>
  <c r="BW15" i="24"/>
  <c r="BW19" i="24"/>
  <c r="BW13" i="24"/>
  <c r="BW7" i="24"/>
  <c r="BW10" i="24"/>
  <c r="BW16" i="24"/>
  <c r="BW18" i="24"/>
  <c r="BW5" i="24"/>
  <c r="BW8" i="24"/>
  <c r="BW11" i="24"/>
  <c r="BW14" i="24"/>
  <c r="BW20" i="24"/>
  <c r="BW17" i="24"/>
  <c r="BO4" i="24"/>
  <c r="BO20" i="24"/>
  <c r="BO6" i="24"/>
  <c r="BO12" i="24"/>
  <c r="BO10" i="24"/>
  <c r="BO19" i="24"/>
  <c r="BO8" i="24"/>
  <c r="BO11" i="24"/>
  <c r="BO5" i="24"/>
  <c r="BO15" i="24"/>
  <c r="BO9" i="24"/>
  <c r="BO13" i="24"/>
  <c r="BO16" i="24"/>
  <c r="BO7" i="24"/>
  <c r="BO14" i="24"/>
  <c r="BO17" i="24"/>
  <c r="BG4" i="24"/>
  <c r="BG5" i="24"/>
  <c r="BG6" i="24"/>
  <c r="BG20" i="24"/>
  <c r="BG12" i="24"/>
  <c r="BG11" i="24"/>
  <c r="BG7" i="24"/>
  <c r="BG19" i="24"/>
  <c r="BG17" i="24"/>
  <c r="BG10" i="24"/>
  <c r="BG14" i="24"/>
  <c r="BG8" i="24"/>
  <c r="BG15" i="24"/>
  <c r="BG16" i="24"/>
  <c r="BG18" i="24"/>
  <c r="BG13" i="24"/>
  <c r="BG9" i="24"/>
  <c r="AY4" i="24"/>
  <c r="AY6" i="24"/>
  <c r="AY20" i="24"/>
  <c r="AY12" i="24"/>
  <c r="AY5" i="24"/>
  <c r="AY8" i="24"/>
  <c r="AY13" i="24"/>
  <c r="AY14" i="24"/>
  <c r="AY19" i="24"/>
  <c r="AY15" i="24"/>
  <c r="AY11" i="24"/>
  <c r="AY9" i="24"/>
  <c r="AY17" i="24"/>
  <c r="AY7" i="24"/>
  <c r="AY10" i="24"/>
  <c r="AY16" i="24"/>
  <c r="AY18" i="24"/>
  <c r="AQ4" i="24"/>
  <c r="AQ6" i="24"/>
  <c r="AQ5" i="24"/>
  <c r="AQ12" i="24"/>
  <c r="AQ20" i="24"/>
  <c r="AQ15" i="24"/>
  <c r="AQ9" i="24"/>
  <c r="AQ19" i="24"/>
  <c r="AQ16" i="24"/>
  <c r="AQ18" i="24"/>
  <c r="AQ7" i="24"/>
  <c r="AQ10" i="24"/>
  <c r="AQ13" i="24"/>
  <c r="AQ8" i="24"/>
  <c r="AQ11" i="24"/>
  <c r="AQ17" i="24"/>
  <c r="AQ14" i="24"/>
  <c r="AI4" i="24"/>
  <c r="AI6" i="24"/>
  <c r="AI12" i="24"/>
  <c r="AI20" i="24"/>
  <c r="AI10" i="24"/>
  <c r="AI19" i="24"/>
  <c r="AI8" i="24"/>
  <c r="AI11" i="24"/>
  <c r="AI14" i="24"/>
  <c r="AI16" i="24"/>
  <c r="AI5" i="24"/>
  <c r="AI9" i="24"/>
  <c r="AI15" i="24"/>
  <c r="AI7" i="24"/>
  <c r="AI13" i="24"/>
  <c r="AI17" i="24"/>
  <c r="AA4" i="24"/>
  <c r="AA6" i="24"/>
  <c r="AA12" i="24"/>
  <c r="AA20" i="24"/>
  <c r="AA7" i="24"/>
  <c r="AA11" i="24"/>
  <c r="AA19" i="24"/>
  <c r="AA9" i="24"/>
  <c r="AA15" i="24"/>
  <c r="AA5" i="24"/>
  <c r="AA13" i="24"/>
  <c r="AA17" i="24"/>
  <c r="AA10" i="24"/>
  <c r="AA8" i="24"/>
  <c r="AA14" i="24"/>
  <c r="AA16" i="24"/>
  <c r="AA18" i="24"/>
  <c r="S4" i="24"/>
  <c r="S6" i="24"/>
  <c r="S12" i="24"/>
  <c r="S5" i="24"/>
  <c r="S20" i="24"/>
  <c r="S8" i="24"/>
  <c r="S13" i="24"/>
  <c r="S14" i="24"/>
  <c r="S19" i="24"/>
  <c r="S11" i="24"/>
  <c r="S15" i="24"/>
  <c r="S17" i="24"/>
  <c r="S9" i="24"/>
  <c r="S7" i="24"/>
  <c r="S10" i="24"/>
  <c r="S16" i="24"/>
  <c r="S18" i="24"/>
  <c r="K4" i="24"/>
  <c r="K6" i="24"/>
  <c r="K12" i="24"/>
  <c r="K9" i="24"/>
  <c r="K15" i="24"/>
  <c r="K16" i="24"/>
  <c r="K19" i="24"/>
  <c r="K20" i="24"/>
  <c r="K18" i="24"/>
  <c r="K5" i="24"/>
  <c r="K14" i="24"/>
  <c r="K7" i="24"/>
  <c r="K10" i="24"/>
  <c r="K17" i="24"/>
  <c r="K8" i="24"/>
  <c r="K11" i="24"/>
  <c r="K13" i="24"/>
  <c r="CJ13" i="22"/>
  <c r="CB13" i="22"/>
  <c r="BT13" i="22"/>
  <c r="BL13" i="22"/>
  <c r="BD13" i="22"/>
  <c r="AV13" i="22"/>
  <c r="AN13" i="22"/>
  <c r="AF13" i="22"/>
  <c r="X13" i="22"/>
  <c r="P13" i="22"/>
  <c r="H13" i="22"/>
  <c r="CM12" i="22"/>
  <c r="CE12" i="22"/>
  <c r="BW12" i="22"/>
  <c r="BO12" i="22"/>
  <c r="BG12" i="22"/>
  <c r="AY12" i="22"/>
  <c r="AQ12" i="22"/>
  <c r="AI12" i="22"/>
  <c r="AA12" i="22"/>
  <c r="S12" i="22"/>
  <c r="K12" i="22"/>
  <c r="CL5" i="23"/>
  <c r="CL13" i="23"/>
  <c r="CL20" i="23"/>
  <c r="CL11" i="23"/>
  <c r="CL6" i="23"/>
  <c r="CL14" i="23"/>
  <c r="CL4" i="23"/>
  <c r="CL2" i="23" s="1"/>
  <c r="CK36" i="2" s="1"/>
  <c r="CD5" i="23"/>
  <c r="CD13" i="23"/>
  <c r="CD20" i="23"/>
  <c r="CD11" i="23"/>
  <c r="CD6" i="23"/>
  <c r="CD14" i="23"/>
  <c r="CD4" i="23"/>
  <c r="BV5" i="23"/>
  <c r="BV13" i="23"/>
  <c r="BV20" i="23"/>
  <c r="BV11" i="23"/>
  <c r="BV6" i="23"/>
  <c r="BV14" i="23"/>
  <c r="BV4" i="23"/>
  <c r="BN5" i="23"/>
  <c r="BN13" i="23"/>
  <c r="BN20" i="23"/>
  <c r="BN11" i="23"/>
  <c r="BN6" i="23"/>
  <c r="BN14" i="23"/>
  <c r="BN4" i="23"/>
  <c r="BF5" i="23"/>
  <c r="BF13" i="23"/>
  <c r="BF20" i="23"/>
  <c r="BF11" i="23"/>
  <c r="BF6" i="23"/>
  <c r="BF14" i="23"/>
  <c r="BF4" i="23"/>
  <c r="AX5" i="23"/>
  <c r="AX13" i="23"/>
  <c r="AX20" i="23"/>
  <c r="AX11" i="23"/>
  <c r="AX6" i="23"/>
  <c r="AX14" i="23"/>
  <c r="AX4" i="23"/>
  <c r="AP5" i="23"/>
  <c r="AP13" i="23"/>
  <c r="AP11" i="23"/>
  <c r="AP20" i="23"/>
  <c r="AP6" i="23"/>
  <c r="AP14" i="23"/>
  <c r="AP4" i="23"/>
  <c r="AH5" i="23"/>
  <c r="AH13" i="23"/>
  <c r="AH11" i="23"/>
  <c r="AH6" i="23"/>
  <c r="AH14" i="23"/>
  <c r="AH20" i="23"/>
  <c r="AH4" i="23"/>
  <c r="Z5" i="23"/>
  <c r="Z13" i="23"/>
  <c r="Z11" i="23"/>
  <c r="Z6" i="23"/>
  <c r="Z14" i="23"/>
  <c r="Z4" i="23"/>
  <c r="R5" i="23"/>
  <c r="R13" i="23"/>
  <c r="R11" i="23"/>
  <c r="R6" i="23"/>
  <c r="R14" i="23"/>
  <c r="R4" i="23"/>
  <c r="BY19" i="23"/>
  <c r="BN19" i="23"/>
  <c r="AS19" i="23"/>
  <c r="AH19" i="23"/>
  <c r="M19" i="23"/>
  <c r="CO18" i="23"/>
  <c r="CD18" i="23"/>
  <c r="BI18" i="23"/>
  <c r="AX18" i="23"/>
  <c r="AC18" i="23"/>
  <c r="BQ17" i="23"/>
  <c r="BF17" i="23"/>
  <c r="E17" i="23"/>
  <c r="CG16" i="23"/>
  <c r="BF16" i="23"/>
  <c r="U16" i="23"/>
  <c r="CG15" i="23"/>
  <c r="AH15" i="23"/>
  <c r="U15" i="23"/>
  <c r="BI14" i="23"/>
  <c r="CL12" i="23"/>
  <c r="Z12" i="23"/>
  <c r="BA11" i="23"/>
  <c r="BN10" i="23"/>
  <c r="CD8" i="23"/>
  <c r="BN8" i="23"/>
  <c r="AX8" i="23"/>
  <c r="AH8" i="23"/>
  <c r="R8" i="23"/>
  <c r="CO7" i="23"/>
  <c r="BY7" i="23"/>
  <c r="BI7" i="23"/>
  <c r="AS7" i="23"/>
  <c r="AC7" i="23"/>
  <c r="M7" i="23"/>
  <c r="R20" i="23"/>
  <c r="BZ19" i="24"/>
  <c r="J4" i="23"/>
  <c r="CL9" i="24"/>
  <c r="CL7" i="24"/>
  <c r="CL15" i="24"/>
  <c r="CL20" i="24"/>
  <c r="CL8" i="24"/>
  <c r="CL18" i="24"/>
  <c r="CL4" i="24"/>
  <c r="CD9" i="24"/>
  <c r="CD7" i="24"/>
  <c r="CD15" i="24"/>
  <c r="CD20" i="24"/>
  <c r="CD4" i="24"/>
  <c r="CD8" i="24"/>
  <c r="CD18" i="24"/>
  <c r="CD12" i="24"/>
  <c r="BV9" i="24"/>
  <c r="BV7" i="24"/>
  <c r="BV15" i="24"/>
  <c r="BV5" i="24"/>
  <c r="BV8" i="24"/>
  <c r="BV20" i="24"/>
  <c r="BV10" i="24"/>
  <c r="BV18" i="24"/>
  <c r="BV13" i="24"/>
  <c r="BV14" i="24"/>
  <c r="BN9" i="24"/>
  <c r="BN7" i="24"/>
  <c r="BN15" i="24"/>
  <c r="BN8" i="24"/>
  <c r="BN5" i="24"/>
  <c r="BN6" i="24"/>
  <c r="BN18" i="24"/>
  <c r="BN11" i="24"/>
  <c r="BF20" i="24"/>
  <c r="BF4" i="24"/>
  <c r="BF9" i="24"/>
  <c r="BF7" i="24"/>
  <c r="BF15" i="24"/>
  <c r="BF8" i="24"/>
  <c r="BF18" i="24"/>
  <c r="BF5" i="24"/>
  <c r="AX5" i="24"/>
  <c r="AX9" i="24"/>
  <c r="AX20" i="24"/>
  <c r="AX4" i="24"/>
  <c r="AX7" i="24"/>
  <c r="AX15" i="24"/>
  <c r="AX8" i="24"/>
  <c r="AX12" i="24"/>
  <c r="AX18" i="24"/>
  <c r="AP9" i="24"/>
  <c r="AP20" i="24"/>
  <c r="AP4" i="24"/>
  <c r="AP7" i="24"/>
  <c r="AP15" i="24"/>
  <c r="AP8" i="24"/>
  <c r="AP13" i="24"/>
  <c r="AP14" i="24"/>
  <c r="AP18" i="24"/>
  <c r="AP10" i="24"/>
  <c r="AH9" i="24"/>
  <c r="AH5" i="24"/>
  <c r="AH7" i="24"/>
  <c r="AH15" i="24"/>
  <c r="AH8" i="24"/>
  <c r="AH11" i="24"/>
  <c r="AH18" i="24"/>
  <c r="AH6" i="24"/>
  <c r="Z9" i="24"/>
  <c r="Z7" i="24"/>
  <c r="Z15" i="24"/>
  <c r="Z20" i="24"/>
  <c r="Z4" i="24"/>
  <c r="Z8" i="24"/>
  <c r="Z18" i="24"/>
  <c r="R9" i="24"/>
  <c r="R7" i="24"/>
  <c r="R15" i="24"/>
  <c r="R20" i="24"/>
  <c r="R4" i="24"/>
  <c r="R8" i="24"/>
  <c r="R18" i="24"/>
  <c r="R12" i="24"/>
  <c r="J9" i="24"/>
  <c r="J7" i="24"/>
  <c r="J15" i="24"/>
  <c r="J5" i="24"/>
  <c r="J8" i="24"/>
  <c r="J20" i="24"/>
  <c r="J10" i="24"/>
  <c r="J18" i="24"/>
  <c r="J13" i="24"/>
  <c r="J14" i="24"/>
  <c r="BN19" i="24"/>
  <c r="AH19" i="24"/>
  <c r="BT18" i="24"/>
  <c r="AN18" i="24"/>
  <c r="H18" i="24"/>
  <c r="CJ17" i="24"/>
  <c r="BD17" i="24"/>
  <c r="H16" i="24"/>
  <c r="CB14" i="24"/>
  <c r="BC14" i="24"/>
  <c r="AE14" i="24"/>
  <c r="R14" i="24"/>
  <c r="G14" i="24"/>
  <c r="CL12" i="24"/>
  <c r="BN12" i="24"/>
  <c r="AP12" i="24"/>
  <c r="CD11" i="24"/>
  <c r="AV11" i="24"/>
  <c r="AE11" i="24"/>
  <c r="AV8" i="24"/>
  <c r="CI7" i="24"/>
  <c r="BF6" i="24"/>
  <c r="AP6" i="24"/>
  <c r="G6" i="24"/>
  <c r="CD5" i="24"/>
  <c r="AP5" i="24"/>
  <c r="W5" i="24"/>
  <c r="BV4" i="24"/>
  <c r="AV20" i="24"/>
  <c r="BS18" i="24"/>
  <c r="AM18" i="24"/>
  <c r="BN17" i="24"/>
  <c r="BC17" i="24"/>
  <c r="AH17" i="24"/>
  <c r="W17" i="24"/>
  <c r="CD16" i="24"/>
  <c r="BS16" i="24"/>
  <c r="AX16" i="24"/>
  <c r="AM16" i="24"/>
  <c r="R16" i="24"/>
  <c r="BT15" i="24"/>
  <c r="W15" i="24"/>
  <c r="CL14" i="24"/>
  <c r="BN14" i="24"/>
  <c r="BS13" i="24"/>
  <c r="AN12" i="24"/>
  <c r="CB11" i="24"/>
  <c r="BK11" i="24"/>
  <c r="AH10" i="24"/>
  <c r="R10" i="24"/>
  <c r="CB8" i="24"/>
  <c r="CL6" i="24"/>
  <c r="BV6" i="24"/>
  <c r="AM6" i="24"/>
  <c r="AM5" i="24"/>
  <c r="AM20" i="24"/>
  <c r="J14" i="23"/>
  <c r="J6" i="23"/>
  <c r="J20" i="23"/>
  <c r="CJ7" i="24"/>
  <c r="CJ20" i="24"/>
  <c r="CJ4" i="24"/>
  <c r="CJ5" i="24"/>
  <c r="CJ13" i="24"/>
  <c r="CJ6" i="24"/>
  <c r="CJ9" i="24"/>
  <c r="CJ14" i="24"/>
  <c r="CJ15" i="24"/>
  <c r="CJ16" i="24"/>
  <c r="CB5" i="24"/>
  <c r="CB7" i="24"/>
  <c r="CB13" i="24"/>
  <c r="CB6" i="24"/>
  <c r="CB16" i="24"/>
  <c r="CB10" i="24"/>
  <c r="BT5" i="24"/>
  <c r="BT2" i="24" s="1"/>
  <c r="BS37" i="2" s="1"/>
  <c r="BT7" i="24"/>
  <c r="BT13" i="24"/>
  <c r="BT20" i="24"/>
  <c r="BT6" i="24"/>
  <c r="BT11" i="24"/>
  <c r="BT16" i="24"/>
  <c r="BL5" i="24"/>
  <c r="BL7" i="24"/>
  <c r="BL13" i="24"/>
  <c r="BL20" i="24"/>
  <c r="BL4" i="24"/>
  <c r="BL6" i="24"/>
  <c r="BL8" i="24"/>
  <c r="BL16" i="24"/>
  <c r="BL12" i="24"/>
  <c r="BD5" i="24"/>
  <c r="BD2" i="24" s="1"/>
  <c r="BC37" i="2" s="1"/>
  <c r="BD7" i="24"/>
  <c r="BD13" i="24"/>
  <c r="BD6" i="24"/>
  <c r="BD20" i="24"/>
  <c r="BD16" i="24"/>
  <c r="BD9" i="24"/>
  <c r="BD14" i="24"/>
  <c r="BD15" i="24"/>
  <c r="AV5" i="24"/>
  <c r="AV7" i="24"/>
  <c r="AV13" i="24"/>
  <c r="AV6" i="24"/>
  <c r="AV10" i="24"/>
  <c r="AV16" i="24"/>
  <c r="AN5" i="24"/>
  <c r="AN20" i="24"/>
  <c r="AN4" i="24"/>
  <c r="AN7" i="24"/>
  <c r="AN13" i="24"/>
  <c r="AN6" i="24"/>
  <c r="AN16" i="24"/>
  <c r="AN11" i="24"/>
  <c r="AF5" i="24"/>
  <c r="AF7" i="24"/>
  <c r="AF20" i="24"/>
  <c r="AF4" i="24"/>
  <c r="AF13" i="24"/>
  <c r="AF6" i="24"/>
  <c r="AF12" i="24"/>
  <c r="AF16" i="24"/>
  <c r="AF8" i="24"/>
  <c r="X5" i="24"/>
  <c r="X7" i="24"/>
  <c r="X20" i="24"/>
  <c r="X4" i="24"/>
  <c r="X13" i="24"/>
  <c r="X6" i="24"/>
  <c r="X9" i="24"/>
  <c r="X14" i="24"/>
  <c r="X15" i="24"/>
  <c r="X16" i="24"/>
  <c r="P5" i="24"/>
  <c r="P7" i="24"/>
  <c r="P13" i="24"/>
  <c r="P6" i="24"/>
  <c r="P16" i="24"/>
  <c r="P10" i="24"/>
  <c r="H5" i="24"/>
  <c r="H7" i="24"/>
  <c r="H13" i="24"/>
  <c r="H20" i="24"/>
  <c r="H4" i="24"/>
  <c r="H2" i="24" s="1"/>
  <c r="G37" i="2" s="1"/>
  <c r="H6" i="24"/>
  <c r="H11" i="24"/>
  <c r="BV19" i="24"/>
  <c r="BL19" i="24"/>
  <c r="AP19" i="24"/>
  <c r="AF19" i="24"/>
  <c r="J19" i="24"/>
  <c r="CB18" i="24"/>
  <c r="AV18" i="24"/>
  <c r="P18" i="24"/>
  <c r="BL17" i="24"/>
  <c r="AF17" i="24"/>
  <c r="BS15" i="24"/>
  <c r="BL14" i="24"/>
  <c r="AN14" i="24"/>
  <c r="P14" i="24"/>
  <c r="CD13" i="24"/>
  <c r="BF13" i="24"/>
  <c r="AH13" i="24"/>
  <c r="CJ12" i="24"/>
  <c r="Z12" i="24"/>
  <c r="O12" i="24"/>
  <c r="Z11" i="24"/>
  <c r="J11" i="24"/>
  <c r="BN10" i="24"/>
  <c r="AX10" i="24"/>
  <c r="AF10" i="24"/>
  <c r="BT9" i="24"/>
  <c r="BS6" i="24"/>
  <c r="R5" i="24"/>
  <c r="AV4" i="24"/>
  <c r="P4" i="24"/>
  <c r="P2" i="24" s="1"/>
  <c r="O37" i="2" s="1"/>
  <c r="AH20" i="24"/>
  <c r="J11" i="23"/>
  <c r="CI10" i="24"/>
  <c r="CI20" i="24"/>
  <c r="CI8" i="24"/>
  <c r="CI9" i="24"/>
  <c r="CI12" i="24"/>
  <c r="CI13" i="24"/>
  <c r="CI19" i="24"/>
  <c r="CI5" i="24"/>
  <c r="CA10" i="24"/>
  <c r="CA20" i="24"/>
  <c r="CA4" i="24"/>
  <c r="CA5" i="24"/>
  <c r="CA8" i="24"/>
  <c r="CA9" i="24"/>
  <c r="CA6" i="24"/>
  <c r="CA14" i="24"/>
  <c r="CA15" i="24"/>
  <c r="CA19" i="24"/>
  <c r="CA11" i="24"/>
  <c r="BS10" i="24"/>
  <c r="BS8" i="24"/>
  <c r="BS9" i="24"/>
  <c r="BS19" i="24"/>
  <c r="BS7" i="24"/>
  <c r="BK10" i="24"/>
  <c r="BK8" i="24"/>
  <c r="BK20" i="24"/>
  <c r="BK9" i="24"/>
  <c r="BK19" i="24"/>
  <c r="BC10" i="24"/>
  <c r="BC8" i="24"/>
  <c r="BC20" i="24"/>
  <c r="BC4" i="24"/>
  <c r="BC5" i="24"/>
  <c r="BC9" i="24"/>
  <c r="BC19" i="24"/>
  <c r="BC12" i="24"/>
  <c r="BC13" i="24"/>
  <c r="AU10" i="24"/>
  <c r="AU8" i="24"/>
  <c r="AU9" i="24"/>
  <c r="AU20" i="24"/>
  <c r="AU11" i="24"/>
  <c r="AU19" i="24"/>
  <c r="AU6" i="24"/>
  <c r="AU14" i="24"/>
  <c r="AU15" i="24"/>
  <c r="AM10" i="24"/>
  <c r="AM8" i="24"/>
  <c r="AM9" i="24"/>
  <c r="AM7" i="24"/>
  <c r="AM19" i="24"/>
  <c r="AE20" i="24"/>
  <c r="AE4" i="24"/>
  <c r="AE2" i="24" s="1"/>
  <c r="AD37" i="2" s="1"/>
  <c r="AE5" i="24"/>
  <c r="AE10" i="24"/>
  <c r="AE8" i="24"/>
  <c r="AE9" i="24"/>
  <c r="AE19" i="24"/>
  <c r="W10" i="24"/>
  <c r="W20" i="24"/>
  <c r="W4" i="24"/>
  <c r="W8" i="24"/>
  <c r="W9" i="24"/>
  <c r="W12" i="24"/>
  <c r="W13" i="24"/>
  <c r="W19" i="24"/>
  <c r="O10" i="24"/>
  <c r="O20" i="24"/>
  <c r="O4" i="24"/>
  <c r="O5" i="24"/>
  <c r="O8" i="24"/>
  <c r="O16" i="24"/>
  <c r="O9" i="24"/>
  <c r="O6" i="24"/>
  <c r="O14" i="24"/>
  <c r="O15" i="24"/>
  <c r="O19" i="24"/>
  <c r="O11" i="24"/>
  <c r="G10" i="24"/>
  <c r="G8" i="24"/>
  <c r="G16" i="24"/>
  <c r="G9" i="24"/>
  <c r="G20" i="24"/>
  <c r="G4" i="24"/>
  <c r="G5" i="24"/>
  <c r="G19" i="24"/>
  <c r="G7" i="24"/>
  <c r="CA18" i="24"/>
  <c r="AU18" i="24"/>
  <c r="O18" i="24"/>
  <c r="BV17" i="24"/>
  <c r="BK17" i="24"/>
  <c r="AP17" i="24"/>
  <c r="AE17" i="24"/>
  <c r="J17" i="24"/>
  <c r="CL16" i="24"/>
  <c r="CA16" i="24"/>
  <c r="BF16" i="24"/>
  <c r="AU16" i="24"/>
  <c r="Z16" i="24"/>
  <c r="AF15" i="24"/>
  <c r="H15" i="24"/>
  <c r="CI14" i="24"/>
  <c r="BK14" i="24"/>
  <c r="AX14" i="24"/>
  <c r="AM14" i="24"/>
  <c r="Z14" i="24"/>
  <c r="AE13" i="24"/>
  <c r="G13" i="24"/>
  <c r="BV12" i="24"/>
  <c r="BF11" i="24"/>
  <c r="AP11" i="24"/>
  <c r="X11" i="24"/>
  <c r="G11" i="24"/>
  <c r="CD10" i="24"/>
  <c r="BL10" i="24"/>
  <c r="X8" i="24"/>
  <c r="H8" i="24"/>
  <c r="BK7" i="24"/>
  <c r="AU7" i="24"/>
  <c r="CI6" i="24"/>
  <c r="R6" i="24"/>
  <c r="CI4" i="24"/>
  <c r="BN4" i="24"/>
  <c r="AU4" i="24"/>
  <c r="BS20" i="24"/>
  <c r="BC15" i="24"/>
  <c r="AE15" i="24"/>
  <c r="G15" i="24"/>
  <c r="CA13" i="24"/>
  <c r="R13" i="24"/>
  <c r="BT12" i="24"/>
  <c r="AV12" i="24"/>
  <c r="X12" i="24"/>
  <c r="CL11" i="24"/>
  <c r="BV11" i="24"/>
  <c r="BD11" i="24"/>
  <c r="AM11" i="24"/>
  <c r="W11" i="24"/>
  <c r="P9" i="24"/>
  <c r="BD8" i="24"/>
  <c r="AN8" i="24"/>
  <c r="CA7" i="24"/>
  <c r="AX6" i="24"/>
  <c r="CL5" i="24"/>
  <c r="BS5" i="24"/>
  <c r="BS2" i="24" s="1"/>
  <c r="BR37" i="2" s="1"/>
  <c r="AM4" i="24"/>
  <c r="J4" i="24"/>
  <c r="BN20" i="24"/>
  <c r="J13" i="23"/>
  <c r="CI18" i="24"/>
  <c r="BC18" i="24"/>
  <c r="W18" i="24"/>
  <c r="CD17" i="24"/>
  <c r="BS17" i="24"/>
  <c r="AX17" i="24"/>
  <c r="AM17" i="24"/>
  <c r="R17" i="24"/>
  <c r="G17" i="24"/>
  <c r="CI16" i="24"/>
  <c r="BN16" i="24"/>
  <c r="BC16" i="24"/>
  <c r="AH16" i="24"/>
  <c r="W16" i="24"/>
  <c r="BT14" i="24"/>
  <c r="AV14" i="24"/>
  <c r="W14" i="24"/>
  <c r="CL13" i="24"/>
  <c r="BN13" i="24"/>
  <c r="BS12" i="24"/>
  <c r="BF12" i="24"/>
  <c r="AU12" i="24"/>
  <c r="AH12" i="24"/>
  <c r="J12" i="24"/>
  <c r="CJ11" i="24"/>
  <c r="BS11" i="24"/>
  <c r="BC11" i="24"/>
  <c r="Z10" i="24"/>
  <c r="H10" i="24"/>
  <c r="AV9" i="24"/>
  <c r="AF9" i="24"/>
  <c r="CJ8" i="24"/>
  <c r="BT8" i="24"/>
  <c r="CD6" i="24"/>
  <c r="AE6" i="24"/>
  <c r="BK4" i="24"/>
  <c r="P20" i="24"/>
  <c r="Z19" i="24"/>
  <c r="CB17" i="24"/>
  <c r="AV17" i="24"/>
  <c r="P17" i="24"/>
  <c r="J16" i="24"/>
  <c r="BL15" i="24"/>
  <c r="AN15" i="24"/>
  <c r="P15" i="24"/>
  <c r="CD14" i="24"/>
  <c r="BS14" i="24"/>
  <c r="BF14" i="24"/>
  <c r="AH14" i="24"/>
  <c r="BK13" i="24"/>
  <c r="AM13" i="24"/>
  <c r="O13" i="24"/>
  <c r="H12" i="24"/>
  <c r="CI11" i="24"/>
  <c r="R11" i="24"/>
  <c r="BF10" i="24"/>
  <c r="AN10" i="24"/>
  <c r="X10" i="24"/>
  <c r="CB9" i="24"/>
  <c r="BL9" i="24"/>
  <c r="W7" i="24"/>
  <c r="BK6" i="24"/>
  <c r="AU5" i="24"/>
  <c r="CB4" i="24"/>
  <c r="AH4" i="24"/>
  <c r="AX13" i="24"/>
  <c r="Z13" i="24"/>
  <c r="CB12" i="24"/>
  <c r="BD12" i="24"/>
  <c r="AE12" i="24"/>
  <c r="G12" i="24"/>
  <c r="AX11" i="24"/>
  <c r="AF11" i="24"/>
  <c r="P11" i="24"/>
  <c r="CL10" i="24"/>
  <c r="BT10" i="24"/>
  <c r="BD10" i="24"/>
  <c r="P8" i="24"/>
  <c r="BC7" i="24"/>
  <c r="Z6" i="24"/>
  <c r="J6" i="24"/>
  <c r="BK5" i="24"/>
  <c r="Z5" i="24"/>
  <c r="CO8" i="24"/>
  <c r="CO6" i="24"/>
  <c r="CO14" i="24"/>
  <c r="CO7" i="24"/>
  <c r="CG20" i="24"/>
  <c r="CG8" i="24"/>
  <c r="CG6" i="24"/>
  <c r="CG14" i="24"/>
  <c r="CG7" i="24"/>
  <c r="BY4" i="24"/>
  <c r="BY2" i="24" s="1"/>
  <c r="BX37" i="2" s="1"/>
  <c r="BY5" i="24"/>
  <c r="BY8" i="24"/>
  <c r="BY20" i="24"/>
  <c r="BY6" i="24"/>
  <c r="BY14" i="24"/>
  <c r="BY7" i="24"/>
  <c r="BQ8" i="24"/>
  <c r="BQ20" i="24"/>
  <c r="BQ6" i="24"/>
  <c r="BQ14" i="24"/>
  <c r="BQ7" i="24"/>
  <c r="BI8" i="24"/>
  <c r="BI4" i="24"/>
  <c r="BI5" i="24"/>
  <c r="BI6" i="24"/>
  <c r="BI14" i="24"/>
  <c r="BI7" i="24"/>
  <c r="BA8" i="24"/>
  <c r="BA6" i="24"/>
  <c r="BA14" i="24"/>
  <c r="BA20" i="24"/>
  <c r="BA7" i="24"/>
  <c r="AS8" i="24"/>
  <c r="AS6" i="24"/>
  <c r="AS14" i="24"/>
  <c r="AS4" i="24"/>
  <c r="AS20" i="24"/>
  <c r="AS7" i="24"/>
  <c r="AK8" i="24"/>
  <c r="AK6" i="24"/>
  <c r="AK14" i="24"/>
  <c r="AK4" i="24"/>
  <c r="AK5" i="24"/>
  <c r="AK7" i="24"/>
  <c r="AK20" i="24"/>
  <c r="AC8" i="24"/>
  <c r="AC6" i="24"/>
  <c r="AC14" i="24"/>
  <c r="AC7" i="24"/>
  <c r="U20" i="24"/>
  <c r="U8" i="24"/>
  <c r="U6" i="24"/>
  <c r="U14" i="24"/>
  <c r="U7" i="24"/>
  <c r="M4" i="24"/>
  <c r="M5" i="24"/>
  <c r="M8" i="24"/>
  <c r="M20" i="24"/>
  <c r="M6" i="24"/>
  <c r="M14" i="24"/>
  <c r="M7" i="24"/>
  <c r="E8" i="24"/>
  <c r="E4" i="24"/>
  <c r="E20" i="24"/>
  <c r="E6" i="24"/>
  <c r="E14" i="24"/>
  <c r="E7" i="24"/>
  <c r="CC17" i="24"/>
  <c r="BU17" i="24"/>
  <c r="BM17" i="24"/>
  <c r="BE17" i="24"/>
  <c r="AG17" i="24"/>
  <c r="Y17" i="24"/>
  <c r="Q17" i="24"/>
  <c r="I17" i="24"/>
  <c r="CO15" i="24"/>
  <c r="BM15" i="24"/>
  <c r="AC15" i="24"/>
  <c r="BM14" i="24"/>
  <c r="AK13" i="24"/>
  <c r="BU12" i="24"/>
  <c r="AK12" i="24"/>
  <c r="I12" i="24"/>
  <c r="BA11" i="24"/>
  <c r="CO10" i="24"/>
  <c r="AC10" i="24"/>
  <c r="BQ9" i="24"/>
  <c r="E9" i="24"/>
  <c r="BU6" i="24"/>
  <c r="AC5" i="24"/>
  <c r="AC2" i="24" s="1"/>
  <c r="AB37" i="2" s="1"/>
  <c r="BI20" i="24"/>
  <c r="CI8" i="25"/>
  <c r="CI6" i="25"/>
  <c r="CI9" i="25"/>
  <c r="CI4" i="25"/>
  <c r="CI12" i="25"/>
  <c r="CI7" i="25"/>
  <c r="CI14" i="25"/>
  <c r="CI10" i="25"/>
  <c r="CI15" i="25"/>
  <c r="CI20" i="25"/>
  <c r="CI5" i="25"/>
  <c r="CI16" i="25"/>
  <c r="CI18" i="25"/>
  <c r="CI11" i="25"/>
  <c r="CI17" i="25"/>
  <c r="CI13" i="25"/>
  <c r="CI19" i="25"/>
  <c r="CA8" i="25"/>
  <c r="CA6" i="25"/>
  <c r="CA9" i="25"/>
  <c r="CA4" i="25"/>
  <c r="CA12" i="25"/>
  <c r="CA7" i="25"/>
  <c r="CA10" i="25"/>
  <c r="CA14" i="25"/>
  <c r="CA11" i="25"/>
  <c r="CA15" i="25"/>
  <c r="CA20" i="25"/>
  <c r="CA19" i="25"/>
  <c r="CA16" i="25"/>
  <c r="CA13" i="25"/>
  <c r="CA5" i="25"/>
  <c r="CA17" i="25"/>
  <c r="BS8" i="25"/>
  <c r="BS6" i="25"/>
  <c r="BS9" i="25"/>
  <c r="BS4" i="25"/>
  <c r="BS12" i="25"/>
  <c r="BS7" i="25"/>
  <c r="BS20" i="25"/>
  <c r="BS11" i="25"/>
  <c r="BS14" i="25"/>
  <c r="BS5" i="25"/>
  <c r="BS15" i="25"/>
  <c r="BS13" i="25"/>
  <c r="BS17" i="25"/>
  <c r="BS19" i="25"/>
  <c r="BS10" i="25"/>
  <c r="BS16" i="25"/>
  <c r="BS18" i="25"/>
  <c r="BK8" i="25"/>
  <c r="BK6" i="25"/>
  <c r="BK14" i="25"/>
  <c r="BK9" i="25"/>
  <c r="BK4" i="25"/>
  <c r="BK12" i="25"/>
  <c r="BK7" i="25"/>
  <c r="BK5" i="25"/>
  <c r="BK15" i="25"/>
  <c r="BK10" i="25"/>
  <c r="BK11" i="25"/>
  <c r="BK19" i="25"/>
  <c r="BK20" i="25"/>
  <c r="BK13" i="25"/>
  <c r="BK16" i="25"/>
  <c r="BK18" i="25"/>
  <c r="BC8" i="25"/>
  <c r="BC6" i="25"/>
  <c r="BC14" i="25"/>
  <c r="BC9" i="25"/>
  <c r="BC4" i="25"/>
  <c r="BC12" i="25"/>
  <c r="BC7" i="25"/>
  <c r="BC15" i="25"/>
  <c r="BC5" i="25"/>
  <c r="BC10" i="25"/>
  <c r="BC16" i="25"/>
  <c r="BC18" i="25"/>
  <c r="BC11" i="25"/>
  <c r="BC20" i="25"/>
  <c r="BC13" i="25"/>
  <c r="BC17" i="25"/>
  <c r="BC19" i="25"/>
  <c r="AU8" i="25"/>
  <c r="AU6" i="25"/>
  <c r="AU14" i="25"/>
  <c r="AU9" i="25"/>
  <c r="AU4" i="25"/>
  <c r="AU12" i="25"/>
  <c r="AU7" i="25"/>
  <c r="AU13" i="25"/>
  <c r="AU15" i="25"/>
  <c r="AU11" i="25"/>
  <c r="AU19" i="25"/>
  <c r="AU20" i="25"/>
  <c r="AU16" i="25"/>
  <c r="AU10" i="25"/>
  <c r="AU5" i="25"/>
  <c r="AU17" i="25"/>
  <c r="AM8" i="25"/>
  <c r="AM6" i="25"/>
  <c r="AM14" i="25"/>
  <c r="AM9" i="25"/>
  <c r="AM4" i="25"/>
  <c r="AM12" i="25"/>
  <c r="AM7" i="25"/>
  <c r="AM13" i="25"/>
  <c r="AM20" i="25"/>
  <c r="AM15" i="25"/>
  <c r="AM17" i="25"/>
  <c r="AM19" i="25"/>
  <c r="AM10" i="25"/>
  <c r="AM5" i="25"/>
  <c r="AM11" i="25"/>
  <c r="AM16" i="25"/>
  <c r="AM18" i="25"/>
  <c r="AE8" i="25"/>
  <c r="AE6" i="25"/>
  <c r="AE14" i="25"/>
  <c r="AE9" i="25"/>
  <c r="AE4" i="25"/>
  <c r="AE12" i="25"/>
  <c r="AE7" i="25"/>
  <c r="AE20" i="25"/>
  <c r="AE15" i="25"/>
  <c r="AE5" i="25"/>
  <c r="AE10" i="25"/>
  <c r="AE11" i="25"/>
  <c r="AE19" i="25"/>
  <c r="AE13" i="25"/>
  <c r="AE16" i="25"/>
  <c r="AE18" i="25"/>
  <c r="W8" i="25"/>
  <c r="W6" i="25"/>
  <c r="W14" i="25"/>
  <c r="W9" i="25"/>
  <c r="W4" i="25"/>
  <c r="W12" i="25"/>
  <c r="W7" i="25"/>
  <c r="W10" i="25"/>
  <c r="W15" i="25"/>
  <c r="W20" i="25"/>
  <c r="W11" i="25"/>
  <c r="W16" i="25"/>
  <c r="W18" i="25"/>
  <c r="W13" i="25"/>
  <c r="W17" i="25"/>
  <c r="W19" i="25"/>
  <c r="W5" i="25"/>
  <c r="O8" i="25"/>
  <c r="O6" i="25"/>
  <c r="O14" i="25"/>
  <c r="O9" i="25"/>
  <c r="O4" i="25"/>
  <c r="O12" i="25"/>
  <c r="O7" i="25"/>
  <c r="O10" i="25"/>
  <c r="O11" i="25"/>
  <c r="O15" i="25"/>
  <c r="O19" i="25"/>
  <c r="O13" i="25"/>
  <c r="O16" i="25"/>
  <c r="O20" i="25"/>
  <c r="O5" i="25"/>
  <c r="O17" i="25"/>
  <c r="G8" i="25"/>
  <c r="G6" i="25"/>
  <c r="G14" i="25"/>
  <c r="G9" i="25"/>
  <c r="G4" i="25"/>
  <c r="G12" i="25"/>
  <c r="G7" i="25"/>
  <c r="G20" i="25"/>
  <c r="G11" i="25"/>
  <c r="G5" i="25"/>
  <c r="G15" i="25"/>
  <c r="G17" i="25"/>
  <c r="G10" i="25"/>
  <c r="G19" i="25"/>
  <c r="C19" i="25" s="1"/>
  <c r="G16" i="25"/>
  <c r="G18" i="25"/>
  <c r="G13" i="25"/>
  <c r="O18" i="25"/>
  <c r="AE17" i="25"/>
  <c r="CK10" i="24"/>
  <c r="CK11" i="24"/>
  <c r="CC10" i="24"/>
  <c r="CC20" i="24"/>
  <c r="CC11" i="24"/>
  <c r="BU10" i="24"/>
  <c r="BU20" i="24"/>
  <c r="BU4" i="24"/>
  <c r="BU11" i="24"/>
  <c r="BM10" i="24"/>
  <c r="BM5" i="24"/>
  <c r="BM11" i="24"/>
  <c r="BE10" i="24"/>
  <c r="BE2" i="24" s="1"/>
  <c r="BD37" i="2" s="1"/>
  <c r="BE11" i="24"/>
  <c r="AW20" i="24"/>
  <c r="AW4" i="24"/>
  <c r="AW10" i="24"/>
  <c r="AW11" i="24"/>
  <c r="AO5" i="24"/>
  <c r="AO20" i="24"/>
  <c r="AO4" i="24"/>
  <c r="AO10" i="24"/>
  <c r="AO11" i="24"/>
  <c r="AG20" i="24"/>
  <c r="AG4" i="24"/>
  <c r="AG10" i="24"/>
  <c r="AG11" i="24"/>
  <c r="Y5" i="24"/>
  <c r="Y10" i="24"/>
  <c r="Y11" i="24"/>
  <c r="Q10" i="24"/>
  <c r="Q20" i="24"/>
  <c r="Q4" i="24"/>
  <c r="Q11" i="24"/>
  <c r="I10" i="24"/>
  <c r="I20" i="24"/>
  <c r="I4" i="24"/>
  <c r="I11" i="24"/>
  <c r="CO17" i="24"/>
  <c r="CG17" i="24"/>
  <c r="BY17" i="24"/>
  <c r="BQ17" i="24"/>
  <c r="BI17" i="24"/>
  <c r="BA17" i="24"/>
  <c r="AS17" i="24"/>
  <c r="AK17" i="24"/>
  <c r="AC17" i="24"/>
  <c r="U17" i="24"/>
  <c r="M17" i="24"/>
  <c r="E17" i="24"/>
  <c r="BI15" i="24"/>
  <c r="AG15" i="24"/>
  <c r="AG14" i="24"/>
  <c r="BQ13" i="24"/>
  <c r="AG13" i="24"/>
  <c r="E13" i="24"/>
  <c r="BQ12" i="24"/>
  <c r="AO12" i="24"/>
  <c r="E12" i="24"/>
  <c r="CG11" i="24"/>
  <c r="U11" i="24"/>
  <c r="BI10" i="24"/>
  <c r="AW9" i="24"/>
  <c r="AK9" i="24"/>
  <c r="CK8" i="24"/>
  <c r="CK2" i="24" s="1"/>
  <c r="CJ37" i="2" s="1"/>
  <c r="Y8" i="24"/>
  <c r="BM7" i="24"/>
  <c r="AO6" i="24"/>
  <c r="CO5" i="24"/>
  <c r="CC5" i="24"/>
  <c r="CC2" i="24" s="1"/>
  <c r="CB37" i="2" s="1"/>
  <c r="U5" i="24"/>
  <c r="BQ4" i="24"/>
  <c r="CM4" i="25"/>
  <c r="CM12" i="25"/>
  <c r="CM10" i="25"/>
  <c r="CM5" i="25"/>
  <c r="CM13" i="25"/>
  <c r="CM8" i="25"/>
  <c r="CM20" i="25"/>
  <c r="CM11" i="25"/>
  <c r="CM18" i="25"/>
  <c r="CM9" i="25"/>
  <c r="CM19" i="25"/>
  <c r="CM15" i="25"/>
  <c r="CM17" i="25"/>
  <c r="CM6" i="25"/>
  <c r="CM14" i="25"/>
  <c r="CM16" i="25"/>
  <c r="CM7" i="25"/>
  <c r="CE4" i="25"/>
  <c r="CE12" i="25"/>
  <c r="CE10" i="25"/>
  <c r="CE5" i="25"/>
  <c r="CE13" i="25"/>
  <c r="CE8" i="25"/>
  <c r="CE20" i="25"/>
  <c r="CE11" i="25"/>
  <c r="CE9" i="25"/>
  <c r="CE18" i="25"/>
  <c r="CE19" i="25"/>
  <c r="CE6" i="25"/>
  <c r="CE15" i="25"/>
  <c r="CE17" i="25"/>
  <c r="CE7" i="25"/>
  <c r="CE14" i="25"/>
  <c r="CE16" i="25"/>
  <c r="BW4" i="25"/>
  <c r="BW12" i="25"/>
  <c r="BW10" i="25"/>
  <c r="BW5" i="25"/>
  <c r="BW13" i="25"/>
  <c r="BW8" i="25"/>
  <c r="BW20" i="25"/>
  <c r="BW11" i="25"/>
  <c r="BW18" i="25"/>
  <c r="BW19" i="25"/>
  <c r="BW16" i="25"/>
  <c r="BW7" i="25"/>
  <c r="BW9" i="25"/>
  <c r="BW15" i="25"/>
  <c r="BW17" i="25"/>
  <c r="BW6" i="25"/>
  <c r="BW14" i="25"/>
  <c r="BO4" i="25"/>
  <c r="BO12" i="25"/>
  <c r="BO10" i="25"/>
  <c r="BO5" i="25"/>
  <c r="BO13" i="25"/>
  <c r="BO8" i="25"/>
  <c r="BO20" i="25"/>
  <c r="BO11" i="25"/>
  <c r="BO18" i="25"/>
  <c r="BO6" i="25"/>
  <c r="BO19" i="25"/>
  <c r="BO14" i="25"/>
  <c r="BO9" i="25"/>
  <c r="BO16" i="25"/>
  <c r="BO15" i="25"/>
  <c r="BO17" i="25"/>
  <c r="BO7" i="25"/>
  <c r="BG4" i="25"/>
  <c r="BG12" i="25"/>
  <c r="BG10" i="25"/>
  <c r="BG5" i="25"/>
  <c r="BG13" i="25"/>
  <c r="BG8" i="25"/>
  <c r="BG20" i="25"/>
  <c r="BG11" i="25"/>
  <c r="BG6" i="25"/>
  <c r="BG18" i="25"/>
  <c r="BG7" i="25"/>
  <c r="BG19" i="25"/>
  <c r="BG9" i="25"/>
  <c r="BG15" i="25"/>
  <c r="BG17" i="25"/>
  <c r="BG16" i="25"/>
  <c r="BG14" i="25"/>
  <c r="AY4" i="25"/>
  <c r="AY12" i="25"/>
  <c r="AY10" i="25"/>
  <c r="AY5" i="25"/>
  <c r="AY13" i="25"/>
  <c r="AY8" i="25"/>
  <c r="AY20" i="25"/>
  <c r="AY11" i="25"/>
  <c r="AY7" i="25"/>
  <c r="AY18" i="25"/>
  <c r="AY19" i="25"/>
  <c r="AY6" i="25"/>
  <c r="AY15" i="25"/>
  <c r="AY17" i="25"/>
  <c r="AY9" i="25"/>
  <c r="AY14" i="25"/>
  <c r="AY16" i="25"/>
  <c r="AQ4" i="25"/>
  <c r="AQ12" i="25"/>
  <c r="AQ10" i="25"/>
  <c r="AQ5" i="25"/>
  <c r="AQ13" i="25"/>
  <c r="AQ8" i="25"/>
  <c r="AQ20" i="25"/>
  <c r="AQ11" i="25"/>
  <c r="AQ18" i="25"/>
  <c r="AQ14" i="25"/>
  <c r="AQ19" i="25"/>
  <c r="AQ7" i="25"/>
  <c r="AQ16" i="25"/>
  <c r="AQ9" i="25"/>
  <c r="AQ15" i="25"/>
  <c r="AQ17" i="25"/>
  <c r="AQ6" i="25"/>
  <c r="AI4" i="25"/>
  <c r="AI12" i="25"/>
  <c r="AI10" i="25"/>
  <c r="AI5" i="25"/>
  <c r="AI13" i="25"/>
  <c r="AI8" i="25"/>
  <c r="AI20" i="25"/>
  <c r="AI11" i="25"/>
  <c r="AI14" i="25"/>
  <c r="AI18" i="25"/>
  <c r="AI19" i="25"/>
  <c r="AI9" i="25"/>
  <c r="AI16" i="25"/>
  <c r="AI6" i="25"/>
  <c r="AI7" i="25"/>
  <c r="AI15" i="25"/>
  <c r="AI17" i="25"/>
  <c r="AA4" i="25"/>
  <c r="AA12" i="25"/>
  <c r="AA10" i="25"/>
  <c r="AA5" i="25"/>
  <c r="AA13" i="25"/>
  <c r="AA8" i="25"/>
  <c r="AA20" i="25"/>
  <c r="AA11" i="25"/>
  <c r="AA18" i="25"/>
  <c r="AA9" i="25"/>
  <c r="AA19" i="25"/>
  <c r="AA15" i="25"/>
  <c r="AA17" i="25"/>
  <c r="AA6" i="25"/>
  <c r="AA7" i="25"/>
  <c r="AA16" i="25"/>
  <c r="AA14" i="25"/>
  <c r="S4" i="25"/>
  <c r="S12" i="25"/>
  <c r="S10" i="25"/>
  <c r="S5" i="25"/>
  <c r="S13" i="25"/>
  <c r="S8" i="25"/>
  <c r="S20" i="25"/>
  <c r="S11" i="25"/>
  <c r="S9" i="25"/>
  <c r="S18" i="25"/>
  <c r="S19" i="25"/>
  <c r="S7" i="25"/>
  <c r="S15" i="25"/>
  <c r="S17" i="25"/>
  <c r="S14" i="25"/>
  <c r="S16" i="25"/>
  <c r="S6" i="25"/>
  <c r="K4" i="25"/>
  <c r="K12" i="25"/>
  <c r="K10" i="25"/>
  <c r="K5" i="25"/>
  <c r="K13" i="25"/>
  <c r="K8" i="25"/>
  <c r="K20" i="25"/>
  <c r="K11" i="25"/>
  <c r="K18" i="25"/>
  <c r="K19" i="25"/>
  <c r="K16" i="25"/>
  <c r="K9" i="25"/>
  <c r="K14" i="25"/>
  <c r="K15" i="25"/>
  <c r="K17" i="25"/>
  <c r="K6" i="25"/>
  <c r="K7" i="25"/>
  <c r="CF18" i="25"/>
  <c r="BU18" i="25"/>
  <c r="AZ18" i="25"/>
  <c r="AO18" i="25"/>
  <c r="T18" i="25"/>
  <c r="I18" i="25"/>
  <c r="BP17" i="25"/>
  <c r="AJ17" i="25"/>
  <c r="D17" i="25"/>
  <c r="CB15" i="25"/>
  <c r="AV15" i="25"/>
  <c r="P15" i="25"/>
  <c r="AB14" i="25"/>
  <c r="CP13" i="25"/>
  <c r="BP12" i="25"/>
  <c r="AO12" i="25"/>
  <c r="L12" i="25"/>
  <c r="BX11" i="25"/>
  <c r="T11" i="25"/>
  <c r="X10" i="25"/>
  <c r="BJ8" i="25"/>
  <c r="F8" i="25"/>
  <c r="AT6" i="25"/>
  <c r="BB5" i="25"/>
  <c r="CF4" i="25"/>
  <c r="T4" i="25"/>
  <c r="AJ20" i="25"/>
  <c r="BT18" i="25"/>
  <c r="AN18" i="25"/>
  <c r="H18" i="25"/>
  <c r="CJ17" i="25"/>
  <c r="BD17" i="25"/>
  <c r="X17" i="25"/>
  <c r="CP16" i="25"/>
  <c r="BT16" i="25"/>
  <c r="BJ16" i="25"/>
  <c r="AD16" i="25"/>
  <c r="H16" i="25"/>
  <c r="BZ15" i="25"/>
  <c r="BE15" i="25"/>
  <c r="AT15" i="25"/>
  <c r="N15" i="25"/>
  <c r="CP14" i="25"/>
  <c r="CF14" i="25"/>
  <c r="AZ14" i="25"/>
  <c r="CN12" i="25"/>
  <c r="BM12" i="25"/>
  <c r="AJ12" i="25"/>
  <c r="AR11" i="25"/>
  <c r="CH8" i="25"/>
  <c r="AD8" i="25"/>
  <c r="BR6" i="25"/>
  <c r="L6" i="25"/>
  <c r="BZ5" i="25"/>
  <c r="AZ4" i="25"/>
  <c r="AB20" i="25"/>
  <c r="CK10" i="25"/>
  <c r="CK8" i="25"/>
  <c r="CK20" i="25"/>
  <c r="CK11" i="25"/>
  <c r="CK6" i="25"/>
  <c r="CK9" i="25"/>
  <c r="CK12" i="25"/>
  <c r="CK16" i="25"/>
  <c r="CK13" i="25"/>
  <c r="CK17" i="25"/>
  <c r="CC10" i="25"/>
  <c r="CC8" i="25"/>
  <c r="CC20" i="25"/>
  <c r="CC11" i="25"/>
  <c r="CC6" i="25"/>
  <c r="CC9" i="25"/>
  <c r="CC13" i="25"/>
  <c r="CC16" i="25"/>
  <c r="CC7" i="25"/>
  <c r="CC17" i="25"/>
  <c r="BU10" i="25"/>
  <c r="BU8" i="25"/>
  <c r="BU20" i="25"/>
  <c r="BU11" i="25"/>
  <c r="BU6" i="25"/>
  <c r="BU9" i="25"/>
  <c r="BU7" i="25"/>
  <c r="BU16" i="25"/>
  <c r="BU17" i="25"/>
  <c r="BM10" i="25"/>
  <c r="BM8" i="25"/>
  <c r="BM20" i="25"/>
  <c r="BM11" i="25"/>
  <c r="BM6" i="25"/>
  <c r="BM14" i="25"/>
  <c r="BM9" i="25"/>
  <c r="BM16" i="25"/>
  <c r="BM17" i="25"/>
  <c r="BE10" i="25"/>
  <c r="BE8" i="25"/>
  <c r="BE20" i="25"/>
  <c r="BE11" i="25"/>
  <c r="BE6" i="25"/>
  <c r="BE14" i="25"/>
  <c r="BE9" i="25"/>
  <c r="BE16" i="25"/>
  <c r="BE4" i="25"/>
  <c r="BE17" i="25"/>
  <c r="AW10" i="25"/>
  <c r="AW8" i="25"/>
  <c r="AW20" i="25"/>
  <c r="AW11" i="25"/>
  <c r="AW6" i="25"/>
  <c r="AW14" i="25"/>
  <c r="AW9" i="25"/>
  <c r="AW4" i="25"/>
  <c r="AW16" i="25"/>
  <c r="AW5" i="25"/>
  <c r="AW17" i="25"/>
  <c r="AO10" i="25"/>
  <c r="AO8" i="25"/>
  <c r="AO20" i="25"/>
  <c r="AO11" i="25"/>
  <c r="AO6" i="25"/>
  <c r="AO14" i="25"/>
  <c r="AO9" i="25"/>
  <c r="AO5" i="25"/>
  <c r="AO16" i="25"/>
  <c r="AO17" i="25"/>
  <c r="AG10" i="25"/>
  <c r="AG8" i="25"/>
  <c r="AG20" i="25"/>
  <c r="AG11" i="25"/>
  <c r="AG6" i="25"/>
  <c r="AG14" i="25"/>
  <c r="AG9" i="25"/>
  <c r="AG16" i="25"/>
  <c r="AG12" i="25"/>
  <c r="AG17" i="25"/>
  <c r="Y10" i="25"/>
  <c r="Y8" i="25"/>
  <c r="Y20" i="25"/>
  <c r="Y11" i="25"/>
  <c r="Y6" i="25"/>
  <c r="Y14" i="25"/>
  <c r="Y9" i="25"/>
  <c r="Y4" i="25"/>
  <c r="Y12" i="25"/>
  <c r="Y16" i="25"/>
  <c r="Y13" i="25"/>
  <c r="Y17" i="25"/>
  <c r="Q10" i="25"/>
  <c r="Q8" i="25"/>
  <c r="Q20" i="25"/>
  <c r="Q11" i="25"/>
  <c r="Q6" i="25"/>
  <c r="Q14" i="25"/>
  <c r="Q9" i="25"/>
  <c r="Q13" i="25"/>
  <c r="Q16" i="25"/>
  <c r="Q7" i="25"/>
  <c r="Q17" i="25"/>
  <c r="I10" i="25"/>
  <c r="I8" i="25"/>
  <c r="I20" i="25"/>
  <c r="I11" i="25"/>
  <c r="I6" i="25"/>
  <c r="I14" i="25"/>
  <c r="I9" i="25"/>
  <c r="I7" i="25"/>
  <c r="I16" i="25"/>
  <c r="I17" i="25"/>
  <c r="BX19" i="25"/>
  <c r="BM19" i="25"/>
  <c r="AR19" i="25"/>
  <c r="AG19" i="25"/>
  <c r="L19" i="25"/>
  <c r="CN18" i="25"/>
  <c r="CC18" i="25"/>
  <c r="BH18" i="25"/>
  <c r="AW18" i="25"/>
  <c r="AB18" i="25"/>
  <c r="Q18" i="25"/>
  <c r="BX17" i="25"/>
  <c r="AR17" i="25"/>
  <c r="L17" i="25"/>
  <c r="BD15" i="25"/>
  <c r="BT14" i="25"/>
  <c r="V14" i="25"/>
  <c r="CH13" i="25"/>
  <c r="AD13" i="25"/>
  <c r="BH12" i="25"/>
  <c r="D12" i="25"/>
  <c r="BP11" i="25"/>
  <c r="L11" i="25"/>
  <c r="CK7" i="25"/>
  <c r="AG7" i="25"/>
  <c r="BP6" i="25"/>
  <c r="AL6" i="25"/>
  <c r="BU5" i="25"/>
  <c r="AT5" i="25"/>
  <c r="CC4" i="25"/>
  <c r="Q4" i="25"/>
  <c r="CJ5" i="25"/>
  <c r="CJ13" i="25"/>
  <c r="CJ20" i="25"/>
  <c r="CJ11" i="25"/>
  <c r="CJ6" i="25"/>
  <c r="CJ9" i="25"/>
  <c r="CJ4" i="25"/>
  <c r="CJ12" i="25"/>
  <c r="CJ8" i="25"/>
  <c r="CJ19" i="25"/>
  <c r="CB5" i="25"/>
  <c r="CB13" i="25"/>
  <c r="CB20" i="25"/>
  <c r="CB11" i="25"/>
  <c r="CB6" i="25"/>
  <c r="CB9" i="25"/>
  <c r="CB4" i="25"/>
  <c r="CB12" i="25"/>
  <c r="CB19" i="25"/>
  <c r="BT5" i="25"/>
  <c r="BT13" i="25"/>
  <c r="BT20" i="25"/>
  <c r="BT11" i="25"/>
  <c r="BT6" i="25"/>
  <c r="BT9" i="25"/>
  <c r="BT4" i="25"/>
  <c r="BT2" i="25" s="1"/>
  <c r="BS42" i="2" s="1"/>
  <c r="BT12" i="25"/>
  <c r="BT19" i="25"/>
  <c r="BL5" i="25"/>
  <c r="BL13" i="25"/>
  <c r="BL20" i="25"/>
  <c r="BL11" i="25"/>
  <c r="BL6" i="25"/>
  <c r="BL14" i="25"/>
  <c r="BL9" i="25"/>
  <c r="BL4" i="25"/>
  <c r="BL12" i="25"/>
  <c r="BL19" i="25"/>
  <c r="BL10" i="25"/>
  <c r="BD5" i="25"/>
  <c r="BD13" i="25"/>
  <c r="BD20" i="25"/>
  <c r="BD11" i="25"/>
  <c r="BD6" i="25"/>
  <c r="BD14" i="25"/>
  <c r="BD9" i="25"/>
  <c r="BD4" i="25"/>
  <c r="BD12" i="25"/>
  <c r="BD10" i="25"/>
  <c r="BD19" i="25"/>
  <c r="AV5" i="25"/>
  <c r="AV13" i="25"/>
  <c r="AV20" i="25"/>
  <c r="AV11" i="25"/>
  <c r="AV6" i="25"/>
  <c r="AV14" i="25"/>
  <c r="AV9" i="25"/>
  <c r="AV4" i="25"/>
  <c r="AV12" i="25"/>
  <c r="AV19" i="25"/>
  <c r="AN5" i="25"/>
  <c r="AN13" i="25"/>
  <c r="AN20" i="25"/>
  <c r="AN11" i="25"/>
  <c r="AN6" i="25"/>
  <c r="AN14" i="25"/>
  <c r="AN9" i="25"/>
  <c r="AN4" i="25"/>
  <c r="AN12" i="25"/>
  <c r="AN19" i="25"/>
  <c r="AN7" i="25"/>
  <c r="AF5" i="25"/>
  <c r="AF13" i="25"/>
  <c r="AF20" i="25"/>
  <c r="AF11" i="25"/>
  <c r="AF6" i="25"/>
  <c r="AF14" i="25"/>
  <c r="AF9" i="25"/>
  <c r="AF4" i="25"/>
  <c r="AF12" i="25"/>
  <c r="AF7" i="25"/>
  <c r="AF19" i="25"/>
  <c r="AF8" i="25"/>
  <c r="X5" i="25"/>
  <c r="X13" i="25"/>
  <c r="X20" i="25"/>
  <c r="X11" i="25"/>
  <c r="X6" i="25"/>
  <c r="X14" i="25"/>
  <c r="X9" i="25"/>
  <c r="X4" i="25"/>
  <c r="X12" i="25"/>
  <c r="X8" i="25"/>
  <c r="X19" i="25"/>
  <c r="P5" i="25"/>
  <c r="P13" i="25"/>
  <c r="P20" i="25"/>
  <c r="P11" i="25"/>
  <c r="P6" i="25"/>
  <c r="P14" i="25"/>
  <c r="P9" i="25"/>
  <c r="P4" i="25"/>
  <c r="P12" i="25"/>
  <c r="P19" i="25"/>
  <c r="H5" i="25"/>
  <c r="H13" i="25"/>
  <c r="H20" i="25"/>
  <c r="H11" i="25"/>
  <c r="H6" i="25"/>
  <c r="H14" i="25"/>
  <c r="H9" i="25"/>
  <c r="H4" i="25"/>
  <c r="H12" i="25"/>
  <c r="H19" i="25"/>
  <c r="CB18" i="25"/>
  <c r="AV18" i="25"/>
  <c r="P18" i="25"/>
  <c r="BL17" i="25"/>
  <c r="AF17" i="25"/>
  <c r="CB16" i="25"/>
  <c r="BR16" i="25"/>
  <c r="AV16" i="25"/>
  <c r="AL16" i="25"/>
  <c r="P16" i="25"/>
  <c r="F16" i="25"/>
  <c r="BM15" i="25"/>
  <c r="BB15" i="25"/>
  <c r="AG15" i="25"/>
  <c r="V15" i="25"/>
  <c r="CN14" i="25"/>
  <c r="CC14" i="25"/>
  <c r="BR14" i="25"/>
  <c r="CF12" i="25"/>
  <c r="AB12" i="25"/>
  <c r="CN11" i="25"/>
  <c r="AJ11" i="25"/>
  <c r="AN10" i="25"/>
  <c r="CB8" i="25"/>
  <c r="V8" i="25"/>
  <c r="CJ7" i="25"/>
  <c r="BE7" i="25"/>
  <c r="CN6" i="25"/>
  <c r="N5" i="25"/>
  <c r="BH20" i="25"/>
  <c r="BL15" i="25"/>
  <c r="AF15" i="25"/>
  <c r="CB14" i="25"/>
  <c r="AR14" i="25"/>
  <c r="BZ13" i="25"/>
  <c r="AW13" i="25"/>
  <c r="BE12" i="25"/>
  <c r="D11" i="25"/>
  <c r="H10" i="25"/>
  <c r="AV8" i="25"/>
  <c r="BD7" i="25"/>
  <c r="Y7" i="25"/>
  <c r="BH6" i="25"/>
  <c r="BM5" i="25"/>
  <c r="I5" i="25"/>
  <c r="BU4" i="25"/>
  <c r="AO4" i="25"/>
  <c r="I4" i="25"/>
  <c r="CP20" i="25"/>
  <c r="CP11" i="25"/>
  <c r="CP9" i="25"/>
  <c r="CP4" i="25"/>
  <c r="CP12" i="25"/>
  <c r="CP7" i="25"/>
  <c r="CP10" i="25"/>
  <c r="CP17" i="25"/>
  <c r="CP5" i="25"/>
  <c r="CP18" i="25"/>
  <c r="CH20" i="25"/>
  <c r="CH11" i="25"/>
  <c r="CH9" i="25"/>
  <c r="CH4" i="25"/>
  <c r="CH12" i="25"/>
  <c r="CH7" i="25"/>
  <c r="CH10" i="25"/>
  <c r="CH5" i="25"/>
  <c r="CH17" i="25"/>
  <c r="CH6" i="25"/>
  <c r="CH18" i="25"/>
  <c r="BZ20" i="25"/>
  <c r="BZ11" i="25"/>
  <c r="BZ9" i="25"/>
  <c r="BZ4" i="25"/>
  <c r="BZ12" i="25"/>
  <c r="BZ7" i="25"/>
  <c r="BZ10" i="25"/>
  <c r="BZ6" i="25"/>
  <c r="BZ17" i="25"/>
  <c r="BZ18" i="25"/>
  <c r="BR20" i="25"/>
  <c r="BR11" i="25"/>
  <c r="BR9" i="25"/>
  <c r="BR4" i="25"/>
  <c r="BR12" i="25"/>
  <c r="BR7" i="25"/>
  <c r="BR10" i="25"/>
  <c r="BR17" i="25"/>
  <c r="BR13" i="25"/>
  <c r="BR18" i="25"/>
  <c r="BJ20" i="25"/>
  <c r="BJ11" i="25"/>
  <c r="BJ9" i="25"/>
  <c r="BJ4" i="25"/>
  <c r="BJ12" i="25"/>
  <c r="BJ7" i="25"/>
  <c r="BJ10" i="25"/>
  <c r="BJ13" i="25"/>
  <c r="BJ17" i="25"/>
  <c r="BJ14" i="25"/>
  <c r="BJ18" i="25"/>
  <c r="BB20" i="25"/>
  <c r="BB11" i="25"/>
  <c r="BB9" i="25"/>
  <c r="BB4" i="25"/>
  <c r="BB12" i="25"/>
  <c r="BB7" i="25"/>
  <c r="BB10" i="25"/>
  <c r="BB14" i="25"/>
  <c r="BB17" i="25"/>
  <c r="BB8" i="25"/>
  <c r="BB18" i="25"/>
  <c r="AT20" i="25"/>
  <c r="AT11" i="25"/>
  <c r="AT9" i="25"/>
  <c r="AT4" i="25"/>
  <c r="AT12" i="25"/>
  <c r="AT7" i="25"/>
  <c r="AT10" i="25"/>
  <c r="AT8" i="25"/>
  <c r="AT17" i="25"/>
  <c r="AT18" i="25"/>
  <c r="AL20" i="25"/>
  <c r="AL11" i="25"/>
  <c r="AL9" i="25"/>
  <c r="AL4" i="25"/>
  <c r="AL12" i="25"/>
  <c r="AL7" i="25"/>
  <c r="AL10" i="25"/>
  <c r="AL17" i="25"/>
  <c r="AL18" i="25"/>
  <c r="AD20" i="25"/>
  <c r="AD11" i="25"/>
  <c r="AD9" i="25"/>
  <c r="AD4" i="25"/>
  <c r="AD12" i="25"/>
  <c r="AD7" i="25"/>
  <c r="AD10" i="25"/>
  <c r="AD17" i="25"/>
  <c r="AD5" i="25"/>
  <c r="AD18" i="25"/>
  <c r="V20" i="25"/>
  <c r="V11" i="25"/>
  <c r="V9" i="25"/>
  <c r="V4" i="25"/>
  <c r="V2" i="25" s="1"/>
  <c r="U42" i="2" s="1"/>
  <c r="V12" i="25"/>
  <c r="V7" i="25"/>
  <c r="V10" i="25"/>
  <c r="V5" i="25"/>
  <c r="V17" i="25"/>
  <c r="V6" i="25"/>
  <c r="V18" i="25"/>
  <c r="N20" i="25"/>
  <c r="N11" i="25"/>
  <c r="N9" i="25"/>
  <c r="N4" i="25"/>
  <c r="N12" i="25"/>
  <c r="N7" i="25"/>
  <c r="N10" i="25"/>
  <c r="N6" i="25"/>
  <c r="N17" i="25"/>
  <c r="N18" i="25"/>
  <c r="F20" i="25"/>
  <c r="F11" i="25"/>
  <c r="F9" i="25"/>
  <c r="F4" i="25"/>
  <c r="F12" i="25"/>
  <c r="F7" i="25"/>
  <c r="F10" i="25"/>
  <c r="F17" i="25"/>
  <c r="F13" i="25"/>
  <c r="F18" i="25"/>
  <c r="C18" i="25" s="1"/>
  <c r="CJ18" i="25"/>
  <c r="BD18" i="25"/>
  <c r="X18" i="25"/>
  <c r="BT17" i="25"/>
  <c r="AN17" i="25"/>
  <c r="H17" i="25"/>
  <c r="CJ16" i="25"/>
  <c r="BZ16" i="25"/>
  <c r="BD16" i="25"/>
  <c r="AT16" i="25"/>
  <c r="X16" i="25"/>
  <c r="N16" i="25"/>
  <c r="CP15" i="25"/>
  <c r="BU15" i="25"/>
  <c r="BJ15" i="25"/>
  <c r="AO15" i="25"/>
  <c r="AD15" i="25"/>
  <c r="I15" i="25"/>
  <c r="CK14" i="25"/>
  <c r="BZ14" i="25"/>
  <c r="AL14" i="25"/>
  <c r="BU13" i="25"/>
  <c r="AT13" i="25"/>
  <c r="CC12" i="25"/>
  <c r="AB11" i="25"/>
  <c r="AF10" i="25"/>
  <c r="BT8" i="25"/>
  <c r="P8" i="25"/>
  <c r="CB7" i="25"/>
  <c r="AW7" i="25"/>
  <c r="X7" i="25"/>
  <c r="CF6" i="25"/>
  <c r="BB6" i="25"/>
  <c r="AB6" i="25"/>
  <c r="CK5" i="25"/>
  <c r="BJ5" i="25"/>
  <c r="AG5" i="25"/>
  <c r="F5" i="25"/>
  <c r="AJ4" i="25"/>
  <c r="CN20" i="25"/>
  <c r="BH19" i="25"/>
  <c r="AW19" i="25"/>
  <c r="AB19" i="25"/>
  <c r="Q19" i="25"/>
  <c r="BX18" i="25"/>
  <c r="BM18" i="25"/>
  <c r="AR18" i="25"/>
  <c r="AG18" i="25"/>
  <c r="CN17" i="25"/>
  <c r="BT15" i="25"/>
  <c r="AN15" i="25"/>
  <c r="H15" i="25"/>
  <c r="CJ14" i="25"/>
  <c r="F14" i="25"/>
  <c r="AO13" i="25"/>
  <c r="N13" i="25"/>
  <c r="AW12" i="25"/>
  <c r="CJ10" i="25"/>
  <c r="BR8" i="25"/>
  <c r="AN8" i="25"/>
  <c r="N8" i="25"/>
  <c r="AV7" i="25"/>
  <c r="BE5" i="25"/>
  <c r="BM4" i="25"/>
  <c r="AG4" i="25"/>
  <c r="CN9" i="25"/>
  <c r="CN7" i="25"/>
  <c r="CN10" i="25"/>
  <c r="CN5" i="25"/>
  <c r="CN2" i="25" s="1"/>
  <c r="CM42" i="2" s="1"/>
  <c r="CN13" i="25"/>
  <c r="CN8" i="25"/>
  <c r="CN15" i="25"/>
  <c r="CN16" i="25"/>
  <c r="CF9" i="25"/>
  <c r="CF7" i="25"/>
  <c r="CF10" i="25"/>
  <c r="CF5" i="25"/>
  <c r="CF13" i="25"/>
  <c r="CF8" i="25"/>
  <c r="CF15" i="25"/>
  <c r="CF20" i="25"/>
  <c r="CF16" i="25"/>
  <c r="BX9" i="25"/>
  <c r="BX7" i="25"/>
  <c r="BX10" i="25"/>
  <c r="BX5" i="25"/>
  <c r="BX13" i="25"/>
  <c r="BX8" i="25"/>
  <c r="BX20" i="25"/>
  <c r="BX15" i="25"/>
  <c r="BX4" i="25"/>
  <c r="BX16" i="25"/>
  <c r="BP9" i="25"/>
  <c r="BP7" i="25"/>
  <c r="BP10" i="25"/>
  <c r="BP5" i="25"/>
  <c r="BP13" i="25"/>
  <c r="BP8" i="25"/>
  <c r="BP4" i="25"/>
  <c r="BP15" i="25"/>
  <c r="BP16" i="25"/>
  <c r="BP20" i="25"/>
  <c r="BH9" i="25"/>
  <c r="BH7" i="25"/>
  <c r="BH10" i="25"/>
  <c r="BH5" i="25"/>
  <c r="BH13" i="25"/>
  <c r="BH8" i="25"/>
  <c r="BH15" i="25"/>
  <c r="BH11" i="25"/>
  <c r="BH16" i="25"/>
  <c r="AZ9" i="25"/>
  <c r="AZ7" i="25"/>
  <c r="AZ10" i="25"/>
  <c r="AZ5" i="25"/>
  <c r="AZ13" i="25"/>
  <c r="AZ8" i="25"/>
  <c r="AZ20" i="25"/>
  <c r="AZ11" i="25"/>
  <c r="AZ15" i="25"/>
  <c r="AZ12" i="25"/>
  <c r="AZ16" i="25"/>
  <c r="AR9" i="25"/>
  <c r="AR7" i="25"/>
  <c r="AR10" i="25"/>
  <c r="AR5" i="25"/>
  <c r="AR13" i="25"/>
  <c r="AR8" i="25"/>
  <c r="AR4" i="25"/>
  <c r="AR12" i="25"/>
  <c r="AR15" i="25"/>
  <c r="AR6" i="25"/>
  <c r="AR16" i="25"/>
  <c r="AJ9" i="25"/>
  <c r="AJ7" i="25"/>
  <c r="AJ10" i="25"/>
  <c r="AJ5" i="25"/>
  <c r="AJ13" i="25"/>
  <c r="AJ8" i="25"/>
  <c r="AJ6" i="25"/>
  <c r="AJ15" i="25"/>
  <c r="AJ16" i="25"/>
  <c r="AB9" i="25"/>
  <c r="AB7" i="25"/>
  <c r="AB10" i="25"/>
  <c r="AB5" i="25"/>
  <c r="AB13" i="25"/>
  <c r="AB8" i="25"/>
  <c r="AB15" i="25"/>
  <c r="AB16" i="25"/>
  <c r="T9" i="25"/>
  <c r="T7" i="25"/>
  <c r="T10" i="25"/>
  <c r="T5" i="25"/>
  <c r="T13" i="25"/>
  <c r="T8" i="25"/>
  <c r="T15" i="25"/>
  <c r="T20" i="25"/>
  <c r="T14" i="25"/>
  <c r="T16" i="25"/>
  <c r="L9" i="25"/>
  <c r="L7" i="25"/>
  <c r="L10" i="25"/>
  <c r="L5" i="25"/>
  <c r="L13" i="25"/>
  <c r="L8" i="25"/>
  <c r="L20" i="25"/>
  <c r="L14" i="25"/>
  <c r="L15" i="25"/>
  <c r="L4" i="25"/>
  <c r="L2" i="25" s="1"/>
  <c r="K42" i="2" s="1"/>
  <c r="L16" i="25"/>
  <c r="D9" i="25"/>
  <c r="D7" i="25"/>
  <c r="D10" i="25"/>
  <c r="D5" i="25"/>
  <c r="D13" i="25"/>
  <c r="D8" i="25"/>
  <c r="D4" i="25"/>
  <c r="D15" i="25"/>
  <c r="D16" i="25"/>
  <c r="D20" i="25"/>
  <c r="BL18" i="25"/>
  <c r="AF18" i="25"/>
  <c r="CB17" i="25"/>
  <c r="AV17" i="25"/>
  <c r="P17" i="25"/>
  <c r="CH16" i="25"/>
  <c r="BL16" i="25"/>
  <c r="BB16" i="25"/>
  <c r="AF16" i="25"/>
  <c r="V16" i="25"/>
  <c r="CC15" i="25"/>
  <c r="BR15" i="25"/>
  <c r="AW15" i="25"/>
  <c r="AL15" i="25"/>
  <c r="Q15" i="25"/>
  <c r="F15" i="25"/>
  <c r="CH14" i="25"/>
  <c r="BX14" i="25"/>
  <c r="BH14" i="25"/>
  <c r="AD14" i="25"/>
  <c r="D14" i="25"/>
  <c r="C14" i="25" s="1"/>
  <c r="BM13" i="25"/>
  <c r="AL13" i="25"/>
  <c r="I13" i="25"/>
  <c r="BU12" i="25"/>
  <c r="Q12" i="25"/>
  <c r="CP8" i="25"/>
  <c r="BL8" i="25"/>
  <c r="AL8" i="25"/>
  <c r="H8" i="25"/>
  <c r="BT7" i="25"/>
  <c r="P7" i="25"/>
  <c r="BX6" i="25"/>
  <c r="T6" i="25"/>
  <c r="CC5" i="25"/>
  <c r="Y5" i="25"/>
  <c r="CK4" i="25"/>
  <c r="CK2" i="25" s="1"/>
  <c r="CJ42" i="2" s="1"/>
  <c r="BH4" i="25"/>
  <c r="AB4" i="25"/>
  <c r="CO6" i="25"/>
  <c r="CO4" i="25"/>
  <c r="CO12" i="25"/>
  <c r="CO7" i="25"/>
  <c r="CO10" i="25"/>
  <c r="CO5" i="25"/>
  <c r="CO13" i="25"/>
  <c r="CG6" i="25"/>
  <c r="CG4" i="25"/>
  <c r="CG12" i="25"/>
  <c r="CG7" i="25"/>
  <c r="CG10" i="25"/>
  <c r="CG5" i="25"/>
  <c r="CG13" i="25"/>
  <c r="BY6" i="25"/>
  <c r="BY4" i="25"/>
  <c r="BY12" i="25"/>
  <c r="BY7" i="25"/>
  <c r="BY10" i="25"/>
  <c r="BY5" i="25"/>
  <c r="BY13" i="25"/>
  <c r="BQ6" i="25"/>
  <c r="BQ4" i="25"/>
  <c r="BQ12" i="25"/>
  <c r="BQ7" i="25"/>
  <c r="BQ10" i="25"/>
  <c r="BQ5" i="25"/>
  <c r="BQ13" i="25"/>
  <c r="BI6" i="25"/>
  <c r="BI14" i="25"/>
  <c r="BI4" i="25"/>
  <c r="BI12" i="25"/>
  <c r="BI7" i="25"/>
  <c r="BI10" i="25"/>
  <c r="BI5" i="25"/>
  <c r="BI13" i="25"/>
  <c r="BA6" i="25"/>
  <c r="BA14" i="25"/>
  <c r="BA4" i="25"/>
  <c r="BA12" i="25"/>
  <c r="BA7" i="25"/>
  <c r="BA10" i="25"/>
  <c r="BA5" i="25"/>
  <c r="BA13" i="25"/>
  <c r="AS6" i="25"/>
  <c r="AS14" i="25"/>
  <c r="AS4" i="25"/>
  <c r="AS12" i="25"/>
  <c r="AS7" i="25"/>
  <c r="AS10" i="25"/>
  <c r="AS5" i="25"/>
  <c r="AS13" i="25"/>
  <c r="AK6" i="25"/>
  <c r="AK14" i="25"/>
  <c r="AK4" i="25"/>
  <c r="AK12" i="25"/>
  <c r="AK7" i="25"/>
  <c r="AK10" i="25"/>
  <c r="AK5" i="25"/>
  <c r="AK13" i="25"/>
  <c r="AC6" i="25"/>
  <c r="AC14" i="25"/>
  <c r="AC4" i="25"/>
  <c r="AC12" i="25"/>
  <c r="AC7" i="25"/>
  <c r="AC10" i="25"/>
  <c r="AC5" i="25"/>
  <c r="AC13" i="25"/>
  <c r="U6" i="25"/>
  <c r="U14" i="25"/>
  <c r="U4" i="25"/>
  <c r="U12" i="25"/>
  <c r="U7" i="25"/>
  <c r="U10" i="25"/>
  <c r="U5" i="25"/>
  <c r="U13" i="25"/>
  <c r="M6" i="25"/>
  <c r="M14" i="25"/>
  <c r="M4" i="25"/>
  <c r="M12" i="25"/>
  <c r="M7" i="25"/>
  <c r="M10" i="25"/>
  <c r="M5" i="25"/>
  <c r="M13" i="25"/>
  <c r="E6" i="25"/>
  <c r="C6" i="25" s="1"/>
  <c r="E14" i="25"/>
  <c r="E4" i="25"/>
  <c r="E12" i="25"/>
  <c r="E7" i="25"/>
  <c r="E10" i="25"/>
  <c r="E5" i="25"/>
  <c r="E13" i="25"/>
  <c r="BV14" i="25"/>
  <c r="AK11" i="25"/>
  <c r="BQ9" i="25"/>
  <c r="E9" i="25"/>
  <c r="BY8" i="25"/>
  <c r="M8" i="25"/>
  <c r="BI20" i="25"/>
  <c r="CM20" i="26"/>
  <c r="CM4" i="26"/>
  <c r="CM5" i="26"/>
  <c r="CM12" i="26"/>
  <c r="CM6" i="26"/>
  <c r="CM7" i="26"/>
  <c r="CM15" i="26"/>
  <c r="CM10" i="26"/>
  <c r="CM18" i="26"/>
  <c r="CM13" i="26"/>
  <c r="CM8" i="26"/>
  <c r="CM16" i="26"/>
  <c r="CM11" i="26"/>
  <c r="CM19" i="26"/>
  <c r="CM9" i="26"/>
  <c r="CM17" i="26"/>
  <c r="CM14" i="26"/>
  <c r="CE20" i="26"/>
  <c r="CE4" i="26"/>
  <c r="CE5" i="26"/>
  <c r="CE12" i="26"/>
  <c r="CE7" i="26"/>
  <c r="CE15" i="26"/>
  <c r="CE10" i="26"/>
  <c r="CE18" i="26"/>
  <c r="CE13" i="26"/>
  <c r="CE8" i="26"/>
  <c r="CE16" i="26"/>
  <c r="CE11" i="26"/>
  <c r="CE19" i="26"/>
  <c r="CE9" i="26"/>
  <c r="CE17" i="26"/>
  <c r="CE14" i="26"/>
  <c r="CE6" i="26"/>
  <c r="BW20" i="26"/>
  <c r="BW4" i="26"/>
  <c r="BW5" i="26"/>
  <c r="BW12" i="26"/>
  <c r="BW7" i="26"/>
  <c r="BW15" i="26"/>
  <c r="BW10" i="26"/>
  <c r="BW18" i="26"/>
  <c r="BW6" i="26"/>
  <c r="BW13" i="26"/>
  <c r="BW8" i="26"/>
  <c r="BW16" i="26"/>
  <c r="BW11" i="26"/>
  <c r="BW19" i="26"/>
  <c r="BW9" i="26"/>
  <c r="BW17" i="26"/>
  <c r="BW14" i="26"/>
  <c r="BO20" i="26"/>
  <c r="BO4" i="26"/>
  <c r="BO5" i="26"/>
  <c r="BO6" i="26"/>
  <c r="BO12" i="26"/>
  <c r="BO7" i="26"/>
  <c r="BO15" i="26"/>
  <c r="BO10" i="26"/>
  <c r="BO18" i="26"/>
  <c r="BO13" i="26"/>
  <c r="BO8" i="26"/>
  <c r="BO16" i="26"/>
  <c r="BO11" i="26"/>
  <c r="BO19" i="26"/>
  <c r="BO9" i="26"/>
  <c r="BO17" i="26"/>
  <c r="BG20" i="26"/>
  <c r="BG4" i="26"/>
  <c r="BG7" i="26"/>
  <c r="BG5" i="26"/>
  <c r="BG12" i="26"/>
  <c r="BG15" i="26"/>
  <c r="BG10" i="26"/>
  <c r="BG18" i="26"/>
  <c r="BG13" i="26"/>
  <c r="BG8" i="26"/>
  <c r="BG16" i="26"/>
  <c r="BG6" i="26"/>
  <c r="BG11" i="26"/>
  <c r="BG19" i="26"/>
  <c r="BG9" i="26"/>
  <c r="BG17" i="26"/>
  <c r="BG14" i="26"/>
  <c r="AY20" i="26"/>
  <c r="AY4" i="26"/>
  <c r="AY7" i="26"/>
  <c r="AY5" i="26"/>
  <c r="AY12" i="26"/>
  <c r="AY15" i="26"/>
  <c r="AY6" i="26"/>
  <c r="AY10" i="26"/>
  <c r="AY18" i="26"/>
  <c r="AY13" i="26"/>
  <c r="AY8" i="26"/>
  <c r="AY16" i="26"/>
  <c r="AY11" i="26"/>
  <c r="AY19" i="26"/>
  <c r="AY9" i="26"/>
  <c r="AY17" i="26"/>
  <c r="AQ20" i="26"/>
  <c r="AQ4" i="26"/>
  <c r="AQ7" i="26"/>
  <c r="AQ5" i="26"/>
  <c r="AQ12" i="26"/>
  <c r="AQ15" i="26"/>
  <c r="AQ10" i="26"/>
  <c r="AQ18" i="26"/>
  <c r="AQ13" i="26"/>
  <c r="AQ8" i="26"/>
  <c r="AQ16" i="26"/>
  <c r="AQ11" i="26"/>
  <c r="AQ19" i="26"/>
  <c r="AQ6" i="26"/>
  <c r="AQ9" i="26"/>
  <c r="AQ17" i="26"/>
  <c r="AI20" i="26"/>
  <c r="AI4" i="26"/>
  <c r="AI7" i="26"/>
  <c r="AI5" i="26"/>
  <c r="AI12" i="26"/>
  <c r="AI15" i="26"/>
  <c r="AI10" i="26"/>
  <c r="AI18" i="26"/>
  <c r="AI13" i="26"/>
  <c r="AI6" i="26"/>
  <c r="AI8" i="26"/>
  <c r="AI16" i="26"/>
  <c r="AI11" i="26"/>
  <c r="AI19" i="26"/>
  <c r="AI9" i="26"/>
  <c r="AI17" i="26"/>
  <c r="AI14" i="26"/>
  <c r="AA20" i="26"/>
  <c r="AA4" i="26"/>
  <c r="AA7" i="26"/>
  <c r="AA5" i="26"/>
  <c r="AA12" i="26"/>
  <c r="AA6" i="26"/>
  <c r="AA15" i="26"/>
  <c r="AA10" i="26"/>
  <c r="AA18" i="26"/>
  <c r="AA13" i="26"/>
  <c r="AA8" i="26"/>
  <c r="AA16" i="26"/>
  <c r="AA11" i="26"/>
  <c r="AA19" i="26"/>
  <c r="AA9" i="26"/>
  <c r="AA17" i="26"/>
  <c r="AA14" i="26"/>
  <c r="S20" i="26"/>
  <c r="S4" i="26"/>
  <c r="S7" i="26"/>
  <c r="S5" i="26"/>
  <c r="S12" i="26"/>
  <c r="S15" i="26"/>
  <c r="S10" i="26"/>
  <c r="S18" i="26"/>
  <c r="S13" i="26"/>
  <c r="S8" i="26"/>
  <c r="S16" i="26"/>
  <c r="S11" i="26"/>
  <c r="S19" i="26"/>
  <c r="S9" i="26"/>
  <c r="S17" i="26"/>
  <c r="S6" i="26"/>
  <c r="S14" i="26"/>
  <c r="K20" i="26"/>
  <c r="K4" i="26"/>
  <c r="K7" i="26"/>
  <c r="K5" i="26"/>
  <c r="K12" i="26"/>
  <c r="K15" i="26"/>
  <c r="K10" i="26"/>
  <c r="K18" i="26"/>
  <c r="K6" i="26"/>
  <c r="K13" i="26"/>
  <c r="K8" i="26"/>
  <c r="K16" i="26"/>
  <c r="K11" i="26"/>
  <c r="K19" i="26"/>
  <c r="K9" i="26"/>
  <c r="K17" i="26"/>
  <c r="K14" i="26"/>
  <c r="AQ14" i="26"/>
  <c r="CK5" i="26"/>
  <c r="CK20" i="26"/>
  <c r="CK6" i="26"/>
  <c r="CK10" i="26"/>
  <c r="CK18" i="26"/>
  <c r="CK13" i="26"/>
  <c r="CK8" i="26"/>
  <c r="CK16" i="26"/>
  <c r="CK11" i="26"/>
  <c r="CK19" i="26"/>
  <c r="CK4" i="26"/>
  <c r="CK14" i="26"/>
  <c r="CK9" i="26"/>
  <c r="CK17" i="26"/>
  <c r="CK7" i="26"/>
  <c r="CK15" i="26"/>
  <c r="CK12" i="26"/>
  <c r="CC5" i="26"/>
  <c r="CC20" i="26"/>
  <c r="CC10" i="26"/>
  <c r="CC18" i="26"/>
  <c r="CC4" i="26"/>
  <c r="CC13" i="26"/>
  <c r="CC8" i="26"/>
  <c r="CC16" i="26"/>
  <c r="CC11" i="26"/>
  <c r="CC19" i="26"/>
  <c r="CC14" i="26"/>
  <c r="CC6" i="26"/>
  <c r="CC9" i="26"/>
  <c r="CC17" i="26"/>
  <c r="CC7" i="26"/>
  <c r="CC15" i="26"/>
  <c r="CC12" i="26"/>
  <c r="BU5" i="26"/>
  <c r="BU20" i="26"/>
  <c r="BU10" i="26"/>
  <c r="BU18" i="26"/>
  <c r="BU13" i="26"/>
  <c r="BU6" i="26"/>
  <c r="BU8" i="26"/>
  <c r="BU16" i="26"/>
  <c r="BU11" i="26"/>
  <c r="BU19" i="26"/>
  <c r="BU14" i="26"/>
  <c r="BU9" i="26"/>
  <c r="BU17" i="26"/>
  <c r="BU7" i="26"/>
  <c r="BU15" i="26"/>
  <c r="BU12" i="26"/>
  <c r="BU4" i="26"/>
  <c r="BM5" i="26"/>
  <c r="BM20" i="26"/>
  <c r="BM10" i="26"/>
  <c r="BM18" i="26"/>
  <c r="BM13" i="26"/>
  <c r="BM8" i="26"/>
  <c r="BM16" i="26"/>
  <c r="BM4" i="26"/>
  <c r="BM11" i="26"/>
  <c r="BM19" i="26"/>
  <c r="BM14" i="26"/>
  <c r="BM9" i="26"/>
  <c r="BM17" i="26"/>
  <c r="BM6" i="26"/>
  <c r="BM7" i="26"/>
  <c r="BM15" i="26"/>
  <c r="BM12" i="26"/>
  <c r="BE5" i="26"/>
  <c r="BE20" i="26"/>
  <c r="BE4" i="26"/>
  <c r="BE7" i="26"/>
  <c r="BE10" i="26"/>
  <c r="BE18" i="26"/>
  <c r="BE13" i="26"/>
  <c r="BE8" i="26"/>
  <c r="BE16" i="26"/>
  <c r="BE11" i="26"/>
  <c r="BE19" i="26"/>
  <c r="BE6" i="26"/>
  <c r="BE14" i="26"/>
  <c r="BE9" i="26"/>
  <c r="BE17" i="26"/>
  <c r="BE15" i="26"/>
  <c r="AW7" i="26"/>
  <c r="AW5" i="26"/>
  <c r="AW20" i="26"/>
  <c r="AW10" i="26"/>
  <c r="AW18" i="26"/>
  <c r="AW6" i="26"/>
  <c r="AW13" i="26"/>
  <c r="AW8" i="26"/>
  <c r="AW16" i="26"/>
  <c r="AW11" i="26"/>
  <c r="AW19" i="26"/>
  <c r="AW14" i="26"/>
  <c r="AW4" i="26"/>
  <c r="AW9" i="26"/>
  <c r="AW17" i="26"/>
  <c r="AW15" i="26"/>
  <c r="AW12" i="26"/>
  <c r="AO7" i="26"/>
  <c r="AO5" i="26"/>
  <c r="AO20" i="26"/>
  <c r="AO10" i="26"/>
  <c r="AO18" i="26"/>
  <c r="AO13" i="26"/>
  <c r="AO4" i="26"/>
  <c r="AO8" i="26"/>
  <c r="AO16" i="26"/>
  <c r="AO11" i="26"/>
  <c r="AO19" i="26"/>
  <c r="AO14" i="26"/>
  <c r="AO9" i="26"/>
  <c r="AO17" i="26"/>
  <c r="AO15" i="26"/>
  <c r="AO6" i="26"/>
  <c r="AG7" i="26"/>
  <c r="AG5" i="26"/>
  <c r="AG20" i="26"/>
  <c r="AG10" i="26"/>
  <c r="AG18" i="26"/>
  <c r="AG13" i="26"/>
  <c r="AG8" i="26"/>
  <c r="AG16" i="26"/>
  <c r="AG6" i="26"/>
  <c r="AG11" i="26"/>
  <c r="AG19" i="26"/>
  <c r="AG14" i="26"/>
  <c r="AG9" i="26"/>
  <c r="AG17" i="26"/>
  <c r="AG4" i="26"/>
  <c r="AG15" i="26"/>
  <c r="Y7" i="26"/>
  <c r="Y5" i="26"/>
  <c r="Y20" i="26"/>
  <c r="Y6" i="26"/>
  <c r="Y10" i="26"/>
  <c r="Y18" i="26"/>
  <c r="Y13" i="26"/>
  <c r="Y8" i="26"/>
  <c r="Y16" i="26"/>
  <c r="Y11" i="26"/>
  <c r="Y19" i="26"/>
  <c r="Y4" i="26"/>
  <c r="Y14" i="26"/>
  <c r="Y9" i="26"/>
  <c r="Y17" i="26"/>
  <c r="Y15" i="26"/>
  <c r="Y12" i="26"/>
  <c r="Q7" i="26"/>
  <c r="Q5" i="26"/>
  <c r="Q20" i="26"/>
  <c r="Q10" i="26"/>
  <c r="Q18" i="26"/>
  <c r="Q4" i="26"/>
  <c r="Q13" i="26"/>
  <c r="Q8" i="26"/>
  <c r="Q16" i="26"/>
  <c r="Q11" i="26"/>
  <c r="Q19" i="26"/>
  <c r="Q14" i="26"/>
  <c r="Q6" i="26"/>
  <c r="Q9" i="26"/>
  <c r="Q17" i="26"/>
  <c r="Q15" i="26"/>
  <c r="Q12" i="26"/>
  <c r="I7" i="26"/>
  <c r="I5" i="26"/>
  <c r="I20" i="26"/>
  <c r="I10" i="26"/>
  <c r="I18" i="26"/>
  <c r="I13" i="26"/>
  <c r="I6" i="26"/>
  <c r="I8" i="26"/>
  <c r="I16" i="26"/>
  <c r="I11" i="26"/>
  <c r="I19" i="26"/>
  <c r="I14" i="26"/>
  <c r="I9" i="26"/>
  <c r="I17" i="26"/>
  <c r="I15" i="26"/>
  <c r="I4" i="26"/>
  <c r="I12" i="26"/>
  <c r="CL7" i="25"/>
  <c r="CL5" i="25"/>
  <c r="CL13" i="25"/>
  <c r="CL8" i="25"/>
  <c r="CL20" i="25"/>
  <c r="CL11" i="25"/>
  <c r="CL6" i="25"/>
  <c r="CD7" i="25"/>
  <c r="CD5" i="25"/>
  <c r="CD13" i="25"/>
  <c r="CD8" i="25"/>
  <c r="CD20" i="25"/>
  <c r="CD11" i="25"/>
  <c r="CD6" i="25"/>
  <c r="BV7" i="25"/>
  <c r="BV5" i="25"/>
  <c r="BV2" i="25" s="1"/>
  <c r="BU42" i="2" s="1"/>
  <c r="BV13" i="25"/>
  <c r="BV8" i="25"/>
  <c r="BV20" i="25"/>
  <c r="BV11" i="25"/>
  <c r="BV6" i="25"/>
  <c r="BN7" i="25"/>
  <c r="BN5" i="25"/>
  <c r="BN13" i="25"/>
  <c r="BN8" i="25"/>
  <c r="BN20" i="25"/>
  <c r="BN11" i="25"/>
  <c r="BN6" i="25"/>
  <c r="BN14" i="25"/>
  <c r="BF7" i="25"/>
  <c r="BF5" i="25"/>
  <c r="BF13" i="25"/>
  <c r="BF8" i="25"/>
  <c r="BF20" i="25"/>
  <c r="BF11" i="25"/>
  <c r="BF6" i="25"/>
  <c r="BF14" i="25"/>
  <c r="AX7" i="25"/>
  <c r="AX5" i="25"/>
  <c r="AX13" i="25"/>
  <c r="AX8" i="25"/>
  <c r="AX20" i="25"/>
  <c r="AX11" i="25"/>
  <c r="AX6" i="25"/>
  <c r="AX14" i="25"/>
  <c r="AP7" i="25"/>
  <c r="AP5" i="25"/>
  <c r="AP13" i="25"/>
  <c r="AP8" i="25"/>
  <c r="AP20" i="25"/>
  <c r="AP11" i="25"/>
  <c r="AP6" i="25"/>
  <c r="AP14" i="25"/>
  <c r="AH7" i="25"/>
  <c r="AH5" i="25"/>
  <c r="AH2" i="25" s="1"/>
  <c r="AG42" i="2" s="1"/>
  <c r="AH13" i="25"/>
  <c r="AH8" i="25"/>
  <c r="AH20" i="25"/>
  <c r="AH11" i="25"/>
  <c r="AH6" i="25"/>
  <c r="AH14" i="25"/>
  <c r="Z7" i="25"/>
  <c r="Z5" i="25"/>
  <c r="Z13" i="25"/>
  <c r="Z8" i="25"/>
  <c r="Z20" i="25"/>
  <c r="Z11" i="25"/>
  <c r="Z6" i="25"/>
  <c r="Z14" i="25"/>
  <c r="R7" i="25"/>
  <c r="R5" i="25"/>
  <c r="R13" i="25"/>
  <c r="R8" i="25"/>
  <c r="R20" i="25"/>
  <c r="R11" i="25"/>
  <c r="R6" i="25"/>
  <c r="R14" i="25"/>
  <c r="J7" i="25"/>
  <c r="J5" i="25"/>
  <c r="J13" i="25"/>
  <c r="J8" i="25"/>
  <c r="J20" i="25"/>
  <c r="J11" i="25"/>
  <c r="J6" i="25"/>
  <c r="J14" i="25"/>
  <c r="BN12" i="25"/>
  <c r="CO11" i="25"/>
  <c r="AC11" i="25"/>
  <c r="AH10" i="25"/>
  <c r="BI9" i="25"/>
  <c r="AP9" i="25"/>
  <c r="BQ8" i="25"/>
  <c r="E8" i="25"/>
  <c r="CL4" i="25"/>
  <c r="Z4" i="25"/>
  <c r="BA20" i="25"/>
  <c r="CJ4" i="26"/>
  <c r="CJ5" i="26"/>
  <c r="CJ6" i="26"/>
  <c r="CJ13" i="26"/>
  <c r="CJ20" i="26"/>
  <c r="CJ8" i="26"/>
  <c r="CJ16" i="26"/>
  <c r="CJ11" i="26"/>
  <c r="CJ14" i="26"/>
  <c r="CJ9" i="26"/>
  <c r="CJ17" i="26"/>
  <c r="CJ12" i="26"/>
  <c r="CJ10" i="26"/>
  <c r="CJ18" i="26"/>
  <c r="CJ7" i="26"/>
  <c r="CB4" i="26"/>
  <c r="CB2" i="26" s="1"/>
  <c r="CA43" i="2" s="1"/>
  <c r="CB5" i="26"/>
  <c r="CB6" i="26"/>
  <c r="CB13" i="26"/>
  <c r="CB8" i="26"/>
  <c r="CB16" i="26"/>
  <c r="CB11" i="26"/>
  <c r="CB14" i="26"/>
  <c r="CB9" i="26"/>
  <c r="CB17" i="26"/>
  <c r="CB12" i="26"/>
  <c r="CB20" i="26"/>
  <c r="CB10" i="26"/>
  <c r="CB18" i="26"/>
  <c r="CB7" i="26"/>
  <c r="CB19" i="26"/>
  <c r="BT4" i="26"/>
  <c r="BT2" i="26" s="1"/>
  <c r="BS43" i="2" s="1"/>
  <c r="BT5" i="26"/>
  <c r="BT6" i="26"/>
  <c r="BT13" i="26"/>
  <c r="BT8" i="26"/>
  <c r="BT16" i="26"/>
  <c r="BT11" i="26"/>
  <c r="BT14" i="26"/>
  <c r="BT9" i="26"/>
  <c r="BT17" i="26"/>
  <c r="BT12" i="26"/>
  <c r="BT10" i="26"/>
  <c r="BT18" i="26"/>
  <c r="BT20" i="26"/>
  <c r="BT7" i="26"/>
  <c r="BT15" i="26"/>
  <c r="BL4" i="26"/>
  <c r="BL5" i="26"/>
  <c r="BL6" i="26"/>
  <c r="BL13" i="26"/>
  <c r="BL8" i="26"/>
  <c r="BL16" i="26"/>
  <c r="BL11" i="26"/>
  <c r="BL14" i="26"/>
  <c r="BL9" i="26"/>
  <c r="BL17" i="26"/>
  <c r="BL20" i="26"/>
  <c r="BL12" i="26"/>
  <c r="BL10" i="26"/>
  <c r="BL18" i="26"/>
  <c r="BL15" i="26"/>
  <c r="BD4" i="26"/>
  <c r="BD5" i="26"/>
  <c r="BD6" i="26"/>
  <c r="BD13" i="26"/>
  <c r="BD8" i="26"/>
  <c r="BD16" i="26"/>
  <c r="BD11" i="26"/>
  <c r="BD14" i="26"/>
  <c r="BD20" i="26"/>
  <c r="BD9" i="26"/>
  <c r="BD17" i="26"/>
  <c r="BD12" i="26"/>
  <c r="BD7" i="26"/>
  <c r="BD10" i="26"/>
  <c r="BD18" i="26"/>
  <c r="BD15" i="26"/>
  <c r="BD19" i="26"/>
  <c r="AV4" i="26"/>
  <c r="AV5" i="26"/>
  <c r="AV6" i="26"/>
  <c r="AV13" i="26"/>
  <c r="AV8" i="26"/>
  <c r="AV16" i="26"/>
  <c r="AV11" i="26"/>
  <c r="AV20" i="26"/>
  <c r="AV7" i="26"/>
  <c r="AV14" i="26"/>
  <c r="AV9" i="26"/>
  <c r="AV17" i="26"/>
  <c r="AV12" i="26"/>
  <c r="AV10" i="26"/>
  <c r="AV18" i="26"/>
  <c r="AV19" i="26"/>
  <c r="AV15" i="26"/>
  <c r="AN4" i="26"/>
  <c r="AN5" i="26"/>
  <c r="AN6" i="26"/>
  <c r="AN7" i="26"/>
  <c r="AN13" i="26"/>
  <c r="AN8" i="26"/>
  <c r="AN16" i="26"/>
  <c r="AN20" i="26"/>
  <c r="AN11" i="26"/>
  <c r="AN14" i="26"/>
  <c r="AN9" i="26"/>
  <c r="AN17" i="26"/>
  <c r="AN12" i="26"/>
  <c r="AN10" i="26"/>
  <c r="AN18" i="26"/>
  <c r="AN19" i="26"/>
  <c r="AF4" i="26"/>
  <c r="AF5" i="26"/>
  <c r="AF6" i="26"/>
  <c r="AF13" i="26"/>
  <c r="AF20" i="26"/>
  <c r="AF8" i="26"/>
  <c r="AF16" i="26"/>
  <c r="AF11" i="26"/>
  <c r="AF14" i="26"/>
  <c r="AF9" i="26"/>
  <c r="AF17" i="26"/>
  <c r="AF7" i="26"/>
  <c r="AF12" i="26"/>
  <c r="AF10" i="26"/>
  <c r="AF18" i="26"/>
  <c r="AF15" i="26"/>
  <c r="AF19" i="26"/>
  <c r="X4" i="26"/>
  <c r="X5" i="26"/>
  <c r="X6" i="26"/>
  <c r="X20" i="26"/>
  <c r="X13" i="26"/>
  <c r="X8" i="26"/>
  <c r="X16" i="26"/>
  <c r="X7" i="26"/>
  <c r="X11" i="26"/>
  <c r="X14" i="26"/>
  <c r="X9" i="26"/>
  <c r="X17" i="26"/>
  <c r="X12" i="26"/>
  <c r="X10" i="26"/>
  <c r="X18" i="26"/>
  <c r="P4" i="26"/>
  <c r="P5" i="26"/>
  <c r="P6" i="26"/>
  <c r="P13" i="26"/>
  <c r="P8" i="26"/>
  <c r="P16" i="26"/>
  <c r="P11" i="26"/>
  <c r="P14" i="26"/>
  <c r="P9" i="26"/>
  <c r="P17" i="26"/>
  <c r="P12" i="26"/>
  <c r="P20" i="26"/>
  <c r="P7" i="26"/>
  <c r="P10" i="26"/>
  <c r="P18" i="26"/>
  <c r="P19" i="26"/>
  <c r="H4" i="26"/>
  <c r="H5" i="26"/>
  <c r="H6" i="26"/>
  <c r="H13" i="26"/>
  <c r="H8" i="26"/>
  <c r="H16" i="26"/>
  <c r="H11" i="26"/>
  <c r="H19" i="26"/>
  <c r="H14" i="26"/>
  <c r="H7" i="26"/>
  <c r="H9" i="26"/>
  <c r="H17" i="26"/>
  <c r="H12" i="26"/>
  <c r="H10" i="26"/>
  <c r="H18" i="26"/>
  <c r="H20" i="26"/>
  <c r="H15" i="26"/>
  <c r="BT19" i="26"/>
  <c r="AN15" i="26"/>
  <c r="CO20" i="25"/>
  <c r="AC20" i="25"/>
  <c r="BL7" i="26"/>
  <c r="CI5" i="26"/>
  <c r="CI20" i="26"/>
  <c r="CI8" i="26"/>
  <c r="CI16" i="26"/>
  <c r="CI11" i="26"/>
  <c r="CI19" i="26"/>
  <c r="CI14" i="26"/>
  <c r="CI4" i="26"/>
  <c r="CI9" i="26"/>
  <c r="CI17" i="26"/>
  <c r="CI12" i="26"/>
  <c r="CI7" i="26"/>
  <c r="CI15" i="26"/>
  <c r="CI6" i="26"/>
  <c r="CI13" i="26"/>
  <c r="CA5" i="26"/>
  <c r="CA20" i="26"/>
  <c r="CA4" i="26"/>
  <c r="CA8" i="26"/>
  <c r="CA16" i="26"/>
  <c r="CA11" i="26"/>
  <c r="CA19" i="26"/>
  <c r="CA14" i="26"/>
  <c r="CA9" i="26"/>
  <c r="CA17" i="26"/>
  <c r="CA6" i="26"/>
  <c r="CA12" i="26"/>
  <c r="CA7" i="26"/>
  <c r="CA15" i="26"/>
  <c r="CA13" i="26"/>
  <c r="BS5" i="26"/>
  <c r="BS20" i="26"/>
  <c r="BS8" i="26"/>
  <c r="BS16" i="26"/>
  <c r="BS6" i="26"/>
  <c r="BS11" i="26"/>
  <c r="BS19" i="26"/>
  <c r="BS14" i="26"/>
  <c r="BS9" i="26"/>
  <c r="BS17" i="26"/>
  <c r="BS12" i="26"/>
  <c r="BS4" i="26"/>
  <c r="BS7" i="26"/>
  <c r="BS15" i="26"/>
  <c r="BS13" i="26"/>
  <c r="BK5" i="26"/>
  <c r="BK20" i="26"/>
  <c r="BK8" i="26"/>
  <c r="BK16" i="26"/>
  <c r="BK11" i="26"/>
  <c r="BK19" i="26"/>
  <c r="BK4" i="26"/>
  <c r="BK14" i="26"/>
  <c r="BK9" i="26"/>
  <c r="BK17" i="26"/>
  <c r="BK12" i="26"/>
  <c r="BK7" i="26"/>
  <c r="BK15" i="26"/>
  <c r="BK13" i="26"/>
  <c r="BC7" i="26"/>
  <c r="BC5" i="26"/>
  <c r="BC20" i="26"/>
  <c r="BC8" i="26"/>
  <c r="BC16" i="26"/>
  <c r="BC11" i="26"/>
  <c r="BC19" i="26"/>
  <c r="BC14" i="26"/>
  <c r="BC6" i="26"/>
  <c r="BC9" i="26"/>
  <c r="BC17" i="26"/>
  <c r="BC12" i="26"/>
  <c r="BC15" i="26"/>
  <c r="BC4" i="26"/>
  <c r="BC13" i="26"/>
  <c r="AU7" i="26"/>
  <c r="AU5" i="26"/>
  <c r="AU20" i="26"/>
  <c r="AU6" i="26"/>
  <c r="AU8" i="26"/>
  <c r="AU16" i="26"/>
  <c r="AU11" i="26"/>
  <c r="AU19" i="26"/>
  <c r="AU14" i="26"/>
  <c r="AU9" i="26"/>
  <c r="AU17" i="26"/>
  <c r="AU4" i="26"/>
  <c r="AU12" i="26"/>
  <c r="AU15" i="26"/>
  <c r="AU13" i="26"/>
  <c r="AM7" i="26"/>
  <c r="AM5" i="26"/>
  <c r="AM20" i="26"/>
  <c r="AM8" i="26"/>
  <c r="AM16" i="26"/>
  <c r="AM4" i="26"/>
  <c r="AM11" i="26"/>
  <c r="AM19" i="26"/>
  <c r="AM14" i="26"/>
  <c r="AM9" i="26"/>
  <c r="AM17" i="26"/>
  <c r="AM12" i="26"/>
  <c r="AM6" i="26"/>
  <c r="AM15" i="26"/>
  <c r="AM13" i="26"/>
  <c r="AE7" i="26"/>
  <c r="AE5" i="26"/>
  <c r="AE20" i="26"/>
  <c r="AE8" i="26"/>
  <c r="AE16" i="26"/>
  <c r="AE11" i="26"/>
  <c r="AE19" i="26"/>
  <c r="AE6" i="26"/>
  <c r="AE14" i="26"/>
  <c r="AE9" i="26"/>
  <c r="AE17" i="26"/>
  <c r="AE12" i="26"/>
  <c r="AE15" i="26"/>
  <c r="AE13" i="26"/>
  <c r="W7" i="26"/>
  <c r="W5" i="26"/>
  <c r="W20" i="26"/>
  <c r="W8" i="26"/>
  <c r="W16" i="26"/>
  <c r="W11" i="26"/>
  <c r="W19" i="26"/>
  <c r="W14" i="26"/>
  <c r="W4" i="26"/>
  <c r="W9" i="26"/>
  <c r="W17" i="26"/>
  <c r="W12" i="26"/>
  <c r="W15" i="26"/>
  <c r="W6" i="26"/>
  <c r="W13" i="26"/>
  <c r="O7" i="26"/>
  <c r="O5" i="26"/>
  <c r="O20" i="26"/>
  <c r="O4" i="26"/>
  <c r="O8" i="26"/>
  <c r="O16" i="26"/>
  <c r="O11" i="26"/>
  <c r="O19" i="26"/>
  <c r="O14" i="26"/>
  <c r="O9" i="26"/>
  <c r="O17" i="26"/>
  <c r="O6" i="26"/>
  <c r="O12" i="26"/>
  <c r="O15" i="26"/>
  <c r="O13" i="26"/>
  <c r="G7" i="26"/>
  <c r="G5" i="26"/>
  <c r="G20" i="26"/>
  <c r="G8" i="26"/>
  <c r="G16" i="26"/>
  <c r="G6" i="26"/>
  <c r="G11" i="26"/>
  <c r="G19" i="26"/>
  <c r="G14" i="26"/>
  <c r="G9" i="26"/>
  <c r="G17" i="26"/>
  <c r="G12" i="26"/>
  <c r="G4" i="26"/>
  <c r="G15" i="26"/>
  <c r="G13" i="26"/>
  <c r="BJ19" i="26"/>
  <c r="BC18" i="26"/>
  <c r="CD17" i="26"/>
  <c r="R17" i="26"/>
  <c r="CA10" i="26"/>
  <c r="O10" i="26"/>
  <c r="CP20" i="26"/>
  <c r="CP6" i="26"/>
  <c r="CP4" i="26"/>
  <c r="CP5" i="26"/>
  <c r="CP11" i="26"/>
  <c r="CP14" i="26"/>
  <c r="CP9" i="26"/>
  <c r="CP17" i="26"/>
  <c r="CP12" i="26"/>
  <c r="CP7" i="26"/>
  <c r="CP15" i="26"/>
  <c r="CP10" i="26"/>
  <c r="CP18" i="26"/>
  <c r="CP8" i="26"/>
  <c r="CP16" i="26"/>
  <c r="CH20" i="26"/>
  <c r="CH6" i="26"/>
  <c r="CH4" i="26"/>
  <c r="CH11" i="26"/>
  <c r="CH14" i="26"/>
  <c r="CH9" i="26"/>
  <c r="CH17" i="26"/>
  <c r="CH12" i="26"/>
  <c r="CH7" i="26"/>
  <c r="CH15" i="26"/>
  <c r="CH5" i="26"/>
  <c r="CH10" i="26"/>
  <c r="CH18" i="26"/>
  <c r="CH8" i="26"/>
  <c r="CH16" i="26"/>
  <c r="BZ20" i="26"/>
  <c r="BZ6" i="26"/>
  <c r="BZ4" i="26"/>
  <c r="BZ11" i="26"/>
  <c r="BZ14" i="26"/>
  <c r="BZ5" i="26"/>
  <c r="BZ9" i="26"/>
  <c r="BZ17" i="26"/>
  <c r="BZ12" i="26"/>
  <c r="BZ7" i="26"/>
  <c r="BZ15" i="26"/>
  <c r="BZ10" i="26"/>
  <c r="BZ18" i="26"/>
  <c r="BZ8" i="26"/>
  <c r="BZ16" i="26"/>
  <c r="BR20" i="26"/>
  <c r="BR6" i="26"/>
  <c r="BR4" i="26"/>
  <c r="BR11" i="26"/>
  <c r="BR14" i="26"/>
  <c r="BR9" i="26"/>
  <c r="BR17" i="26"/>
  <c r="BR12" i="26"/>
  <c r="BR7" i="26"/>
  <c r="BR15" i="26"/>
  <c r="BR10" i="26"/>
  <c r="BR18" i="26"/>
  <c r="BR5" i="26"/>
  <c r="BR8" i="26"/>
  <c r="BR16" i="26"/>
  <c r="BJ20" i="26"/>
  <c r="BJ6" i="26"/>
  <c r="BJ4" i="26"/>
  <c r="BJ11" i="26"/>
  <c r="BJ14" i="26"/>
  <c r="BJ9" i="26"/>
  <c r="BJ17" i="26"/>
  <c r="BJ12" i="26"/>
  <c r="BJ5" i="26"/>
  <c r="BJ7" i="26"/>
  <c r="BJ15" i="26"/>
  <c r="BJ10" i="26"/>
  <c r="BJ18" i="26"/>
  <c r="BJ8" i="26"/>
  <c r="BJ16" i="26"/>
  <c r="BB20" i="26"/>
  <c r="BB6" i="26"/>
  <c r="BB4" i="26"/>
  <c r="BB11" i="26"/>
  <c r="BB5" i="26"/>
  <c r="BB14" i="26"/>
  <c r="BB9" i="26"/>
  <c r="BB17" i="26"/>
  <c r="BB12" i="26"/>
  <c r="BB15" i="26"/>
  <c r="BB10" i="26"/>
  <c r="BB18" i="26"/>
  <c r="BB8" i="26"/>
  <c r="BB16" i="26"/>
  <c r="AT20" i="26"/>
  <c r="AT6" i="26"/>
  <c r="AT4" i="26"/>
  <c r="AT2" i="26" s="1"/>
  <c r="AS43" i="2" s="1"/>
  <c r="AT11" i="26"/>
  <c r="AT14" i="26"/>
  <c r="AT7" i="26"/>
  <c r="AT9" i="26"/>
  <c r="AT17" i="26"/>
  <c r="AT12" i="26"/>
  <c r="AT15" i="26"/>
  <c r="AT10" i="26"/>
  <c r="AT18" i="26"/>
  <c r="AT8" i="26"/>
  <c r="AT16" i="26"/>
  <c r="AL20" i="26"/>
  <c r="AL6" i="26"/>
  <c r="AL4" i="26"/>
  <c r="AL11" i="26"/>
  <c r="AL14" i="26"/>
  <c r="AL9" i="26"/>
  <c r="AL17" i="26"/>
  <c r="AL5" i="26"/>
  <c r="AL12" i="26"/>
  <c r="AL15" i="26"/>
  <c r="AL10" i="26"/>
  <c r="AL18" i="26"/>
  <c r="AL7" i="26"/>
  <c r="AL8" i="26"/>
  <c r="AL16" i="26"/>
  <c r="AD20" i="26"/>
  <c r="AD6" i="26"/>
  <c r="AD4" i="26"/>
  <c r="AD5" i="26"/>
  <c r="AD11" i="26"/>
  <c r="AD14" i="26"/>
  <c r="AD9" i="26"/>
  <c r="AD17" i="26"/>
  <c r="AD12" i="26"/>
  <c r="AD7" i="26"/>
  <c r="AD15" i="26"/>
  <c r="AD10" i="26"/>
  <c r="AD18" i="26"/>
  <c r="AD8" i="26"/>
  <c r="AD16" i="26"/>
  <c r="V20" i="26"/>
  <c r="V6" i="26"/>
  <c r="V4" i="26"/>
  <c r="V11" i="26"/>
  <c r="V7" i="26"/>
  <c r="V14" i="26"/>
  <c r="V9" i="26"/>
  <c r="V17" i="26"/>
  <c r="V12" i="26"/>
  <c r="V15" i="26"/>
  <c r="V5" i="26"/>
  <c r="V10" i="26"/>
  <c r="V18" i="26"/>
  <c r="V8" i="26"/>
  <c r="V16" i="26"/>
  <c r="N20" i="26"/>
  <c r="N6" i="26"/>
  <c r="N4" i="26"/>
  <c r="N11" i="26"/>
  <c r="N19" i="26"/>
  <c r="N14" i="26"/>
  <c r="N5" i="26"/>
  <c r="N9" i="26"/>
  <c r="N17" i="26"/>
  <c r="N12" i="26"/>
  <c r="N15" i="26"/>
  <c r="N10" i="26"/>
  <c r="N18" i="26"/>
  <c r="N8" i="26"/>
  <c r="N16" i="26"/>
  <c r="F20" i="26"/>
  <c r="F6" i="26"/>
  <c r="F4" i="26"/>
  <c r="F11" i="26"/>
  <c r="C11" i="26" s="1"/>
  <c r="F19" i="26"/>
  <c r="F14" i="26"/>
  <c r="F9" i="26"/>
  <c r="F17" i="26"/>
  <c r="F7" i="26"/>
  <c r="F12" i="26"/>
  <c r="F15" i="26"/>
  <c r="F10" i="26"/>
  <c r="F18" i="26"/>
  <c r="F5" i="26"/>
  <c r="F8" i="26"/>
  <c r="F16" i="26"/>
  <c r="AL19" i="26"/>
  <c r="AU18" i="26"/>
  <c r="BB13" i="26"/>
  <c r="BS10" i="26"/>
  <c r="G10" i="26"/>
  <c r="BK6" i="26"/>
  <c r="CO5" i="26"/>
  <c r="CO20" i="26"/>
  <c r="CO6" i="26"/>
  <c r="CO14" i="26"/>
  <c r="CO9" i="26"/>
  <c r="CO17" i="26"/>
  <c r="CO12" i="26"/>
  <c r="CO7" i="26"/>
  <c r="CO15" i="26"/>
  <c r="CO10" i="26"/>
  <c r="CO18" i="26"/>
  <c r="CO4" i="26"/>
  <c r="CO13" i="26"/>
  <c r="CO11" i="26"/>
  <c r="CO19" i="26"/>
  <c r="CG5" i="26"/>
  <c r="CG20" i="26"/>
  <c r="CG6" i="26"/>
  <c r="CG14" i="26"/>
  <c r="CG9" i="26"/>
  <c r="CG17" i="26"/>
  <c r="CG4" i="26"/>
  <c r="CG12" i="26"/>
  <c r="CG7" i="26"/>
  <c r="CG15" i="26"/>
  <c r="CG10" i="26"/>
  <c r="CG18" i="26"/>
  <c r="CG13" i="26"/>
  <c r="CG11" i="26"/>
  <c r="CG19" i="26"/>
  <c r="BY5" i="26"/>
  <c r="BY20" i="26"/>
  <c r="BY6" i="26"/>
  <c r="BY14" i="26"/>
  <c r="BY9" i="26"/>
  <c r="BY17" i="26"/>
  <c r="BY12" i="26"/>
  <c r="BY7" i="26"/>
  <c r="BY15" i="26"/>
  <c r="BY10" i="26"/>
  <c r="BY18" i="26"/>
  <c r="BY13" i="26"/>
  <c r="BY4" i="26"/>
  <c r="BY2" i="26" s="1"/>
  <c r="BX43" i="2" s="1"/>
  <c r="BY11" i="26"/>
  <c r="BY19" i="26"/>
  <c r="BQ5" i="26"/>
  <c r="BQ20" i="26"/>
  <c r="BQ6" i="26"/>
  <c r="BQ14" i="26"/>
  <c r="BQ9" i="26"/>
  <c r="BQ17" i="26"/>
  <c r="BQ12" i="26"/>
  <c r="BQ7" i="26"/>
  <c r="BQ15" i="26"/>
  <c r="BQ4" i="26"/>
  <c r="BQ10" i="26"/>
  <c r="BQ18" i="26"/>
  <c r="BQ13" i="26"/>
  <c r="BQ11" i="26"/>
  <c r="BQ19" i="26"/>
  <c r="BI5" i="26"/>
  <c r="BI20" i="26"/>
  <c r="BI6" i="26"/>
  <c r="BI14" i="26"/>
  <c r="BI4" i="26"/>
  <c r="BI9" i="26"/>
  <c r="BI17" i="26"/>
  <c r="BI12" i="26"/>
  <c r="BI7" i="26"/>
  <c r="BI15" i="26"/>
  <c r="BI10" i="26"/>
  <c r="BI18" i="26"/>
  <c r="BI13" i="26"/>
  <c r="BI11" i="26"/>
  <c r="BI19" i="26"/>
  <c r="BA5" i="26"/>
  <c r="BA20" i="26"/>
  <c r="BA6" i="26"/>
  <c r="BA14" i="26"/>
  <c r="BA9" i="26"/>
  <c r="BA17" i="26"/>
  <c r="BA12" i="26"/>
  <c r="BA15" i="26"/>
  <c r="BA10" i="26"/>
  <c r="BA18" i="26"/>
  <c r="BA7" i="26"/>
  <c r="BA13" i="26"/>
  <c r="BA11" i="26"/>
  <c r="BA19" i="26"/>
  <c r="AS5" i="26"/>
  <c r="AS20" i="26"/>
  <c r="AS6" i="26"/>
  <c r="AS7" i="26"/>
  <c r="AS14" i="26"/>
  <c r="AS9" i="26"/>
  <c r="AS17" i="26"/>
  <c r="AS12" i="26"/>
  <c r="AS4" i="26"/>
  <c r="AS15" i="26"/>
  <c r="AS10" i="26"/>
  <c r="AS18" i="26"/>
  <c r="AS13" i="26"/>
  <c r="AS11" i="26"/>
  <c r="AS19" i="26"/>
  <c r="AK5" i="26"/>
  <c r="AK20" i="26"/>
  <c r="AK6" i="26"/>
  <c r="AK7" i="26"/>
  <c r="AK4" i="26"/>
  <c r="AK14" i="26"/>
  <c r="AK9" i="26"/>
  <c r="AK17" i="26"/>
  <c r="AK12" i="26"/>
  <c r="AK15" i="26"/>
  <c r="AK10" i="26"/>
  <c r="AK18" i="26"/>
  <c r="AK13" i="26"/>
  <c r="AK11" i="26"/>
  <c r="AK19" i="26"/>
  <c r="AC5" i="26"/>
  <c r="AC20" i="26"/>
  <c r="AC6" i="26"/>
  <c r="AC7" i="26"/>
  <c r="AC14" i="26"/>
  <c r="AC9" i="26"/>
  <c r="AC17" i="26"/>
  <c r="AC12" i="26"/>
  <c r="AC15" i="26"/>
  <c r="AC10" i="26"/>
  <c r="AC18" i="26"/>
  <c r="AC4" i="26"/>
  <c r="AC2" i="26" s="1"/>
  <c r="AB43" i="2" s="1"/>
  <c r="AC13" i="26"/>
  <c r="AC11" i="26"/>
  <c r="AC19" i="26"/>
  <c r="U5" i="26"/>
  <c r="U20" i="26"/>
  <c r="U6" i="26"/>
  <c r="U7" i="26"/>
  <c r="U14" i="26"/>
  <c r="U9" i="26"/>
  <c r="U17" i="26"/>
  <c r="U4" i="26"/>
  <c r="U12" i="26"/>
  <c r="U15" i="26"/>
  <c r="U10" i="26"/>
  <c r="U18" i="26"/>
  <c r="U13" i="26"/>
  <c r="U11" i="26"/>
  <c r="U19" i="26"/>
  <c r="M5" i="26"/>
  <c r="M20" i="26"/>
  <c r="M6" i="26"/>
  <c r="M7" i="26"/>
  <c r="M14" i="26"/>
  <c r="M9" i="26"/>
  <c r="M17" i="26"/>
  <c r="M12" i="26"/>
  <c r="M15" i="26"/>
  <c r="M10" i="26"/>
  <c r="M18" i="26"/>
  <c r="M13" i="26"/>
  <c r="M4" i="26"/>
  <c r="M11" i="26"/>
  <c r="M19" i="26"/>
  <c r="E5" i="26"/>
  <c r="C5" i="26" s="1"/>
  <c r="E20" i="26"/>
  <c r="E6" i="26"/>
  <c r="E7" i="26"/>
  <c r="E14" i="26"/>
  <c r="E9" i="26"/>
  <c r="E17" i="26"/>
  <c r="E12" i="26"/>
  <c r="E15" i="26"/>
  <c r="E4" i="26"/>
  <c r="E10" i="26"/>
  <c r="E18" i="26"/>
  <c r="E13" i="26"/>
  <c r="E11" i="26"/>
  <c r="E19" i="26"/>
  <c r="BZ19" i="26"/>
  <c r="AJ19" i="26"/>
  <c r="AM18" i="26"/>
  <c r="CO16" i="26"/>
  <c r="AC16" i="26"/>
  <c r="AT13" i="26"/>
  <c r="BK10" i="26"/>
  <c r="BA8" i="26"/>
  <c r="BA4" i="26"/>
  <c r="CN6" i="26"/>
  <c r="CN4" i="26"/>
  <c r="CN9" i="26"/>
  <c r="CN17" i="26"/>
  <c r="CN12" i="26"/>
  <c r="CN7" i="26"/>
  <c r="CN15" i="26"/>
  <c r="CN20" i="26"/>
  <c r="CN10" i="26"/>
  <c r="CN18" i="26"/>
  <c r="CN13" i="26"/>
  <c r="CN8" i="26"/>
  <c r="CN16" i="26"/>
  <c r="CN5" i="26"/>
  <c r="CN14" i="26"/>
  <c r="CF6" i="26"/>
  <c r="CF4" i="26"/>
  <c r="CF20" i="26"/>
  <c r="CF9" i="26"/>
  <c r="CF17" i="26"/>
  <c r="CF12" i="26"/>
  <c r="CF7" i="26"/>
  <c r="CF15" i="26"/>
  <c r="CF10" i="26"/>
  <c r="CF18" i="26"/>
  <c r="CF5" i="26"/>
  <c r="CF13" i="26"/>
  <c r="CF8" i="26"/>
  <c r="CF16" i="26"/>
  <c r="CF14" i="26"/>
  <c r="BX20" i="26"/>
  <c r="BX6" i="26"/>
  <c r="BX4" i="26"/>
  <c r="BX9" i="26"/>
  <c r="BX17" i="26"/>
  <c r="BX5" i="26"/>
  <c r="BX12" i="26"/>
  <c r="BX7" i="26"/>
  <c r="BX15" i="26"/>
  <c r="BX10" i="26"/>
  <c r="BX18" i="26"/>
  <c r="BX13" i="26"/>
  <c r="BX8" i="26"/>
  <c r="BX16" i="26"/>
  <c r="BX14" i="26"/>
  <c r="BP20" i="26"/>
  <c r="BP6" i="26"/>
  <c r="BP4" i="26"/>
  <c r="BP9" i="26"/>
  <c r="BP17" i="26"/>
  <c r="BP12" i="26"/>
  <c r="BP7" i="26"/>
  <c r="BP15" i="26"/>
  <c r="BP10" i="26"/>
  <c r="BP18" i="26"/>
  <c r="BP13" i="26"/>
  <c r="BP8" i="26"/>
  <c r="BP16" i="26"/>
  <c r="BP14" i="26"/>
  <c r="BH20" i="26"/>
  <c r="BH6" i="26"/>
  <c r="BH4" i="26"/>
  <c r="BH9" i="26"/>
  <c r="BH17" i="26"/>
  <c r="BH12" i="26"/>
  <c r="BH7" i="26"/>
  <c r="BH15" i="26"/>
  <c r="BH5" i="26"/>
  <c r="BH10" i="26"/>
  <c r="BH18" i="26"/>
  <c r="BH13" i="26"/>
  <c r="BH8" i="26"/>
  <c r="BH16" i="26"/>
  <c r="BH14" i="26"/>
  <c r="AZ20" i="26"/>
  <c r="AZ6" i="26"/>
  <c r="AZ4" i="26"/>
  <c r="AZ5" i="26"/>
  <c r="AZ9" i="26"/>
  <c r="AZ17" i="26"/>
  <c r="AZ12" i="26"/>
  <c r="AZ15" i="26"/>
  <c r="AZ10" i="26"/>
  <c r="AZ18" i="26"/>
  <c r="AZ7" i="26"/>
  <c r="AZ13" i="26"/>
  <c r="AZ8" i="26"/>
  <c r="AZ16" i="26"/>
  <c r="AZ14" i="26"/>
  <c r="AR20" i="26"/>
  <c r="AR6" i="26"/>
  <c r="AR4" i="26"/>
  <c r="AR9" i="26"/>
  <c r="AR17" i="26"/>
  <c r="AR7" i="26"/>
  <c r="AR12" i="26"/>
  <c r="AR15" i="26"/>
  <c r="AR10" i="26"/>
  <c r="AR18" i="26"/>
  <c r="AR13" i="26"/>
  <c r="AR5" i="26"/>
  <c r="AR8" i="26"/>
  <c r="AR16" i="26"/>
  <c r="AR14" i="26"/>
  <c r="AJ20" i="26"/>
  <c r="AJ6" i="26"/>
  <c r="AJ4" i="26"/>
  <c r="AJ9" i="26"/>
  <c r="AJ17" i="26"/>
  <c r="AJ12" i="26"/>
  <c r="AJ5" i="26"/>
  <c r="AJ15" i="26"/>
  <c r="AJ10" i="26"/>
  <c r="AJ18" i="26"/>
  <c r="AJ13" i="26"/>
  <c r="AJ8" i="26"/>
  <c r="AJ16" i="26"/>
  <c r="AJ14" i="26"/>
  <c r="AB20" i="26"/>
  <c r="AB6" i="26"/>
  <c r="AB4" i="26"/>
  <c r="AB9" i="26"/>
  <c r="AB17" i="26"/>
  <c r="AB12" i="26"/>
  <c r="AB15" i="26"/>
  <c r="AB7" i="26"/>
  <c r="AB10" i="26"/>
  <c r="AB18" i="26"/>
  <c r="AB13" i="26"/>
  <c r="AB8" i="26"/>
  <c r="AB16" i="26"/>
  <c r="AB5" i="26"/>
  <c r="AB14" i="26"/>
  <c r="T20" i="26"/>
  <c r="T6" i="26"/>
  <c r="T4" i="26"/>
  <c r="T7" i="26"/>
  <c r="T9" i="26"/>
  <c r="T17" i="26"/>
  <c r="T12" i="26"/>
  <c r="T15" i="26"/>
  <c r="T10" i="26"/>
  <c r="T18" i="26"/>
  <c r="T5" i="26"/>
  <c r="T13" i="26"/>
  <c r="T8" i="26"/>
  <c r="T16" i="26"/>
  <c r="T14" i="26"/>
  <c r="L20" i="26"/>
  <c r="L6" i="26"/>
  <c r="L4" i="26"/>
  <c r="L9" i="26"/>
  <c r="L17" i="26"/>
  <c r="L5" i="26"/>
  <c r="L12" i="26"/>
  <c r="L15" i="26"/>
  <c r="L10" i="26"/>
  <c r="L18" i="26"/>
  <c r="L13" i="26"/>
  <c r="L7" i="26"/>
  <c r="L8" i="26"/>
  <c r="L16" i="26"/>
  <c r="L14" i="26"/>
  <c r="D20" i="26"/>
  <c r="D6" i="26"/>
  <c r="D4" i="26"/>
  <c r="D9" i="26"/>
  <c r="C9" i="26" s="1"/>
  <c r="D17" i="26"/>
  <c r="D12" i="26"/>
  <c r="D7" i="26"/>
  <c r="D15" i="26"/>
  <c r="D10" i="26"/>
  <c r="D18" i="26"/>
  <c r="D13" i="26"/>
  <c r="D8" i="26"/>
  <c r="D16" i="26"/>
  <c r="D14" i="26"/>
  <c r="BX19" i="26"/>
  <c r="BB19" i="26"/>
  <c r="D19" i="26"/>
  <c r="AE18" i="26"/>
  <c r="CG16" i="26"/>
  <c r="U16" i="26"/>
  <c r="AL13" i="26"/>
  <c r="CN11" i="26"/>
  <c r="AB11" i="26"/>
  <c r="BC10" i="26"/>
  <c r="AS8" i="26"/>
  <c r="AE4" i="26"/>
  <c r="CL6" i="26"/>
  <c r="CL4" i="26"/>
  <c r="CL2" i="26" s="1"/>
  <c r="CK43" i="2" s="1"/>
  <c r="CL7" i="26"/>
  <c r="CL15" i="26"/>
  <c r="CL10" i="26"/>
  <c r="CL18" i="26"/>
  <c r="CL20" i="26"/>
  <c r="CL13" i="26"/>
  <c r="CL8" i="26"/>
  <c r="CL16" i="26"/>
  <c r="CL11" i="26"/>
  <c r="CL19" i="26"/>
  <c r="CL14" i="26"/>
  <c r="CL12" i="26"/>
  <c r="CD20" i="26"/>
  <c r="CD6" i="26"/>
  <c r="CD4" i="26"/>
  <c r="CD7" i="26"/>
  <c r="CD15" i="26"/>
  <c r="CD10" i="26"/>
  <c r="CD18" i="26"/>
  <c r="CD13" i="26"/>
  <c r="CD5" i="26"/>
  <c r="CD8" i="26"/>
  <c r="CD16" i="26"/>
  <c r="CD11" i="26"/>
  <c r="CD19" i="26"/>
  <c r="CD14" i="26"/>
  <c r="CD12" i="26"/>
  <c r="BV20" i="26"/>
  <c r="BV6" i="26"/>
  <c r="BV4" i="26"/>
  <c r="BV5" i="26"/>
  <c r="BV7" i="26"/>
  <c r="BV15" i="26"/>
  <c r="BV10" i="26"/>
  <c r="BV18" i="26"/>
  <c r="BV13" i="26"/>
  <c r="BV8" i="26"/>
  <c r="BV16" i="26"/>
  <c r="BV11" i="26"/>
  <c r="BV19" i="26"/>
  <c r="BV14" i="26"/>
  <c r="BV12" i="26"/>
  <c r="BN20" i="26"/>
  <c r="BN6" i="26"/>
  <c r="BN4" i="26"/>
  <c r="BN7" i="26"/>
  <c r="BN15" i="26"/>
  <c r="BN10" i="26"/>
  <c r="BN18" i="26"/>
  <c r="BN13" i="26"/>
  <c r="BN8" i="26"/>
  <c r="BN16" i="26"/>
  <c r="BN11" i="26"/>
  <c r="BN19" i="26"/>
  <c r="BN5" i="26"/>
  <c r="BN14" i="26"/>
  <c r="BN12" i="26"/>
  <c r="BF20" i="26"/>
  <c r="BF6" i="26"/>
  <c r="BF4" i="26"/>
  <c r="BF15" i="26"/>
  <c r="BF7" i="26"/>
  <c r="BF10" i="26"/>
  <c r="BF18" i="26"/>
  <c r="BF5" i="26"/>
  <c r="BF13" i="26"/>
  <c r="BF8" i="26"/>
  <c r="BF16" i="26"/>
  <c r="BF11" i="26"/>
  <c r="BF19" i="26"/>
  <c r="BF14" i="26"/>
  <c r="BF12" i="26"/>
  <c r="AX20" i="26"/>
  <c r="AX6" i="26"/>
  <c r="AX4" i="26"/>
  <c r="AX7" i="26"/>
  <c r="AX15" i="26"/>
  <c r="AX10" i="26"/>
  <c r="AX18" i="26"/>
  <c r="AX13" i="26"/>
  <c r="AX8" i="26"/>
  <c r="AX16" i="26"/>
  <c r="AX11" i="26"/>
  <c r="AX19" i="26"/>
  <c r="AX14" i="26"/>
  <c r="AX5" i="26"/>
  <c r="AX12" i="26"/>
  <c r="AP20" i="26"/>
  <c r="AP6" i="26"/>
  <c r="AP4" i="26"/>
  <c r="AP7" i="26"/>
  <c r="AP15" i="26"/>
  <c r="AP10" i="26"/>
  <c r="AP18" i="26"/>
  <c r="AP13" i="26"/>
  <c r="AP8" i="26"/>
  <c r="AP16" i="26"/>
  <c r="AP5" i="26"/>
  <c r="AP11" i="26"/>
  <c r="AP19" i="26"/>
  <c r="AP14" i="26"/>
  <c r="AP12" i="26"/>
  <c r="AH20" i="26"/>
  <c r="AH6" i="26"/>
  <c r="AH4" i="26"/>
  <c r="AH7" i="26"/>
  <c r="AH15" i="26"/>
  <c r="AH5" i="26"/>
  <c r="AH10" i="26"/>
  <c r="AH18" i="26"/>
  <c r="AH13" i="26"/>
  <c r="AH8" i="26"/>
  <c r="AH16" i="26"/>
  <c r="AH11" i="26"/>
  <c r="AH19" i="26"/>
  <c r="AH14" i="26"/>
  <c r="AH12" i="26"/>
  <c r="Z20" i="26"/>
  <c r="Z6" i="26"/>
  <c r="Z4" i="26"/>
  <c r="Z2" i="26" s="1"/>
  <c r="Y43" i="2" s="1"/>
  <c r="Z7" i="26"/>
  <c r="Z15" i="26"/>
  <c r="Z10" i="26"/>
  <c r="Z18" i="26"/>
  <c r="Z13" i="26"/>
  <c r="Z8" i="26"/>
  <c r="Z16" i="26"/>
  <c r="Z11" i="26"/>
  <c r="Z19" i="26"/>
  <c r="Z14" i="26"/>
  <c r="Z12" i="26"/>
  <c r="R20" i="26"/>
  <c r="R6" i="26"/>
  <c r="R4" i="26"/>
  <c r="R7" i="26"/>
  <c r="R15" i="26"/>
  <c r="R10" i="26"/>
  <c r="R18" i="26"/>
  <c r="R13" i="26"/>
  <c r="R5" i="26"/>
  <c r="R8" i="26"/>
  <c r="R16" i="26"/>
  <c r="R11" i="26"/>
  <c r="R19" i="26"/>
  <c r="R14" i="26"/>
  <c r="R12" i="26"/>
  <c r="J20" i="26"/>
  <c r="J6" i="26"/>
  <c r="J4" i="26"/>
  <c r="J7" i="26"/>
  <c r="J5" i="26"/>
  <c r="J15" i="26"/>
  <c r="J10" i="26"/>
  <c r="J18" i="26"/>
  <c r="J13" i="26"/>
  <c r="J8" i="26"/>
  <c r="J16" i="26"/>
  <c r="J11" i="26"/>
  <c r="J19" i="26"/>
  <c r="J14" i="26"/>
  <c r="J12" i="26"/>
  <c r="CN19" i="26"/>
  <c r="BR19" i="26"/>
  <c r="AB19" i="26"/>
  <c r="CA18" i="26"/>
  <c r="O18" i="26"/>
  <c r="AP17" i="26"/>
  <c r="BQ16" i="26"/>
  <c r="E16" i="26"/>
  <c r="CH13" i="26"/>
  <c r="V13" i="26"/>
  <c r="BX11" i="26"/>
  <c r="L11" i="26"/>
  <c r="AM10" i="26"/>
  <c r="BN9" i="26"/>
  <c r="CO8" i="26"/>
  <c r="AC8" i="26"/>
  <c r="BB7" i="26"/>
  <c r="BP5" i="26"/>
  <c r="A43" i="2"/>
  <c r="B2" i="26" s="1"/>
  <c r="A42" i="2"/>
  <c r="A17" i="16" s="1"/>
  <c r="A37" i="2"/>
  <c r="B2" i="24" s="1"/>
  <c r="A36" i="2"/>
  <c r="B2" i="23" s="1"/>
  <c r="A28" i="2"/>
  <c r="B2" i="22" s="1"/>
  <c r="A24" i="2"/>
  <c r="B2" i="21" s="1"/>
  <c r="A23" i="2"/>
  <c r="B2" i="19" s="1"/>
  <c r="A22" i="2"/>
  <c r="B2" i="3" s="1"/>
  <c r="A21" i="2"/>
  <c r="B2" i="7" s="1"/>
  <c r="A6" i="2"/>
  <c r="B2" i="17" s="1"/>
  <c r="A5" i="2"/>
  <c r="B2" i="4" s="1"/>
  <c r="A8" i="16"/>
  <c r="P7" i="2" l="1"/>
  <c r="CB7" i="2"/>
  <c r="AV7" i="2"/>
  <c r="BU2" i="26"/>
  <c r="BT43" i="2" s="1"/>
  <c r="CK2" i="26"/>
  <c r="CJ43" i="2" s="1"/>
  <c r="BW2" i="26"/>
  <c r="BV43" i="2" s="1"/>
  <c r="M2" i="25"/>
  <c r="L42" i="2" s="1"/>
  <c r="AC2" i="25"/>
  <c r="AB42" i="2" s="1"/>
  <c r="AB44" i="2" s="1"/>
  <c r="AS2" i="25"/>
  <c r="AR42" i="2" s="1"/>
  <c r="BI2" i="25"/>
  <c r="BH42" i="2" s="1"/>
  <c r="C20" i="25"/>
  <c r="I2" i="25"/>
  <c r="H42" i="2" s="1"/>
  <c r="BS44" i="2"/>
  <c r="CD2" i="26"/>
  <c r="CC43" i="2" s="1"/>
  <c r="C13" i="26"/>
  <c r="C4" i="26"/>
  <c r="D2" i="26"/>
  <c r="C43" i="2" s="1"/>
  <c r="BH2" i="26"/>
  <c r="BG43" i="2" s="1"/>
  <c r="M2" i="26"/>
  <c r="L43" i="2" s="1"/>
  <c r="AS2" i="26"/>
  <c r="AR43" i="2" s="1"/>
  <c r="CP2" i="26"/>
  <c r="CO43" i="2" s="1"/>
  <c r="BK2" i="26"/>
  <c r="BJ43" i="2" s="1"/>
  <c r="X2" i="26"/>
  <c r="W43" i="2" s="1"/>
  <c r="CE2" i="26"/>
  <c r="CD43" i="2" s="1"/>
  <c r="AB2" i="25"/>
  <c r="AA42" i="2" s="1"/>
  <c r="C16" i="25"/>
  <c r="C9" i="25"/>
  <c r="AO2" i="25"/>
  <c r="AN42" i="2" s="1"/>
  <c r="CB2" i="25"/>
  <c r="CA42" i="2" s="1"/>
  <c r="CA44" i="2" s="1"/>
  <c r="AW2" i="25"/>
  <c r="AV42" i="2" s="1"/>
  <c r="BG2" i="25"/>
  <c r="BF42" i="2" s="1"/>
  <c r="CO2" i="24"/>
  <c r="CN37" i="2" s="1"/>
  <c r="I2" i="24"/>
  <c r="H37" i="2" s="1"/>
  <c r="AO2" i="24"/>
  <c r="AN37" i="2" s="1"/>
  <c r="J2" i="24"/>
  <c r="I37" i="2" s="1"/>
  <c r="BN2" i="24"/>
  <c r="BM37" i="2" s="1"/>
  <c r="G2" i="24"/>
  <c r="F37" i="2" s="1"/>
  <c r="AV2" i="24"/>
  <c r="AU37" i="2" s="1"/>
  <c r="X2" i="24"/>
  <c r="W37" i="2" s="1"/>
  <c r="BL2" i="24"/>
  <c r="BK37" i="2" s="1"/>
  <c r="CD2" i="24"/>
  <c r="CC37" i="2" s="1"/>
  <c r="Z2" i="23"/>
  <c r="Y36" i="2" s="1"/>
  <c r="CD2" i="23"/>
  <c r="CC36" i="2" s="1"/>
  <c r="AY2" i="24"/>
  <c r="AX37" i="2" s="1"/>
  <c r="C6" i="24"/>
  <c r="C20" i="24"/>
  <c r="E2" i="23"/>
  <c r="D36" i="2" s="1"/>
  <c r="AS2" i="23"/>
  <c r="AR36" i="2" s="1"/>
  <c r="BL2" i="22"/>
  <c r="BK28" i="2" s="1"/>
  <c r="BK29" i="2" s="1"/>
  <c r="CH2" i="24"/>
  <c r="CG37" i="2" s="1"/>
  <c r="BH2" i="22"/>
  <c r="BG28" i="2" s="1"/>
  <c r="BG29" i="2" s="1"/>
  <c r="C10" i="23"/>
  <c r="AA2" i="23"/>
  <c r="Z36" i="2" s="1"/>
  <c r="CE2" i="23"/>
  <c r="CD36" i="2" s="1"/>
  <c r="C16" i="22"/>
  <c r="C14" i="23"/>
  <c r="C18" i="23"/>
  <c r="BH2" i="23"/>
  <c r="BG36" i="2" s="1"/>
  <c r="N2" i="23"/>
  <c r="M36" i="2" s="1"/>
  <c r="CI2" i="23"/>
  <c r="CH36" i="2" s="1"/>
  <c r="CB2" i="23"/>
  <c r="CA36" i="2" s="1"/>
  <c r="C9" i="22"/>
  <c r="BF2" i="22"/>
  <c r="BE28" i="2" s="1"/>
  <c r="BE29" i="2" s="1"/>
  <c r="AY2" i="21"/>
  <c r="AX24" i="2" s="1"/>
  <c r="AW2" i="22"/>
  <c r="AV28" i="2" s="1"/>
  <c r="AV29" i="2" s="1"/>
  <c r="BE2" i="22"/>
  <c r="BD28" i="2" s="1"/>
  <c r="BD29" i="2" s="1"/>
  <c r="CC2" i="22"/>
  <c r="CB28" i="2" s="1"/>
  <c r="CB29" i="2" s="1"/>
  <c r="CK2" i="22"/>
  <c r="CJ28" i="2" s="1"/>
  <c r="CJ29" i="2" s="1"/>
  <c r="E2" i="22"/>
  <c r="D28" i="2" s="1"/>
  <c r="D29" i="2" s="1"/>
  <c r="CO2" i="22"/>
  <c r="CN28" i="2" s="1"/>
  <c r="CN29" i="2" s="1"/>
  <c r="AU2" i="19"/>
  <c r="AT23" i="2" s="1"/>
  <c r="C8" i="21"/>
  <c r="AD2" i="22"/>
  <c r="AC28" i="2" s="1"/>
  <c r="AC29" i="2" s="1"/>
  <c r="C9" i="21"/>
  <c r="G2" i="21"/>
  <c r="F24" i="2" s="1"/>
  <c r="O2" i="21"/>
  <c r="N24" i="2" s="1"/>
  <c r="CA2" i="21"/>
  <c r="BZ24" i="2" s="1"/>
  <c r="X2" i="21"/>
  <c r="W24" i="2" s="1"/>
  <c r="AN2" i="21"/>
  <c r="AM24" i="2" s="1"/>
  <c r="AV2" i="21"/>
  <c r="AU24" i="2" s="1"/>
  <c r="CB2" i="21"/>
  <c r="CA24" i="2" s="1"/>
  <c r="BQ2" i="19"/>
  <c r="BP23" i="2" s="1"/>
  <c r="C9" i="19"/>
  <c r="C5" i="19"/>
  <c r="AV2" i="19"/>
  <c r="AU23" i="2" s="1"/>
  <c r="N2" i="3"/>
  <c r="M22" i="2" s="1"/>
  <c r="AB2" i="7"/>
  <c r="AA21" i="2" s="1"/>
  <c r="CN2" i="7"/>
  <c r="CM21" i="2" s="1"/>
  <c r="C4" i="19"/>
  <c r="D2" i="19"/>
  <c r="C23" i="2" s="1"/>
  <c r="BH2" i="3"/>
  <c r="BG22" i="2" s="1"/>
  <c r="C8" i="7"/>
  <c r="C16" i="7"/>
  <c r="AR2" i="21"/>
  <c r="AQ24" i="2" s="1"/>
  <c r="AZ2" i="21"/>
  <c r="AY24" i="2" s="1"/>
  <c r="CF2" i="21"/>
  <c r="CE24" i="2" s="1"/>
  <c r="P2" i="19"/>
  <c r="O23" i="2" s="1"/>
  <c r="F2" i="21"/>
  <c r="E24" i="2" s="1"/>
  <c r="AD2" i="21"/>
  <c r="AC24" i="2" s="1"/>
  <c r="AO2" i="19"/>
  <c r="AN23" i="2" s="1"/>
  <c r="R2" i="3"/>
  <c r="Q22" i="2" s="1"/>
  <c r="K2" i="3"/>
  <c r="J22" i="2" s="1"/>
  <c r="J25" i="2" s="1"/>
  <c r="BG2" i="3"/>
  <c r="BF22" i="2" s="1"/>
  <c r="AQ2" i="7"/>
  <c r="AP21" i="2" s="1"/>
  <c r="C10" i="15"/>
  <c r="BA2" i="3"/>
  <c r="AZ22" i="2" s="1"/>
  <c r="AZ25" i="2" s="1"/>
  <c r="BQ2" i="3"/>
  <c r="BP22" i="2" s="1"/>
  <c r="BP25" i="2" s="1"/>
  <c r="AT2" i="7"/>
  <c r="AS21" i="2" s="1"/>
  <c r="V2" i="19"/>
  <c r="U23" i="2" s="1"/>
  <c r="AL2" i="19"/>
  <c r="AK23" i="2" s="1"/>
  <c r="AK25" i="2" s="1"/>
  <c r="BZ2" i="19"/>
  <c r="BY23" i="2" s="1"/>
  <c r="Y2" i="3"/>
  <c r="X22" i="2" s="1"/>
  <c r="AI2" i="7"/>
  <c r="AH21" i="2" s="1"/>
  <c r="BO2" i="3"/>
  <c r="BN22" i="2" s="1"/>
  <c r="AO2" i="3"/>
  <c r="AN22" i="2" s="1"/>
  <c r="AY2" i="7"/>
  <c r="AX21" i="2" s="1"/>
  <c r="P2" i="3"/>
  <c r="O22" i="2" s="1"/>
  <c r="AS2" i="15"/>
  <c r="AR17" i="2" s="1"/>
  <c r="AF2" i="15"/>
  <c r="AE17" i="2" s="1"/>
  <c r="CD2" i="15"/>
  <c r="CC17" i="2" s="1"/>
  <c r="AX2" i="7"/>
  <c r="AW21" i="2" s="1"/>
  <c r="BO2" i="15"/>
  <c r="BN17" i="2" s="1"/>
  <c r="AC2" i="6"/>
  <c r="AB16" i="2" s="1"/>
  <c r="BY2" i="6"/>
  <c r="BX16" i="2" s="1"/>
  <c r="CG2" i="6"/>
  <c r="CF16" i="2" s="1"/>
  <c r="BT2" i="14"/>
  <c r="BS15" i="2" s="1"/>
  <c r="P2" i="14"/>
  <c r="O15" i="2" s="1"/>
  <c r="Y2" i="15"/>
  <c r="X17" i="2" s="1"/>
  <c r="BE2" i="15"/>
  <c r="BD17" i="2" s="1"/>
  <c r="CH2" i="6"/>
  <c r="CG16" i="2" s="1"/>
  <c r="BU2" i="14"/>
  <c r="BT15" i="2" s="1"/>
  <c r="AH2" i="14"/>
  <c r="AG15" i="2" s="1"/>
  <c r="BP2" i="6"/>
  <c r="BO16" i="2" s="1"/>
  <c r="C5" i="14"/>
  <c r="C15" i="14"/>
  <c r="AQ2" i="14"/>
  <c r="AP15" i="2" s="1"/>
  <c r="CM2" i="14"/>
  <c r="CL15" i="2" s="1"/>
  <c r="AO2" i="13"/>
  <c r="AN14" i="2" s="1"/>
  <c r="O2" i="13"/>
  <c r="N14" i="2" s="1"/>
  <c r="CA2" i="13"/>
  <c r="BZ14" i="2" s="1"/>
  <c r="AM2" i="5"/>
  <c r="AL13" i="2" s="1"/>
  <c r="M2" i="5"/>
  <c r="L13" i="2" s="1"/>
  <c r="BY2" i="5"/>
  <c r="BX13" i="2" s="1"/>
  <c r="AC2" i="12"/>
  <c r="AB12" i="2" s="1"/>
  <c r="CO2" i="12"/>
  <c r="CN12" i="2" s="1"/>
  <c r="AA2" i="17"/>
  <c r="Z6" i="2" s="1"/>
  <c r="CM2" i="17"/>
  <c r="CL6" i="2" s="1"/>
  <c r="AG2" i="4"/>
  <c r="AF5" i="2" s="1"/>
  <c r="AF7" i="2" s="1"/>
  <c r="AR2" i="14"/>
  <c r="AQ15" i="2" s="1"/>
  <c r="BE2" i="6"/>
  <c r="BD16" i="2" s="1"/>
  <c r="BD2" i="14"/>
  <c r="BC15" i="2" s="1"/>
  <c r="BG2" i="6"/>
  <c r="BF16" i="2" s="1"/>
  <c r="BP2" i="14"/>
  <c r="BO15" i="2" s="1"/>
  <c r="N2" i="15"/>
  <c r="M17" i="2" s="1"/>
  <c r="BB2" i="15"/>
  <c r="BA17" i="2" s="1"/>
  <c r="C17" i="6"/>
  <c r="CE2" i="6"/>
  <c r="CD16" i="2" s="1"/>
  <c r="AB2" i="14"/>
  <c r="AA15" i="2" s="1"/>
  <c r="C8" i="6"/>
  <c r="F2" i="14"/>
  <c r="E15" i="2" s="1"/>
  <c r="V2" i="14"/>
  <c r="U15" i="2" s="1"/>
  <c r="AP2" i="13"/>
  <c r="AO14" i="2" s="1"/>
  <c r="AU2" i="14"/>
  <c r="AT15" i="2" s="1"/>
  <c r="CI2" i="14"/>
  <c r="CH15" i="2" s="1"/>
  <c r="CJ2" i="13"/>
  <c r="CI14" i="2" s="1"/>
  <c r="C14" i="13"/>
  <c r="AZ2" i="13"/>
  <c r="AY14" i="2" s="1"/>
  <c r="K2" i="5"/>
  <c r="J13" i="2" s="1"/>
  <c r="J18" i="2" s="1"/>
  <c r="U2" i="13"/>
  <c r="T14" i="2" s="1"/>
  <c r="CG2" i="13"/>
  <c r="CF14" i="2" s="1"/>
  <c r="AG2" i="5"/>
  <c r="AF13" i="2" s="1"/>
  <c r="P2" i="13"/>
  <c r="O14" i="2" s="1"/>
  <c r="F2" i="13"/>
  <c r="E14" i="2" s="1"/>
  <c r="G2" i="12"/>
  <c r="F12" i="2" s="1"/>
  <c r="AM2" i="12"/>
  <c r="AL12" i="2" s="1"/>
  <c r="C7" i="17"/>
  <c r="AL2" i="12"/>
  <c r="AK12" i="2" s="1"/>
  <c r="AT2" i="12"/>
  <c r="AS12" i="2" s="1"/>
  <c r="C11" i="5"/>
  <c r="C16" i="5"/>
  <c r="AR2" i="5"/>
  <c r="AQ13" i="2" s="1"/>
  <c r="AB2" i="12"/>
  <c r="AA12" i="2" s="1"/>
  <c r="CA2" i="12"/>
  <c r="BZ12" i="2" s="1"/>
  <c r="AR2" i="12"/>
  <c r="AQ12" i="2" s="1"/>
  <c r="C18" i="17"/>
  <c r="AO2" i="12"/>
  <c r="AN12" i="2" s="1"/>
  <c r="C8" i="17"/>
  <c r="AX2" i="12"/>
  <c r="AW12" i="2" s="1"/>
  <c r="F2" i="17"/>
  <c r="E6" i="2" s="1"/>
  <c r="V2" i="17"/>
  <c r="U6" i="2" s="1"/>
  <c r="AL2" i="17"/>
  <c r="AK6" i="2" s="1"/>
  <c r="BB2" i="17"/>
  <c r="BA6" i="2" s="1"/>
  <c r="BR2" i="17"/>
  <c r="BQ6" i="2" s="1"/>
  <c r="BQ7" i="2" s="1"/>
  <c r="CH2" i="17"/>
  <c r="CG6" i="2" s="1"/>
  <c r="C15" i="4"/>
  <c r="D2" i="4"/>
  <c r="C5" i="2" s="1"/>
  <c r="C4" i="4"/>
  <c r="BH2" i="4"/>
  <c r="BG5" i="2" s="1"/>
  <c r="BA2" i="4"/>
  <c r="AZ5" i="2" s="1"/>
  <c r="AZ7" i="2" s="1"/>
  <c r="CP2" i="4"/>
  <c r="CO5" i="2" s="1"/>
  <c r="AM2" i="17"/>
  <c r="AL6" i="2" s="1"/>
  <c r="AL7" i="2" s="1"/>
  <c r="AN2" i="4"/>
  <c r="AM5" i="2" s="1"/>
  <c r="P2" i="17"/>
  <c r="O6" i="2" s="1"/>
  <c r="AV2" i="17"/>
  <c r="AU6" i="2" s="1"/>
  <c r="CB2" i="17"/>
  <c r="CA6" i="2" s="1"/>
  <c r="CA7" i="2" s="1"/>
  <c r="CJ2" i="17"/>
  <c r="CI6" i="2" s="1"/>
  <c r="C8" i="26"/>
  <c r="AE2" i="26"/>
  <c r="AD43" i="2" s="1"/>
  <c r="AZ2" i="26"/>
  <c r="AY43" i="2" s="1"/>
  <c r="BI2" i="26"/>
  <c r="BH43" i="2" s="1"/>
  <c r="AL2" i="26"/>
  <c r="AK43" i="2" s="1"/>
  <c r="CH2" i="26"/>
  <c r="CG43" i="2" s="1"/>
  <c r="H2" i="26"/>
  <c r="G43" i="2" s="1"/>
  <c r="P2" i="26"/>
  <c r="O43" i="2" s="1"/>
  <c r="AF2" i="26"/>
  <c r="AE43" i="2" s="1"/>
  <c r="AN2" i="26"/>
  <c r="AM43" i="2" s="1"/>
  <c r="CJ2" i="26"/>
  <c r="CI43" i="2" s="1"/>
  <c r="CD2" i="25"/>
  <c r="CC42" i="2" s="1"/>
  <c r="CC44" i="2" s="1"/>
  <c r="Y2" i="26"/>
  <c r="X43" i="2" s="1"/>
  <c r="AW2" i="26"/>
  <c r="AV43" i="2" s="1"/>
  <c r="CM2" i="26"/>
  <c r="CL43" i="2" s="1"/>
  <c r="BH2" i="25"/>
  <c r="BG42" i="2" s="1"/>
  <c r="BG44" i="2" s="1"/>
  <c r="C15" i="25"/>
  <c r="BP2" i="25"/>
  <c r="BO42" i="2" s="1"/>
  <c r="BX2" i="25"/>
  <c r="BW42" i="2" s="1"/>
  <c r="AD2" i="25"/>
  <c r="AC42" i="2" s="1"/>
  <c r="CH2" i="25"/>
  <c r="CG42" i="2" s="1"/>
  <c r="CG44" i="2" s="1"/>
  <c r="BU2" i="25"/>
  <c r="BT42" i="2" s="1"/>
  <c r="BT44" i="2" s="1"/>
  <c r="C11" i="25"/>
  <c r="H2" i="25"/>
  <c r="G42" i="2" s="1"/>
  <c r="G44" i="2" s="1"/>
  <c r="Q2" i="25"/>
  <c r="P42" i="2" s="1"/>
  <c r="Y2" i="25"/>
  <c r="X42" i="2" s="1"/>
  <c r="X44" i="2" s="1"/>
  <c r="BE2" i="25"/>
  <c r="BD42" i="2" s="1"/>
  <c r="AZ2" i="25"/>
  <c r="AY42" i="2" s="1"/>
  <c r="AY44" i="2" s="1"/>
  <c r="BO2" i="25"/>
  <c r="BN42" i="2" s="1"/>
  <c r="Y2" i="24"/>
  <c r="X37" i="2" s="1"/>
  <c r="BS2" i="25"/>
  <c r="BR42" i="2" s="1"/>
  <c r="CA2" i="25"/>
  <c r="BZ42" i="2" s="1"/>
  <c r="BK2" i="24"/>
  <c r="BJ37" i="2" s="1"/>
  <c r="AM2" i="24"/>
  <c r="AL37" i="2" s="1"/>
  <c r="CI2" i="24"/>
  <c r="CH37" i="2" s="1"/>
  <c r="AF2" i="24"/>
  <c r="AE37" i="2" s="1"/>
  <c r="CJ2" i="24"/>
  <c r="CI37" i="2" s="1"/>
  <c r="BF2" i="24"/>
  <c r="BE37" i="2" s="1"/>
  <c r="BV2" i="23"/>
  <c r="BU36" i="2" s="1"/>
  <c r="BG2" i="24"/>
  <c r="BF37" i="2" s="1"/>
  <c r="BO2" i="24"/>
  <c r="BN37" i="2" s="1"/>
  <c r="C18" i="24"/>
  <c r="C11" i="24"/>
  <c r="L2" i="24"/>
  <c r="K37" i="2" s="1"/>
  <c r="T2" i="24"/>
  <c r="S37" i="2" s="1"/>
  <c r="AR2" i="24"/>
  <c r="AQ37" i="2" s="1"/>
  <c r="BX2" i="24"/>
  <c r="BW37" i="2" s="1"/>
  <c r="BY2" i="23"/>
  <c r="BX36" i="2" s="1"/>
  <c r="BX38" i="2" s="1"/>
  <c r="H2" i="22"/>
  <c r="G28" i="2" s="1"/>
  <c r="G29" i="2" s="1"/>
  <c r="BT2" i="22"/>
  <c r="BS28" i="2" s="1"/>
  <c r="BS29" i="2" s="1"/>
  <c r="F2" i="24"/>
  <c r="E37" i="2" s="1"/>
  <c r="N2" i="24"/>
  <c r="M37" i="2" s="1"/>
  <c r="CN2" i="22"/>
  <c r="CM28" i="2" s="1"/>
  <c r="CM29" i="2" s="1"/>
  <c r="BG2" i="23"/>
  <c r="BF36" i="2" s="1"/>
  <c r="R2" i="22"/>
  <c r="Q28" i="2" s="1"/>
  <c r="Q29" i="2" s="1"/>
  <c r="C6" i="23"/>
  <c r="L2" i="23"/>
  <c r="K36" i="2" s="1"/>
  <c r="AB2" i="23"/>
  <c r="AA36" i="2" s="1"/>
  <c r="J2" i="22"/>
  <c r="I28" i="2" s="1"/>
  <c r="I29" i="2" s="1"/>
  <c r="AT2" i="23"/>
  <c r="AS36" i="2" s="1"/>
  <c r="CH2" i="23"/>
  <c r="CG36" i="2" s="1"/>
  <c r="CG38" i="2" s="1"/>
  <c r="CP2" i="23"/>
  <c r="CO36" i="2" s="1"/>
  <c r="L2" i="22"/>
  <c r="K28" i="2" s="1"/>
  <c r="K29" i="2" s="1"/>
  <c r="BK2" i="23"/>
  <c r="BJ36" i="2" s="1"/>
  <c r="BJ38" i="2" s="1"/>
  <c r="CA2" i="23"/>
  <c r="BZ36" i="2" s="1"/>
  <c r="H2" i="23"/>
  <c r="G36" i="2" s="1"/>
  <c r="G38" i="2" s="1"/>
  <c r="C19" i="22"/>
  <c r="AG2" i="23"/>
  <c r="AF36" i="2" s="1"/>
  <c r="BU2" i="23"/>
  <c r="BT36" i="2" s="1"/>
  <c r="CL2" i="22"/>
  <c r="CK28" i="2" s="1"/>
  <c r="CK29" i="2" s="1"/>
  <c r="CE2" i="21"/>
  <c r="CD24" i="2" s="1"/>
  <c r="AG2" i="22"/>
  <c r="AF28" i="2" s="1"/>
  <c r="AF29" i="2" s="1"/>
  <c r="BI2" i="22"/>
  <c r="BH28" i="2" s="1"/>
  <c r="BH29" i="2" s="1"/>
  <c r="C20" i="21"/>
  <c r="AL2" i="22"/>
  <c r="AK28" i="2" s="1"/>
  <c r="AK29" i="2" s="1"/>
  <c r="W2" i="21"/>
  <c r="V24" i="2" s="1"/>
  <c r="AU2" i="21"/>
  <c r="AT24" i="2" s="1"/>
  <c r="AT25" i="2" s="1"/>
  <c r="AY2" i="19"/>
  <c r="AX23" i="2" s="1"/>
  <c r="AI2" i="19"/>
  <c r="AH23" i="2" s="1"/>
  <c r="BO2" i="19"/>
  <c r="BN23" i="2" s="1"/>
  <c r="CJ2" i="21"/>
  <c r="CI24" i="2" s="1"/>
  <c r="CC2" i="19"/>
  <c r="CB23" i="2" s="1"/>
  <c r="AH2" i="21"/>
  <c r="AG24" i="2" s="1"/>
  <c r="CD2" i="21"/>
  <c r="CC24" i="2" s="1"/>
  <c r="BT2" i="19"/>
  <c r="BS23" i="2" s="1"/>
  <c r="AT2" i="3"/>
  <c r="AS22" i="2" s="1"/>
  <c r="AB2" i="3"/>
  <c r="AA22" i="2" s="1"/>
  <c r="AJ2" i="19"/>
  <c r="AI23" i="2" s="1"/>
  <c r="BP2" i="19"/>
  <c r="BO23" i="2" s="1"/>
  <c r="AJ2" i="3"/>
  <c r="AI22" i="2" s="1"/>
  <c r="Z2" i="19"/>
  <c r="Y23" i="2" s="1"/>
  <c r="BI2" i="19"/>
  <c r="BH23" i="2" s="1"/>
  <c r="CO2" i="19"/>
  <c r="CN23" i="2" s="1"/>
  <c r="BQ2" i="21"/>
  <c r="BP24" i="2" s="1"/>
  <c r="AN2" i="19"/>
  <c r="AM23" i="2" s="1"/>
  <c r="BJ2" i="21"/>
  <c r="BI24" i="2" s="1"/>
  <c r="BR2" i="21"/>
  <c r="BQ24" i="2" s="1"/>
  <c r="CH2" i="21"/>
  <c r="CG24" i="2" s="1"/>
  <c r="BN2" i="19"/>
  <c r="BM23" i="2" s="1"/>
  <c r="N25" i="2"/>
  <c r="BZ25" i="2"/>
  <c r="AQ2" i="3"/>
  <c r="AP22" i="2" s="1"/>
  <c r="CP2" i="7"/>
  <c r="CO21" i="2" s="1"/>
  <c r="BL2" i="7"/>
  <c r="BK21" i="2" s="1"/>
  <c r="AB2" i="15"/>
  <c r="AA17" i="2" s="1"/>
  <c r="BG2" i="7"/>
  <c r="BF21" i="2" s="1"/>
  <c r="CH2" i="7"/>
  <c r="CG21" i="2" s="1"/>
  <c r="BR2" i="7"/>
  <c r="BQ21" i="2" s="1"/>
  <c r="AW2" i="3"/>
  <c r="AV22" i="2" s="1"/>
  <c r="BY2" i="15"/>
  <c r="BX17" i="2" s="1"/>
  <c r="BF2" i="15"/>
  <c r="BE17" i="2" s="1"/>
  <c r="BD2" i="15"/>
  <c r="BC17" i="2" s="1"/>
  <c r="CJ2" i="15"/>
  <c r="CI17" i="2" s="1"/>
  <c r="BU2" i="7"/>
  <c r="BT21" i="2" s="1"/>
  <c r="CC2" i="7"/>
  <c r="CB21" i="2" s="1"/>
  <c r="Z2" i="7"/>
  <c r="Y21" i="2" s="1"/>
  <c r="K2" i="15"/>
  <c r="J17" i="2" s="1"/>
  <c r="CE2" i="15"/>
  <c r="CD17" i="2" s="1"/>
  <c r="AS2" i="6"/>
  <c r="AR16" i="2" s="1"/>
  <c r="BJ2" i="6"/>
  <c r="BI16" i="2" s="1"/>
  <c r="CF2" i="14"/>
  <c r="CE15" i="2" s="1"/>
  <c r="BS2" i="6"/>
  <c r="BR16" i="2" s="1"/>
  <c r="C11" i="14"/>
  <c r="BW2" i="14"/>
  <c r="BV15" i="2" s="1"/>
  <c r="AA2" i="14"/>
  <c r="Z15" i="2" s="1"/>
  <c r="AW2" i="13"/>
  <c r="AV14" i="2" s="1"/>
  <c r="W2" i="13"/>
  <c r="V14" i="2" s="1"/>
  <c r="CI2" i="13"/>
  <c r="CH14" i="2" s="1"/>
  <c r="AU2" i="5"/>
  <c r="AT13" i="2" s="1"/>
  <c r="U2" i="5"/>
  <c r="T13" i="2" s="1"/>
  <c r="CG2" i="5"/>
  <c r="CF13" i="2" s="1"/>
  <c r="AK2" i="12"/>
  <c r="AJ12" i="2" s="1"/>
  <c r="AI2" i="17"/>
  <c r="AH6" i="2" s="1"/>
  <c r="AO2" i="4"/>
  <c r="AN5" i="2" s="1"/>
  <c r="AN7" i="2" s="1"/>
  <c r="O2" i="4"/>
  <c r="N5" i="2" s="1"/>
  <c r="CA2" i="4"/>
  <c r="BZ5" i="2" s="1"/>
  <c r="AO2" i="6"/>
  <c r="AN16" i="2" s="1"/>
  <c r="Y2" i="6"/>
  <c r="X16" i="2" s="1"/>
  <c r="BN2" i="14"/>
  <c r="BM15" i="2" s="1"/>
  <c r="C13" i="14"/>
  <c r="CJ2" i="14"/>
  <c r="CI15" i="2" s="1"/>
  <c r="V2" i="15"/>
  <c r="U17" i="2" s="1"/>
  <c r="AT2" i="15"/>
  <c r="AS17" i="2" s="1"/>
  <c r="AA2" i="6"/>
  <c r="Z16" i="2" s="1"/>
  <c r="AV2" i="14"/>
  <c r="AU15" i="2" s="1"/>
  <c r="AE2" i="15"/>
  <c r="AD17" i="2" s="1"/>
  <c r="AM2" i="15"/>
  <c r="AL17" i="2" s="1"/>
  <c r="C15" i="6"/>
  <c r="AB2" i="6"/>
  <c r="AA16" i="2" s="1"/>
  <c r="C14" i="14"/>
  <c r="C13" i="13"/>
  <c r="AI2" i="13"/>
  <c r="AH14" i="2" s="1"/>
  <c r="BO2" i="13"/>
  <c r="BN14" i="2" s="1"/>
  <c r="C6" i="13"/>
  <c r="AB2" i="13"/>
  <c r="AA14" i="2" s="1"/>
  <c r="CN2" i="13"/>
  <c r="CM14" i="2" s="1"/>
  <c r="AQ2" i="5"/>
  <c r="AP13" i="2" s="1"/>
  <c r="AP18" i="2" s="1"/>
  <c r="N2" i="13"/>
  <c r="M14" i="2" s="1"/>
  <c r="M2" i="13"/>
  <c r="L14" i="2" s="1"/>
  <c r="BY2" i="13"/>
  <c r="BX14" i="2" s="1"/>
  <c r="BM2" i="5"/>
  <c r="BL13" i="2" s="1"/>
  <c r="AF2" i="13"/>
  <c r="AE14" i="2" s="1"/>
  <c r="V2" i="13"/>
  <c r="U14" i="2" s="1"/>
  <c r="C20" i="12"/>
  <c r="BP2" i="12"/>
  <c r="BO12" i="2" s="1"/>
  <c r="BV2" i="5"/>
  <c r="BU13" i="2" s="1"/>
  <c r="CD2" i="5"/>
  <c r="CC13" i="2" s="1"/>
  <c r="CL2" i="5"/>
  <c r="CK13" i="2" s="1"/>
  <c r="AD2" i="12"/>
  <c r="AC12" i="2" s="1"/>
  <c r="BB2" i="12"/>
  <c r="BA12" i="2" s="1"/>
  <c r="BR2" i="12"/>
  <c r="BQ12" i="2" s="1"/>
  <c r="BZ2" i="12"/>
  <c r="BY12" i="2" s="1"/>
  <c r="C12" i="5"/>
  <c r="C9" i="5"/>
  <c r="C8" i="5"/>
  <c r="BX2" i="5"/>
  <c r="BW13" i="2" s="1"/>
  <c r="BV2" i="12"/>
  <c r="BU12" i="2" s="1"/>
  <c r="C15" i="17"/>
  <c r="BH2" i="12"/>
  <c r="BG12" i="2" s="1"/>
  <c r="C10" i="17"/>
  <c r="V2" i="5"/>
  <c r="U13" i="2" s="1"/>
  <c r="BR2" i="5"/>
  <c r="BQ13" i="2" s="1"/>
  <c r="CP2" i="5"/>
  <c r="CO13" i="2" s="1"/>
  <c r="R2" i="12"/>
  <c r="Q12" i="2" s="1"/>
  <c r="AG2" i="12"/>
  <c r="AF12" i="2" s="1"/>
  <c r="CK2" i="12"/>
  <c r="CJ12" i="2" s="1"/>
  <c r="BK2" i="12"/>
  <c r="BJ12" i="2" s="1"/>
  <c r="R2" i="4"/>
  <c r="Q5" i="2" s="1"/>
  <c r="AH2" i="4"/>
  <c r="AG5" i="2" s="1"/>
  <c r="AG7" i="2" s="1"/>
  <c r="AX2" i="4"/>
  <c r="AW5" i="2" s="1"/>
  <c r="BN2" i="4"/>
  <c r="BM5" i="2" s="1"/>
  <c r="CD2" i="4"/>
  <c r="CC5" i="2" s="1"/>
  <c r="CN7" i="2"/>
  <c r="AY2" i="4"/>
  <c r="AX5" i="2" s="1"/>
  <c r="BW2" i="4"/>
  <c r="BV5" i="2" s="1"/>
  <c r="BV7" i="2" s="1"/>
  <c r="C13" i="4"/>
  <c r="C14" i="4"/>
  <c r="V2" i="4"/>
  <c r="U5" i="2" s="1"/>
  <c r="U7" i="2" s="1"/>
  <c r="P2" i="4"/>
  <c r="O5" i="2" s="1"/>
  <c r="O7" i="2" s="1"/>
  <c r="AI2" i="4"/>
  <c r="AH5" i="2" s="1"/>
  <c r="AH7" i="2" s="1"/>
  <c r="O2" i="17"/>
  <c r="N6" i="2" s="1"/>
  <c r="X2" i="17"/>
  <c r="W6" i="2" s="1"/>
  <c r="BD2" i="17"/>
  <c r="BC6" i="2" s="1"/>
  <c r="BV2" i="26"/>
  <c r="BU43" i="2" s="1"/>
  <c r="C6" i="26"/>
  <c r="C10" i="26"/>
  <c r="AD2" i="26"/>
  <c r="AC43" i="2" s="1"/>
  <c r="CA2" i="26"/>
  <c r="BZ43" i="2" s="1"/>
  <c r="AV2" i="26"/>
  <c r="AU43" i="2" s="1"/>
  <c r="C4" i="25"/>
  <c r="D2" i="25"/>
  <c r="C42" i="2" s="1"/>
  <c r="F2" i="25"/>
  <c r="E42" i="2" s="1"/>
  <c r="AL2" i="25"/>
  <c r="AK42" i="2" s="1"/>
  <c r="AK44" i="2" s="1"/>
  <c r="BJ2" i="25"/>
  <c r="BI42" i="2" s="1"/>
  <c r="AF2" i="25"/>
  <c r="AE42" i="2" s="1"/>
  <c r="AE44" i="2" s="1"/>
  <c r="BD2" i="25"/>
  <c r="BC42" i="2" s="1"/>
  <c r="CJ2" i="25"/>
  <c r="CI42" i="2" s="1"/>
  <c r="CI44" i="2" s="1"/>
  <c r="CC2" i="25"/>
  <c r="CB42" i="2" s="1"/>
  <c r="K2" i="25"/>
  <c r="J42" i="2" s="1"/>
  <c r="BW2" i="25"/>
  <c r="BV42" i="2" s="1"/>
  <c r="BV44" i="2" s="1"/>
  <c r="BM2" i="24"/>
  <c r="BL37" i="2" s="1"/>
  <c r="CI2" i="25"/>
  <c r="CH42" i="2" s="1"/>
  <c r="E2" i="24"/>
  <c r="D37" i="2" s="1"/>
  <c r="M2" i="24"/>
  <c r="L37" i="2" s="1"/>
  <c r="BI2" i="24"/>
  <c r="BH37" i="2" s="1"/>
  <c r="CG2" i="24"/>
  <c r="CF37" i="2" s="1"/>
  <c r="CA2" i="24"/>
  <c r="BZ37" i="2" s="1"/>
  <c r="AN2" i="24"/>
  <c r="AM37" i="2" s="1"/>
  <c r="R2" i="23"/>
  <c r="Q36" i="2" s="1"/>
  <c r="Q38" i="2" s="1"/>
  <c r="BN2" i="23"/>
  <c r="BM36" i="2" s="1"/>
  <c r="BM38" i="2" s="1"/>
  <c r="BW2" i="24"/>
  <c r="BV37" i="2" s="1"/>
  <c r="C8" i="24"/>
  <c r="C5" i="24"/>
  <c r="AJ2" i="24"/>
  <c r="AI37" i="2" s="1"/>
  <c r="AK2" i="23"/>
  <c r="AJ36" i="2" s="1"/>
  <c r="P2" i="22"/>
  <c r="O28" i="2" s="1"/>
  <c r="O29" i="2" s="1"/>
  <c r="CB2" i="22"/>
  <c r="CA28" i="2" s="1"/>
  <c r="CA29" i="2" s="1"/>
  <c r="V2" i="24"/>
  <c r="U37" i="2" s="1"/>
  <c r="AD2" i="24"/>
  <c r="AC37" i="2" s="1"/>
  <c r="BZ2" i="24"/>
  <c r="BY37" i="2" s="1"/>
  <c r="K2" i="23"/>
  <c r="J36" i="2" s="1"/>
  <c r="BO2" i="23"/>
  <c r="BN36" i="2" s="1"/>
  <c r="BN38" i="2" s="1"/>
  <c r="AX2" i="22"/>
  <c r="AW28" i="2" s="1"/>
  <c r="AW29" i="2" s="1"/>
  <c r="C16" i="23"/>
  <c r="AP2" i="22"/>
  <c r="AO28" i="2" s="1"/>
  <c r="AO29" i="2" s="1"/>
  <c r="V2" i="23"/>
  <c r="U36" i="2" s="1"/>
  <c r="U38" i="2" s="1"/>
  <c r="AD2" i="23"/>
  <c r="AC36" i="2" s="1"/>
  <c r="AC38" i="2" s="1"/>
  <c r="W2" i="22"/>
  <c r="V28" i="2" s="1"/>
  <c r="V29" i="2" s="1"/>
  <c r="C13" i="22"/>
  <c r="AV2" i="23"/>
  <c r="AU36" i="2" s="1"/>
  <c r="AU38" i="2" s="1"/>
  <c r="D2" i="22"/>
  <c r="C28" i="2" s="1"/>
  <c r="C4" i="22"/>
  <c r="Y2" i="23"/>
  <c r="X36" i="2" s="1"/>
  <c r="X38" i="2" s="1"/>
  <c r="AO2" i="23"/>
  <c r="AN36" i="2" s="1"/>
  <c r="AN38" i="2" s="1"/>
  <c r="AW2" i="23"/>
  <c r="AV36" i="2" s="1"/>
  <c r="CC2" i="23"/>
  <c r="CB36" i="2" s="1"/>
  <c r="CB38" i="2" s="1"/>
  <c r="BM2" i="22"/>
  <c r="BL28" i="2" s="1"/>
  <c r="BL29" i="2" s="1"/>
  <c r="AC2" i="22"/>
  <c r="AB28" i="2" s="1"/>
  <c r="AB29" i="2" s="1"/>
  <c r="BY2" i="22"/>
  <c r="BX28" i="2" s="1"/>
  <c r="BX29" i="2" s="1"/>
  <c r="AU2" i="22"/>
  <c r="AT28" i="2" s="1"/>
  <c r="AT29" i="2" s="1"/>
  <c r="CI2" i="19"/>
  <c r="CH23" i="2" s="1"/>
  <c r="C7" i="21"/>
  <c r="AT2" i="22"/>
  <c r="AS28" i="2" s="1"/>
  <c r="AS29" i="2" s="1"/>
  <c r="BK2" i="22"/>
  <c r="BJ28" i="2" s="1"/>
  <c r="BJ29" i="2" s="1"/>
  <c r="C18" i="21"/>
  <c r="BK2" i="21"/>
  <c r="BJ24" i="2" s="1"/>
  <c r="P2" i="21"/>
  <c r="O24" i="2" s="1"/>
  <c r="C7" i="19"/>
  <c r="CK2" i="21"/>
  <c r="CJ24" i="2" s="1"/>
  <c r="Z2" i="21"/>
  <c r="Y24" i="2" s="1"/>
  <c r="BV2" i="21"/>
  <c r="BU24" i="2" s="1"/>
  <c r="C20" i="19"/>
  <c r="CG2" i="19"/>
  <c r="CF23" i="2" s="1"/>
  <c r="BX2" i="3"/>
  <c r="BW22" i="2" s="1"/>
  <c r="AX2" i="19"/>
  <c r="AW23" i="2" s="1"/>
  <c r="BL2" i="19"/>
  <c r="BK23" i="2" s="1"/>
  <c r="AT2" i="21"/>
  <c r="AS24" i="2" s="1"/>
  <c r="BB2" i="21"/>
  <c r="BA24" i="2" s="1"/>
  <c r="CL2" i="19"/>
  <c r="CK23" i="2" s="1"/>
  <c r="C10" i="3"/>
  <c r="BF2" i="3"/>
  <c r="BE22" i="2" s="1"/>
  <c r="CD2" i="3"/>
  <c r="CC22" i="2" s="1"/>
  <c r="BW2" i="3"/>
  <c r="BV22" i="2" s="1"/>
  <c r="BV25" i="2" s="1"/>
  <c r="CM2" i="3"/>
  <c r="CL22" i="2" s="1"/>
  <c r="CL25" i="2" s="1"/>
  <c r="D2" i="15"/>
  <c r="C17" i="2" s="1"/>
  <c r="C7" i="15"/>
  <c r="CO2" i="3"/>
  <c r="CN22" i="2" s="1"/>
  <c r="CN25" i="2" s="1"/>
  <c r="AD2" i="19"/>
  <c r="AC23" i="2" s="1"/>
  <c r="BR2" i="19"/>
  <c r="BQ23" i="2" s="1"/>
  <c r="CP2" i="19"/>
  <c r="CO23" i="2" s="1"/>
  <c r="BM2" i="3"/>
  <c r="BL22" i="2" s="1"/>
  <c r="U2" i="15"/>
  <c r="T17" i="2" s="1"/>
  <c r="BA2" i="15"/>
  <c r="AZ17" i="2" s="1"/>
  <c r="AN2" i="15"/>
  <c r="AM17" i="2" s="1"/>
  <c r="BT2" i="15"/>
  <c r="BS17" i="2" s="1"/>
  <c r="CM2" i="15"/>
  <c r="CL17" i="2" s="1"/>
  <c r="BF2" i="7"/>
  <c r="BE21" i="2" s="1"/>
  <c r="R2" i="7"/>
  <c r="Q21" i="2" s="1"/>
  <c r="E2" i="6"/>
  <c r="D16" i="2" s="1"/>
  <c r="I2" i="15"/>
  <c r="H17" i="2" s="1"/>
  <c r="Q2" i="6"/>
  <c r="P16" i="2" s="1"/>
  <c r="AL2" i="6"/>
  <c r="AK16" i="2" s="1"/>
  <c r="CP2" i="6"/>
  <c r="CO16" i="2" s="1"/>
  <c r="C12" i="14"/>
  <c r="CC2" i="14"/>
  <c r="CB15" i="2" s="1"/>
  <c r="C13" i="6"/>
  <c r="AE2" i="6"/>
  <c r="AD16" i="2" s="1"/>
  <c r="L2" i="14"/>
  <c r="K15" i="2" s="1"/>
  <c r="AJ2" i="6"/>
  <c r="AI16" i="2" s="1"/>
  <c r="AY2" i="14"/>
  <c r="AX15" i="2" s="1"/>
  <c r="BE2" i="13"/>
  <c r="BD14" i="2" s="1"/>
  <c r="AE2" i="13"/>
  <c r="AD14" i="2" s="1"/>
  <c r="BC2" i="5"/>
  <c r="BB13" i="2" s="1"/>
  <c r="AC2" i="5"/>
  <c r="AB13" i="2" s="1"/>
  <c r="CO2" i="5"/>
  <c r="CN13" i="2" s="1"/>
  <c r="AS2" i="12"/>
  <c r="AR12" i="2" s="1"/>
  <c r="W2" i="4"/>
  <c r="V5" i="2" s="1"/>
  <c r="BY2" i="14"/>
  <c r="BX15" i="2" s="1"/>
  <c r="AD2" i="15"/>
  <c r="AC17" i="2" s="1"/>
  <c r="AR2" i="6"/>
  <c r="AQ16" i="2" s="1"/>
  <c r="BO2" i="6"/>
  <c r="BN16" i="2" s="1"/>
  <c r="BF2" i="14"/>
  <c r="BE15" i="2" s="1"/>
  <c r="O2" i="15"/>
  <c r="N17" i="2" s="1"/>
  <c r="N2" i="6"/>
  <c r="M16" i="2" s="1"/>
  <c r="C12" i="6"/>
  <c r="C7" i="6"/>
  <c r="BX2" i="6"/>
  <c r="BW16" i="2" s="1"/>
  <c r="CF2" i="6"/>
  <c r="CE16" i="2" s="1"/>
  <c r="H2" i="14"/>
  <c r="G15" i="2" s="1"/>
  <c r="BJ2" i="14"/>
  <c r="BI15" i="2" s="1"/>
  <c r="BF2" i="13"/>
  <c r="BE14" i="2" s="1"/>
  <c r="W2" i="14"/>
  <c r="V15" i="2" s="1"/>
  <c r="C20" i="13"/>
  <c r="BP2" i="13"/>
  <c r="BO14" i="2" s="1"/>
  <c r="BW2" i="5"/>
  <c r="BV13" i="2" s="1"/>
  <c r="BV18" i="2" s="1"/>
  <c r="BV31" i="2" s="1"/>
  <c r="AD2" i="13"/>
  <c r="AC14" i="2" s="1"/>
  <c r="E2" i="13"/>
  <c r="D14" i="2" s="1"/>
  <c r="BQ2" i="13"/>
  <c r="BP14" i="2" s="1"/>
  <c r="AV2" i="13"/>
  <c r="AU14" i="2" s="1"/>
  <c r="C16" i="13"/>
  <c r="AL2" i="13"/>
  <c r="AK14" i="2" s="1"/>
  <c r="C11" i="12"/>
  <c r="C19" i="12"/>
  <c r="C6" i="12"/>
  <c r="AJ2" i="12"/>
  <c r="AI12" i="2" s="1"/>
  <c r="BJ2" i="12"/>
  <c r="BI12" i="2" s="1"/>
  <c r="CH2" i="12"/>
  <c r="CG12" i="2" s="1"/>
  <c r="C10" i="5"/>
  <c r="C7" i="5"/>
  <c r="CI2" i="12"/>
  <c r="CH12" i="2" s="1"/>
  <c r="C17" i="17"/>
  <c r="C12" i="17"/>
  <c r="AE2" i="12"/>
  <c r="AD12" i="2" s="1"/>
  <c r="AW2" i="12"/>
  <c r="AV12" i="2" s="1"/>
  <c r="E2" i="17"/>
  <c r="D6" i="2" s="1"/>
  <c r="C14" i="12"/>
  <c r="Z2" i="12"/>
  <c r="Y12" i="2" s="1"/>
  <c r="C11" i="4"/>
  <c r="C6" i="4"/>
  <c r="AB2" i="4"/>
  <c r="AA5" i="2" s="1"/>
  <c r="AZ2" i="4"/>
  <c r="AY5" i="2" s="1"/>
  <c r="BY2" i="4"/>
  <c r="BX5" i="2" s="1"/>
  <c r="CH2" i="4"/>
  <c r="CG5" i="2" s="1"/>
  <c r="CG7" i="2" s="1"/>
  <c r="AV2" i="4"/>
  <c r="AU5" i="2" s="1"/>
  <c r="AU7" i="2" s="1"/>
  <c r="M2" i="4"/>
  <c r="L5" i="2" s="1"/>
  <c r="L7" i="2" s="1"/>
  <c r="E2" i="4"/>
  <c r="D5" i="2" s="1"/>
  <c r="W2" i="17"/>
  <c r="V6" i="2" s="1"/>
  <c r="AE2" i="17"/>
  <c r="AD6" i="2" s="1"/>
  <c r="BS2" i="17"/>
  <c r="BR6" i="2" s="1"/>
  <c r="BR7" i="2" s="1"/>
  <c r="F2" i="4"/>
  <c r="E5" i="2" s="1"/>
  <c r="E7" i="2" s="1"/>
  <c r="H2" i="17"/>
  <c r="G6" i="2" s="1"/>
  <c r="AF2" i="17"/>
  <c r="AE6" i="2" s="1"/>
  <c r="AN2" i="17"/>
  <c r="AM6" i="2" s="1"/>
  <c r="BL2" i="17"/>
  <c r="BK6" i="2" s="1"/>
  <c r="BT2" i="17"/>
  <c r="BS6" i="2" s="1"/>
  <c r="C20" i="26"/>
  <c r="BS2" i="26"/>
  <c r="BR43" i="2" s="1"/>
  <c r="BL2" i="26"/>
  <c r="BK43" i="2" s="1"/>
  <c r="BU44" i="2"/>
  <c r="K2" i="26"/>
  <c r="J43" i="2" s="1"/>
  <c r="CJ44" i="2"/>
  <c r="BF2" i="26"/>
  <c r="BE43" i="2" s="1"/>
  <c r="C15" i="26"/>
  <c r="AJ2" i="26"/>
  <c r="AI43" i="2" s="1"/>
  <c r="BQ2" i="26"/>
  <c r="BP43" i="2" s="1"/>
  <c r="V2" i="26"/>
  <c r="U43" i="2" s="1"/>
  <c r="U44" i="2" s="1"/>
  <c r="BR2" i="26"/>
  <c r="BQ43" i="2" s="1"/>
  <c r="G2" i="26"/>
  <c r="F43" i="2" s="1"/>
  <c r="O2" i="26"/>
  <c r="N43" i="2" s="1"/>
  <c r="BC2" i="26"/>
  <c r="BB43" i="2" s="1"/>
  <c r="BD2" i="26"/>
  <c r="BC43" i="2" s="1"/>
  <c r="Z2" i="25"/>
  <c r="Y42" i="2" s="1"/>
  <c r="Y44" i="2" s="1"/>
  <c r="J2" i="25"/>
  <c r="I42" i="2" s="1"/>
  <c r="I44" i="2" s="1"/>
  <c r="R2" i="25"/>
  <c r="Q42" i="2" s="1"/>
  <c r="AP2" i="25"/>
  <c r="AO42" i="2" s="1"/>
  <c r="AX2" i="25"/>
  <c r="AW42" i="2" s="1"/>
  <c r="BF2" i="25"/>
  <c r="BE42" i="2" s="1"/>
  <c r="BN2" i="25"/>
  <c r="BM42" i="2" s="1"/>
  <c r="I2" i="26"/>
  <c r="H43" i="2" s="1"/>
  <c r="BE2" i="26"/>
  <c r="BD43" i="2" s="1"/>
  <c r="S2" i="26"/>
  <c r="R43" i="2" s="1"/>
  <c r="C8" i="25"/>
  <c r="AR2" i="25"/>
  <c r="AQ42" i="2" s="1"/>
  <c r="AG2" i="25"/>
  <c r="AF42" i="2" s="1"/>
  <c r="CP2" i="25"/>
  <c r="CO42" i="2" s="1"/>
  <c r="CO44" i="2" s="1"/>
  <c r="P2" i="25"/>
  <c r="O42" i="2" s="1"/>
  <c r="O44" i="2" s="1"/>
  <c r="C12" i="25"/>
  <c r="S2" i="25"/>
  <c r="R42" i="2" s="1"/>
  <c r="CE2" i="25"/>
  <c r="CD42" i="2" s="1"/>
  <c r="CD44" i="2" s="1"/>
  <c r="BV2" i="24"/>
  <c r="BU37" i="2" s="1"/>
  <c r="Z2" i="24"/>
  <c r="Y37" i="2" s="1"/>
  <c r="BF2" i="23"/>
  <c r="BE36" i="2" s="1"/>
  <c r="BE38" i="2" s="1"/>
  <c r="CE2" i="24"/>
  <c r="CD37" i="2" s="1"/>
  <c r="C13" i="24"/>
  <c r="D2" i="24"/>
  <c r="C37" i="2" s="1"/>
  <c r="C4" i="24"/>
  <c r="AB2" i="24"/>
  <c r="AA37" i="2" s="1"/>
  <c r="CF2" i="24"/>
  <c r="CE37" i="2" s="1"/>
  <c r="BQ2" i="23"/>
  <c r="BP36" i="2" s="1"/>
  <c r="X2" i="22"/>
  <c r="W28" i="2" s="1"/>
  <c r="W29" i="2" s="1"/>
  <c r="CJ2" i="22"/>
  <c r="CI28" i="2" s="1"/>
  <c r="CI29" i="2" s="1"/>
  <c r="AL2" i="24"/>
  <c r="AK37" i="2" s="1"/>
  <c r="AT2" i="24"/>
  <c r="AS37" i="2" s="1"/>
  <c r="AI2" i="23"/>
  <c r="AH36" i="2" s="1"/>
  <c r="CD2" i="22"/>
  <c r="CC28" i="2" s="1"/>
  <c r="CC29" i="2" s="1"/>
  <c r="C8" i="23"/>
  <c r="AJ2" i="23"/>
  <c r="AI36" i="2" s="1"/>
  <c r="BV2" i="22"/>
  <c r="BU28" i="2" s="1"/>
  <c r="BU29" i="2" s="1"/>
  <c r="BB2" i="23"/>
  <c r="BA36" i="2" s="1"/>
  <c r="AR2" i="22"/>
  <c r="AQ28" i="2" s="1"/>
  <c r="AQ29" i="2" s="1"/>
  <c r="C11" i="23"/>
  <c r="G2" i="23"/>
  <c r="F36" i="2" s="1"/>
  <c r="F38" i="2" s="1"/>
  <c r="AM2" i="23"/>
  <c r="AL36" i="2" s="1"/>
  <c r="AL38" i="2" s="1"/>
  <c r="C15" i="22"/>
  <c r="AN2" i="23"/>
  <c r="AM36" i="2" s="1"/>
  <c r="AM38" i="2" s="1"/>
  <c r="BT2" i="23"/>
  <c r="BS36" i="2" s="1"/>
  <c r="BS38" i="2" s="1"/>
  <c r="O2" i="22"/>
  <c r="N28" i="2" s="1"/>
  <c r="N29" i="2" s="1"/>
  <c r="BE2" i="23"/>
  <c r="BD36" i="2" s="1"/>
  <c r="BD38" i="2" s="1"/>
  <c r="C8" i="22"/>
  <c r="AS2" i="22"/>
  <c r="AR28" i="2" s="1"/>
  <c r="AR29" i="2" s="1"/>
  <c r="AQ2" i="21"/>
  <c r="AP24" i="2" s="1"/>
  <c r="AE2" i="19"/>
  <c r="AD23" i="2" s="1"/>
  <c r="C5" i="21"/>
  <c r="L2" i="21"/>
  <c r="K24" i="2" s="1"/>
  <c r="AJ2" i="21"/>
  <c r="AI24" i="2" s="1"/>
  <c r="AI25" i="2" s="1"/>
  <c r="AC2" i="21"/>
  <c r="AB24" i="2" s="1"/>
  <c r="AK2" i="21"/>
  <c r="AJ24" i="2" s="1"/>
  <c r="BB2" i="22"/>
  <c r="BA28" i="2" s="1"/>
  <c r="BA29" i="2" s="1"/>
  <c r="BS2" i="21"/>
  <c r="BR24" i="2" s="1"/>
  <c r="AE2" i="21"/>
  <c r="AD24" i="2" s="1"/>
  <c r="AQ2" i="19"/>
  <c r="AP23" i="2" s="1"/>
  <c r="H2" i="21"/>
  <c r="G24" i="2" s="1"/>
  <c r="BT2" i="21"/>
  <c r="BS24" i="2" s="1"/>
  <c r="C13" i="3"/>
  <c r="C4" i="3"/>
  <c r="AP2" i="19"/>
  <c r="AO23" i="2" s="1"/>
  <c r="M2" i="19"/>
  <c r="L23" i="2" s="1"/>
  <c r="BP2" i="3"/>
  <c r="BO22" i="2" s="1"/>
  <c r="BO25" i="2" s="1"/>
  <c r="CF2" i="3"/>
  <c r="CE22" i="2" s="1"/>
  <c r="AS2" i="21"/>
  <c r="AR24" i="2" s="1"/>
  <c r="CK2" i="19"/>
  <c r="CJ23" i="2" s="1"/>
  <c r="BO2" i="7"/>
  <c r="BN21" i="2" s="1"/>
  <c r="G2" i="7"/>
  <c r="F21" i="2" s="1"/>
  <c r="F25" i="2" s="1"/>
  <c r="AM2" i="7"/>
  <c r="AL21" i="2" s="1"/>
  <c r="BS2" i="7"/>
  <c r="BR21" i="2" s="1"/>
  <c r="X2" i="7"/>
  <c r="W21" i="2" s="1"/>
  <c r="BD2" i="7"/>
  <c r="BC21" i="2" s="1"/>
  <c r="CJ2" i="7"/>
  <c r="CI21" i="2" s="1"/>
  <c r="AJ2" i="15"/>
  <c r="AI17" i="2" s="1"/>
  <c r="U2" i="3"/>
  <c r="T22" i="2" s="1"/>
  <c r="T25" i="2" s="1"/>
  <c r="AK2" i="3"/>
  <c r="AJ22" i="2" s="1"/>
  <c r="AJ25" i="2" s="1"/>
  <c r="S2" i="7"/>
  <c r="R21" i="2" s="1"/>
  <c r="R25" i="2" s="1"/>
  <c r="F2" i="19"/>
  <c r="E23" i="2" s="1"/>
  <c r="BJ2" i="19"/>
  <c r="BI23" i="2" s="1"/>
  <c r="CH2" i="19"/>
  <c r="CG23" i="2" s="1"/>
  <c r="AH2" i="3"/>
  <c r="AG22" i="2" s="1"/>
  <c r="AC2" i="15"/>
  <c r="AB17" i="2" s="1"/>
  <c r="BI2" i="15"/>
  <c r="BH17" i="2" s="1"/>
  <c r="CG2" i="15"/>
  <c r="CF17" i="2" s="1"/>
  <c r="I2" i="7"/>
  <c r="H21" i="2" s="1"/>
  <c r="Q2" i="7"/>
  <c r="P21" i="2" s="1"/>
  <c r="CK2" i="7"/>
  <c r="CJ21" i="2" s="1"/>
  <c r="AH2" i="15"/>
  <c r="AG17" i="2" s="1"/>
  <c r="CL2" i="7"/>
  <c r="CK21" i="2" s="1"/>
  <c r="AH2" i="7"/>
  <c r="AG21" i="2" s="1"/>
  <c r="BN2" i="7"/>
  <c r="BM21" i="2" s="1"/>
  <c r="M2" i="6"/>
  <c r="L16" i="2" s="1"/>
  <c r="U2" i="6"/>
  <c r="T16" i="2" s="1"/>
  <c r="AY2" i="6"/>
  <c r="AX16" i="2" s="1"/>
  <c r="V2" i="6"/>
  <c r="U16" i="2" s="1"/>
  <c r="Q2" i="14"/>
  <c r="P15" i="2" s="1"/>
  <c r="AM2" i="6"/>
  <c r="AL16" i="2" s="1"/>
  <c r="AF2" i="14"/>
  <c r="AE15" i="2" s="1"/>
  <c r="C10" i="14"/>
  <c r="M2" i="14"/>
  <c r="L15" i="2" s="1"/>
  <c r="C8" i="14"/>
  <c r="BM2" i="13"/>
  <c r="BL14" i="2" s="1"/>
  <c r="AM2" i="13"/>
  <c r="AL14" i="2" s="1"/>
  <c r="BK2" i="5"/>
  <c r="BJ13" i="2" s="1"/>
  <c r="BA2" i="12"/>
  <c r="AZ12" i="2" s="1"/>
  <c r="AY2" i="17"/>
  <c r="AX6" i="2" s="1"/>
  <c r="BE2" i="4"/>
  <c r="BD5" i="2" s="1"/>
  <c r="BD7" i="2" s="1"/>
  <c r="AE2" i="4"/>
  <c r="AD5" i="2" s="1"/>
  <c r="AD7" i="2" s="1"/>
  <c r="BA2" i="14"/>
  <c r="AZ15" i="2" s="1"/>
  <c r="AL2" i="15"/>
  <c r="AK17" i="2" s="1"/>
  <c r="BH2" i="6"/>
  <c r="BG16" i="2" s="1"/>
  <c r="S2" i="6"/>
  <c r="R16" i="2" s="1"/>
  <c r="BQ2" i="14"/>
  <c r="BP15" i="2" s="1"/>
  <c r="CA2" i="15"/>
  <c r="BZ17" i="2" s="1"/>
  <c r="AT2" i="6"/>
  <c r="AS16" i="2" s="1"/>
  <c r="C11" i="6"/>
  <c r="R2" i="14"/>
  <c r="Q15" i="2" s="1"/>
  <c r="AT2" i="14"/>
  <c r="AS15" i="2" s="1"/>
  <c r="BB2" i="14"/>
  <c r="BA15" i="2" s="1"/>
  <c r="AH2" i="13"/>
  <c r="AG14" i="2" s="1"/>
  <c r="AM2" i="14"/>
  <c r="AL15" i="2" s="1"/>
  <c r="AA2" i="13"/>
  <c r="Z14" i="2" s="1"/>
  <c r="Z18" i="2" s="1"/>
  <c r="BG2" i="13"/>
  <c r="BF14" i="2" s="1"/>
  <c r="BF18" i="2" s="1"/>
  <c r="CM2" i="13"/>
  <c r="CL14" i="2" s="1"/>
  <c r="CL18" i="2" s="1"/>
  <c r="T2" i="13"/>
  <c r="S14" i="2" s="1"/>
  <c r="AR2" i="13"/>
  <c r="AQ14" i="2" s="1"/>
  <c r="P2" i="5"/>
  <c r="O13" i="2" s="1"/>
  <c r="AF2" i="5"/>
  <c r="AE13" i="2" s="1"/>
  <c r="AV2" i="5"/>
  <c r="AU13" i="2" s="1"/>
  <c r="BL2" i="5"/>
  <c r="BK13" i="2" s="1"/>
  <c r="CB2" i="5"/>
  <c r="CA13" i="2" s="1"/>
  <c r="AT2" i="13"/>
  <c r="AS14" i="2" s="1"/>
  <c r="BI2" i="13"/>
  <c r="BH14" i="2" s="1"/>
  <c r="BL2" i="13"/>
  <c r="BK14" i="2" s="1"/>
  <c r="C18" i="13"/>
  <c r="BB2" i="13"/>
  <c r="BA14" i="2" s="1"/>
  <c r="CC18" i="2"/>
  <c r="C4" i="12"/>
  <c r="D2" i="12"/>
  <c r="C12" i="2" s="1"/>
  <c r="AP2" i="5"/>
  <c r="AO13" i="2" s="1"/>
  <c r="AO18" i="2" s="1"/>
  <c r="AO31" i="2" s="1"/>
  <c r="AX2" i="5"/>
  <c r="AW13" i="2" s="1"/>
  <c r="BF2" i="5"/>
  <c r="BE13" i="2" s="1"/>
  <c r="BN2" i="5"/>
  <c r="BM13" i="2" s="1"/>
  <c r="BM18" i="2" s="1"/>
  <c r="CP2" i="12"/>
  <c r="CO12" i="2" s="1"/>
  <c r="C19" i="5"/>
  <c r="C5" i="5"/>
  <c r="BH2" i="5"/>
  <c r="BG13" i="2" s="1"/>
  <c r="AU2" i="12"/>
  <c r="AT12" i="2" s="1"/>
  <c r="D2" i="17"/>
  <c r="C6" i="2" s="1"/>
  <c r="C4" i="17"/>
  <c r="T2" i="17"/>
  <c r="S6" i="2" s="1"/>
  <c r="AJ2" i="17"/>
  <c r="AI6" i="2" s="1"/>
  <c r="AZ2" i="17"/>
  <c r="AY6" i="2" s="1"/>
  <c r="BP2" i="17"/>
  <c r="BO6" i="2" s="1"/>
  <c r="CF2" i="17"/>
  <c r="CE6" i="2" s="1"/>
  <c r="AL2" i="5"/>
  <c r="AK13" i="2" s="1"/>
  <c r="BJ2" i="5"/>
  <c r="BI13" i="2" s="1"/>
  <c r="BZ2" i="5"/>
  <c r="BY13" i="2" s="1"/>
  <c r="BX2" i="12"/>
  <c r="BW12" i="2" s="1"/>
  <c r="C12" i="12"/>
  <c r="Y2" i="12"/>
  <c r="X12" i="2" s="1"/>
  <c r="BU2" i="12"/>
  <c r="BT12" i="2" s="1"/>
  <c r="AK2" i="17"/>
  <c r="AJ6" i="2" s="1"/>
  <c r="Z2" i="17"/>
  <c r="Y6" i="2" s="1"/>
  <c r="AH2" i="17"/>
  <c r="AG6" i="2" s="1"/>
  <c r="C9" i="4"/>
  <c r="BO2" i="4"/>
  <c r="BN5" i="2" s="1"/>
  <c r="AK2" i="4"/>
  <c r="AJ5" i="2" s="1"/>
  <c r="AU2" i="17"/>
  <c r="AT6" i="2" s="1"/>
  <c r="X2" i="4"/>
  <c r="W5" i="2" s="1"/>
  <c r="CN2" i="26"/>
  <c r="CM43" i="2" s="1"/>
  <c r="CM44" i="2" s="1"/>
  <c r="CG2" i="26"/>
  <c r="CF43" i="2" s="1"/>
  <c r="N2" i="26"/>
  <c r="M43" i="2" s="1"/>
  <c r="BJ2" i="26"/>
  <c r="BI43" i="2" s="1"/>
  <c r="CI2" i="26"/>
  <c r="CH43" i="2" s="1"/>
  <c r="CL2" i="25"/>
  <c r="CK42" i="2" s="1"/>
  <c r="CK44" i="2" s="1"/>
  <c r="CC2" i="26"/>
  <c r="CB43" i="2" s="1"/>
  <c r="AA2" i="26"/>
  <c r="Z43" i="2" s="1"/>
  <c r="CO2" i="25"/>
  <c r="CN42" i="2" s="1"/>
  <c r="C13" i="25"/>
  <c r="BM2" i="25"/>
  <c r="BL42" i="2" s="1"/>
  <c r="N2" i="25"/>
  <c r="M42" i="2" s="1"/>
  <c r="M44" i="2" s="1"/>
  <c r="AT2" i="25"/>
  <c r="AS42" i="2" s="1"/>
  <c r="AS44" i="2" s="1"/>
  <c r="BR2" i="25"/>
  <c r="BQ42" i="2" s="1"/>
  <c r="AA2" i="25"/>
  <c r="Z42" i="2" s="1"/>
  <c r="Z44" i="2" s="1"/>
  <c r="CM2" i="25"/>
  <c r="CL42" i="2" s="1"/>
  <c r="CL44" i="2" s="1"/>
  <c r="Q2" i="24"/>
  <c r="P37" i="2" s="1"/>
  <c r="AG2" i="24"/>
  <c r="AF37" i="2" s="1"/>
  <c r="G2" i="25"/>
  <c r="F42" i="2" s="1"/>
  <c r="F44" i="2" s="1"/>
  <c r="O2" i="25"/>
  <c r="N42" i="2" s="1"/>
  <c r="N44" i="2" s="1"/>
  <c r="BA2" i="24"/>
  <c r="AZ37" i="2" s="1"/>
  <c r="AH2" i="24"/>
  <c r="AG37" i="2" s="1"/>
  <c r="BC2" i="24"/>
  <c r="BB37" i="2" s="1"/>
  <c r="R2" i="24"/>
  <c r="Q37" i="2" s="1"/>
  <c r="J2" i="23"/>
  <c r="I36" i="2" s="1"/>
  <c r="I38" i="2" s="1"/>
  <c r="AX2" i="23"/>
  <c r="AW36" i="2" s="1"/>
  <c r="K2" i="24"/>
  <c r="J37" i="2" s="1"/>
  <c r="CM2" i="24"/>
  <c r="CL37" i="2" s="1"/>
  <c r="C15" i="24"/>
  <c r="AZ2" i="24"/>
  <c r="AY37" i="2" s="1"/>
  <c r="AC2" i="23"/>
  <c r="AB36" i="2" s="1"/>
  <c r="AB38" i="2" s="1"/>
  <c r="AF2" i="22"/>
  <c r="AE28" i="2" s="1"/>
  <c r="AE29" i="2" s="1"/>
  <c r="BB2" i="24"/>
  <c r="BA37" i="2" s="1"/>
  <c r="BJ2" i="24"/>
  <c r="BI37" i="2" s="1"/>
  <c r="CP2" i="24"/>
  <c r="CO37" i="2" s="1"/>
  <c r="S2" i="23"/>
  <c r="R36" i="2" s="1"/>
  <c r="R38" i="2" s="1"/>
  <c r="CM2" i="23"/>
  <c r="CL36" i="2" s="1"/>
  <c r="C17" i="23"/>
  <c r="C13" i="23"/>
  <c r="AR2" i="23"/>
  <c r="AQ36" i="2" s="1"/>
  <c r="AQ38" i="2" s="1"/>
  <c r="T2" i="22"/>
  <c r="S28" i="2" s="1"/>
  <c r="S29" i="2" s="1"/>
  <c r="BJ2" i="23"/>
  <c r="BI36" i="2" s="1"/>
  <c r="BI38" i="2" s="1"/>
  <c r="BX2" i="22"/>
  <c r="BW28" i="2" s="1"/>
  <c r="BW29" i="2" s="1"/>
  <c r="W2" i="23"/>
  <c r="V36" i="2" s="1"/>
  <c r="AF2" i="23"/>
  <c r="AE36" i="2" s="1"/>
  <c r="AE38" i="2" s="1"/>
  <c r="BL2" i="23"/>
  <c r="BK36" i="2" s="1"/>
  <c r="BK38" i="2" s="1"/>
  <c r="AJ2" i="22"/>
  <c r="AI28" i="2" s="1"/>
  <c r="AI29" i="2" s="1"/>
  <c r="CK2" i="23"/>
  <c r="CJ36" i="2" s="1"/>
  <c r="CJ38" i="2" s="1"/>
  <c r="I2" i="22"/>
  <c r="H28" i="2" s="1"/>
  <c r="H29" i="2" s="1"/>
  <c r="M2" i="22"/>
  <c r="L28" i="2" s="1"/>
  <c r="L29" i="2" s="1"/>
  <c r="CG2" i="22"/>
  <c r="CF28" i="2" s="1"/>
  <c r="CF29" i="2" s="1"/>
  <c r="BW2" i="19"/>
  <c r="BV23" i="2" s="1"/>
  <c r="AB2" i="21"/>
  <c r="AA24" i="2" s="1"/>
  <c r="C13" i="21"/>
  <c r="D2" i="21"/>
  <c r="C24" i="2" s="1"/>
  <c r="C4" i="21"/>
  <c r="T2" i="21"/>
  <c r="S24" i="2" s="1"/>
  <c r="C19" i="21"/>
  <c r="BJ2" i="22"/>
  <c r="BI28" i="2" s="1"/>
  <c r="BI29" i="2" s="1"/>
  <c r="BD2" i="19"/>
  <c r="BC23" i="2" s="1"/>
  <c r="V2" i="3"/>
  <c r="U22" i="2" s="1"/>
  <c r="J2" i="19"/>
  <c r="I23" i="2" s="1"/>
  <c r="R2" i="21"/>
  <c r="Q24" i="2" s="1"/>
  <c r="BN2" i="21"/>
  <c r="BM24" i="2" s="1"/>
  <c r="Y2" i="19"/>
  <c r="X23" i="2" s="1"/>
  <c r="C18" i="19"/>
  <c r="AB2" i="19"/>
  <c r="AA23" i="2" s="1"/>
  <c r="BH2" i="19"/>
  <c r="BG23" i="2" s="1"/>
  <c r="CN2" i="19"/>
  <c r="CM23" i="2" s="1"/>
  <c r="C14" i="3"/>
  <c r="BI2" i="21"/>
  <c r="BH24" i="2" s="1"/>
  <c r="N2" i="21"/>
  <c r="M24" i="2" s="1"/>
  <c r="BZ2" i="21"/>
  <c r="BY24" i="2" s="1"/>
  <c r="J2" i="3"/>
  <c r="I22" i="2" s="1"/>
  <c r="I25" i="2" s="1"/>
  <c r="Z2" i="3"/>
  <c r="Y22" i="2" s="1"/>
  <c r="BY2" i="3"/>
  <c r="BX22" i="2" s="1"/>
  <c r="BX25" i="2" s="1"/>
  <c r="S2" i="3"/>
  <c r="R22" i="2" s="1"/>
  <c r="AZ2" i="15"/>
  <c r="AY17" i="2" s="1"/>
  <c r="BI2" i="3"/>
  <c r="BH22" i="2" s="1"/>
  <c r="BH25" i="2" s="1"/>
  <c r="N2" i="19"/>
  <c r="M23" i="2" s="1"/>
  <c r="AT2" i="19"/>
  <c r="AS23" i="2" s="1"/>
  <c r="BB2" i="19"/>
  <c r="BA23" i="2" s="1"/>
  <c r="BA25" i="2" s="1"/>
  <c r="BE2" i="3"/>
  <c r="BD22" i="2" s="1"/>
  <c r="I2" i="3"/>
  <c r="H22" i="2" s="1"/>
  <c r="N2" i="7"/>
  <c r="M21" i="2" s="1"/>
  <c r="CO2" i="15"/>
  <c r="CN17" i="2" s="1"/>
  <c r="R2" i="15"/>
  <c r="Q17" i="2" s="1"/>
  <c r="AQ2" i="15"/>
  <c r="AP17" i="2" s="1"/>
  <c r="BA2" i="6"/>
  <c r="AZ16" i="2" s="1"/>
  <c r="AW2" i="15"/>
  <c r="AV17" i="2" s="1"/>
  <c r="BM2" i="15"/>
  <c r="BL17" i="2" s="1"/>
  <c r="CK2" i="15"/>
  <c r="CJ17" i="2" s="1"/>
  <c r="J2" i="14"/>
  <c r="I15" i="2" s="1"/>
  <c r="CK2" i="14"/>
  <c r="CJ15" i="2" s="1"/>
  <c r="G2" i="6"/>
  <c r="F16" i="2" s="1"/>
  <c r="AP2" i="14"/>
  <c r="AO15" i="2" s="1"/>
  <c r="AG2" i="14"/>
  <c r="AF15" i="2" s="1"/>
  <c r="K2" i="14"/>
  <c r="J15" i="2" s="1"/>
  <c r="BG2" i="14"/>
  <c r="BF15" i="2" s="1"/>
  <c r="I2" i="13"/>
  <c r="H14" i="2" s="1"/>
  <c r="BU2" i="13"/>
  <c r="BT14" i="2" s="1"/>
  <c r="AU2" i="13"/>
  <c r="AT14" i="2" s="1"/>
  <c r="G2" i="5"/>
  <c r="F13" i="2" s="1"/>
  <c r="BS2" i="5"/>
  <c r="BR13" i="2" s="1"/>
  <c r="AS2" i="5"/>
  <c r="AR13" i="2" s="1"/>
  <c r="BI2" i="12"/>
  <c r="BH12" i="2" s="1"/>
  <c r="BG2" i="17"/>
  <c r="BF6" i="2" s="1"/>
  <c r="BM2" i="4"/>
  <c r="BL5" i="2" s="1"/>
  <c r="BL7" i="2" s="1"/>
  <c r="C16" i="14"/>
  <c r="BR2" i="15"/>
  <c r="BQ17" i="2" s="1"/>
  <c r="BZ2" i="15"/>
  <c r="BY17" i="2" s="1"/>
  <c r="CH2" i="15"/>
  <c r="CG17" i="2" s="1"/>
  <c r="CM2" i="6"/>
  <c r="CL16" i="2" s="1"/>
  <c r="BW2" i="6"/>
  <c r="BV16" i="2" s="1"/>
  <c r="CL2" i="14"/>
  <c r="CK15" i="2" s="1"/>
  <c r="W2" i="15"/>
  <c r="V17" i="2" s="1"/>
  <c r="AU2" i="15"/>
  <c r="AT17" i="2" s="1"/>
  <c r="BC2" i="15"/>
  <c r="BB17" i="2" s="1"/>
  <c r="BS2" i="15"/>
  <c r="BR17" i="2" s="1"/>
  <c r="BK2" i="6"/>
  <c r="BJ16" i="2" s="1"/>
  <c r="C10" i="6"/>
  <c r="AC2" i="14"/>
  <c r="AB15" i="2" s="1"/>
  <c r="J2" i="13"/>
  <c r="I14" i="2" s="1"/>
  <c r="BV2" i="13"/>
  <c r="BU14" i="2" s="1"/>
  <c r="BC2" i="14"/>
  <c r="BB15" i="2" s="1"/>
  <c r="CA2" i="14"/>
  <c r="BZ15" i="2" s="1"/>
  <c r="X2" i="13"/>
  <c r="W14" i="2" s="1"/>
  <c r="C19" i="13"/>
  <c r="CF2" i="13"/>
  <c r="CE14" i="2" s="1"/>
  <c r="BJ2" i="13"/>
  <c r="BI14" i="2" s="1"/>
  <c r="BA2" i="13"/>
  <c r="AZ14" i="2" s="1"/>
  <c r="AI2" i="5"/>
  <c r="AH13" i="2" s="1"/>
  <c r="AH18" i="2" s="1"/>
  <c r="CB2" i="13"/>
  <c r="CA14" i="2" s="1"/>
  <c r="BR2" i="13"/>
  <c r="BQ14" i="2" s="1"/>
  <c r="C5" i="12"/>
  <c r="C16" i="12"/>
  <c r="C5" i="17"/>
  <c r="BC2" i="12"/>
  <c r="BB12" i="2" s="1"/>
  <c r="C4" i="5"/>
  <c r="C2" i="5" s="1"/>
  <c r="D2" i="5"/>
  <c r="C13" i="2" s="1"/>
  <c r="C18" i="5"/>
  <c r="T2" i="5"/>
  <c r="S13" i="2" s="1"/>
  <c r="S18" i="2" s="1"/>
  <c r="S31" i="2" s="1"/>
  <c r="CN2" i="5"/>
  <c r="CM13" i="2" s="1"/>
  <c r="CB2" i="12"/>
  <c r="CA12" i="2" s="1"/>
  <c r="F2" i="5"/>
  <c r="E13" i="2" s="1"/>
  <c r="CN2" i="12"/>
  <c r="CM12" i="2" s="1"/>
  <c r="BM2" i="12"/>
  <c r="BL12" i="2" s="1"/>
  <c r="BQ2" i="17"/>
  <c r="BP6" i="2" s="1"/>
  <c r="CL2" i="12"/>
  <c r="CK12" i="2" s="1"/>
  <c r="N2" i="17"/>
  <c r="M6" i="2" s="1"/>
  <c r="AD2" i="17"/>
  <c r="AC6" i="2" s="1"/>
  <c r="AT2" i="17"/>
  <c r="AS6" i="2" s="1"/>
  <c r="BJ2" i="17"/>
  <c r="BI6" i="2" s="1"/>
  <c r="BZ2" i="17"/>
  <c r="BY6" i="2" s="1"/>
  <c r="BY7" i="2" s="1"/>
  <c r="CP2" i="17"/>
  <c r="CO6" i="2" s="1"/>
  <c r="J2" i="17"/>
  <c r="I6" i="2" s="1"/>
  <c r="BF2" i="17"/>
  <c r="BE6" i="2" s="1"/>
  <c r="BN2" i="17"/>
  <c r="BM6" i="2" s="1"/>
  <c r="N2" i="4"/>
  <c r="M5" i="2" s="1"/>
  <c r="S2" i="4"/>
  <c r="R5" i="2" s="1"/>
  <c r="AQ2" i="4"/>
  <c r="AP5" i="2" s="1"/>
  <c r="AP7" i="2" s="1"/>
  <c r="C7" i="4"/>
  <c r="AR2" i="4"/>
  <c r="AQ5" i="2" s="1"/>
  <c r="AQ7" i="2" s="1"/>
  <c r="BX2" i="4"/>
  <c r="BW5" i="2" s="1"/>
  <c r="H2" i="4"/>
  <c r="G5" i="2" s="1"/>
  <c r="G7" i="2" s="1"/>
  <c r="BQ2" i="4"/>
  <c r="BP5" i="2" s="1"/>
  <c r="BP7" i="2" s="1"/>
  <c r="BC2" i="17"/>
  <c r="BB6" i="2" s="1"/>
  <c r="BK2" i="17"/>
  <c r="BJ6" i="2" s="1"/>
  <c r="BJ7" i="2" s="1"/>
  <c r="CA2" i="17"/>
  <c r="BZ6" i="2" s="1"/>
  <c r="AL2" i="4"/>
  <c r="AK5" i="2" s="1"/>
  <c r="AK7" i="2" s="1"/>
  <c r="BL2" i="4"/>
  <c r="BK5" i="2" s="1"/>
  <c r="BK7" i="2" s="1"/>
  <c r="L2" i="26"/>
  <c r="K43" i="2" s="1"/>
  <c r="K44" i="2" s="1"/>
  <c r="R2" i="26"/>
  <c r="Q43" i="2" s="1"/>
  <c r="BN2" i="26"/>
  <c r="BM43" i="2" s="1"/>
  <c r="BZ2" i="26"/>
  <c r="BY43" i="2" s="1"/>
  <c r="U2" i="26"/>
  <c r="T43" i="2" s="1"/>
  <c r="AP2" i="26"/>
  <c r="AO43" i="2" s="1"/>
  <c r="C14" i="26"/>
  <c r="C12" i="26"/>
  <c r="AB2" i="26"/>
  <c r="AA43" i="2" s="1"/>
  <c r="BX2" i="26"/>
  <c r="BW43" i="2" s="1"/>
  <c r="CF2" i="26"/>
  <c r="CE43" i="2" s="1"/>
  <c r="AK2" i="26"/>
  <c r="AJ43" i="2" s="1"/>
  <c r="F2" i="26"/>
  <c r="E43" i="2" s="1"/>
  <c r="BB2" i="26"/>
  <c r="BA43" i="2" s="1"/>
  <c r="W2" i="26"/>
  <c r="V43" i="2" s="1"/>
  <c r="AM2" i="26"/>
  <c r="AL43" i="2" s="1"/>
  <c r="AI2" i="26"/>
  <c r="AH43" i="2" s="1"/>
  <c r="AQ2" i="26"/>
  <c r="AP43" i="2" s="1"/>
  <c r="AY2" i="26"/>
  <c r="AX43" i="2" s="1"/>
  <c r="CG2" i="25"/>
  <c r="CF42" i="2" s="1"/>
  <c r="C5" i="25"/>
  <c r="AJ2" i="25"/>
  <c r="AI42" i="2" s="1"/>
  <c r="AI44" i="2" s="1"/>
  <c r="AN2" i="25"/>
  <c r="AM42" i="2" s="1"/>
  <c r="AM44" i="2" s="1"/>
  <c r="BL2" i="25"/>
  <c r="BK42" i="2" s="1"/>
  <c r="BK44" i="2" s="1"/>
  <c r="AI2" i="25"/>
  <c r="AH42" i="2" s="1"/>
  <c r="AH44" i="2" s="1"/>
  <c r="BQ2" i="24"/>
  <c r="BP37" i="2" s="1"/>
  <c r="AW2" i="24"/>
  <c r="AV37" i="2" s="1"/>
  <c r="BU2" i="24"/>
  <c r="BT37" i="2" s="1"/>
  <c r="W2" i="25"/>
  <c r="V42" i="2" s="1"/>
  <c r="AE2" i="25"/>
  <c r="AD42" i="2" s="1"/>
  <c r="AD44" i="2" s="1"/>
  <c r="AS2" i="24"/>
  <c r="AR37" i="2" s="1"/>
  <c r="CB2" i="24"/>
  <c r="CA37" i="2" s="1"/>
  <c r="CL2" i="24"/>
  <c r="CK37" i="2" s="1"/>
  <c r="AP2" i="23"/>
  <c r="AO36" i="2" s="1"/>
  <c r="S2" i="24"/>
  <c r="R37" i="2" s="1"/>
  <c r="C14" i="24"/>
  <c r="C7" i="24"/>
  <c r="BH2" i="24"/>
  <c r="BG37" i="2" s="1"/>
  <c r="BP2" i="24"/>
  <c r="BO37" i="2" s="1"/>
  <c r="BI2" i="23"/>
  <c r="BH36" i="2" s="1"/>
  <c r="BH38" i="2" s="1"/>
  <c r="CO2" i="23"/>
  <c r="CN36" i="2" s="1"/>
  <c r="CN38" i="2" s="1"/>
  <c r="AN2" i="22"/>
  <c r="AM28" i="2" s="1"/>
  <c r="AM29" i="2" s="1"/>
  <c r="G2" i="22"/>
  <c r="F28" i="2" s="1"/>
  <c r="F29" i="2" s="1"/>
  <c r="AY2" i="23"/>
  <c r="AX36" i="2" s="1"/>
  <c r="AX38" i="2" s="1"/>
  <c r="C14" i="22"/>
  <c r="C12" i="23"/>
  <c r="C5" i="23"/>
  <c r="AZ2" i="23"/>
  <c r="AY36" i="2" s="1"/>
  <c r="AY38" i="2" s="1"/>
  <c r="AZ2" i="22"/>
  <c r="AY28" i="2" s="1"/>
  <c r="AY29" i="2" s="1"/>
  <c r="AL2" i="23"/>
  <c r="AK36" i="2" s="1"/>
  <c r="O2" i="23"/>
  <c r="N36" i="2" s="1"/>
  <c r="N38" i="2" s="1"/>
  <c r="CJ2" i="23"/>
  <c r="CI36" i="2" s="1"/>
  <c r="CI38" i="2" s="1"/>
  <c r="BP2" i="22"/>
  <c r="BO28" i="2" s="1"/>
  <c r="BO29" i="2" s="1"/>
  <c r="C18" i="22"/>
  <c r="I2" i="23"/>
  <c r="H36" i="2" s="1"/>
  <c r="H38" i="2" s="1"/>
  <c r="AI2" i="21"/>
  <c r="AH24" i="2" s="1"/>
  <c r="AO2" i="22"/>
  <c r="AN28" i="2" s="1"/>
  <c r="AN29" i="2" s="1"/>
  <c r="BU2" i="22"/>
  <c r="BT28" i="2" s="1"/>
  <c r="BT29" i="2" s="1"/>
  <c r="BA2" i="22"/>
  <c r="AZ28" i="2" s="1"/>
  <c r="AZ29" i="2" s="1"/>
  <c r="AA2" i="21"/>
  <c r="Z24" i="2" s="1"/>
  <c r="BC2" i="22"/>
  <c r="BB28" i="2" s="1"/>
  <c r="BB29" i="2" s="1"/>
  <c r="C14" i="21"/>
  <c r="F2" i="22"/>
  <c r="E28" i="2" s="1"/>
  <c r="E29" i="2" s="1"/>
  <c r="BR2" i="22"/>
  <c r="BQ28" i="2" s="1"/>
  <c r="BQ29" i="2" s="1"/>
  <c r="BS2" i="22"/>
  <c r="BR28" i="2" s="1"/>
  <c r="BR29" i="2" s="1"/>
  <c r="CA2" i="22"/>
  <c r="BZ28" i="2" s="1"/>
  <c r="BZ29" i="2" s="1"/>
  <c r="R2" i="19"/>
  <c r="Q23" i="2" s="1"/>
  <c r="U2" i="19"/>
  <c r="T23" i="2" s="1"/>
  <c r="AO2" i="21"/>
  <c r="AN24" i="2" s="1"/>
  <c r="BE2" i="21"/>
  <c r="BD24" i="2" s="1"/>
  <c r="BU2" i="21"/>
  <c r="BT24" i="2" s="1"/>
  <c r="AH2" i="19"/>
  <c r="AG23" i="2" s="1"/>
  <c r="AD2" i="3"/>
  <c r="AC22" i="2" s="1"/>
  <c r="D2" i="7"/>
  <c r="C21" i="2" s="1"/>
  <c r="C5" i="7"/>
  <c r="C13" i="7"/>
  <c r="AK2" i="19"/>
  <c r="AJ23" i="2" s="1"/>
  <c r="C11" i="19"/>
  <c r="AE2" i="3"/>
  <c r="AD22" i="2" s="1"/>
  <c r="T2" i="3"/>
  <c r="S22" i="2" s="1"/>
  <c r="BH2" i="21"/>
  <c r="BG24" i="2" s="1"/>
  <c r="BG25" i="2" s="1"/>
  <c r="AC2" i="19"/>
  <c r="AB23" i="2" s="1"/>
  <c r="AX2" i="3"/>
  <c r="AW22" i="2" s="1"/>
  <c r="AE2" i="7"/>
  <c r="AD21" i="2" s="1"/>
  <c r="BK2" i="7"/>
  <c r="BJ21" i="2" s="1"/>
  <c r="AY2" i="3"/>
  <c r="AX22" i="2" s="1"/>
  <c r="P2" i="7"/>
  <c r="O21" i="2" s="1"/>
  <c r="O25" i="2" s="1"/>
  <c r="AV2" i="7"/>
  <c r="AU21" i="2" s="1"/>
  <c r="CB2" i="7"/>
  <c r="CA21" i="2" s="1"/>
  <c r="CF2" i="15"/>
  <c r="CE17" i="2" s="1"/>
  <c r="AR2" i="15"/>
  <c r="AQ17" i="2" s="1"/>
  <c r="BX2" i="15"/>
  <c r="BW17" i="2" s="1"/>
  <c r="Q2" i="3"/>
  <c r="P22" i="2" s="1"/>
  <c r="AG2" i="3"/>
  <c r="AF22" i="2" s="1"/>
  <c r="BU2" i="3"/>
  <c r="BT22" i="2" s="1"/>
  <c r="BZ2" i="7"/>
  <c r="BY21" i="2" s="1"/>
  <c r="CJ2" i="3"/>
  <c r="CI22" i="2" s="1"/>
  <c r="C12" i="15"/>
  <c r="AN2" i="6"/>
  <c r="AM16" i="2" s="1"/>
  <c r="BG2" i="15"/>
  <c r="BF17" i="2" s="1"/>
  <c r="P2" i="6"/>
  <c r="O16" i="2" s="1"/>
  <c r="AP2" i="15"/>
  <c r="AO17" i="2" s="1"/>
  <c r="Y2" i="7"/>
  <c r="X21" i="2" s="1"/>
  <c r="X25" i="2" s="1"/>
  <c r="BN2" i="15"/>
  <c r="BM17" i="2" s="1"/>
  <c r="BV2" i="7"/>
  <c r="BU21" i="2" s="1"/>
  <c r="S2" i="15"/>
  <c r="R17" i="2" s="1"/>
  <c r="BD2" i="6"/>
  <c r="BC16" i="2" s="1"/>
  <c r="AG2" i="6"/>
  <c r="AF16" i="2" s="1"/>
  <c r="CO2" i="6"/>
  <c r="CN16" i="2" s="1"/>
  <c r="AN2" i="14"/>
  <c r="AM15" i="2" s="1"/>
  <c r="C6" i="14"/>
  <c r="AO2" i="15"/>
  <c r="AN17" i="2" s="1"/>
  <c r="AD2" i="6"/>
  <c r="AC16" i="2" s="1"/>
  <c r="U2" i="14"/>
  <c r="T15" i="2" s="1"/>
  <c r="AW2" i="14"/>
  <c r="AV15" i="2" s="1"/>
  <c r="Y2" i="14"/>
  <c r="X15" i="2" s="1"/>
  <c r="BL2" i="14"/>
  <c r="BK15" i="2" s="1"/>
  <c r="AS2" i="14"/>
  <c r="AR15" i="2" s="1"/>
  <c r="I2" i="14"/>
  <c r="H15" i="2" s="1"/>
  <c r="AI2" i="14"/>
  <c r="AH15" i="2" s="1"/>
  <c r="Q2" i="13"/>
  <c r="P14" i="2" s="1"/>
  <c r="CC2" i="13"/>
  <c r="CB14" i="2" s="1"/>
  <c r="BC2" i="13"/>
  <c r="BB14" i="2" s="1"/>
  <c r="O2" i="5"/>
  <c r="N13" i="2" s="1"/>
  <c r="CA2" i="5"/>
  <c r="BZ13" i="2" s="1"/>
  <c r="BA2" i="5"/>
  <c r="AZ13" i="2" s="1"/>
  <c r="E2" i="12"/>
  <c r="D12" i="2" s="1"/>
  <c r="BQ2" i="12"/>
  <c r="BP12" i="2" s="1"/>
  <c r="BO2" i="17"/>
  <c r="BN6" i="2" s="1"/>
  <c r="I2" i="4"/>
  <c r="H5" i="2" s="1"/>
  <c r="H7" i="2" s="1"/>
  <c r="BU2" i="4"/>
  <c r="BT5" i="2" s="1"/>
  <c r="BT7" i="2" s="1"/>
  <c r="AU2" i="4"/>
  <c r="AT5" i="2" s="1"/>
  <c r="C20" i="6"/>
  <c r="BM2" i="6"/>
  <c r="BL16" i="2" s="1"/>
  <c r="E2" i="14"/>
  <c r="D15" i="2" s="1"/>
  <c r="C7" i="14"/>
  <c r="CP2" i="15"/>
  <c r="CO17" i="2" s="1"/>
  <c r="AQ2" i="6"/>
  <c r="AP16" i="2" s="1"/>
  <c r="CI2" i="15"/>
  <c r="CH17" i="2" s="1"/>
  <c r="BZ2" i="6"/>
  <c r="BY16" i="2" s="1"/>
  <c r="C6" i="6"/>
  <c r="L2" i="6"/>
  <c r="K16" i="2" s="1"/>
  <c r="T2" i="6"/>
  <c r="S16" i="2" s="1"/>
  <c r="AZ2" i="6"/>
  <c r="AY16" i="2" s="1"/>
  <c r="C20" i="14"/>
  <c r="BH2" i="14"/>
  <c r="BG15" i="2" s="1"/>
  <c r="N2" i="14"/>
  <c r="M15" i="2" s="1"/>
  <c r="AL2" i="14"/>
  <c r="AK15" i="2" s="1"/>
  <c r="CP2" i="14"/>
  <c r="CO15" i="2" s="1"/>
  <c r="C11" i="13"/>
  <c r="AX2" i="13"/>
  <c r="AW14" i="2" s="1"/>
  <c r="BK2" i="14"/>
  <c r="BJ15" i="2" s="1"/>
  <c r="S2" i="13"/>
  <c r="R14" i="2" s="1"/>
  <c r="R18" i="2" s="1"/>
  <c r="R31" i="2" s="1"/>
  <c r="AY2" i="13"/>
  <c r="AX14" i="2" s="1"/>
  <c r="AX18" i="2" s="1"/>
  <c r="CE2" i="13"/>
  <c r="CD14" i="2" s="1"/>
  <c r="CD18" i="2" s="1"/>
  <c r="C7" i="13"/>
  <c r="L2" i="13"/>
  <c r="K14" i="2" s="1"/>
  <c r="BH2" i="13"/>
  <c r="BG14" i="2" s="1"/>
  <c r="BZ2" i="13"/>
  <c r="BY14" i="2" s="1"/>
  <c r="AS2" i="13"/>
  <c r="AR14" i="2" s="1"/>
  <c r="C5" i="13"/>
  <c r="BO2" i="5"/>
  <c r="BN13" i="2" s="1"/>
  <c r="BN18" i="2" s="1"/>
  <c r="CH2" i="13"/>
  <c r="CG14" i="2" s="1"/>
  <c r="Q2" i="5"/>
  <c r="P13" i="2" s="1"/>
  <c r="C17" i="12"/>
  <c r="C8" i="12"/>
  <c r="J2" i="5"/>
  <c r="I13" i="2" s="1"/>
  <c r="R2" i="5"/>
  <c r="Q13" i="2" s="1"/>
  <c r="Z2" i="5"/>
  <c r="Y13" i="2" s="1"/>
  <c r="AH2" i="5"/>
  <c r="AG13" i="2" s="1"/>
  <c r="BS2" i="12"/>
  <c r="BR12" i="2" s="1"/>
  <c r="C17" i="5"/>
  <c r="C20" i="5"/>
  <c r="AJ2" i="5"/>
  <c r="AI13" i="2" s="1"/>
  <c r="AZ2" i="5"/>
  <c r="AY13" i="2" s="1"/>
  <c r="AY18" i="2" s="1"/>
  <c r="AY31" i="2" s="1"/>
  <c r="O2" i="12"/>
  <c r="N12" i="2" s="1"/>
  <c r="C9" i="12"/>
  <c r="AV2" i="12"/>
  <c r="AU12" i="2" s="1"/>
  <c r="AU18" i="2" s="1"/>
  <c r="CJ2" i="12"/>
  <c r="CI12" i="2" s="1"/>
  <c r="C19" i="17"/>
  <c r="AD2" i="5"/>
  <c r="AC13" i="2" s="1"/>
  <c r="AT2" i="5"/>
  <c r="AS13" i="2" s="1"/>
  <c r="CH2" i="5"/>
  <c r="CG13" i="2" s="1"/>
  <c r="I2" i="12"/>
  <c r="H12" i="2" s="1"/>
  <c r="CC2" i="12"/>
  <c r="CB12" i="2" s="1"/>
  <c r="C13" i="12"/>
  <c r="J2" i="4"/>
  <c r="I5" i="2" s="1"/>
  <c r="I7" i="2" s="1"/>
  <c r="Z2" i="4"/>
  <c r="Y5" i="2" s="1"/>
  <c r="AP2" i="4"/>
  <c r="AO5" i="2" s="1"/>
  <c r="AO7" i="2" s="1"/>
  <c r="BF2" i="4"/>
  <c r="BE5" i="2" s="1"/>
  <c r="BE7" i="2" s="1"/>
  <c r="BV2" i="4"/>
  <c r="BU5" i="2" s="1"/>
  <c r="BU7" i="2" s="1"/>
  <c r="CL2" i="4"/>
  <c r="CK5" i="2" s="1"/>
  <c r="Z7" i="2"/>
  <c r="R2" i="17"/>
  <c r="Q6" i="2" s="1"/>
  <c r="AP2" i="17"/>
  <c r="AO6" i="2" s="1"/>
  <c r="CL2" i="17"/>
  <c r="CK6" i="2" s="1"/>
  <c r="AB7" i="2"/>
  <c r="C5" i="4"/>
  <c r="AJ2" i="4"/>
  <c r="AI5" i="2" s="1"/>
  <c r="AI7" i="2" s="1"/>
  <c r="BP2" i="4"/>
  <c r="BO5" i="2" s="1"/>
  <c r="BO7" i="2" s="1"/>
  <c r="BJ2" i="4"/>
  <c r="BI5" i="2" s="1"/>
  <c r="T2" i="4"/>
  <c r="S5" i="2" s="1"/>
  <c r="S7" i="2" s="1"/>
  <c r="BB2" i="4"/>
  <c r="BA5" i="2" s="1"/>
  <c r="BA7" i="2" s="1"/>
  <c r="BT2" i="4"/>
  <c r="BS5" i="2" s="1"/>
  <c r="BS7" i="2" s="1"/>
  <c r="CI2" i="17"/>
  <c r="CH6" i="2" s="1"/>
  <c r="CH7" i="2" s="1"/>
  <c r="BD2" i="4"/>
  <c r="BC5" i="2" s="1"/>
  <c r="BC7" i="2" s="1"/>
  <c r="C18" i="26"/>
  <c r="J2" i="26"/>
  <c r="I43" i="2" s="1"/>
  <c r="C19" i="26"/>
  <c r="AR2" i="26"/>
  <c r="AQ43" i="2" s="1"/>
  <c r="AX2" i="26"/>
  <c r="AW43" i="2" s="1"/>
  <c r="C7" i="26"/>
  <c r="E2" i="26"/>
  <c r="D43" i="2" s="1"/>
  <c r="AH2" i="26"/>
  <c r="AG43" i="2" s="1"/>
  <c r="AG44" i="2" s="1"/>
  <c r="C16" i="26"/>
  <c r="C17" i="26"/>
  <c r="T2" i="26"/>
  <c r="S43" i="2" s="1"/>
  <c r="BP2" i="26"/>
  <c r="BO43" i="2" s="1"/>
  <c r="BA2" i="26"/>
  <c r="AZ43" i="2" s="1"/>
  <c r="CO2" i="26"/>
  <c r="CN43" i="2" s="1"/>
  <c r="AU2" i="26"/>
  <c r="AT43" i="2" s="1"/>
  <c r="Q2" i="26"/>
  <c r="P43" i="2" s="1"/>
  <c r="AG2" i="26"/>
  <c r="AF43" i="2" s="1"/>
  <c r="AO2" i="26"/>
  <c r="AN43" i="2" s="1"/>
  <c r="BG2" i="26"/>
  <c r="BF43" i="2" s="1"/>
  <c r="BO2" i="26"/>
  <c r="BN43" i="2" s="1"/>
  <c r="BY2" i="25"/>
  <c r="BX42" i="2" s="1"/>
  <c r="BX44" i="2" s="1"/>
  <c r="C10" i="25"/>
  <c r="BZ2" i="25"/>
  <c r="BY42" i="2" s="1"/>
  <c r="BY44" i="2" s="1"/>
  <c r="X2" i="25"/>
  <c r="W42" i="2" s="1"/>
  <c r="W44" i="2" s="1"/>
  <c r="T2" i="25"/>
  <c r="S42" i="2" s="1"/>
  <c r="S44" i="2" s="1"/>
  <c r="AQ2" i="25"/>
  <c r="AP42" i="2" s="1"/>
  <c r="AP44" i="2" s="1"/>
  <c r="U2" i="24"/>
  <c r="T37" i="2" s="1"/>
  <c r="AM2" i="25"/>
  <c r="AL42" i="2" s="1"/>
  <c r="AU2" i="25"/>
  <c r="AT42" i="2" s="1"/>
  <c r="AH2" i="23"/>
  <c r="AG36" i="2" s="1"/>
  <c r="AG38" i="2" s="1"/>
  <c r="AA2" i="24"/>
  <c r="Z37" i="2" s="1"/>
  <c r="AI2" i="24"/>
  <c r="AH37" i="2" s="1"/>
  <c r="C12" i="24"/>
  <c r="C10" i="24"/>
  <c r="CN2" i="24"/>
  <c r="CM37" i="2" s="1"/>
  <c r="U2" i="23"/>
  <c r="T36" i="2" s="1"/>
  <c r="T38" i="2" s="1"/>
  <c r="AV2" i="22"/>
  <c r="AU28" i="2" s="1"/>
  <c r="AU29" i="2" s="1"/>
  <c r="C17" i="24"/>
  <c r="AB2" i="22"/>
  <c r="AA28" i="2" s="1"/>
  <c r="AA29" i="2" s="1"/>
  <c r="AQ2" i="23"/>
  <c r="AP36" i="2" s="1"/>
  <c r="AP38" i="2" s="1"/>
  <c r="BW2" i="23"/>
  <c r="BV36" i="2" s="1"/>
  <c r="BV38" i="2" s="1"/>
  <c r="C4" i="23"/>
  <c r="D2" i="23"/>
  <c r="C36" i="2" s="1"/>
  <c r="C15" i="23"/>
  <c r="T2" i="23"/>
  <c r="S36" i="2" s="1"/>
  <c r="S38" i="2" s="1"/>
  <c r="CF2" i="23"/>
  <c r="CE36" i="2" s="1"/>
  <c r="CE38" i="2" s="1"/>
  <c r="C20" i="22"/>
  <c r="CF2" i="22"/>
  <c r="CE28" i="2" s="1"/>
  <c r="CE29" i="2" s="1"/>
  <c r="AU2" i="23"/>
  <c r="AT36" i="2" s="1"/>
  <c r="AT38" i="2" s="1"/>
  <c r="BC2" i="23"/>
  <c r="BB36" i="2" s="1"/>
  <c r="BS2" i="23"/>
  <c r="BR36" i="2" s="1"/>
  <c r="BR38" i="2" s="1"/>
  <c r="X2" i="23"/>
  <c r="W36" i="2" s="1"/>
  <c r="W38" i="2" s="1"/>
  <c r="BD2" i="23"/>
  <c r="BC36" i="2" s="1"/>
  <c r="BC38" i="2" s="1"/>
  <c r="C10" i="22"/>
  <c r="Q2" i="23"/>
  <c r="P36" i="2" s="1"/>
  <c r="P38" i="2" s="1"/>
  <c r="BM2" i="23"/>
  <c r="BL36" i="2" s="1"/>
  <c r="BL38" i="2" s="1"/>
  <c r="BO2" i="21"/>
  <c r="BN24" i="2" s="1"/>
  <c r="U2" i="22"/>
  <c r="T28" i="2" s="1"/>
  <c r="T29" i="2" s="1"/>
  <c r="BQ2" i="22"/>
  <c r="BP28" i="2" s="1"/>
  <c r="BP29" i="2" s="1"/>
  <c r="BG2" i="21"/>
  <c r="BF24" i="2" s="1"/>
  <c r="C10" i="21"/>
  <c r="C17" i="21"/>
  <c r="AM2" i="19"/>
  <c r="AL23" i="2" s="1"/>
  <c r="C6" i="21"/>
  <c r="M2" i="21"/>
  <c r="L24" i="2" s="1"/>
  <c r="N2" i="22"/>
  <c r="M28" i="2" s="1"/>
  <c r="M29" i="2" s="1"/>
  <c r="BZ2" i="22"/>
  <c r="BY28" i="2" s="1"/>
  <c r="BY29" i="2" s="1"/>
  <c r="BC2" i="21"/>
  <c r="BB24" i="2" s="1"/>
  <c r="BD2" i="21"/>
  <c r="BC24" i="2" s="1"/>
  <c r="BL2" i="21"/>
  <c r="BK24" i="2" s="1"/>
  <c r="AS2" i="19"/>
  <c r="AR23" i="2" s="1"/>
  <c r="AR25" i="2" s="1"/>
  <c r="CH2" i="3"/>
  <c r="CG22" i="2" s="1"/>
  <c r="AG2" i="21"/>
  <c r="AF24" i="2" s="1"/>
  <c r="AF25" i="2" s="1"/>
  <c r="BF2" i="19"/>
  <c r="BE23" i="2" s="1"/>
  <c r="J2" i="21"/>
  <c r="I24" i="2" s="1"/>
  <c r="BF2" i="21"/>
  <c r="BE24" i="2" s="1"/>
  <c r="C16" i="19"/>
  <c r="BJ2" i="3"/>
  <c r="BI22" i="2" s="1"/>
  <c r="C11" i="3"/>
  <c r="BW25" i="2"/>
  <c r="AW2" i="19"/>
  <c r="AV23" i="2" s="1"/>
  <c r="C19" i="19"/>
  <c r="C10" i="19"/>
  <c r="L2" i="19"/>
  <c r="K23" i="2" s="1"/>
  <c r="T2" i="19"/>
  <c r="S23" i="2" s="1"/>
  <c r="AZ2" i="19"/>
  <c r="AY23" i="2" s="1"/>
  <c r="CF2" i="19"/>
  <c r="CE23" i="2" s="1"/>
  <c r="BK2" i="3"/>
  <c r="BJ22" i="2" s="1"/>
  <c r="CO2" i="21"/>
  <c r="CN24" i="2" s="1"/>
  <c r="V2" i="21"/>
  <c r="U24" i="2" s="1"/>
  <c r="E2" i="19"/>
  <c r="D23" i="2" s="1"/>
  <c r="BV2" i="3"/>
  <c r="BU22" i="2" s="1"/>
  <c r="CL2" i="3"/>
  <c r="CK22" i="2" s="1"/>
  <c r="C4" i="7"/>
  <c r="E2" i="3"/>
  <c r="D22" i="2" s="1"/>
  <c r="D25" i="2" s="1"/>
  <c r="CG2" i="3"/>
  <c r="CF22" i="2" s="1"/>
  <c r="CF25" i="2" s="1"/>
  <c r="CE2" i="7"/>
  <c r="CD21" i="2" s="1"/>
  <c r="F2" i="7"/>
  <c r="E21" i="2" s="1"/>
  <c r="E25" i="2" s="1"/>
  <c r="M2" i="3"/>
  <c r="L22" i="2" s="1"/>
  <c r="L25" i="2" s="1"/>
  <c r="X2" i="3"/>
  <c r="W22" i="2" s="1"/>
  <c r="AF2" i="3"/>
  <c r="AE22" i="2" s="1"/>
  <c r="AE25" i="2" s="1"/>
  <c r="AN2" i="3"/>
  <c r="AM22" i="2" s="1"/>
  <c r="BT2" i="3"/>
  <c r="BS22" i="2" s="1"/>
  <c r="E2" i="15"/>
  <c r="D17" i="2" s="1"/>
  <c r="P2" i="15"/>
  <c r="O17" i="2" s="1"/>
  <c r="H2" i="15"/>
  <c r="G17" i="2" s="1"/>
  <c r="CB2" i="6"/>
  <c r="CA16" i="2" s="1"/>
  <c r="CL2" i="15"/>
  <c r="CK17" i="2" s="1"/>
  <c r="AW2" i="7"/>
  <c r="AV21" i="2" s="1"/>
  <c r="AV25" i="2" s="1"/>
  <c r="AX2" i="15"/>
  <c r="AW17" i="2" s="1"/>
  <c r="AP2" i="7"/>
  <c r="AO21" i="2" s="1"/>
  <c r="AO25" i="2" s="1"/>
  <c r="CD2" i="7"/>
  <c r="CC21" i="2" s="1"/>
  <c r="AI2" i="15"/>
  <c r="AH17" i="2" s="1"/>
  <c r="BW2" i="15"/>
  <c r="BV17" i="2" s="1"/>
  <c r="CA2" i="6"/>
  <c r="BZ16" i="2" s="1"/>
  <c r="AK2" i="6"/>
  <c r="AJ16" i="2" s="1"/>
  <c r="BI2" i="6"/>
  <c r="BH16" i="2" s="1"/>
  <c r="CB2" i="14"/>
  <c r="CA15" i="2" s="1"/>
  <c r="BU2" i="15"/>
  <c r="BT17" i="2" s="1"/>
  <c r="D2" i="6"/>
  <c r="C16" i="2" s="1"/>
  <c r="C4" i="6"/>
  <c r="BV2" i="14"/>
  <c r="BU15" i="2" s="1"/>
  <c r="C19" i="6"/>
  <c r="BM2" i="14"/>
  <c r="BL15" i="2" s="1"/>
  <c r="S2" i="14"/>
  <c r="R15" i="2" s="1"/>
  <c r="BO2" i="14"/>
  <c r="BN15" i="2" s="1"/>
  <c r="Y2" i="13"/>
  <c r="X14" i="2" s="1"/>
  <c r="CK2" i="13"/>
  <c r="CJ14" i="2" s="1"/>
  <c r="BK2" i="13"/>
  <c r="BJ14" i="2" s="1"/>
  <c r="W2" i="5"/>
  <c r="V13" i="2" s="1"/>
  <c r="CI2" i="5"/>
  <c r="CH13" i="2" s="1"/>
  <c r="BI2" i="5"/>
  <c r="BH13" i="2" s="1"/>
  <c r="M2" i="12"/>
  <c r="L12" i="2" s="1"/>
  <c r="BY2" i="12"/>
  <c r="BX12" i="2" s="1"/>
  <c r="BX18" i="2" s="1"/>
  <c r="BC2" i="4"/>
  <c r="BB5" i="2" s="1"/>
  <c r="BB7" i="2" s="1"/>
  <c r="C18" i="6"/>
  <c r="CK2" i="6"/>
  <c r="CJ16" i="2" s="1"/>
  <c r="D2" i="14"/>
  <c r="C15" i="2" s="1"/>
  <c r="C4" i="14"/>
  <c r="C2" i="14" s="1"/>
  <c r="Z2" i="14"/>
  <c r="Y15" i="2" s="1"/>
  <c r="G2" i="15"/>
  <c r="F17" i="2" s="1"/>
  <c r="BK2" i="15"/>
  <c r="BJ17" i="2" s="1"/>
  <c r="C16" i="6"/>
  <c r="C5" i="6"/>
  <c r="CN2" i="6"/>
  <c r="CM16" i="2" s="1"/>
  <c r="CN2" i="14"/>
  <c r="CM15" i="2" s="1"/>
  <c r="AD2" i="14"/>
  <c r="AC15" i="2" s="1"/>
  <c r="BR2" i="14"/>
  <c r="BQ15" i="2" s="1"/>
  <c r="Z2" i="13"/>
  <c r="Y14" i="2" s="1"/>
  <c r="CL2" i="13"/>
  <c r="CK14" i="2" s="1"/>
  <c r="O2" i="14"/>
  <c r="N15" i="2" s="1"/>
  <c r="BD2" i="13"/>
  <c r="BC14" i="2" s="1"/>
  <c r="C12" i="13"/>
  <c r="AJ2" i="13"/>
  <c r="AI14" i="2" s="1"/>
  <c r="CP2" i="13"/>
  <c r="CO14" i="2" s="1"/>
  <c r="AK2" i="13"/>
  <c r="AJ14" i="2" s="1"/>
  <c r="C8" i="13"/>
  <c r="AW2" i="5"/>
  <c r="AV13" i="2" s="1"/>
  <c r="C20" i="17"/>
  <c r="J2" i="12"/>
  <c r="I12" i="2" s="1"/>
  <c r="F2" i="12"/>
  <c r="E12" i="2" s="1"/>
  <c r="N2" i="12"/>
  <c r="M12" i="2" s="1"/>
  <c r="M18" i="2" s="1"/>
  <c r="C15" i="5"/>
  <c r="C14" i="5"/>
  <c r="BP2" i="5"/>
  <c r="BO13" i="2" s="1"/>
  <c r="CF2" i="5"/>
  <c r="CE13" i="2" s="1"/>
  <c r="CE18" i="2" s="1"/>
  <c r="CE31" i="2" s="1"/>
  <c r="AS2" i="17"/>
  <c r="AR6" i="2" s="1"/>
  <c r="C7" i="12"/>
  <c r="P2" i="12"/>
  <c r="O12" i="2" s="1"/>
  <c r="BD2" i="12"/>
  <c r="BC12" i="2" s="1"/>
  <c r="BC18" i="2" s="1"/>
  <c r="BL2" i="12"/>
  <c r="BK12" i="2" s="1"/>
  <c r="BK18" i="2" s="1"/>
  <c r="BT2" i="12"/>
  <c r="BS12" i="2" s="1"/>
  <c r="N2" i="5"/>
  <c r="M13" i="2" s="1"/>
  <c r="BE2" i="12"/>
  <c r="BD12" i="2" s="1"/>
  <c r="BF7" i="2"/>
  <c r="C8" i="4"/>
  <c r="AX2" i="17"/>
  <c r="AW6" i="2" s="1"/>
  <c r="BV2" i="17"/>
  <c r="BU6" i="2" s="1"/>
  <c r="AT2" i="4"/>
  <c r="AS5" i="2" s="1"/>
  <c r="AS7" i="2" s="1"/>
  <c r="K2" i="4"/>
  <c r="J5" i="2" s="1"/>
  <c r="J7" i="2" s="1"/>
  <c r="CE2" i="4"/>
  <c r="CD5" i="2" s="1"/>
  <c r="C20" i="4"/>
  <c r="AS2" i="4"/>
  <c r="AR5" i="2" s="1"/>
  <c r="AR7" i="2" s="1"/>
  <c r="CF2" i="4"/>
  <c r="CE5" i="2" s="1"/>
  <c r="CE7" i="2" s="1"/>
  <c r="AF2" i="4"/>
  <c r="AE5" i="2" s="1"/>
  <c r="AE7" i="2" s="1"/>
  <c r="G2" i="17"/>
  <c r="F6" i="2" s="1"/>
  <c r="F7" i="2" s="1"/>
  <c r="CJ2" i="4"/>
  <c r="CI5" i="2" s="1"/>
  <c r="CI7" i="2" s="1"/>
  <c r="BM2" i="26"/>
  <c r="BL43" i="2" s="1"/>
  <c r="E2" i="25"/>
  <c r="D42" i="2" s="1"/>
  <c r="D44" i="2" s="1"/>
  <c r="U2" i="25"/>
  <c r="T42" i="2" s="1"/>
  <c r="T44" i="2" s="1"/>
  <c r="AK2" i="25"/>
  <c r="AJ42" i="2" s="1"/>
  <c r="AJ44" i="2" s="1"/>
  <c r="BA2" i="25"/>
  <c r="AZ42" i="2" s="1"/>
  <c r="AZ44" i="2" s="1"/>
  <c r="BQ2" i="25"/>
  <c r="BP42" i="2" s="1"/>
  <c r="BP44" i="2" s="1"/>
  <c r="C7" i="25"/>
  <c r="BB2" i="25"/>
  <c r="BA42" i="2" s="1"/>
  <c r="BA44" i="2" s="1"/>
  <c r="AV2" i="25"/>
  <c r="AU42" i="2" s="1"/>
  <c r="AU44" i="2" s="1"/>
  <c r="CF2" i="25"/>
  <c r="CE42" i="2" s="1"/>
  <c r="CE44" i="2" s="1"/>
  <c r="C17" i="25"/>
  <c r="AY2" i="25"/>
  <c r="AX42" i="2" s="1"/>
  <c r="AX44" i="2" s="1"/>
  <c r="BC2" i="25"/>
  <c r="BB42" i="2" s="1"/>
  <c r="BB44" i="2" s="1"/>
  <c r="BK2" i="25"/>
  <c r="BJ42" i="2" s="1"/>
  <c r="BJ44" i="2" s="1"/>
  <c r="AK2" i="24"/>
  <c r="AJ37" i="2" s="1"/>
  <c r="AU2" i="24"/>
  <c r="AT37" i="2" s="1"/>
  <c r="O2" i="24"/>
  <c r="N37" i="2" s="1"/>
  <c r="W2" i="24"/>
  <c r="V37" i="2" s="1"/>
  <c r="AP2" i="24"/>
  <c r="AO37" i="2" s="1"/>
  <c r="AX2" i="24"/>
  <c r="AW37" i="2" s="1"/>
  <c r="CK38" i="2"/>
  <c r="AQ2" i="24"/>
  <c r="AP37" i="2" s="1"/>
  <c r="C16" i="24"/>
  <c r="C9" i="24"/>
  <c r="M2" i="23"/>
  <c r="L36" i="2" s="1"/>
  <c r="L38" i="2" s="1"/>
  <c r="AZ38" i="2"/>
  <c r="CF38" i="2"/>
  <c r="BD2" i="22"/>
  <c r="BC28" i="2" s="1"/>
  <c r="BC29" i="2" s="1"/>
  <c r="BR2" i="24"/>
  <c r="BQ37" i="2" s="1"/>
  <c r="C20" i="23"/>
  <c r="C7" i="23"/>
  <c r="BO38" i="2"/>
  <c r="BW38" i="2"/>
  <c r="CM38" i="2"/>
  <c r="C5" i="22"/>
  <c r="C7" i="22"/>
  <c r="F2" i="23"/>
  <c r="E36" i="2" s="1"/>
  <c r="E38" i="2" s="1"/>
  <c r="BR2" i="23"/>
  <c r="BQ36" i="2" s="1"/>
  <c r="BY38" i="2"/>
  <c r="C11" i="22"/>
  <c r="AE2" i="23"/>
  <c r="AD36" i="2" s="1"/>
  <c r="AD38" i="2" s="1"/>
  <c r="P2" i="23"/>
  <c r="O36" i="2" s="1"/>
  <c r="O38" i="2" s="1"/>
  <c r="C17" i="22"/>
  <c r="Z2" i="22"/>
  <c r="Y28" i="2" s="1"/>
  <c r="Y29" i="2" s="1"/>
  <c r="Q2" i="22"/>
  <c r="P28" i="2" s="1"/>
  <c r="P29" i="2" s="1"/>
  <c r="C16" i="21"/>
  <c r="U2" i="21"/>
  <c r="T24" i="2" s="1"/>
  <c r="V2" i="22"/>
  <c r="U28" i="2" s="1"/>
  <c r="U29" i="2" s="1"/>
  <c r="CH2" i="22"/>
  <c r="CG28" i="2" s="1"/>
  <c r="CG29" i="2" s="1"/>
  <c r="CP2" i="22"/>
  <c r="CO28" i="2" s="1"/>
  <c r="CO29" i="2" s="1"/>
  <c r="AA2" i="19"/>
  <c r="Z23" i="2" s="1"/>
  <c r="BG2" i="19"/>
  <c r="BF23" i="2" s="1"/>
  <c r="CM2" i="19"/>
  <c r="CL23" i="2" s="1"/>
  <c r="AF2" i="21"/>
  <c r="AE24" i="2" s="1"/>
  <c r="BE2" i="19"/>
  <c r="BD23" i="2" s="1"/>
  <c r="AG2" i="19"/>
  <c r="AF23" i="2" s="1"/>
  <c r="I2" i="21"/>
  <c r="H24" i="2" s="1"/>
  <c r="Q2" i="21"/>
  <c r="P24" i="2" s="1"/>
  <c r="Y2" i="21"/>
  <c r="X24" i="2" s="1"/>
  <c r="CD2" i="19"/>
  <c r="CC23" i="2" s="1"/>
  <c r="BV2" i="19"/>
  <c r="BU23" i="2" s="1"/>
  <c r="AP2" i="21"/>
  <c r="AO24" i="2" s="1"/>
  <c r="AX2" i="21"/>
  <c r="AW24" i="2" s="1"/>
  <c r="CL2" i="21"/>
  <c r="CK24" i="2" s="1"/>
  <c r="C20" i="3"/>
  <c r="CP2" i="3"/>
  <c r="CO22" i="2" s="1"/>
  <c r="L2" i="3"/>
  <c r="K22" i="2" s="1"/>
  <c r="K25" i="2" s="1"/>
  <c r="S25" i="2"/>
  <c r="CE25" i="2"/>
  <c r="BU2" i="19"/>
  <c r="BT23" i="2" s="1"/>
  <c r="C14" i="19"/>
  <c r="C12" i="19"/>
  <c r="AR2" i="19"/>
  <c r="AQ23" i="2" s="1"/>
  <c r="AQ25" i="2" s="1"/>
  <c r="BX2" i="19"/>
  <c r="BW23" i="2" s="1"/>
  <c r="D2" i="3"/>
  <c r="C22" i="2" s="1"/>
  <c r="C5" i="3"/>
  <c r="AZ2" i="3"/>
  <c r="AY22" i="2" s="1"/>
  <c r="AY25" i="2" s="1"/>
  <c r="BP2" i="21"/>
  <c r="BO24" i="2" s="1"/>
  <c r="CN2" i="21"/>
  <c r="CM24" i="2" s="1"/>
  <c r="BA2" i="21"/>
  <c r="AZ24" i="2" s="1"/>
  <c r="BY2" i="21"/>
  <c r="BX24" i="2" s="1"/>
  <c r="CG2" i="21"/>
  <c r="CF24" i="2" s="1"/>
  <c r="CP2" i="21"/>
  <c r="CO24" i="2" s="1"/>
  <c r="Q2" i="19"/>
  <c r="P23" i="2" s="1"/>
  <c r="W2" i="7"/>
  <c r="V21" i="2" s="1"/>
  <c r="V25" i="2" s="1"/>
  <c r="BC2" i="7"/>
  <c r="BB21" i="2" s="1"/>
  <c r="CI2" i="7"/>
  <c r="CH21" i="2" s="1"/>
  <c r="CH25" i="2" s="1"/>
  <c r="AA2" i="3"/>
  <c r="Z22" i="2" s="1"/>
  <c r="Z25" i="2" s="1"/>
  <c r="CE2" i="3"/>
  <c r="CD22" i="2" s="1"/>
  <c r="AD2" i="7"/>
  <c r="AC21" i="2" s="1"/>
  <c r="AC25" i="2" s="1"/>
  <c r="H2" i="7"/>
  <c r="G21" i="2" s="1"/>
  <c r="AN2" i="7"/>
  <c r="AM21" i="2" s="1"/>
  <c r="AM25" i="2" s="1"/>
  <c r="BT2" i="7"/>
  <c r="BS21" i="2" s="1"/>
  <c r="BS25" i="2" s="1"/>
  <c r="AC2" i="3"/>
  <c r="AB22" i="2" s="1"/>
  <c r="AB25" i="2" s="1"/>
  <c r="V2" i="7"/>
  <c r="U21" i="2" s="1"/>
  <c r="U25" i="2" s="1"/>
  <c r="BJ2" i="7"/>
  <c r="BI21" i="2" s="1"/>
  <c r="BI25" i="2" s="1"/>
  <c r="CC2" i="3"/>
  <c r="CB22" i="2" s="1"/>
  <c r="H2" i="3"/>
  <c r="G22" i="2" s="1"/>
  <c r="AV2" i="3"/>
  <c r="AU22" i="2" s="1"/>
  <c r="BD2" i="3"/>
  <c r="BC22" i="2" s="1"/>
  <c r="BL2" i="3"/>
  <c r="BK22" i="2" s="1"/>
  <c r="CB2" i="3"/>
  <c r="CA22" i="2" s="1"/>
  <c r="BM2" i="7"/>
  <c r="BL21" i="2" s="1"/>
  <c r="BL25" i="2" s="1"/>
  <c r="M2" i="15"/>
  <c r="L17" i="2" s="1"/>
  <c r="AK2" i="15"/>
  <c r="AJ17" i="2" s="1"/>
  <c r="BQ2" i="15"/>
  <c r="BP17" i="2" s="1"/>
  <c r="AF2" i="6"/>
  <c r="AE16" i="2" s="1"/>
  <c r="J2" i="15"/>
  <c r="I17" i="2" s="1"/>
  <c r="X2" i="15"/>
  <c r="W17" i="2" s="1"/>
  <c r="BL2" i="6"/>
  <c r="BK16" i="2" s="1"/>
  <c r="AO2" i="7"/>
  <c r="AN21" i="2" s="1"/>
  <c r="AN25" i="2" s="1"/>
  <c r="BE2" i="7"/>
  <c r="BD21" i="2" s="1"/>
  <c r="BD25" i="2" s="1"/>
  <c r="AY2" i="15"/>
  <c r="AX17" i="2" s="1"/>
  <c r="BQ2" i="6"/>
  <c r="BP16" i="2" s="1"/>
  <c r="BI2" i="14"/>
  <c r="BH15" i="2" s="1"/>
  <c r="Q2" i="15"/>
  <c r="P17" i="2" s="1"/>
  <c r="CC2" i="15"/>
  <c r="CB17" i="2" s="1"/>
  <c r="AZ2" i="14"/>
  <c r="AY15" i="2" s="1"/>
  <c r="BE2" i="14"/>
  <c r="BD15" i="2" s="1"/>
  <c r="AI2" i="6"/>
  <c r="AH16" i="2" s="1"/>
  <c r="AU2" i="6"/>
  <c r="AT16" i="2" s="1"/>
  <c r="CG2" i="14"/>
  <c r="CF15" i="2" s="1"/>
  <c r="BX2" i="14"/>
  <c r="BW15" i="2" s="1"/>
  <c r="C18" i="14"/>
  <c r="AG2" i="13"/>
  <c r="AF14" i="2" s="1"/>
  <c r="G2" i="13"/>
  <c r="F14" i="2" s="1"/>
  <c r="BS2" i="13"/>
  <c r="BR14" i="2" s="1"/>
  <c r="AE2" i="5"/>
  <c r="AD13" i="2" s="1"/>
  <c r="U2" i="12"/>
  <c r="T12" i="2" s="1"/>
  <c r="CG2" i="12"/>
  <c r="CF12" i="2" s="1"/>
  <c r="S2" i="17"/>
  <c r="R6" i="2" s="1"/>
  <c r="CE2" i="17"/>
  <c r="CD6" i="2" s="1"/>
  <c r="Y2" i="4"/>
  <c r="X5" i="2" s="1"/>
  <c r="X7" i="2" s="1"/>
  <c r="CK2" i="4"/>
  <c r="CJ5" i="2" s="1"/>
  <c r="CJ7" i="2" s="1"/>
  <c r="C14" i="6"/>
  <c r="AW2" i="6"/>
  <c r="AV16" i="2" s="1"/>
  <c r="X2" i="14"/>
  <c r="W15" i="2" s="1"/>
  <c r="AK2" i="14"/>
  <c r="AJ15" i="2" s="1"/>
  <c r="F2" i="15"/>
  <c r="E17" i="2" s="1"/>
  <c r="BJ2" i="15"/>
  <c r="BI17" i="2" s="1"/>
  <c r="K2" i="6"/>
  <c r="J16" i="2" s="1"/>
  <c r="C9" i="6"/>
  <c r="CH2" i="14"/>
  <c r="CG15" i="2" s="1"/>
  <c r="BN2" i="13"/>
  <c r="BM14" i="2" s="1"/>
  <c r="G2" i="14"/>
  <c r="F15" i="2" s="1"/>
  <c r="AE2" i="14"/>
  <c r="AD15" i="2" s="1"/>
  <c r="BS2" i="14"/>
  <c r="BR15" i="2" s="1"/>
  <c r="C17" i="13"/>
  <c r="K2" i="13"/>
  <c r="J14" i="2" s="1"/>
  <c r="AQ2" i="13"/>
  <c r="AP14" i="2" s="1"/>
  <c r="BW2" i="13"/>
  <c r="BV14" i="2" s="1"/>
  <c r="D2" i="13"/>
  <c r="C14" i="2" s="1"/>
  <c r="C4" i="13"/>
  <c r="BX2" i="13"/>
  <c r="BW14" i="2" s="1"/>
  <c r="H2" i="5"/>
  <c r="G13" i="2" s="1"/>
  <c r="X2" i="5"/>
  <c r="W13" i="2" s="1"/>
  <c r="AN2" i="5"/>
  <c r="AM13" i="2" s="1"/>
  <c r="BD2" i="5"/>
  <c r="BC13" i="2" s="1"/>
  <c r="BT2" i="5"/>
  <c r="BS13" i="2" s="1"/>
  <c r="CJ2" i="5"/>
  <c r="CI13" i="2" s="1"/>
  <c r="AC2" i="13"/>
  <c r="AB14" i="2" s="1"/>
  <c r="CO2" i="13"/>
  <c r="CN14" i="2" s="1"/>
  <c r="C9" i="13"/>
  <c r="CC2" i="5"/>
  <c r="CB13" i="2" s="1"/>
  <c r="C10" i="12"/>
  <c r="W2" i="12"/>
  <c r="V12" i="2" s="1"/>
  <c r="V2" i="12"/>
  <c r="U12" i="2" s="1"/>
  <c r="U18" i="2" s="1"/>
  <c r="U31" i="2" s="1"/>
  <c r="C13" i="5"/>
  <c r="C6" i="5"/>
  <c r="L2" i="5"/>
  <c r="K13" i="2" s="1"/>
  <c r="L2" i="12"/>
  <c r="K12" i="2" s="1"/>
  <c r="K18" i="2" s="1"/>
  <c r="BY2" i="17"/>
  <c r="BX6" i="2" s="1"/>
  <c r="H2" i="12"/>
  <c r="G12" i="2" s="1"/>
  <c r="X2" i="12"/>
  <c r="W12" i="2" s="1"/>
  <c r="AF2" i="12"/>
  <c r="AE12" i="2" s="1"/>
  <c r="AE18" i="2" s="1"/>
  <c r="AN2" i="12"/>
  <c r="AM12" i="2" s="1"/>
  <c r="AM18" i="2" s="1"/>
  <c r="L2" i="17"/>
  <c r="K6" i="2" s="1"/>
  <c r="AB2" i="17"/>
  <c r="AA6" i="2" s="1"/>
  <c r="AR2" i="17"/>
  <c r="AQ6" i="2" s="1"/>
  <c r="BH2" i="17"/>
  <c r="BG6" i="2" s="1"/>
  <c r="BX2" i="17"/>
  <c r="BW6" i="2" s="1"/>
  <c r="CN2" i="17"/>
  <c r="CM6" i="2" s="1"/>
  <c r="BB2" i="5"/>
  <c r="BA13" i="2" s="1"/>
  <c r="Q2" i="12"/>
  <c r="P12" i="2" s="1"/>
  <c r="AH2" i="12"/>
  <c r="AG12" i="2" s="1"/>
  <c r="BF2" i="12"/>
  <c r="BE12" i="2" s="1"/>
  <c r="BE18" i="2" s="1"/>
  <c r="CL7" i="2"/>
  <c r="CD2" i="17"/>
  <c r="CC6" i="2" s="1"/>
  <c r="BI2" i="4"/>
  <c r="BH5" i="2" s="1"/>
  <c r="BH7" i="2" s="1"/>
  <c r="C12" i="4"/>
  <c r="L2" i="4"/>
  <c r="K5" i="2" s="1"/>
  <c r="K7" i="2" s="1"/>
  <c r="CN2" i="4"/>
  <c r="CM5" i="2" s="1"/>
  <c r="CM7" i="2" s="1"/>
  <c r="U2" i="4"/>
  <c r="T5" i="2" s="1"/>
  <c r="T7" i="2" s="1"/>
  <c r="AD2" i="4"/>
  <c r="AC5" i="2" s="1"/>
  <c r="AC7" i="2" s="1"/>
  <c r="CG2" i="4"/>
  <c r="CF5" i="2" s="1"/>
  <c r="CF7" i="2" s="1"/>
  <c r="C16" i="4"/>
  <c r="J1" i="16"/>
  <c r="U25" i="16" s="1"/>
  <c r="X8" i="16"/>
  <c r="S1" i="16"/>
  <c r="U63" i="16" s="1"/>
  <c r="X17" i="16"/>
  <c r="C2" i="12"/>
  <c r="C2" i="13"/>
  <c r="C2" i="15"/>
  <c r="U21" i="16"/>
  <c r="A2" i="16"/>
  <c r="A11" i="16"/>
  <c r="A4" i="16"/>
  <c r="A14" i="16"/>
  <c r="A13" i="16"/>
  <c r="A3" i="16"/>
  <c r="B2" i="25"/>
  <c r="A12" i="16"/>
  <c r="A18" i="16"/>
  <c r="A7" i="16"/>
  <c r="A15" i="16"/>
  <c r="A9" i="16"/>
  <c r="A5" i="16"/>
  <c r="A6" i="16"/>
  <c r="A10" i="16"/>
  <c r="A16" i="16"/>
  <c r="J31" i="2" l="1"/>
  <c r="CL31" i="2"/>
  <c r="Z31" i="2"/>
  <c r="D18" i="2"/>
  <c r="D31" i="2" s="1"/>
  <c r="CF32" i="2"/>
  <c r="CL32" i="2"/>
  <c r="K31" i="2"/>
  <c r="CF18" i="2"/>
  <c r="CF31" i="2" s="1"/>
  <c r="CD7" i="2"/>
  <c r="L18" i="2"/>
  <c r="L31" i="2" s="1"/>
  <c r="AO32" i="2"/>
  <c r="BJ25" i="2"/>
  <c r="AG18" i="2"/>
  <c r="T18" i="2"/>
  <c r="T31" i="2" s="1"/>
  <c r="T32" i="2" s="1"/>
  <c r="T45" i="2" s="1"/>
  <c r="J32" i="2"/>
  <c r="BS18" i="2"/>
  <c r="BS31" i="2" s="1"/>
  <c r="BS32" i="2" s="1"/>
  <c r="BS45" i="2" s="1"/>
  <c r="Y7" i="2"/>
  <c r="AT7" i="2"/>
  <c r="AD25" i="2"/>
  <c r="V44" i="2"/>
  <c r="R7" i="2"/>
  <c r="R32" i="2" s="1"/>
  <c r="CA18" i="2"/>
  <c r="CN44" i="2"/>
  <c r="AH38" i="2"/>
  <c r="R44" i="2"/>
  <c r="AY7" i="2"/>
  <c r="AY32" i="2" s="1"/>
  <c r="AY45" i="2" s="1"/>
  <c r="AD18" i="2"/>
  <c r="AI18" i="2"/>
  <c r="AI31" i="2" s="1"/>
  <c r="Q25" i="2"/>
  <c r="E44" i="2"/>
  <c r="Q7" i="2"/>
  <c r="BY18" i="2"/>
  <c r="AA38" i="2"/>
  <c r="BO44" i="2"/>
  <c r="CO7" i="2"/>
  <c r="AK18" i="2"/>
  <c r="AK31" i="2" s="1"/>
  <c r="CN18" i="2"/>
  <c r="CN31" i="2" s="1"/>
  <c r="AW25" i="2"/>
  <c r="AH25" i="2"/>
  <c r="AH31" i="2" s="1"/>
  <c r="AH32" i="2" s="1"/>
  <c r="AH45" i="2" s="1"/>
  <c r="AA44" i="2"/>
  <c r="B43" i="2"/>
  <c r="BH44" i="2"/>
  <c r="BL18" i="2"/>
  <c r="BL31" i="2" s="1"/>
  <c r="B14" i="2"/>
  <c r="AT44" i="2"/>
  <c r="CI18" i="2"/>
  <c r="BR18" i="2"/>
  <c r="CF44" i="2"/>
  <c r="M7" i="2"/>
  <c r="W7" i="2"/>
  <c r="BT18" i="2"/>
  <c r="C18" i="2"/>
  <c r="B12" i="2"/>
  <c r="BM25" i="2"/>
  <c r="BM31" i="2" s="1"/>
  <c r="BN25" i="2"/>
  <c r="BN31" i="2" s="1"/>
  <c r="B37" i="2"/>
  <c r="AA7" i="2"/>
  <c r="BE25" i="2"/>
  <c r="C29" i="2"/>
  <c r="B29" i="2" s="1"/>
  <c r="B28" i="2"/>
  <c r="AJ38" i="2"/>
  <c r="J44" i="2"/>
  <c r="C44" i="2"/>
  <c r="B42" i="2"/>
  <c r="BV32" i="2"/>
  <c r="BV45" i="2" s="1"/>
  <c r="BJ18" i="2"/>
  <c r="BJ31" i="2" s="1"/>
  <c r="BJ32" i="2" s="1"/>
  <c r="BJ45" i="2" s="1"/>
  <c r="BG18" i="2"/>
  <c r="BG31" i="2" s="1"/>
  <c r="BQ18" i="2"/>
  <c r="CO25" i="2"/>
  <c r="BZ38" i="2"/>
  <c r="K38" i="2"/>
  <c r="P44" i="2"/>
  <c r="AQ18" i="2"/>
  <c r="AQ31" i="2" s="1"/>
  <c r="AB18" i="2"/>
  <c r="AB31" i="2" s="1"/>
  <c r="AP25" i="2"/>
  <c r="AP31" i="2" s="1"/>
  <c r="AP32" i="2" s="1"/>
  <c r="AP45" i="2" s="1"/>
  <c r="CM25" i="2"/>
  <c r="AR38" i="2"/>
  <c r="AR44" i="2"/>
  <c r="P18" i="2"/>
  <c r="K32" i="2"/>
  <c r="K45" i="2" s="1"/>
  <c r="AL44" i="2"/>
  <c r="S32" i="2"/>
  <c r="S45" i="2" s="1"/>
  <c r="B24" i="2"/>
  <c r="X18" i="2"/>
  <c r="X31" i="2" s="1"/>
  <c r="AG25" i="2"/>
  <c r="BM44" i="2"/>
  <c r="CB44" i="2"/>
  <c r="C2" i="25"/>
  <c r="AX7" i="2"/>
  <c r="CJ18" i="2"/>
  <c r="BA18" i="2"/>
  <c r="BA31" i="2" s="1"/>
  <c r="BA32" i="2" s="1"/>
  <c r="BA45" i="2" s="1"/>
  <c r="AJ18" i="2"/>
  <c r="AJ31" i="2" s="1"/>
  <c r="BZ44" i="2"/>
  <c r="BG7" i="2"/>
  <c r="BG32" i="2" s="1"/>
  <c r="BZ18" i="2"/>
  <c r="BZ31" i="2" s="1"/>
  <c r="AL18" i="2"/>
  <c r="AA25" i="2"/>
  <c r="D38" i="2"/>
  <c r="BF44" i="2"/>
  <c r="AQ32" i="2"/>
  <c r="W18" i="2"/>
  <c r="V18" i="2"/>
  <c r="V31" i="2" s="1"/>
  <c r="BB25" i="2"/>
  <c r="BQ38" i="2"/>
  <c r="O18" i="2"/>
  <c r="O31" i="2" s="1"/>
  <c r="E18" i="2"/>
  <c r="E31" i="2" s="1"/>
  <c r="C2" i="6"/>
  <c r="C38" i="2"/>
  <c r="B36" i="2"/>
  <c r="BI7" i="2"/>
  <c r="Z32" i="2"/>
  <c r="CB18" i="2"/>
  <c r="BU25" i="2"/>
  <c r="CA25" i="2"/>
  <c r="C25" i="2"/>
  <c r="B21" i="2"/>
  <c r="AK38" i="2"/>
  <c r="AO38" i="2"/>
  <c r="CK18" i="2"/>
  <c r="CK31" i="2" s="1"/>
  <c r="M25" i="2"/>
  <c r="M31" i="2" s="1"/>
  <c r="BQ44" i="2"/>
  <c r="AJ7" i="2"/>
  <c r="AJ32" i="2" s="1"/>
  <c r="AJ45" i="2" s="1"/>
  <c r="CO18" i="2"/>
  <c r="CO31" i="2" s="1"/>
  <c r="AZ18" i="2"/>
  <c r="AZ31" i="2" s="1"/>
  <c r="AZ32" i="2" s="1"/>
  <c r="AZ45" i="2" s="1"/>
  <c r="CK25" i="2"/>
  <c r="CI25" i="2"/>
  <c r="BA38" i="2"/>
  <c r="BE44" i="2"/>
  <c r="D7" i="2"/>
  <c r="D32" i="2" s="1"/>
  <c r="D45" i="2" s="1"/>
  <c r="CH18" i="2"/>
  <c r="CH31" i="2" s="1"/>
  <c r="CH32" i="2" s="1"/>
  <c r="CH45" i="2" s="1"/>
  <c r="J38" i="2"/>
  <c r="CN32" i="2"/>
  <c r="CN45" i="2" s="1"/>
  <c r="AF18" i="2"/>
  <c r="AF31" i="2" s="1"/>
  <c r="BU18" i="2"/>
  <c r="BU31" i="2" s="1"/>
  <c r="AC18" i="2"/>
  <c r="AC31" i="2" s="1"/>
  <c r="AC32" i="2" s="1"/>
  <c r="AC45" i="2" s="1"/>
  <c r="Y25" i="2"/>
  <c r="BQ25" i="2"/>
  <c r="BU38" i="2"/>
  <c r="BR44" i="2"/>
  <c r="AA18" i="2"/>
  <c r="AA31" i="2" s="1"/>
  <c r="F18" i="2"/>
  <c r="F31" i="2" s="1"/>
  <c r="F32" i="2" s="1"/>
  <c r="F45" i="2" s="1"/>
  <c r="CD38" i="2"/>
  <c r="AV44" i="2"/>
  <c r="L44" i="2"/>
  <c r="AM31" i="2"/>
  <c r="AE31" i="2"/>
  <c r="AE32" i="2" s="1"/>
  <c r="AE45" i="2" s="1"/>
  <c r="B15" i="2"/>
  <c r="G18" i="2"/>
  <c r="X32" i="2"/>
  <c r="X45" i="2" s="1"/>
  <c r="CE32" i="2"/>
  <c r="CE45" i="2" s="1"/>
  <c r="I18" i="2"/>
  <c r="I31" i="2" s="1"/>
  <c r="I32" i="2" s="1"/>
  <c r="I45" i="2" s="1"/>
  <c r="B16" i="2"/>
  <c r="CC25" i="2"/>
  <c r="CC31" i="2" s="1"/>
  <c r="CD25" i="2"/>
  <c r="CD31" i="2" s="1"/>
  <c r="BB38" i="2"/>
  <c r="CK7" i="2"/>
  <c r="H18" i="2"/>
  <c r="N18" i="2"/>
  <c r="N31" i="2" s="1"/>
  <c r="BP18" i="2"/>
  <c r="BP31" i="2" s="1"/>
  <c r="BP32" i="2" s="1"/>
  <c r="BP45" i="2" s="1"/>
  <c r="BY25" i="2"/>
  <c r="AU25" i="2"/>
  <c r="AU31" i="2" s="1"/>
  <c r="AU32" i="2" s="1"/>
  <c r="AU45" i="2" s="1"/>
  <c r="BW7" i="2"/>
  <c r="BW32" i="2" s="1"/>
  <c r="B13" i="2"/>
  <c r="BL32" i="2"/>
  <c r="CL38" i="2"/>
  <c r="BN7" i="2"/>
  <c r="BW18" i="2"/>
  <c r="BW31" i="2" s="1"/>
  <c r="BC25" i="2"/>
  <c r="BC31" i="2" s="1"/>
  <c r="BC32" i="2" s="1"/>
  <c r="BC45" i="2" s="1"/>
  <c r="AF44" i="2"/>
  <c r="AW44" i="2"/>
  <c r="L32" i="2"/>
  <c r="L45" i="2" s="1"/>
  <c r="Y18" i="2"/>
  <c r="Y31" i="2" s="1"/>
  <c r="BC44" i="2"/>
  <c r="CC7" i="2"/>
  <c r="Q18" i="2"/>
  <c r="Q31" i="2" s="1"/>
  <c r="CB25" i="2"/>
  <c r="CG25" i="2"/>
  <c r="CO38" i="2"/>
  <c r="BF38" i="2"/>
  <c r="C7" i="2"/>
  <c r="B5" i="2"/>
  <c r="CA38" i="2"/>
  <c r="Z38" i="2"/>
  <c r="AI32" i="2"/>
  <c r="V38" i="2"/>
  <c r="C2" i="17"/>
  <c r="CJ25" i="2"/>
  <c r="W25" i="2"/>
  <c r="AI38" i="2"/>
  <c r="BP38" i="2"/>
  <c r="AQ44" i="2"/>
  <c r="AO44" i="2"/>
  <c r="V7" i="2"/>
  <c r="V32" i="2" s="1"/>
  <c r="V45" i="2" s="1"/>
  <c r="B17" i="2"/>
  <c r="AV38" i="2"/>
  <c r="O32" i="2"/>
  <c r="O45" i="2" s="1"/>
  <c r="BM7" i="2"/>
  <c r="BT25" i="2"/>
  <c r="BF25" i="2"/>
  <c r="BF31" i="2" s="1"/>
  <c r="BF32" i="2" s="1"/>
  <c r="BF45" i="2" s="1"/>
  <c r="BT38" i="2"/>
  <c r="BN44" i="2"/>
  <c r="AW18" i="2"/>
  <c r="AW31" i="2" s="1"/>
  <c r="AF32" i="2"/>
  <c r="AX25" i="2"/>
  <c r="AX31" i="2" s="1"/>
  <c r="AS25" i="2"/>
  <c r="CH38" i="2"/>
  <c r="AN44" i="2"/>
  <c r="H44" i="2"/>
  <c r="BU32" i="2"/>
  <c r="BU45" i="2" s="1"/>
  <c r="G25" i="2"/>
  <c r="B22" i="2"/>
  <c r="BD18" i="2"/>
  <c r="BD31" i="2" s="1"/>
  <c r="BD32" i="2" s="1"/>
  <c r="BD45" i="2" s="1"/>
  <c r="BX31" i="2"/>
  <c r="AK32" i="2"/>
  <c r="AK45" i="2" s="1"/>
  <c r="CM18" i="2"/>
  <c r="CM31" i="2" s="1"/>
  <c r="CM32" i="2" s="1"/>
  <c r="CM45" i="2" s="1"/>
  <c r="BB18" i="2"/>
  <c r="BB31" i="2" s="1"/>
  <c r="BB32" i="2" s="1"/>
  <c r="BB45" i="2" s="1"/>
  <c r="BH18" i="2"/>
  <c r="BH31" i="2" s="1"/>
  <c r="BH32" i="2" s="1"/>
  <c r="BH45" i="2" s="1"/>
  <c r="BL44" i="2"/>
  <c r="B6" i="2"/>
  <c r="P25" i="2"/>
  <c r="BR25" i="2"/>
  <c r="Q44" i="2"/>
  <c r="CG32" i="2"/>
  <c r="CG45" i="2" s="1"/>
  <c r="CG18" i="2"/>
  <c r="CG31" i="2" s="1"/>
  <c r="AR18" i="2"/>
  <c r="AR31" i="2" s="1"/>
  <c r="AR32" i="2" s="1"/>
  <c r="AR45" i="2" s="1"/>
  <c r="CH44" i="2"/>
  <c r="BI44" i="2"/>
  <c r="U32" i="2"/>
  <c r="U45" i="2" s="1"/>
  <c r="AW7" i="2"/>
  <c r="BZ7" i="2"/>
  <c r="BZ32" i="2" s="1"/>
  <c r="BZ45" i="2" s="1"/>
  <c r="AF38" i="2"/>
  <c r="AS38" i="2"/>
  <c r="AC44" i="2"/>
  <c r="AM7" i="2"/>
  <c r="AM32" i="2" s="1"/>
  <c r="AM45" i="2" s="1"/>
  <c r="M38" i="2"/>
  <c r="CC38" i="2"/>
  <c r="BE31" i="2"/>
  <c r="BE32" i="2" s="1"/>
  <c r="BE45" i="2" s="1"/>
  <c r="AB32" i="2"/>
  <c r="AB45" i="2" s="1"/>
  <c r="AW38" i="2"/>
  <c r="AT18" i="2"/>
  <c r="AT31" i="2" s="1"/>
  <c r="H25" i="2"/>
  <c r="AL25" i="2"/>
  <c r="E32" i="2"/>
  <c r="E45" i="2" s="1"/>
  <c r="BX7" i="2"/>
  <c r="AV18" i="2"/>
  <c r="AV31" i="2" s="1"/>
  <c r="AV32" i="2" s="1"/>
  <c r="AV45" i="2" s="1"/>
  <c r="BI18" i="2"/>
  <c r="BI31" i="2" s="1"/>
  <c r="BO18" i="2"/>
  <c r="BO31" i="2" s="1"/>
  <c r="BO32" i="2" s="1"/>
  <c r="BO45" i="2" s="1"/>
  <c r="N7" i="2"/>
  <c r="N32" i="2" s="1"/>
  <c r="N45" i="2" s="1"/>
  <c r="BK25" i="2"/>
  <c r="BK31" i="2" s="1"/>
  <c r="BK32" i="2" s="1"/>
  <c r="BK45" i="2" s="1"/>
  <c r="BD44" i="2"/>
  <c r="BW44" i="2"/>
  <c r="AN18" i="2"/>
  <c r="AN31" i="2" s="1"/>
  <c r="AN32" i="2" s="1"/>
  <c r="AN45" i="2" s="1"/>
  <c r="AS18" i="2"/>
  <c r="AS31" i="2" s="1"/>
  <c r="AS32" i="2" s="1"/>
  <c r="AS45" i="2" s="1"/>
  <c r="B23" i="2"/>
  <c r="BG38" i="2"/>
  <c r="Y38" i="2"/>
  <c r="F1" i="16"/>
  <c r="X4" i="16"/>
  <c r="Q1" i="16"/>
  <c r="X15" i="16"/>
  <c r="P1" i="16"/>
  <c r="X14" i="16"/>
  <c r="T1" i="16"/>
  <c r="U64" i="16" s="1"/>
  <c r="X18" i="16"/>
  <c r="M1" i="16"/>
  <c r="U47" i="16" s="1"/>
  <c r="X11" i="16"/>
  <c r="U24" i="16"/>
  <c r="R1" i="16"/>
  <c r="X16" i="16"/>
  <c r="N1" i="16"/>
  <c r="X12" i="16"/>
  <c r="D1" i="16"/>
  <c r="U2" i="16" s="1"/>
  <c r="X2" i="16"/>
  <c r="U23" i="16"/>
  <c r="L1" i="16"/>
  <c r="X10" i="16"/>
  <c r="U22" i="16"/>
  <c r="E1" i="16"/>
  <c r="X3" i="16"/>
  <c r="H1" i="16"/>
  <c r="X6" i="16"/>
  <c r="G1" i="16"/>
  <c r="X5" i="16"/>
  <c r="O1" i="16"/>
  <c r="X13" i="16"/>
  <c r="I1" i="16"/>
  <c r="X7" i="16"/>
  <c r="K1" i="16"/>
  <c r="X9" i="16"/>
  <c r="U49" i="16"/>
  <c r="U50" i="16"/>
  <c r="U51" i="16"/>
  <c r="U48" i="16"/>
  <c r="U10" i="16"/>
  <c r="U11" i="16"/>
  <c r="U12" i="16"/>
  <c r="U33" i="16"/>
  <c r="U34" i="16"/>
  <c r="U35" i="16"/>
  <c r="U36" i="16"/>
  <c r="U32" i="16"/>
  <c r="U41" i="16"/>
  <c r="U42" i="16"/>
  <c r="U43" i="16"/>
  <c r="U44" i="16"/>
  <c r="U37" i="16"/>
  <c r="U45" i="16"/>
  <c r="U38" i="16"/>
  <c r="U46" i="16"/>
  <c r="U39" i="16"/>
  <c r="U40" i="16"/>
  <c r="U15" i="16"/>
  <c r="U16" i="16"/>
  <c r="U6" i="16"/>
  <c r="U7" i="16"/>
  <c r="U8" i="16"/>
  <c r="U9" i="16"/>
  <c r="U3" i="16"/>
  <c r="U4" i="16"/>
  <c r="U5" i="16"/>
  <c r="U13" i="16"/>
  <c r="U14" i="16"/>
  <c r="U52" i="16"/>
  <c r="U53" i="16"/>
  <c r="U54" i="16"/>
  <c r="U55" i="16"/>
  <c r="U56" i="16"/>
  <c r="U17" i="16"/>
  <c r="U18" i="16"/>
  <c r="U19" i="16"/>
  <c r="U20" i="16"/>
  <c r="U57" i="16"/>
  <c r="U58" i="16"/>
  <c r="U26" i="16"/>
  <c r="U27" i="16"/>
  <c r="U28" i="16"/>
  <c r="U29" i="16"/>
  <c r="U30" i="16"/>
  <c r="U31" i="16"/>
  <c r="U59" i="16"/>
  <c r="U60" i="16"/>
  <c r="U61" i="16"/>
  <c r="U62" i="16"/>
  <c r="C2" i="24"/>
  <c r="C2" i="19"/>
  <c r="C2" i="26"/>
  <c r="C2" i="23"/>
  <c r="BX32" i="2" l="1"/>
  <c r="BX45" i="2" s="1"/>
  <c r="AW32" i="2"/>
  <c r="AW45" i="2" s="1"/>
  <c r="AI45" i="2"/>
  <c r="Z45" i="2"/>
  <c r="M32" i="2"/>
  <c r="M45" i="2" s="1"/>
  <c r="AD31" i="2"/>
  <c r="AD32" i="2" s="1"/>
  <c r="AD45" i="2" s="1"/>
  <c r="AG31" i="2"/>
  <c r="AG32" i="2" s="1"/>
  <c r="AG45" i="2" s="1"/>
  <c r="BI32" i="2"/>
  <c r="BI45" i="2" s="1"/>
  <c r="CJ31" i="2"/>
  <c r="CJ32" i="2" s="1"/>
  <c r="CJ45" i="2" s="1"/>
  <c r="B44" i="2"/>
  <c r="CL45" i="2"/>
  <c r="BM32" i="2"/>
  <c r="BM45" i="2" s="1"/>
  <c r="CC32" i="2"/>
  <c r="CC45" i="2" s="1"/>
  <c r="AX32" i="2"/>
  <c r="AX45" i="2" s="1"/>
  <c r="AT32" i="2"/>
  <c r="AT45" i="2" s="1"/>
  <c r="CF45" i="2"/>
  <c r="BN32" i="2"/>
  <c r="BN45" i="2" s="1"/>
  <c r="B38" i="2"/>
  <c r="AL31" i="2"/>
  <c r="AL32" i="2" s="1"/>
  <c r="AL45" i="2" s="1"/>
  <c r="BR31" i="2"/>
  <c r="BR32" i="2" s="1"/>
  <c r="BR45" i="2" s="1"/>
  <c r="BY31" i="2"/>
  <c r="BY32" i="2" s="1"/>
  <c r="BY45" i="2" s="1"/>
  <c r="Y32" i="2"/>
  <c r="Y45" i="2" s="1"/>
  <c r="AO45" i="2"/>
  <c r="AF45" i="2"/>
  <c r="C32" i="2"/>
  <c r="B7" i="2"/>
  <c r="H31" i="2"/>
  <c r="H32" i="2" s="1"/>
  <c r="H45" i="2" s="1"/>
  <c r="B25" i="2"/>
  <c r="W31" i="2"/>
  <c r="W32" i="2" s="1"/>
  <c r="W45" i="2" s="1"/>
  <c r="BQ31" i="2"/>
  <c r="BQ32" i="2" s="1"/>
  <c r="BQ45" i="2" s="1"/>
  <c r="CI31" i="2"/>
  <c r="CI32" i="2" s="1"/>
  <c r="CI45" i="2" s="1"/>
  <c r="Q32" i="2"/>
  <c r="Q45" i="2" s="1"/>
  <c r="BL45" i="2"/>
  <c r="CK32" i="2"/>
  <c r="CK45" i="2" s="1"/>
  <c r="BG45" i="2"/>
  <c r="C31" i="2"/>
  <c r="B18" i="2"/>
  <c r="CD32" i="2"/>
  <c r="CD45" i="2" s="1"/>
  <c r="G31" i="2"/>
  <c r="G32" i="2" s="1"/>
  <c r="G45" i="2" s="1"/>
  <c r="AQ45" i="2"/>
  <c r="BT31" i="2"/>
  <c r="BT32" i="2" s="1"/>
  <c r="BT45" i="2" s="1"/>
  <c r="CA31" i="2"/>
  <c r="CA32" i="2" s="1"/>
  <c r="CA45" i="2" s="1"/>
  <c r="J45" i="2"/>
  <c r="BW45" i="2"/>
  <c r="CB31" i="2"/>
  <c r="CB32" i="2" s="1"/>
  <c r="CB45" i="2" s="1"/>
  <c r="P31" i="2"/>
  <c r="P32" i="2" s="1"/>
  <c r="P45" i="2" s="1"/>
  <c r="AA32" i="2"/>
  <c r="AA45" i="2" s="1"/>
  <c r="CO32" i="2"/>
  <c r="CO45" i="2" s="1"/>
  <c r="R45" i="2"/>
  <c r="C2" i="22"/>
  <c r="C2" i="21"/>
  <c r="C2" i="4"/>
  <c r="C2" i="7"/>
  <c r="C2" i="3"/>
  <c r="C45" i="2" l="1"/>
  <c r="B32" i="2"/>
  <c r="B31" i="2"/>
  <c r="C47" i="2" l="1"/>
  <c r="D46" i="2" s="1"/>
  <c r="D47" i="2" s="1"/>
  <c r="E46" i="2" s="1"/>
  <c r="E47" i="2" s="1"/>
  <c r="F46" i="2" s="1"/>
  <c r="F47" i="2" s="1"/>
  <c r="G46" i="2" s="1"/>
  <c r="G47" i="2" s="1"/>
  <c r="H46" i="2" s="1"/>
  <c r="H47" i="2" s="1"/>
  <c r="I46" i="2" s="1"/>
  <c r="I47" i="2" s="1"/>
  <c r="J46" i="2" s="1"/>
  <c r="J47" i="2" s="1"/>
  <c r="K46" i="2" s="1"/>
  <c r="K47" i="2" s="1"/>
  <c r="L46" i="2" s="1"/>
  <c r="L47" i="2" s="1"/>
  <c r="M46" i="2" s="1"/>
  <c r="M47" i="2" s="1"/>
  <c r="N46" i="2" s="1"/>
  <c r="N47" i="2" s="1"/>
  <c r="O46" i="2" s="1"/>
  <c r="O47" i="2" s="1"/>
  <c r="P46" i="2" s="1"/>
  <c r="P47" i="2" s="1"/>
  <c r="Q46" i="2" s="1"/>
  <c r="Q47" i="2" s="1"/>
  <c r="R46" i="2" s="1"/>
  <c r="R47" i="2" s="1"/>
  <c r="S46" i="2" s="1"/>
  <c r="S47" i="2" s="1"/>
  <c r="T46" i="2" s="1"/>
  <c r="T47" i="2" s="1"/>
  <c r="U46" i="2" s="1"/>
  <c r="U47" i="2" s="1"/>
  <c r="V46" i="2" s="1"/>
  <c r="V47" i="2" s="1"/>
  <c r="W46" i="2" s="1"/>
  <c r="W47" i="2" s="1"/>
  <c r="X46" i="2" s="1"/>
  <c r="X47" i="2" s="1"/>
  <c r="Y46" i="2" s="1"/>
  <c r="Y47" i="2" s="1"/>
  <c r="Z46" i="2" s="1"/>
  <c r="Z47" i="2" s="1"/>
  <c r="AA46" i="2" s="1"/>
  <c r="AA47" i="2" s="1"/>
  <c r="AB46" i="2" s="1"/>
  <c r="AB47" i="2" s="1"/>
  <c r="AC46" i="2" s="1"/>
  <c r="AC47" i="2" s="1"/>
  <c r="AD46" i="2" s="1"/>
  <c r="AD47" i="2" s="1"/>
  <c r="AE46" i="2" s="1"/>
  <c r="AE47" i="2" s="1"/>
  <c r="AF46" i="2" s="1"/>
  <c r="AF47" i="2" s="1"/>
  <c r="AG46" i="2" s="1"/>
  <c r="AG47" i="2" s="1"/>
  <c r="AH46" i="2" s="1"/>
  <c r="AH47" i="2" s="1"/>
  <c r="AI46" i="2" s="1"/>
  <c r="AI47" i="2" s="1"/>
  <c r="AJ46" i="2" s="1"/>
  <c r="AJ47" i="2" s="1"/>
  <c r="AK46" i="2" s="1"/>
  <c r="AK47" i="2" s="1"/>
  <c r="AL46" i="2" s="1"/>
  <c r="AL47" i="2" s="1"/>
  <c r="AM46" i="2" s="1"/>
  <c r="AM47" i="2" s="1"/>
  <c r="AN46" i="2" s="1"/>
  <c r="AN47" i="2" s="1"/>
  <c r="AO46" i="2" s="1"/>
  <c r="AO47" i="2" s="1"/>
  <c r="AP46" i="2" s="1"/>
  <c r="AP47" i="2" s="1"/>
  <c r="AQ46" i="2" s="1"/>
  <c r="AQ47" i="2" s="1"/>
  <c r="AR46" i="2" s="1"/>
  <c r="AR47" i="2" s="1"/>
  <c r="AS46" i="2" s="1"/>
  <c r="AS47" i="2" s="1"/>
  <c r="AT46" i="2" s="1"/>
  <c r="AT47" i="2" s="1"/>
  <c r="AU46" i="2" s="1"/>
  <c r="AU47" i="2" s="1"/>
  <c r="AV46" i="2" s="1"/>
  <c r="AV47" i="2" s="1"/>
  <c r="AW46" i="2" s="1"/>
  <c r="AW47" i="2" s="1"/>
  <c r="AX46" i="2" s="1"/>
  <c r="AX47" i="2" s="1"/>
  <c r="AY46" i="2" s="1"/>
  <c r="AY47" i="2" s="1"/>
  <c r="AZ46" i="2" s="1"/>
  <c r="AZ47" i="2" s="1"/>
  <c r="BA46" i="2" s="1"/>
  <c r="BA47" i="2" s="1"/>
  <c r="BB46" i="2" s="1"/>
  <c r="BB47" i="2" s="1"/>
  <c r="BC46" i="2" s="1"/>
  <c r="BC47" i="2" s="1"/>
  <c r="BD46" i="2" s="1"/>
  <c r="BD47" i="2" s="1"/>
  <c r="BE46" i="2" s="1"/>
  <c r="BE47" i="2" s="1"/>
  <c r="BF46" i="2" s="1"/>
  <c r="BF47" i="2" s="1"/>
  <c r="BG46" i="2" s="1"/>
  <c r="BG47" i="2" s="1"/>
  <c r="BH46" i="2" s="1"/>
  <c r="BH47" i="2" s="1"/>
  <c r="BI46" i="2" s="1"/>
  <c r="BI47" i="2" s="1"/>
  <c r="BJ46" i="2" s="1"/>
  <c r="BJ47" i="2" s="1"/>
  <c r="BK46" i="2" s="1"/>
  <c r="BK47" i="2" s="1"/>
  <c r="BL46" i="2" s="1"/>
  <c r="BL47" i="2" s="1"/>
  <c r="BM46" i="2" s="1"/>
  <c r="BM47" i="2" s="1"/>
  <c r="BN46" i="2" s="1"/>
  <c r="BN47" i="2" s="1"/>
  <c r="BO46" i="2" s="1"/>
  <c r="BO47" i="2" s="1"/>
  <c r="B45" i="2"/>
  <c r="BP46" i="2" l="1"/>
  <c r="BP47" i="2" s="1"/>
  <c r="BQ46" i="2" s="1"/>
  <c r="BQ47" i="2" s="1"/>
  <c r="BR46" i="2" s="1"/>
  <c r="BR47" i="2" s="1"/>
  <c r="BS46" i="2" s="1"/>
  <c r="BS47" i="2" s="1"/>
  <c r="BT46" i="2" s="1"/>
  <c r="BT47" i="2" s="1"/>
  <c r="BU46" i="2" s="1"/>
  <c r="BU47" i="2" s="1"/>
  <c r="BV46" i="2" s="1"/>
  <c r="BV47" i="2" s="1"/>
  <c r="BW46" i="2" s="1"/>
  <c r="BW47" i="2" s="1"/>
  <c r="BX46" i="2" s="1"/>
  <c r="BX47" i="2" s="1"/>
  <c r="BY46" i="2" s="1"/>
  <c r="BY47" i="2" s="1"/>
  <c r="BZ46" i="2" s="1"/>
  <c r="BZ47" i="2" s="1"/>
  <c r="CA46" i="2" s="1"/>
  <c r="CA47" i="2" s="1"/>
  <c r="CB46" i="2" s="1"/>
  <c r="CB47" i="2" s="1"/>
  <c r="CC46" i="2" s="1"/>
  <c r="CC47" i="2" s="1"/>
  <c r="CD46" i="2" s="1"/>
  <c r="CD47" i="2" s="1"/>
  <c r="CE46" i="2" s="1"/>
  <c r="CE47" i="2" s="1"/>
  <c r="CF46" i="2" s="1"/>
  <c r="CF47" i="2" s="1"/>
  <c r="CG46" i="2" s="1"/>
  <c r="CG47" i="2" s="1"/>
  <c r="CH46" i="2" s="1"/>
  <c r="CH47" i="2" s="1"/>
  <c r="CI46" i="2" s="1"/>
  <c r="CI47" i="2" s="1"/>
  <c r="CJ46" i="2" s="1"/>
  <c r="CJ47" i="2" s="1"/>
  <c r="CK46" i="2" s="1"/>
  <c r="CK47" i="2" s="1"/>
  <c r="CL46" i="2" s="1"/>
  <c r="CL47" i="2" s="1"/>
  <c r="CM46" i="2" s="1"/>
  <c r="CM47" i="2" s="1"/>
  <c r="CN46" i="2" s="1"/>
  <c r="CN47" i="2" s="1"/>
  <c r="CO46" i="2" s="1"/>
  <c r="CO47" i="2" s="1"/>
  <c r="B47" i="2" s="1"/>
</calcChain>
</file>

<file path=xl/sharedStrings.xml><?xml version="1.0" encoding="utf-8"?>
<sst xmlns="http://schemas.openxmlformats.org/spreadsheetml/2006/main" count="813" uniqueCount="134">
  <si>
    <t>дата</t>
  </si>
  <si>
    <t>контрагент</t>
  </si>
  <si>
    <t>статья отчета</t>
  </si>
  <si>
    <t>субстатья</t>
  </si>
  <si>
    <t>сумма</t>
  </si>
  <si>
    <t>описание операции</t>
  </si>
  <si>
    <t>TOTAL</t>
  </si>
  <si>
    <t>1. OPERATING</t>
  </si>
  <si>
    <t xml:space="preserve">1.1 Income </t>
  </si>
  <si>
    <t>Subtotal [Income]</t>
  </si>
  <si>
    <t xml:space="preserve">1.2 Payments </t>
  </si>
  <si>
    <t>Direct cost</t>
  </si>
  <si>
    <t>Прочие расходы [Direct cost]</t>
  </si>
  <si>
    <t>Subtotal [Direct cost]</t>
  </si>
  <si>
    <t>OPEX</t>
  </si>
  <si>
    <t>Subtotal [OPEX]</t>
  </si>
  <si>
    <t>Taxes</t>
  </si>
  <si>
    <t>Subtotal [Taxes]</t>
  </si>
  <si>
    <t>Subtotal [OPERATINFG]</t>
  </si>
  <si>
    <t>TOTAL OPERATING CASH FLOW</t>
  </si>
  <si>
    <t>2. FINANCE</t>
  </si>
  <si>
    <t>TOTAL FINANCING CASH FLOW</t>
  </si>
  <si>
    <t>3. INVESTMENTS</t>
  </si>
  <si>
    <t>TOTAL INVESTMENT CASH FLOW</t>
  </si>
  <si>
    <t>NET CASH FLOW</t>
  </si>
  <si>
    <t>OPENING BALANCE</t>
  </si>
  <si>
    <t>CLOSING BALANCE</t>
  </si>
  <si>
    <t>ID</t>
  </si>
  <si>
    <t>Subarticle</t>
  </si>
  <si>
    <t>НДС</t>
  </si>
  <si>
    <t>Налог на прибыль</t>
  </si>
  <si>
    <t>Непредвиденные</t>
  </si>
  <si>
    <t>Инструмент</t>
  </si>
  <si>
    <t>Статьи бюджета</t>
  </si>
  <si>
    <t>Имя листа расшифровки</t>
  </si>
  <si>
    <t>Поступления по контрактам</t>
  </si>
  <si>
    <t>Оплата субподряда</t>
  </si>
  <si>
    <t>Осн. обор. и мат.</t>
  </si>
  <si>
    <t>Расходные материалы</t>
  </si>
  <si>
    <t>Аренда машин и обор.</t>
  </si>
  <si>
    <t>ФОТ производственный</t>
  </si>
  <si>
    <t>Прочие расходы DC</t>
  </si>
  <si>
    <t>ФОТ управленческий</t>
  </si>
  <si>
    <t xml:space="preserve">Содержание офиса | штаба </t>
  </si>
  <si>
    <t>Промежуточное выполнение</t>
  </si>
  <si>
    <t>Окончательный расчёт</t>
  </si>
  <si>
    <t>Гарантийное удержание</t>
  </si>
  <si>
    <t>Имя диапазона субстатей</t>
  </si>
  <si>
    <t>sub_Поступления</t>
  </si>
  <si>
    <t>sub_Субподряд</t>
  </si>
  <si>
    <t>sub_ОснОбор</t>
  </si>
  <si>
    <t>sub_Расходные</t>
  </si>
  <si>
    <t>sub_АрендаМашин</t>
  </si>
  <si>
    <t>sub_ФОТпроизв</t>
  </si>
  <si>
    <t>sub_ПрочиеDC</t>
  </si>
  <si>
    <t>sub_СодержОфис</t>
  </si>
  <si>
    <t>Проч. операц. поступления</t>
  </si>
  <si>
    <t>Аренда помещений</t>
  </si>
  <si>
    <t>Аренда транспорта</t>
  </si>
  <si>
    <t>Прочие расходы OPEX</t>
  </si>
  <si>
    <t>Налоговые платежи</t>
  </si>
  <si>
    <t>Фин. поступления</t>
  </si>
  <si>
    <t>Фин. платежи</t>
  </si>
  <si>
    <t>Инвест. поступления</t>
  </si>
  <si>
    <t>Инвест. платежи</t>
  </si>
  <si>
    <t>sub_ПрочОпер</t>
  </si>
  <si>
    <t>sub_ФОТупр</t>
  </si>
  <si>
    <t>sub_АрендаТрансп</t>
  </si>
  <si>
    <t>sub_ПрочиеOPEX</t>
  </si>
  <si>
    <t>sub_Налоги</t>
  </si>
  <si>
    <t>sub_ФинПоступл</t>
  </si>
  <si>
    <t>sub_ФинПлатежи</t>
  </si>
  <si>
    <t>sub_ИнвестПоступл</t>
  </si>
  <si>
    <t>sub_ИнвестПлатежи</t>
  </si>
  <si>
    <t>Питание производственного персонала</t>
  </si>
  <si>
    <t/>
  </si>
  <si>
    <t>Основные инструкции</t>
  </si>
  <si>
    <t>Произвести анализ</t>
  </si>
  <si>
    <t>База связей</t>
  </si>
  <si>
    <t>Ust-Luga KG-3 CF</t>
  </si>
  <si>
    <t>Внесение данных</t>
  </si>
  <si>
    <t>Сокращённое наименование + ИНН</t>
  </si>
  <si>
    <t xml:space="preserve">Аванс </t>
  </si>
  <si>
    <t>Проживание и размещение производственного персонала</t>
  </si>
  <si>
    <t>Проживание и размещение ИТР</t>
  </si>
  <si>
    <t>Транспорт и логистика производственного персонала</t>
  </si>
  <si>
    <t>Транспорт и логистика ИТР</t>
  </si>
  <si>
    <t>Аренда</t>
  </si>
  <si>
    <t>Топливо и ГСМ</t>
  </si>
  <si>
    <t>Охрана труда, медосмотры, допуски</t>
  </si>
  <si>
    <t>Спецодежда и СИЗ</t>
  </si>
  <si>
    <t>Бытовое обеспечение объекта</t>
  </si>
  <si>
    <t>Расходные материалы производства</t>
  </si>
  <si>
    <t>Надбавки и доплаты</t>
  </si>
  <si>
    <t>Премии и бонусы</t>
  </si>
  <si>
    <t>Прочие выплаты персоналу</t>
  </si>
  <si>
    <t>Страхование</t>
  </si>
  <si>
    <t>Дополнительные работы и услуги</t>
  </si>
  <si>
    <t>Компенсации от заказчика</t>
  </si>
  <si>
    <t>Сопутствующие услуги по операционной деятельности</t>
  </si>
  <si>
    <t>Возмещение затрат / штрафы</t>
  </si>
  <si>
    <t>ТО, обслуживание и ремонты</t>
  </si>
  <si>
    <t>Получение займов</t>
  </si>
  <si>
    <t>Проценты по займам</t>
  </si>
  <si>
    <t xml:space="preserve">Возврат займов </t>
  </si>
  <si>
    <t>Общестроительные</t>
  </si>
  <si>
    <t>Инженерные</t>
  </si>
  <si>
    <t>Специализированные</t>
  </si>
  <si>
    <t>Благоустройство и наружные сети</t>
  </si>
  <si>
    <t>Документационное и техническое сопровождение</t>
  </si>
  <si>
    <t>Основное оборудование</t>
  </si>
  <si>
    <t>Основные материалы</t>
  </si>
  <si>
    <t>Оклад</t>
  </si>
  <si>
    <t>Налоги и страховые взносы</t>
  </si>
  <si>
    <t>Аренда офиса и штабных помещений</t>
  </si>
  <si>
    <t>Коммунальные услуги и эксплуатационные платежи</t>
  </si>
  <si>
    <t>Уборка и хозяйственное обслуживание помещений</t>
  </si>
  <si>
    <t>Охрана офиса и контроль доступа</t>
  </si>
  <si>
    <t>Связь и интернет</t>
  </si>
  <si>
    <t>Оргтехника и IT-инфраструктура офиса</t>
  </si>
  <si>
    <t>Канцелярия и офисные расходные материалы</t>
  </si>
  <si>
    <t>Мебель и оснащение рабочих мест</t>
  </si>
  <si>
    <t>Хозяйственные товары и бытовое обеспечение</t>
  </si>
  <si>
    <t>Питание, вода, чай, кофе для офиса</t>
  </si>
  <si>
    <t>Ремонт и техническое обслуживание офиса</t>
  </si>
  <si>
    <t>Реализация основных средств</t>
  </si>
  <si>
    <t>IT Development</t>
  </si>
  <si>
    <t>Статьи (чистый список)</t>
  </si>
  <si>
    <t>Почтовые и курьерские услуги</t>
  </si>
  <si>
    <t>Геодез., лаб., и измерительное сопровождение</t>
  </si>
  <si>
    <t>Обучение и повышение квалификации</t>
  </si>
  <si>
    <t>Цепочка</t>
  </si>
  <si>
    <t xml:space="preserve"># Эталонное описание стиля листов расшифровок
Этот раздел содержит полное описание стиля, оформления, формул и их расположения на листах расшифровок. Используй его как эталон при создании, восстановлении или проверке любого листа расшифровки.
ВАЖНО: файл относится к одному проекту. Фильтр по проектам НЕ используется. Формулы SUMIFS не должны содержать условия по столбцу «Проект».
## Общая структура листа расшифровки
- Лист содержит ровно **20 строк** (1–20).
- Столбцы: A (ID), B (субстатья), C (TOTAL), D:BP (календарные даты).
- Строка 1 — служебная (ссылка Back + название проекта).
- Строка 2 — заголовок статьи + итоговые суммы (тёмная полоса).
- Строка 3 — подзаголовки столбцов (светло-серая полоса).
- Строки 4–20 — данные (субстатьи + формулы SUMIFS), чередующаяся заливка.
- Закрепление (freeze panes): первые 3 строки и 3 столбца (область D4).
## Ширина столбцов
- A: 26.25 pt
- B: 216 pt
- C: 66.75 pt
- D:BP — стандартная ширина
---
## Строка 1 — Навигация
### A1 — Гиперссылка "Back"
- Формула: `=HYPERLINK("#Отчет!A1","Back")`
- Шрифт: Calibri, 11pt, не жирный
- Подчёркивание: Single
- Цвет шрифта: #4472C4 (синий)
- Заливка: #FFFFFF
- Выравнивание: Right
- Числовой формат: General
### B1 — Название проекта
- Формула: `=Отчет!A1`
- Шрифт: Helvetica Neue, 9pt, **bold**
- Цвет шрифта: #000000
- Заливка: #FFFFFF
- Выравнивание: Right
- Числовой формат: @ (текст)
### C1:BP1 — пустые, без форматирования
---
## Строка 2 — Заголовок статьи (тёмная полоса)
Вся строка 2 (A2:BP2) имеет **тёмный фон #1D1D1F** и **белый шрифт #FFFFFF**.
### A2 — пустая ячейка
### B2 — Название статьи бюджета — ссылка на лист Отчет (например `=Отчет!A22`)
### C2 — Общий итог `=SUM(C4:C20)`
### D2:BP2 — Итоги по дате `=SUM(D4:D20)` (для каждого столбца)
Шрифт Helvetica Neue 11pt bold, цвет #FFFFFF, заливка #1D1D1F, выравнивание right, numFmt `_-* #,##0_-;-* #,##0_-;_-* "-"??_-;_-@`.
---
## Строка 3 — Подзаголовки столбцов (светло-серая полоса)
Вся строка 3 (A3:BP3) имеет **фон #F5F5F7** и **шрифт #3F3F3F**.
- A3: "ID" (center)
- B3: "Subarticle" (left)
- C3: "TOTAL" (right)
- D3:BP3: даты `=DATE(2026,3,2)` и далее рабочие дни, numFmt `ddd dd mmm yyyy`
Шрифт Helvetica Neue 9pt bold.
---
## Строки 4–20 — Данные (субстатьи)
### Чередующаяся заливка (зебра)
- Чётные номера строк (4, 6, 8, 10, 12, 14, 16, 18, 20): заливка **#FFFFFF** (белый)
- Нечётные номера строк (5, 7, 9, 11, 13, 15, 17, 19): заливка **#FAFAFA** (светло-серый)
### Столбец A (ID) — 1..17, Helvetica Neue 11pt, center, цвет #1D1D1F
### Столбец B (субстатья)
- Формула: `=Справочник!{столбец}{строка}` (см. маппинг ниже)
- Helvetica Neue 11pt, left, цвет #1D1D1F
### Столбец C (TOTAL)
- Формула: `=SUM(D{строка}:BP{строка})`
- Helvetica Neue 11pt bold, right, numFmt `_-* #,##0_-;-* #,##0_-;_-* "-"??_-;_-@_-`
### Столбцы D:BP (данные календаря)
- Формула (БЕЗ фильтра по проекту):
  `=SUMIFS(Операции!$C:$C,Операции!$E:$E,$B{строка},Операции!$A:$A,{столбец}$3,Операции!$D:$D,$B$2)`
- Helvetica Neue 10pt, right, цвет #1D1D1F, numFmt `_-* #,##0_-;-* #,##0_-;_-* "-"??_-;_-@_-`
---
## Маппинг листов расшифровок на столбцы Справочника
| № | Лист расшифровки | Столбец Справочника |
|---|---|---|
| 1 | Поступления по контрактам | D |
| 2 | Проч. операц. поступления | E |
| 3 | Оплата субподряда | F |
| 4 | Осн. обор. и мат. | G |
| 5 | Расходные материалы | H |
| 6 | Аренда машин и обор. | I |
| 7 | ФОТ производственный | J |
| 8 | Прочие расходы DC | K |
| 9 | ФОТ управленческий | L |
| 10 | Содержание офиса \| штаба | M |
| 11 | Аренда транспорта | N |
| 12 | Прочие расходы OPEX | O |
| 13 | Налоговые платежи | P |
| 14 | Фин. поступления | Q |
| 15 | Фин. платежи | R |
| 16 | Инвест. поступления | S |
| 17 | Инвест. платежи | T |
---
## Структура листа «Операции»
Столбцы (после удаления фильтра по проекту):
- A — дата
- B — описание операции
- C — сумма
- D — статья отчёта
- E — субстатья
- F — контрагент
- G — цепочка (служебная колонка для базы связей)
Столбца «Проект» НЕТ — файл относится к одному проекту.
</t>
  </si>
  <si>
    <t xml:space="preserve"># Промпт «Внесение данных»
## Роль
Ты — агент по внесению платежей в лист **«Операции»** и связанные справочники/листы расшифровки.
ВАЖНО: файл относится к одному проекту. Фильтр по проектам отсутствует. НЕ запрашивай проект у пользователя и НЕ записывай его.
## Общие правила работы
0. Ты добавляешь данные только на лист **«Операции»**.
1. Ты всегда ведёшь общение с пользователем **через онлайн-кнопки**, где это возможно.
2. В каждом наборе кнопок обязательно должен быть вариант **«Другое»** или **«Ваш вариант»**, чтобы пользователь мог ввести ответ вручную.
3. Если пользователь вносит **несколько платежей**, ты обрабатываешь **каждый платеж отдельно**, но подтверждение показываешь в виде общей таблицы.
4. До завершения подтверждения ничего не записывай в финальные поля, кроме временного чернового анализа.
5. После завершения каждой операции обязательно предложи пользователю через онлайн-кнопки:
   * **«Продолжить внесение данных»**
   * **«Закончить работу»**
6. Если пользователь выбирает **«Закончить работу»**, ты переходишь к блоку финальной проверки.
7. **Новые записи всегда вставляются в начало списка** на листе «Операции», начиная со строки 3. Существующие данные сдвигаются вниз.
## Шаг 1. Сбор данных
По каждому платежу обязательны три параметра:
1. **Дата платежа**
2. **Сумма платежа**
3. **Назначение платежа**
Если чего-то не хватает — запрашивай последовательно до полного комплекта.
## Шаг 2. Подтверждение данных
Показываешь таблицу:
| Дата | Сумма | Назначение |
| ---- | ----- | ---------- |
Задаёшь вопрос **«Всё ли верно?»** с кнопками **«Да»** / **«Внести корректировки»**. Корректируешь до подтверждения.
## Шаг 3. Поиск цепочки связи в справочнике
Перейди на лист **«Справочник»** и проверь колонку **«База связи»** (цепочки вида: назначение платежа → статья отчёта → субстатья). Подбирай наиболее подходящие по смыслу варианты.
## Шаг 4. Согласование статьи и субстатьи
НИКОГДА не присваивай статью и субстатью самостоятельно. Для каждого платежа предложи через кнопки несколько вариантов связки (статья + субстатья) из «Базы связи». Обязательно добавляй кнопку **«Ваш вариант»**.
## Шаг 5. Ручной ввод, если нет подходящего
1. Сначала варианты из «Базы связи».
2. Если не подошли — кнопка **«Ваш вариант»**.
3. Пользователь вводит субстатью вручную, при необходимости уточняет статью.
4. Новая субстатья обязательно попадает:
   * в лист **«Справочник»**;
   * в соответствующий лист расшифровки;
   * во все связанные выпадающие списки.
## Шаг 6. Создание связи и обновление справочников
После выбора варианта:
1. Запиши связку в **«Операции»**.
2. Запиши цепочку «назначение → статья → субстатья» в колонку **«База связи»** листа **«Справочник»** (в следующую пустую ячейку).
3. Если статья или субстатья новые — добавь их в справочник, на лист расшифровки и во все выпадающие списки.
## Шаг 7. Правило по контрагенту
Если данных о контрагенте нет — НЕ выдумывай, оставляй ячейку контрагента пустой.
## Шаг 8. Запись данных
После подтверждения статьи и субстатьи записывай платёж:
* в лист **«Операции»**;
* в соответствующий лист расшифровки;
* в соответствующую колонку справочника;
* обновляй выпадающие списки.
### Структура строки на листе «Операции»
- A — дата
- B — описание
- C — сумма
- D — статья отчёта
- E — субстатья
- F — контрагент
- G — цепочка (служебная)
Столбца «Проект» НЕТ.
### Порядок записи
Новые записи **всегда в начало списка**:
1. Вставь пустую строку перед строкой 3.
2. Запиши данные в освободившуюся строку 3.
3. Существующие записи сдвинутся вниз.
Формулы SUMIFS на листах расшифровки ссылаются на весь столбец — вставка строк не ломает работу формул.
## Шаг 8.1. Проверка формул на листе расшифровки (сразу после записи)
1. Определи лист расшифровки по статье отчёта.
2. Найди строку субстатьи.
3. Убедись, что во всех ячейках диапазона данных строки (D:BP) есть формулы SUMIFS вида:
   `=SUMIFS(Операции!$C:$C,Операции!$E:$E,$B{строка},Операции!$A:$A,{столбец}$3,Операции!$D:$D,$B$2)`
4. Если формул нет — скопируй из ближайшей заполненной строки, проверь, что ссылка $B корректно указывает на текущую строку.
5. Проверь TOTAL (столбец C) = `=SUM(D{строка}:BP{строка})`.
6. Прочитай ячейку на дату платежа — сумма должна отображаться корректно.
## Шаг 9. Повтор / завершение
Предложи **«Продолжить внесение данных»** или **«Закончить работу»**.
## Шаг 10. Финальная проверка
1. Проверка формул.
2. Корректность выпадающих списков.
3. Правильность дат и чисел, разделителей.
4. **Проверка и восстановление стилей** (см. ниже).
### Шаг 10.1. Проверка стилей
Проверяй стили на затронутых листах:
* **«Операции»** — numFmt строки 3: A=дата, B=@, C=#,##0, D=@, E=@, F=@, G=общий. Шрифт Helvetica Neue 10pt bold, цвет #1D1D1F, фон #FFFFFF, right.
* **«Отчет»** — заливки, зебра, тёмные секции на всю ширину.
* **Листы расшифровок** — цвет ссылки «Back» в A1 белый #FFFFFF, зебра (строки 5,7,9,11,13,15,17,19 = #FAFAFA, остальные = #FFFFFF), numFmt данных.
* **«Справочник»** — новые записи в «Базе связей»: Calibri 11, #000000, фон #FFFFFF.
## Требования к стилю общения
1. Коротко, понятно, по делу.
2. Онлайн-кнопки везде, где возможно.
3. Ручной ввод — только через **«Другое»** / **«Ваш вариант»**.
4. Не пропускай подтверждение таблицы и финальную проверку.
## Логика приоритетов
1. Собрать обязательные данные (дата, сумма, назначение).
2. Подтвердить таблицей.
3. Проверить «Базу связи» в справочнике.
4. Согласовать статью и субстатью через кнопки.
5. При отсутствии варианта — ручной ввод.
6. Если нет контрагента — оставить пустым.
7. Вставить строку перед строкой 3 на «Операции», записать платёж.
8. Записать цепочку в «Базу связи» справочника.
9. Проверить формулы на листе расшифровки.
10. При необходимости обновить справочники, выпадающие списки, лист расшифровки.
11. Предложить продолжить или закончить.
12. Перед завершением — проверка и восстановление стилей.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</si>
</sst>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
    <numFmt numFmtId="165" formatCode="_-* #,##0.00_-;\-* #,##0.00_-;_-* &quot;-&quot;??_-;_-@"/>
    <numFmt numFmtId="166" formatCode="_-* #,##0_-;\-* #,##0_-;_-* &quot;-&quot;??_-;_-@_-"/>
    <numFmt numFmtId="167" formatCode="mmm\ yyyy"/>
    <numFmt numFmtId="168" formatCode="ddd\ dd\ mmm\ yyyy"/>
  </numFmts>
  <fonts count="34">
    <font>
      <sz val="11"/>
      <color theme="1"/>
      <name val="Calibri"/>
      <scheme val="minor"/>
    </font>
    <font>
      <sz val="11"/>
      <color theme="1"/>
      <name val="Calibri"/>
      <family val="2"/>
      <charset val="204"/>
      <scheme val="minor"/>
    </font>
    <font>
      <sz val="11"/>
      <color theme="1"/>
      <name val="Calibri"/>
    </font>
    <font>
      <b/>
      <sz val="9"/>
      <color rgb="FF3F3F3F"/>
      <name val="Helvetica Neue"/>
    </font>
    <font>
      <b/>
      <sz val="12"/>
      <color rgb="FFFFFFFF"/>
      <name val="Helvetica Neue"/>
    </font>
    <font>
      <sz val="6"/>
      <color rgb="FF1D1D1F"/>
      <name val="Helvetica Neue"/>
    </font>
    <font>
      <b/>
      <sz val="11"/>
      <color rgb="FF1D1D1F"/>
      <name val="Helvetica Neue"/>
    </font>
    <font>
      <sz val="11"/>
      <color rgb="FF1D1D1F"/>
      <name val="Helvetica Neue"/>
    </font>
    <font>
      <sz val="10"/>
      <color rgb="FF1D1D1F"/>
      <name val="Helvetica Neue"/>
    </font>
    <font>
      <b/>
      <sz val="10"/>
      <color rgb="FF1D1D1F"/>
      <name val="Helvetica Neue"/>
    </font>
    <font>
      <b/>
      <sz val="10"/>
      <color rgb="FF007AFF"/>
      <name val="Helvetica Neue"/>
    </font>
    <font>
      <b/>
      <sz val="12"/>
      <color rgb="FF1D1D1F"/>
      <name val="Helvetica Neue"/>
    </font>
    <font>
      <b/>
      <sz val="10"/>
      <color rgb="FFFFFFFF"/>
      <name val="Helvetica Neue"/>
    </font>
    <font>
      <b/>
      <sz val="13"/>
      <color rgb="FFFFFFFF"/>
      <name val="Helvetica Neue"/>
    </font>
    <font>
      <b/>
      <sz val="11"/>
      <color rgb="FFFFFFFF"/>
      <name val="Helvetica Neue"/>
    </font>
    <font>
      <sz val="11"/>
      <color theme="1"/>
      <name val="Calibri"/>
      <scheme val="minor"/>
    </font>
    <font>
      <b/>
      <sz val="11"/>
      <color theme="1"/>
      <name val="Calibri"/>
      <family val="2"/>
      <charset val="204"/>
      <scheme val="minor"/>
    </font>
    <font>
      <b/>
      <sz val="9"/>
      <color rgb="FF3F3F3F"/>
      <name val="Helvetica Neue"/>
      <charset val="204"/>
    </font>
    <font>
      <b/>
      <u/>
      <sz val="11"/>
      <color rgb="FFFFFFFF"/>
      <name val="Helvetica Neue"/>
    </font>
    <font>
      <sz val="10"/>
      <color rgb="FF000000"/>
      <name val="Calibri"/>
      <scheme val="minor"/>
    </font>
    <font>
      <u/>
      <sz val="11"/>
      <color theme="10"/>
      <name val="Calibri"/>
      <scheme val="minor"/>
    </font>
    <font>
      <u/>
      <sz val="11"/>
      <color rgb="FF0563C1"/>
      <name val="Calibri"/>
      <scheme val="minor"/>
    </font>
    <font>
      <b/>
      <sz val="12"/>
      <color rgb="FF3F3F3F"/>
      <name val="Helvetica Neue"/>
      <charset val="204"/>
    </font>
    <font>
      <sz val="12"/>
      <color rgb="FF1D1D1F"/>
      <name val="Helvetica Neue"/>
    </font>
    <font>
      <b/>
      <sz val="12"/>
      <color rgb="FF007AFF"/>
      <name val="Helvetica Neue"/>
    </font>
    <font>
      <sz val="12"/>
      <color theme="1"/>
      <name val="Calibri"/>
      <family val="2"/>
      <charset val="204"/>
    </font>
    <font>
      <sz val="12"/>
      <color theme="1"/>
      <name val="Calibri"/>
      <family val="2"/>
      <charset val="204"/>
      <scheme val="minor"/>
    </font>
    <font>
      <b/>
      <sz val="9"/>
      <name val="Helvetica Neue"/>
    </font>
    <font>
      <b/>
      <u/>
      <sz val="16"/>
      <color theme="8" tint="-0.24994659260841701"/>
      <name val="Calibri"/>
      <family val="2"/>
      <charset val="204"/>
      <scheme val="major"/>
    </font>
    <font>
      <sz val="12"/>
      <color theme="6" tint="-0.499984740745262"/>
      <name val="Helvetica Neue"/>
      <charset val="204"/>
    </font>
    <font>
      <sz val="11"/>
      <name val="Calibri"/>
      <family val="2"/>
      <charset val="204"/>
      <scheme val="minor"/>
    </font>
    <font>
      <u/>
      <sz val="11"/>
      <color theme="4"/>
      <name val="Calibri"/>
      <family val="2"/>
      <charset val="204"/>
      <scheme val="minor"/>
    </font>
    <font>
      <u/>
      <sz val="11"/>
      <color rgb="FFFFFFFF"/>
      <name val="Calibri"/>
      <family val="2"/>
      <charset val="204"/>
      <scheme val="minor"/>
    </font>
    <font>
      <sz val="10"/>
      <color theme="1"/>
      <name val="Helvetica Neue"/>
    </font>
  </fonts>
  <fills count="13">
    <fill>
      <patternFill patternType="none"/>
    </fill>
    <fill>
      <patternFill patternType="gray125"/>
    </fill>
    <fill>
      <patternFill patternType="solid">
        <fgColor rgb="FFFFFFFF"/>
        <bgColor rgb="FFFFFFFF"/>
      </patternFill>
    </fill>
    <fill>
      <patternFill patternType="solid">
        <fgColor rgb="FFF5F5F7"/>
        <bgColor rgb="FFF5F5F7"/>
      </patternFill>
    </fill>
    <fill>
      <patternFill patternType="solid">
        <fgColor rgb="FF1D1D1F"/>
        <bgColor rgb="FF1D1D1F"/>
      </patternFill>
    </fill>
    <fill>
      <patternFill patternType="solid">
        <fgColor rgb="FFFAFAFA"/>
        <bgColor rgb="FFFAFAFA"/>
      </patternFill>
    </fill>
    <fill>
      <patternFill patternType="solid">
        <fgColor rgb="FFFBFBFD"/>
        <bgColor rgb="FFFBFBFD"/>
      </patternFill>
    </fill>
    <fill>
      <patternFill patternType="solid">
        <fgColor rgb="FFE8E8ED"/>
        <bgColor rgb="FFE8E8ED"/>
      </patternFill>
    </fill>
    <fill>
      <patternFill patternType="solid">
        <fgColor rgb="FF1D1D1F"/>
        <bgColor indexed="64"/>
      </patternFill>
    </fill>
    <fill>
      <patternFill patternType="solid">
        <fgColor rgb="FFF5F5F7"/>
        <bgColor indexed="64"/>
      </patternFill>
    </fill>
    <fill>
      <patternFill patternType="solid">
        <fgColor rgb="FFFFFFFF"/>
        <bgColor indexed="64"/>
      </patternFill>
    </fill>
    <fill>
      <patternFill patternType="solid">
        <fgColor rgb="FFFAFAFA"/>
        <bgColor indexed="64"/>
      </patternFill>
    </fill>
    <fill>
      <patternFill patternType="solid">
        <fgColor rgb="FFE8E8ED"/>
        <bgColor indexed="64"/>
      </patternFill>
    </fill>
  </fills>
  <borders count="8">
    <border>
      <left/>
      <right/>
      <top/>
      <bottom/>
      <diagonal/>
    </border>
    <border>
      <left/>
      <right/>
      <top/>
      <bottom/>
      <diagonal/>
    </border>
    <border>
      <left/>
      <right/>
      <top/>
      <bottom/>
      <diagonal/>
    </border>
    <border>
      <left/>
      <right/>
      <top style="thin">
        <color rgb="FFD2D2D7"/>
      </top>
      <bottom/>
      <diagonal/>
    </border>
    <border>
      <left/>
      <right/>
      <top style="thin">
        <color rgb="FF86868B"/>
      </top>
      <bottom style="thin">
        <color rgb="FF86868B"/>
      </bottom>
      <diagonal/>
    </border>
    <border>
      <left/>
      <right/>
      <top/>
      <bottom style="medium">
        <color rgb="FF1D1D1F"/>
      </bottom>
      <diagonal/>
    </border>
    <border>
      <left/>
      <right/>
      <top style="thin">
        <color rgb="FF86868B"/>
      </top>
      <bottom/>
      <diagonal/>
    </border>
    <border>
      <left/>
      <right/>
      <top/>
      <bottom style="thin">
        <color rgb="FF86868B"/>
      </bottom>
      <diagonal/>
    </border>
  </borders>
  <cellStyleXfs count="5">
    <xf numFmtId="0" fontId="0" fillId="0" borderId="0"/>
    <xf numFmtId="43" fontId="15" fillId="0" borderId="0" applyFont="0" applyFill="0" applyBorder="0" applyAlignment="0" applyProtection="0"/>
    <xf numFmtId="0" fontId="19" fillId="0" borderId="2"/>
    <xf numFmtId="0" fontId="20" fillId="0" borderId="0" applyNumberFormat="0" applyFill="0" applyBorder="0" applyAlignment="0" applyProtection="0"/>
    <xf numFmtId="0" fontId="28" fillId="0" borderId="0" applyNumberFormat="0" applyFill="0" applyBorder="0" applyAlignment="0" applyProtection="0"/>
  </cellStyleXfs>
  <cellXfs count="150">
    <xf numFmtId="0" fontId="0" fillId="0" borderId="0" xfId="0"/>
    <xf numFmtId="164" fontId="4" fillId="4" borderId="1" xfId="0" applyNumberFormat="1" applyFont="1" applyFill="1" applyBorder="1" applyAlignment="1">
      <alignment horizontal="left" vertical="center"/>
    </xf>
    <xf numFmtId="164" fontId="4" fillId="4" borderId="1" xfId="0" applyNumberFormat="1" applyFont="1" applyFill="1" applyBorder="1" applyAlignment="1">
      <alignment horizontal="right" vertical="center"/>
    </xf>
    <xf numFmtId="164" fontId="5" fillId="2" borderId="1" xfId="0" applyNumberFormat="1" applyFont="1" applyFill="1" applyBorder="1" applyAlignment="1">
      <alignment horizontal="left" vertical="center"/>
    </xf>
    <xf numFmtId="164" fontId="5" fillId="2" borderId="1" xfId="0" applyNumberFormat="1" applyFont="1" applyFill="1" applyBorder="1" applyAlignment="1">
      <alignment horizontal="right" vertical="center"/>
    </xf>
    <xf numFmtId="164" fontId="6" fillId="3" borderId="1" xfId="0" applyNumberFormat="1" applyFont="1" applyFill="1" applyBorder="1" applyAlignment="1">
      <alignment horizontal="left" vertical="center"/>
    </xf>
    <xf numFmtId="164" fontId="6" fillId="3" borderId="1" xfId="0" applyNumberFormat="1" applyFont="1" applyFill="1" applyBorder="1" applyAlignment="1">
      <alignment horizontal="right" vertical="center"/>
    </xf>
    <xf numFmtId="164" fontId="8" fillId="2" borderId="1" xfId="0" applyNumberFormat="1" applyFont="1" applyFill="1" applyBorder="1" applyAlignment="1">
      <alignment horizontal="right" vertical="center"/>
    </xf>
    <xf numFmtId="164" fontId="8" fillId="5" borderId="1" xfId="0" applyNumberFormat="1" applyFont="1" applyFill="1" applyBorder="1" applyAlignment="1">
      <alignment horizontal="right" vertical="center"/>
    </xf>
    <xf numFmtId="164" fontId="6" fillId="3" borderId="3" xfId="0" applyNumberFormat="1" applyFont="1" applyFill="1" applyBorder="1" applyAlignment="1">
      <alignment horizontal="left" vertical="center"/>
    </xf>
    <xf numFmtId="164" fontId="9" fillId="3" borderId="3" xfId="0" applyNumberFormat="1" applyFont="1" applyFill="1" applyBorder="1" applyAlignment="1">
      <alignment horizontal="right" vertical="center"/>
    </xf>
    <xf numFmtId="164" fontId="9" fillId="3" borderId="1" xfId="0" applyNumberFormat="1" applyFont="1" applyFill="1" applyBorder="1" applyAlignment="1">
      <alignment horizontal="right" vertical="center"/>
    </xf>
    <xf numFmtId="164" fontId="10" fillId="6" borderId="1" xfId="0" applyNumberFormat="1" applyFont="1" applyFill="1" applyBorder="1" applyAlignment="1">
      <alignment horizontal="left" vertical="center"/>
    </xf>
    <xf numFmtId="164" fontId="10" fillId="6" borderId="1" xfId="0" applyNumberFormat="1" applyFont="1" applyFill="1" applyBorder="1" applyAlignment="1">
      <alignment horizontal="right" vertical="center"/>
    </xf>
    <xf numFmtId="164" fontId="11" fillId="7" borderId="4" xfId="0" applyNumberFormat="1" applyFont="1" applyFill="1" applyBorder="1" applyAlignment="1">
      <alignment horizontal="left" vertical="center"/>
    </xf>
    <xf numFmtId="164" fontId="11" fillId="7" borderId="4" xfId="0" applyNumberFormat="1" applyFont="1" applyFill="1" applyBorder="1" applyAlignment="1">
      <alignment horizontal="right" vertical="center"/>
    </xf>
    <xf numFmtId="164" fontId="12" fillId="4" borderId="1" xfId="0" applyNumberFormat="1" applyFont="1" applyFill="1" applyBorder="1" applyAlignment="1">
      <alignment horizontal="right" vertical="center"/>
    </xf>
    <xf numFmtId="164" fontId="13" fillId="4" borderId="1" xfId="0" applyNumberFormat="1" applyFont="1" applyFill="1" applyBorder="1" applyAlignment="1">
      <alignment horizontal="left" vertical="center"/>
    </xf>
    <xf numFmtId="164" fontId="11" fillId="3" borderId="1" xfId="0" applyNumberFormat="1" applyFont="1" applyFill="1" applyBorder="1" applyAlignment="1">
      <alignment vertical="center"/>
    </xf>
    <xf numFmtId="164" fontId="11" fillId="3" borderId="1" xfId="0" applyNumberFormat="1" applyFont="1" applyFill="1" applyBorder="1" applyAlignment="1">
      <alignment horizontal="right"/>
    </xf>
    <xf numFmtId="164" fontId="9" fillId="3" borderId="1" xfId="0" applyNumberFormat="1" applyFont="1" applyFill="1" applyBorder="1" applyAlignment="1">
      <alignment horizontal="right"/>
    </xf>
    <xf numFmtId="164" fontId="11" fillId="3" borderId="5" xfId="0" applyNumberFormat="1" applyFont="1" applyFill="1" applyBorder="1" applyAlignment="1">
      <alignment vertical="center"/>
    </xf>
    <xf numFmtId="164" fontId="11" fillId="3" borderId="5" xfId="0" applyNumberFormat="1" applyFont="1" applyFill="1" applyBorder="1" applyAlignment="1">
      <alignment horizontal="right"/>
    </xf>
    <xf numFmtId="164" fontId="9" fillId="3" borderId="5" xfId="0" applyNumberFormat="1" applyFont="1" applyFill="1" applyBorder="1" applyAlignment="1">
      <alignment horizontal="right"/>
    </xf>
    <xf numFmtId="164" fontId="2" fillId="0" borderId="0" xfId="0" applyNumberFormat="1" applyFont="1" applyAlignment="1">
      <alignment vertical="center"/>
    </xf>
    <xf numFmtId="0" fontId="0" fillId="0" borderId="0" xfId="0" applyAlignment="1">
      <alignment horizontal="right"/>
    </xf>
    <xf numFmtId="0" fontId="16" fillId="0" borderId="0" xfId="0" applyFont="1"/>
    <xf numFmtId="0" fontId="8" fillId="10" borderId="0" xfId="0" applyFont="1" applyFill="1" applyAlignment="1">
      <alignment horizontal="right"/>
    </xf>
    <xf numFmtId="0" fontId="8" fillId="11" borderId="0" xfId="0" applyFont="1" applyFill="1" applyAlignment="1">
      <alignment horizontal="right"/>
    </xf>
    <xf numFmtId="49" fontId="8" fillId="10" borderId="2" xfId="0" applyNumberFormat="1" applyFont="1" applyFill="1" applyBorder="1" applyAlignment="1">
      <alignment horizontal="right" vertical="center"/>
    </xf>
    <xf numFmtId="167" fontId="8" fillId="11" borderId="2" xfId="0" applyNumberFormat="1" applyFont="1" applyFill="1" applyBorder="1" applyAlignment="1">
      <alignment horizontal="right"/>
    </xf>
    <xf numFmtId="49" fontId="8" fillId="11" borderId="2" xfId="0" applyNumberFormat="1" applyFont="1" applyFill="1" applyBorder="1" applyAlignment="1">
      <alignment horizontal="right"/>
    </xf>
    <xf numFmtId="0" fontId="8" fillId="11" borderId="2" xfId="0" applyFont="1" applyFill="1" applyBorder="1" applyAlignment="1">
      <alignment horizontal="right"/>
    </xf>
    <xf numFmtId="167" fontId="8" fillId="10" borderId="2" xfId="0" applyNumberFormat="1" applyFont="1" applyFill="1" applyBorder="1" applyAlignment="1">
      <alignment horizontal="right"/>
    </xf>
    <xf numFmtId="49" fontId="8" fillId="10" borderId="2" xfId="0" applyNumberFormat="1" applyFont="1" applyFill="1" applyBorder="1" applyAlignment="1">
      <alignment horizontal="right"/>
    </xf>
    <xf numFmtId="0" fontId="8" fillId="10" borderId="2" xfId="0" applyFont="1" applyFill="1" applyBorder="1" applyAlignment="1">
      <alignment horizontal="right"/>
    </xf>
    <xf numFmtId="49" fontId="8" fillId="11" borderId="2" xfId="0" applyNumberFormat="1" applyFont="1" applyFill="1" applyBorder="1" applyAlignment="1">
      <alignment horizontal="right" vertical="center"/>
    </xf>
    <xf numFmtId="164" fontId="8" fillId="11" borderId="2" xfId="0" applyNumberFormat="1" applyFont="1" applyFill="1" applyBorder="1" applyAlignment="1">
      <alignment horizontal="right"/>
    </xf>
    <xf numFmtId="164" fontId="8" fillId="10" borderId="2" xfId="0" applyNumberFormat="1" applyFont="1" applyFill="1" applyBorder="1" applyAlignment="1">
      <alignment horizontal="right"/>
    </xf>
    <xf numFmtId="167" fontId="8" fillId="11" borderId="0" xfId="0" applyNumberFormat="1" applyFont="1" applyFill="1" applyAlignment="1">
      <alignment horizontal="right"/>
    </xf>
    <xf numFmtId="49" fontId="8" fillId="11" borderId="0" xfId="0" applyNumberFormat="1" applyFont="1" applyFill="1" applyAlignment="1">
      <alignment horizontal="right"/>
    </xf>
    <xf numFmtId="167" fontId="8" fillId="10" borderId="0" xfId="0" applyNumberFormat="1" applyFont="1" applyFill="1" applyAlignment="1">
      <alignment horizontal="right"/>
    </xf>
    <xf numFmtId="49" fontId="8" fillId="10" borderId="0" xfId="0" applyNumberFormat="1" applyFont="1" applyFill="1" applyAlignment="1">
      <alignment horizontal="right"/>
    </xf>
    <xf numFmtId="49" fontId="9" fillId="10" borderId="2" xfId="0" applyNumberFormat="1" applyFont="1" applyFill="1" applyBorder="1" applyAlignment="1">
      <alignment horizontal="right" vertical="center"/>
    </xf>
    <xf numFmtId="164" fontId="9" fillId="10" borderId="2" xfId="0" applyNumberFormat="1" applyFont="1" applyFill="1" applyBorder="1" applyAlignment="1">
      <alignment horizontal="right" vertical="center"/>
    </xf>
    <xf numFmtId="49" fontId="9" fillId="11" borderId="2" xfId="0" applyNumberFormat="1" applyFont="1" applyFill="1" applyBorder="1" applyAlignment="1">
      <alignment horizontal="right" vertical="center"/>
    </xf>
    <xf numFmtId="168" fontId="3" fillId="9" borderId="0" xfId="0" applyNumberFormat="1" applyFont="1" applyFill="1" applyAlignment="1">
      <alignment horizontal="right"/>
    </xf>
    <xf numFmtId="168" fontId="17" fillId="3" borderId="1" xfId="0" quotePrefix="1" applyNumberFormat="1" applyFont="1" applyFill="1" applyBorder="1" applyAlignment="1">
      <alignment horizontal="right" vertical="center"/>
    </xf>
    <xf numFmtId="168" fontId="17" fillId="3" borderId="1" xfId="0" applyNumberFormat="1" applyFont="1" applyFill="1" applyBorder="1" applyAlignment="1">
      <alignment horizontal="right" vertical="center"/>
    </xf>
    <xf numFmtId="168" fontId="9" fillId="10" borderId="2" xfId="0" applyNumberFormat="1" applyFont="1" applyFill="1" applyBorder="1" applyAlignment="1">
      <alignment horizontal="right" vertical="center"/>
    </xf>
    <xf numFmtId="168" fontId="9" fillId="10" borderId="2" xfId="0" applyNumberFormat="1" applyFont="1" applyFill="1" applyBorder="1" applyAlignment="1">
      <alignment horizontal="right"/>
    </xf>
    <xf numFmtId="49" fontId="9" fillId="10" borderId="2" xfId="0" applyNumberFormat="1" applyFont="1" applyFill="1" applyBorder="1" applyAlignment="1">
      <alignment horizontal="right"/>
    </xf>
    <xf numFmtId="0" fontId="9" fillId="10" borderId="2" xfId="0" applyFont="1" applyFill="1" applyBorder="1" applyAlignment="1">
      <alignment horizontal="right"/>
    </xf>
    <xf numFmtId="168" fontId="9" fillId="11" borderId="2" xfId="0" applyNumberFormat="1" applyFont="1" applyFill="1" applyBorder="1" applyAlignment="1">
      <alignment horizontal="right"/>
    </xf>
    <xf numFmtId="49" fontId="9" fillId="11" borderId="2" xfId="0" applyNumberFormat="1" applyFont="1" applyFill="1" applyBorder="1" applyAlignment="1">
      <alignment horizontal="right"/>
    </xf>
    <xf numFmtId="0" fontId="9" fillId="11" borderId="2" xfId="0" applyFont="1" applyFill="1" applyBorder="1" applyAlignment="1">
      <alignment horizontal="right"/>
    </xf>
    <xf numFmtId="165" fontId="9" fillId="11" borderId="2" xfId="0" applyNumberFormat="1" applyFont="1" applyFill="1" applyBorder="1" applyAlignment="1">
      <alignment horizontal="right" vertical="center"/>
    </xf>
    <xf numFmtId="166" fontId="9" fillId="10" borderId="2" xfId="1" applyNumberFormat="1" applyFont="1" applyFill="1" applyBorder="1" applyAlignment="1">
      <alignment horizontal="right"/>
    </xf>
    <xf numFmtId="166" fontId="9" fillId="11" borderId="2" xfId="1" applyNumberFormat="1" applyFont="1" applyFill="1" applyBorder="1" applyAlignment="1">
      <alignment horizontal="right"/>
    </xf>
    <xf numFmtId="166" fontId="8" fillId="10" borderId="2" xfId="1" applyNumberFormat="1" applyFont="1" applyFill="1" applyBorder="1" applyAlignment="1">
      <alignment horizontal="right"/>
    </xf>
    <xf numFmtId="166" fontId="8" fillId="11" borderId="2" xfId="1" applyNumberFormat="1" applyFont="1" applyFill="1" applyBorder="1" applyAlignment="1">
      <alignment horizontal="right"/>
    </xf>
    <xf numFmtId="166" fontId="8" fillId="11" borderId="0" xfId="1" applyNumberFormat="1" applyFont="1" applyFill="1" applyAlignment="1">
      <alignment horizontal="right"/>
    </xf>
    <xf numFmtId="166" fontId="8" fillId="10" borderId="0" xfId="1" applyNumberFormat="1" applyFont="1" applyFill="1" applyAlignment="1">
      <alignment horizontal="right"/>
    </xf>
    <xf numFmtId="166" fontId="0" fillId="0" borderId="0" xfId="1" applyNumberFormat="1" applyFont="1" applyAlignment="1">
      <alignment horizontal="right"/>
    </xf>
    <xf numFmtId="166" fontId="0" fillId="0" borderId="0" xfId="1" applyNumberFormat="1" applyFont="1"/>
    <xf numFmtId="3" fontId="9" fillId="10" borderId="2" xfId="1" applyNumberFormat="1" applyFont="1" applyFill="1" applyBorder="1" applyAlignment="1">
      <alignment horizontal="right" vertical="center"/>
    </xf>
    <xf numFmtId="0" fontId="9" fillId="10" borderId="2" xfId="0" applyFont="1" applyFill="1" applyBorder="1" applyAlignment="1">
      <alignment horizontal="right" vertical="center"/>
    </xf>
    <xf numFmtId="164" fontId="21" fillId="2" borderId="1" xfId="3" applyNumberFormat="1" applyFont="1" applyFill="1" applyBorder="1" applyAlignment="1">
      <alignment horizontal="left" vertical="center"/>
    </xf>
    <xf numFmtId="164" fontId="22" fillId="3" borderId="1" xfId="0" applyNumberFormat="1" applyFont="1" applyFill="1" applyBorder="1" applyAlignment="1">
      <alignment horizontal="right" vertical="center"/>
    </xf>
    <xf numFmtId="164" fontId="23" fillId="2" borderId="1" xfId="0" applyNumberFormat="1" applyFont="1" applyFill="1" applyBorder="1" applyAlignment="1">
      <alignment horizontal="left" vertical="center"/>
    </xf>
    <xf numFmtId="164" fontId="11" fillId="3" borderId="1" xfId="0" applyNumberFormat="1" applyFont="1" applyFill="1" applyBorder="1" applyAlignment="1">
      <alignment horizontal="left" vertical="center"/>
    </xf>
    <xf numFmtId="164" fontId="11" fillId="2" borderId="1" xfId="0" applyNumberFormat="1" applyFont="1" applyFill="1" applyBorder="1" applyAlignment="1">
      <alignment horizontal="right" vertical="center"/>
    </xf>
    <xf numFmtId="164" fontId="11" fillId="5" borderId="1" xfId="0" applyNumberFormat="1" applyFont="1" applyFill="1" applyBorder="1" applyAlignment="1">
      <alignment horizontal="right" vertical="center"/>
    </xf>
    <xf numFmtId="164" fontId="11" fillId="3" borderId="3" xfId="0" applyNumberFormat="1" applyFont="1" applyFill="1" applyBorder="1" applyAlignment="1">
      <alignment horizontal="right" vertical="center"/>
    </xf>
    <xf numFmtId="164" fontId="11" fillId="3" borderId="1" xfId="0" applyNumberFormat="1" applyFont="1" applyFill="1" applyBorder="1" applyAlignment="1">
      <alignment horizontal="right" vertical="center"/>
    </xf>
    <xf numFmtId="164" fontId="24" fillId="6" borderId="1" xfId="0" applyNumberFormat="1" applyFont="1" applyFill="1" applyBorder="1" applyAlignment="1">
      <alignment horizontal="right" vertical="center"/>
    </xf>
    <xf numFmtId="164" fontId="25" fillId="0" borderId="0" xfId="0" applyNumberFormat="1" applyFont="1" applyAlignment="1">
      <alignment vertical="center"/>
    </xf>
    <xf numFmtId="0" fontId="26" fillId="0" borderId="0" xfId="0" applyFont="1"/>
    <xf numFmtId="49" fontId="14" fillId="8" borderId="2" xfId="0" applyNumberFormat="1" applyFont="1" applyFill="1" applyBorder="1" applyAlignment="1">
      <alignment horizontal="center" vertical="center"/>
    </xf>
    <xf numFmtId="164" fontId="14" fillId="8" borderId="2" xfId="0" applyNumberFormat="1" applyFont="1" applyFill="1" applyBorder="1" applyAlignment="1">
      <alignment horizontal="center" vertical="center"/>
    </xf>
    <xf numFmtId="166" fontId="14" fillId="8" borderId="2" xfId="1" applyNumberFormat="1" applyFont="1" applyFill="1" applyBorder="1" applyAlignment="1">
      <alignment horizontal="center" vertical="center"/>
    </xf>
    <xf numFmtId="0" fontId="14" fillId="8" borderId="2" xfId="0" applyFont="1" applyFill="1" applyBorder="1" applyAlignment="1">
      <alignment horizontal="center" vertical="center"/>
    </xf>
    <xf numFmtId="0" fontId="0" fillId="0" borderId="0" xfId="0" applyAlignment="1">
      <alignment horizontal="center"/>
    </xf>
    <xf numFmtId="164" fontId="21" fillId="5" borderId="1" xfId="3" applyNumberFormat="1" applyFont="1" applyFill="1" applyBorder="1" applyAlignment="1">
      <alignment horizontal="left" vertical="center"/>
    </xf>
    <xf numFmtId="164" fontId="21" fillId="5" borderId="1" xfId="3" applyNumberFormat="1" applyFont="1" applyFill="1" applyBorder="1" applyAlignment="1">
      <alignment vertical="center"/>
    </xf>
    <xf numFmtId="164" fontId="21" fillId="2" borderId="1" xfId="3" applyNumberFormat="1" applyFont="1" applyFill="1" applyBorder="1" applyAlignment="1">
      <alignment vertical="center"/>
    </xf>
    <xf numFmtId="166" fontId="0" fillId="0" borderId="0" xfId="0" applyNumberFormat="1"/>
    <xf numFmtId="0" fontId="0" fillId="0" borderId="0" xfId="1" applyNumberFormat="1" applyFont="1"/>
    <xf numFmtId="164" fontId="8" fillId="11" borderId="0" xfId="0" applyNumberFormat="1" applyFont="1" applyFill="1" applyAlignment="1">
      <alignment horizontal="right"/>
    </xf>
    <xf numFmtId="164" fontId="8" fillId="10" borderId="0" xfId="0" applyNumberFormat="1" applyFont="1" applyFill="1" applyAlignment="1">
      <alignment horizontal="right"/>
    </xf>
    <xf numFmtId="164" fontId="9" fillId="9" borderId="0" xfId="0" applyNumberFormat="1" applyFont="1" applyFill="1" applyAlignment="1">
      <alignment horizontal="right"/>
    </xf>
    <xf numFmtId="164" fontId="8" fillId="10" borderId="0" xfId="1" applyNumberFormat="1" applyFont="1" applyFill="1" applyAlignment="1">
      <alignment horizontal="right"/>
    </xf>
    <xf numFmtId="164" fontId="9" fillId="9" borderId="3" xfId="0" applyNumberFormat="1" applyFont="1" applyFill="1" applyBorder="1" applyAlignment="1">
      <alignment horizontal="right"/>
    </xf>
    <xf numFmtId="164" fontId="9" fillId="7" borderId="6" xfId="0" applyNumberFormat="1" applyFont="1" applyFill="1" applyBorder="1" applyAlignment="1">
      <alignment horizontal="right" vertical="center"/>
    </xf>
    <xf numFmtId="164" fontId="12" fillId="8" borderId="6" xfId="0" applyNumberFormat="1" applyFont="1" applyFill="1" applyBorder="1" applyAlignment="1">
      <alignment horizontal="right"/>
    </xf>
    <xf numFmtId="0" fontId="0" fillId="0" borderId="0" xfId="0" applyAlignment="1">
      <alignment wrapText="1"/>
    </xf>
    <xf numFmtId="0" fontId="4" fillId="8" borderId="0" xfId="0" applyFont="1" applyFill="1"/>
    <xf numFmtId="164" fontId="21" fillId="11" borderId="1" xfId="3" applyNumberFormat="1" applyFont="1" applyFill="1" applyBorder="1" applyAlignment="1">
      <alignment horizontal="left" vertical="center"/>
    </xf>
    <xf numFmtId="0" fontId="16" fillId="0" borderId="0" xfId="0" applyFont="1" applyAlignment="1">
      <alignment horizontal="right"/>
    </xf>
    <xf numFmtId="49" fontId="29" fillId="9" borderId="1" xfId="0" applyNumberFormat="1" applyFont="1" applyFill="1" applyBorder="1" applyAlignment="1">
      <alignment horizontal="left" vertical="center"/>
    </xf>
    <xf numFmtId="0" fontId="1" fillId="0" borderId="0" xfId="0" applyFont="1"/>
    <xf numFmtId="164" fontId="9" fillId="12" borderId="4" xfId="0" applyNumberFormat="1" applyFont="1" applyFill="1" applyBorder="1" applyAlignment="1">
      <alignment horizontal="right" vertical="center"/>
    </xf>
    <xf numFmtId="49" fontId="14" fillId="8" borderId="0" xfId="0" applyNumberFormat="1" applyFont="1" applyFill="1" applyAlignment="1">
      <alignment horizontal="center"/>
    </xf>
    <xf numFmtId="0" fontId="0" fillId="0" borderId="0" xfId="0" applyAlignment="1">
      <alignment vertical="top" wrapText="1"/>
    </xf>
    <xf numFmtId="0" fontId="31" fillId="0" borderId="2" xfId="3" applyNumberFormat="1" applyFont="1" applyFill="1" applyBorder="1" applyAlignment="1">
      <alignment horizontal="right"/>
    </xf>
    <xf numFmtId="49" fontId="27" fillId="0" borderId="2" xfId="0" applyNumberFormat="1" applyFont="1" applyBorder="1" applyAlignment="1">
      <alignment horizontal="right"/>
    </xf>
    <xf numFmtId="0" fontId="12" fillId="8" borderId="2" xfId="3" applyNumberFormat="1" applyFont="1" applyFill="1" applyBorder="1" applyAlignment="1">
      <alignment horizontal="right"/>
    </xf>
    <xf numFmtId="164" fontId="18" fillId="8" borderId="2" xfId="0" applyNumberFormat="1" applyFont="1" applyFill="1" applyBorder="1" applyAlignment="1">
      <alignment horizontal="right"/>
    </xf>
    <xf numFmtId="164" fontId="14" fillId="8" borderId="2" xfId="0" applyNumberFormat="1" applyFont="1" applyFill="1" applyBorder="1" applyAlignment="1">
      <alignment horizontal="right"/>
    </xf>
    <xf numFmtId="0" fontId="3" fillId="9" borderId="2" xfId="3" applyNumberFormat="1" applyFont="1" applyFill="1" applyBorder="1" applyAlignment="1">
      <alignment horizontal="center"/>
    </xf>
    <xf numFmtId="0" fontId="3" fillId="9" borderId="2" xfId="0" applyFont="1" applyFill="1" applyBorder="1" applyAlignment="1">
      <alignment horizontal="left"/>
    </xf>
    <xf numFmtId="0" fontId="3" fillId="9" borderId="2" xfId="0" applyFont="1" applyFill="1" applyBorder="1" applyAlignment="1">
      <alignment horizontal="right"/>
    </xf>
    <xf numFmtId="168" fontId="3" fillId="9" borderId="2" xfId="0" applyNumberFormat="1" applyFont="1" applyFill="1" applyBorder="1" applyAlignment="1">
      <alignment horizontal="right"/>
    </xf>
    <xf numFmtId="0" fontId="7" fillId="10" borderId="2" xfId="0" applyFont="1" applyFill="1" applyBorder="1" applyAlignment="1">
      <alignment horizontal="center"/>
    </xf>
    <xf numFmtId="0" fontId="7" fillId="10" borderId="2" xfId="0" applyFont="1" applyFill="1" applyBorder="1" applyAlignment="1">
      <alignment horizontal="left"/>
    </xf>
    <xf numFmtId="166" fontId="6" fillId="10" borderId="2" xfId="1" applyNumberFormat="1" applyFont="1" applyFill="1" applyBorder="1" applyAlignment="1">
      <alignment horizontal="right"/>
    </xf>
    <xf numFmtId="0" fontId="7" fillId="11" borderId="2" xfId="0" applyFont="1" applyFill="1" applyBorder="1" applyAlignment="1">
      <alignment horizontal="center"/>
    </xf>
    <xf numFmtId="0" fontId="7" fillId="11" borderId="2" xfId="0" applyFont="1" applyFill="1" applyBorder="1" applyAlignment="1">
      <alignment horizontal="left"/>
    </xf>
    <xf numFmtId="166" fontId="6" fillId="11" borderId="2" xfId="1" applyNumberFormat="1" applyFont="1" applyFill="1" applyBorder="1" applyAlignment="1">
      <alignment horizontal="right"/>
    </xf>
    <xf numFmtId="166" fontId="8" fillId="11" borderId="2" xfId="0" applyNumberFormat="1" applyFont="1" applyFill="1" applyBorder="1" applyAlignment="1">
      <alignment horizontal="right"/>
    </xf>
    <xf numFmtId="166" fontId="8" fillId="10" borderId="2" xfId="0" applyNumberFormat="1" applyFont="1" applyFill="1" applyBorder="1" applyAlignment="1">
      <alignment horizontal="right"/>
    </xf>
    <xf numFmtId="0" fontId="30" fillId="10" borderId="2" xfId="0" applyFont="1" applyFill="1" applyBorder="1"/>
    <xf numFmtId="0" fontId="30" fillId="10" borderId="2" xfId="0" applyFont="1" applyFill="1" applyBorder="1" applyAlignment="1">
      <alignment horizontal="right"/>
    </xf>
    <xf numFmtId="0" fontId="0" fillId="10" borderId="2" xfId="0" applyFill="1" applyBorder="1"/>
    <xf numFmtId="166" fontId="0" fillId="10" borderId="2" xfId="1" applyNumberFormat="1" applyFont="1" applyFill="1" applyBorder="1"/>
    <xf numFmtId="164" fontId="14" fillId="8" borderId="2" xfId="1" applyNumberFormat="1" applyFont="1" applyFill="1" applyBorder="1" applyAlignment="1">
      <alignment horizontal="right"/>
    </xf>
    <xf numFmtId="168" fontId="3" fillId="9" borderId="2" xfId="1" applyNumberFormat="1" applyFont="1" applyFill="1" applyBorder="1" applyAlignment="1">
      <alignment horizontal="right"/>
    </xf>
    <xf numFmtId="0" fontId="32" fillId="0" borderId="2" xfId="3" applyNumberFormat="1" applyFont="1" applyFill="1" applyBorder="1" applyAlignment="1">
      <alignment horizontal="right"/>
    </xf>
    <xf numFmtId="0" fontId="33" fillId="10" borderId="0" xfId="0" applyFont="1" applyFill="1"/>
    <xf numFmtId="168" fontId="16" fillId="0" borderId="0" xfId="0" applyNumberFormat="1" applyFont="1"/>
    <xf numFmtId="164" fontId="0" fillId="0" borderId="0" xfId="0" applyNumberFormat="1"/>
    <xf numFmtId="0" fontId="33" fillId="10" borderId="2" xfId="0" applyFont="1" applyFill="1" applyBorder="1"/>
    <xf numFmtId="0" fontId="0" fillId="0" borderId="2" xfId="0" applyBorder="1"/>
    <xf numFmtId="164" fontId="8" fillId="5" borderId="2" xfId="0" applyNumberFormat="1" applyFont="1" applyFill="1" applyBorder="1" applyAlignment="1">
      <alignment horizontal="right" vertical="center"/>
    </xf>
    <xf numFmtId="0" fontId="0" fillId="0" borderId="3" xfId="0" applyBorder="1"/>
    <xf numFmtId="164" fontId="8" fillId="2" borderId="2" xfId="0" applyNumberFormat="1" applyFont="1" applyFill="1" applyBorder="1" applyAlignment="1">
      <alignment horizontal="right" vertical="center"/>
    </xf>
    <xf numFmtId="164" fontId="9" fillId="12" borderId="2" xfId="0" applyNumberFormat="1" applyFont="1" applyFill="1" applyBorder="1" applyAlignment="1">
      <alignment horizontal="right"/>
    </xf>
    <xf numFmtId="0" fontId="0" fillId="0" borderId="6" xfId="0" applyBorder="1"/>
    <xf numFmtId="164" fontId="9" fillId="12" borderId="6" xfId="0" applyNumberFormat="1" applyFont="1" applyFill="1" applyBorder="1" applyAlignment="1">
      <alignment horizontal="right"/>
    </xf>
    <xf numFmtId="164" fontId="9" fillId="12" borderId="6" xfId="0" applyNumberFormat="1" applyFont="1" applyFill="1" applyBorder="1" applyAlignment="1">
      <alignment horizontal="right" vertical="center"/>
    </xf>
    <xf numFmtId="164" fontId="8" fillId="2" borderId="6" xfId="0" applyNumberFormat="1" applyFont="1" applyFill="1" applyBorder="1" applyAlignment="1">
      <alignment horizontal="right" vertical="center"/>
    </xf>
    <xf numFmtId="0" fontId="33" fillId="10" borderId="6" xfId="0" applyFont="1" applyFill="1" applyBorder="1"/>
    <xf numFmtId="164" fontId="12" fillId="4" borderId="6" xfId="0" applyNumberFormat="1" applyFont="1" applyFill="1" applyBorder="1" applyAlignment="1">
      <alignment horizontal="right" vertical="center"/>
    </xf>
    <xf numFmtId="164" fontId="9" fillId="7" borderId="2" xfId="0" applyNumberFormat="1" applyFont="1" applyFill="1" applyBorder="1" applyAlignment="1">
      <alignment horizontal="right" vertical="center"/>
    </xf>
    <xf numFmtId="164" fontId="8" fillId="5" borderId="7" xfId="0" applyNumberFormat="1" applyFont="1" applyFill="1" applyBorder="1" applyAlignment="1">
      <alignment horizontal="right" vertical="center"/>
    </xf>
    <xf numFmtId="0" fontId="0" fillId="0" borderId="7" xfId="0" applyBorder="1"/>
    <xf numFmtId="164" fontId="8" fillId="11" borderId="7" xfId="0" applyNumberFormat="1" applyFont="1" applyFill="1" applyBorder="1" applyAlignment="1">
      <alignment horizontal="right"/>
    </xf>
    <xf numFmtId="164" fontId="0" fillId="0" borderId="5" xfId="0" applyNumberFormat="1" applyBorder="1"/>
    <xf numFmtId="0" fontId="0" fillId="0" borderId="5" xfId="0" applyBorder="1"/>
    <xf numFmtId="164" fontId="9" fillId="9" borderId="5" xfId="0" applyNumberFormat="1" applyFont="1" applyFill="1" applyBorder="1" applyAlignment="1">
      <alignment horizontal="right"/>
    </xf>
  </cellXfs>
  <cellStyles count="5">
    <cellStyle name="Гиперссылка" xfId="3" builtinId="8"/>
    <cellStyle name="Обычный" xfId="0" builtinId="0"/>
    <cellStyle name="Обычный 2" xfId="2" xr:uid="{A1CD73B6-11CB-4EC7-ADCA-545BEB7C0312}"/>
    <cellStyle name="Открывавшаяся гиперссылка" xfId="4" builtinId="9" customBuiltin="1"/>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32" Type="http://schemas.microsoft.com/office/2017/10/relationships/person" Target="persons/pers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30" Type="http://schemas.microsoft.com/office/2017/10/relationships/person" Target="persons/person2.xml"/></Relationships>
</file>

<file path=xl/persons/person.xml><?xml version="1.0" encoding="utf-8"?>
<personList xmlns="http://schemas.microsoft.com/office/spreadsheetml/2018/threadedcomments" xmlns:x="http://schemas.openxmlformats.org/spreadsheetml/2006/main"/>
</file>

<file path=xl/persons/person0.xml><?xml version="1.0" encoding="utf-8"?>
<x18tc:personList xmlns:x18tc="http://schemas.microsoft.com/office/spreadsheetml/2018/threadedcomments"/>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B5CBC57-BD6A-4FBD-9A87-950CFAFA07A2}">
  <we:reference id="wa200009404" version="1.0.0.8" store="en-US" storeType="OMEX"/>
  <we:alternateReferences>
    <we:reference id="wa200009404" version="1.0.0.8" store="en-US" storeType="OMEX"/>
  </we:alternateReferences>
  <we:properties>
    <we:property name="Office.AutoShowTaskpaneWithDocument" value="true"/>
    <we:property name="claude.fileId" value="&quot;ebc6fc48-b6d1-44a2-abb8-9c6fdef031a0&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B4970-B557-464C-BF8D-F0F9500FACF8}">
  <sheetPr codeName="Лист24"/>
  <dimension ref="A1:C29"/>
  <sheetViews>
    <sheetView topLeftCell="B1" workbookViewId="0">
      <selection activeCell="B2" sqref="B2:B20"/>
    </sheetView>
  </sheetViews>
  <sheetFormatPr defaultRowHeight="15"/>
  <cols>
    <col min="1" max="1" width="21.7109375" bestFit="1" customWidth="1"/>
    <col min="2" max="2" width="124.28515625" customWidth="1"/>
    <col min="3" max="3" width="18.5703125" bestFit="1" customWidth="1"/>
  </cols>
  <sheetData>
    <row r="1" spans="1:3">
      <c r="A1" t="s">
        <v>76</v>
      </c>
      <c r="B1" t="s">
        <v>80</v>
      </c>
      <c r="C1" t="s">
        <v>77</v>
      </c>
    </row>
    <row r="2" spans="1:3" ht="366" customHeight="1">
      <c r="A2" s="95" t="s">
        <v>132</v>
      </c>
      <c r="B2" s="103" t="s">
        <v>133</v>
      </c>
    </row>
    <row r="3" spans="1:3" ht="409.5" customHeight="1">
      <c r="B3" s="103"/>
    </row>
    <row r="4" spans="1:3" ht="409.5" customHeight="1">
      <c r="B4" s="103"/>
    </row>
    <row r="5" spans="1:3" ht="409.5" customHeight="1">
      <c r="B5" s="103"/>
    </row>
    <row r="6" spans="1:3" ht="409.5" customHeight="1">
      <c r="B6" s="103"/>
    </row>
    <row r="7" spans="1:3" ht="409.5" customHeight="1">
      <c r="B7" s="103"/>
    </row>
    <row r="8" spans="1:3" ht="409.5" customHeight="1">
      <c r="B8" s="103"/>
    </row>
    <row r="9" spans="1:3" ht="409.5" customHeight="1">
      <c r="B9" s="103"/>
    </row>
    <row r="10" spans="1:3" ht="409.5" customHeight="1">
      <c r="B10" s="103"/>
    </row>
    <row r="11" spans="1:3" ht="409.5" customHeight="1">
      <c r="B11" s="103"/>
    </row>
    <row r="12" spans="1:3" ht="409.5" customHeight="1">
      <c r="B12" s="103"/>
    </row>
    <row r="13" spans="1:3" ht="409.5" customHeight="1">
      <c r="B13" s="103"/>
    </row>
    <row r="14" spans="1:3" ht="409.5" customHeight="1">
      <c r="B14" s="103"/>
    </row>
    <row r="15" spans="1:3" ht="409.5" customHeight="1">
      <c r="B15" s="103"/>
    </row>
    <row r="16" spans="1:3" ht="409.5" customHeight="1">
      <c r="B16" s="103"/>
    </row>
    <row r="17" spans="2:2" ht="409.5" customHeight="1">
      <c r="B17" s="103"/>
    </row>
    <row r="18" spans="2:2" ht="409.5" customHeight="1">
      <c r="B18" s="103"/>
    </row>
    <row r="19" spans="2:2" ht="409.5" customHeight="1">
      <c r="B19" s="103"/>
    </row>
    <row r="20" spans="2:2" ht="409.5" customHeight="1">
      <c r="B20" s="103"/>
    </row>
    <row r="21" spans="2:2" ht="409.5" customHeight="1"/>
    <row r="22" spans="2:2" ht="409.5" customHeight="1"/>
    <row r="23" spans="2:2" ht="409.5" customHeight="1"/>
    <row r="24" spans="2:2" ht="409.5" customHeight="1"/>
    <row r="25" spans="2:2" ht="409.5" customHeight="1"/>
    <row r="26" spans="2:2" ht="409.5" customHeight="1"/>
    <row r="27" spans="2:2" ht="409.5" customHeight="1"/>
    <row r="28" spans="2:2" ht="409.5" customHeight="1"/>
    <row r="29" spans="2:2" ht="409.5" customHeight="1"/>
  </sheetData>
  <mergeCells count="1">
    <mergeCell ref="B2:B2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7579-EEB2-4F8E-B533-BB8902FEDDF1}">
  <sheetPr codeName="Лист11"/>
  <dimension ref="A1:CP53"/>
  <sheetViews>
    <sheetView zoomScale="112" workbookViewId="0">
      <pane xSplit="3" ySplit="3" topLeftCell="W4" activePane="bottomRight" state="frozen"/>
      <selection pane="topRight" activeCell="D1" sqref="D1"/>
      <selection pane="bottomLeft" activeCell="A4" sqref="A4"/>
      <selection pane="bottomRight" activeCell="C1" sqref="C1"/>
    </sheetView>
  </sheetViews>
  <sheetFormatPr defaultRowHeight="15"/>
  <cols>
    <col min="1" max="1" width="5" customWidth="1"/>
    <col min="2" max="2" width="41.140625"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Отчет!A24</f>
        <v>Прочие расходы [OPEX]</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Справочник!O2</f>
        <v>Проживание и размещение ИТР</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Справочник!O3</f>
        <v>Транспорт и логистика ИТР</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Справочник!O4</f>
        <v>Охрана труда, медосмотры, допуски</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Справочник!O5</f>
        <v>Бытовое обеспечение объекта</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Справочник!O6</f>
        <v>Почтовые и курьерские услуги</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IF(Справочник!O7="","",Справочник!O7)</f>
        <v>Обучение и повышение квалификации</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IF(Справочник!O8="","",Справочник!O8)</f>
        <v>Непредвиденные</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IF(Справочник!O9="","",Справочник!O9)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IF(Справочник!O10="","",Справочник!O10)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IF(Справочник!O11="","",Справочник!O11)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IF(Справочник!O12="","",Справочник!O12)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IF(Справочник!O13="","",Справочник!O13)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IF(Справочник!O14="","",Справочник!O14)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IF(Справочник!O15="","",Справочник!O15)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IF(Справочник!O16="","",Справочник!O16)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IF(Справочник!O17="","",Справочник!O17)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IF(Справочник!O18="","",Справочник!O18)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row r="52" spans="3:25">
      <c r="C52" s="86"/>
      <c r="D52" s="86"/>
      <c r="E52" s="86"/>
      <c r="F52" s="86"/>
      <c r="G52" s="86"/>
      <c r="H52" s="86"/>
      <c r="I52" s="86"/>
      <c r="J52" s="86"/>
      <c r="K52" s="86"/>
      <c r="L52" s="86"/>
      <c r="M52" s="86"/>
      <c r="N52" s="86"/>
      <c r="O52" s="86"/>
      <c r="P52" s="86"/>
      <c r="Q52" s="86"/>
      <c r="R52" s="86"/>
      <c r="S52" s="86"/>
      <c r="T52" s="86"/>
      <c r="U52" s="86"/>
      <c r="V52" s="86"/>
      <c r="W52" s="86"/>
      <c r="X52" s="86"/>
      <c r="Y52" s="86"/>
    </row>
    <row r="53" spans="3:25">
      <c r="C53" s="86"/>
      <c r="D53" s="86"/>
      <c r="E53" s="86"/>
      <c r="F53" s="86"/>
      <c r="G53" s="86"/>
      <c r="H53" s="86"/>
      <c r="I53" s="86"/>
      <c r="J53" s="86"/>
      <c r="K53" s="86"/>
      <c r="L53" s="86"/>
      <c r="M53" s="86"/>
      <c r="N53" s="86"/>
      <c r="O53" s="86"/>
      <c r="P53" s="86"/>
      <c r="Q53" s="86"/>
      <c r="R53" s="86"/>
      <c r="S53" s="86"/>
      <c r="T53" s="86"/>
      <c r="U53" s="86"/>
      <c r="V53" s="86"/>
      <c r="W53" s="86"/>
      <c r="X53" s="86"/>
      <c r="Y53" s="8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64693-ED81-4F11-B004-C3292D3C1101}">
  <sheetPr codeName="Лист12"/>
  <dimension ref="A1:CP51"/>
  <sheetViews>
    <sheetView zoomScale="112" workbookViewId="0">
      <pane xSplit="3" ySplit="3" topLeftCell="E4" activePane="bottomRight" state="frozen"/>
      <selection pane="topRight" activeCell="D1" sqref="D1"/>
      <selection pane="bottomLeft" activeCell="A4" sqref="A4"/>
      <selection pane="bottomRight" activeCell="E4" sqref="E4"/>
    </sheetView>
  </sheetViews>
  <sheetFormatPr defaultRowHeight="15"/>
  <cols>
    <col min="1" max="1" width="5" customWidth="1"/>
    <col min="2" max="2" width="31.85546875" bestFit="1"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 min="26" max="26" width="13.5703125" bestFit="1" customWidth="1"/>
    <col min="27" max="27" width="13.28515625" bestFit="1" customWidth="1"/>
    <col min="28" max="28" width="13.42578125" bestFit="1" customWidth="1"/>
    <col min="29" max="29" width="13.7109375" bestFit="1" customWidth="1"/>
    <col min="30" max="30" width="13.28515625" bestFit="1" customWidth="1"/>
    <col min="31" max="31" width="13.5703125" bestFit="1" customWidth="1"/>
    <col min="32" max="32" width="13.28515625" bestFit="1" customWidth="1"/>
    <col min="33" max="33" width="13.42578125" bestFit="1" customWidth="1"/>
    <col min="34" max="34" width="13.7109375" bestFit="1" customWidth="1"/>
    <col min="35" max="35" width="13.28515625" bestFit="1" customWidth="1"/>
    <col min="36" max="36" width="13.5703125" bestFit="1" customWidth="1"/>
    <col min="37" max="37" width="13.28515625" bestFit="1" customWidth="1"/>
    <col min="38" max="38" width="13.42578125" bestFit="1" customWidth="1"/>
    <col min="39" max="39" width="13.7109375" bestFit="1" customWidth="1"/>
    <col min="40" max="40" width="13.28515625" bestFit="1" customWidth="1"/>
    <col min="41" max="41" width="13.5703125" bestFit="1" customWidth="1"/>
    <col min="42" max="42" width="13.28515625" bestFit="1" customWidth="1"/>
    <col min="43" max="43" width="13.42578125" bestFit="1" customWidth="1"/>
    <col min="44" max="44" width="13.7109375" bestFit="1" customWidth="1"/>
    <col min="45" max="45" width="13.28515625" bestFit="1" customWidth="1"/>
    <col min="46" max="46" width="13.5703125" bestFit="1" customWidth="1"/>
    <col min="47" max="47" width="13.28515625" bestFit="1" customWidth="1"/>
    <col min="48" max="48" width="13.5703125" bestFit="1" customWidth="1"/>
    <col min="49" max="49" width="13.85546875" bestFit="1" customWidth="1"/>
    <col min="50" max="50" width="13.42578125" bestFit="1" customWidth="1"/>
    <col min="51" max="51" width="13.7109375" bestFit="1" customWidth="1"/>
    <col min="52" max="52" width="13.42578125" bestFit="1" customWidth="1"/>
    <col min="53" max="53" width="13.5703125" bestFit="1" customWidth="1"/>
    <col min="54" max="54" width="13.85546875" bestFit="1" customWidth="1"/>
    <col min="55" max="55" width="13.42578125" bestFit="1" customWidth="1"/>
    <col min="56" max="56" width="13.7109375" bestFit="1" customWidth="1"/>
    <col min="57" max="57" width="13.42578125" bestFit="1" customWidth="1"/>
    <col min="58" max="58" width="13.5703125" bestFit="1" customWidth="1"/>
    <col min="59" max="59" width="13.85546875" bestFit="1" customWidth="1"/>
    <col min="60" max="60" width="13.42578125" bestFit="1" customWidth="1"/>
    <col min="61" max="61" width="13.7109375" bestFit="1" customWidth="1"/>
    <col min="62" max="62" width="13.42578125" bestFit="1" customWidth="1"/>
    <col min="63" max="63" width="13.5703125" bestFit="1" customWidth="1"/>
    <col min="64" max="64" width="13.85546875" bestFit="1" customWidth="1"/>
    <col min="65" max="65" width="13.42578125" bestFit="1" customWidth="1"/>
    <col min="66" max="66" width="13.7109375" bestFit="1" customWidth="1"/>
    <col min="67" max="67" width="13.42578125" bestFit="1" customWidth="1"/>
    <col min="68" max="68" width="13.5703125" bestFit="1"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Отчет!A28</f>
        <v>Налоговые платежи [Taxes]</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Справочник!P2</f>
        <v>НДС</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Справочник!P3</f>
        <v>Налог на прибыль</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IF(Справочник!P4="","",Справочник!P4)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IF(Справочник!P5="","",Справочник!P5)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IF(Справочник!P6="","",Справочник!P6)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IF(Справочник!P7="","",Справочник!P7)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IF(Справочник!P8="","",Справочник!P8)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IF(Справочник!P9="","",Справочник!P9)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IF(Справочник!P10="","",Справочник!P10)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IF(Справочник!P11="","",Справочник!P11)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IF(Справочник!P12="","",Справочник!P12)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IF(Справочник!P13="","",Справочник!P13)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IF(Справочник!P14="","",Справочник!P14)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IF(Справочник!P15="","",Справочник!P15)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IF(Справочник!P16="","",Справочник!P16)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IF(Справочник!P17="","",Справочник!P17)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IF(Справочник!P18="","",Справочник!P18)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CA845-2087-43A6-9B2A-90969241E4C9}">
  <sheetPr codeName="Лист13"/>
  <dimension ref="A1:CP51"/>
  <sheetViews>
    <sheetView zoomScale="122" workbookViewId="0">
      <pane xSplit="3" ySplit="3" topLeftCell="D4" activePane="bottomRight" state="frozen"/>
      <selection pane="topRight" activeCell="D1" sqref="D1"/>
      <selection pane="bottomLeft" activeCell="A4" sqref="A4"/>
      <selection pane="bottomRight" activeCell="D4" sqref="D4"/>
    </sheetView>
  </sheetViews>
  <sheetFormatPr defaultRowHeight="15"/>
  <cols>
    <col min="1" max="1" width="5" customWidth="1"/>
    <col min="2" max="2" width="40.7109375" bestFit="1"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Отчет!A36</f>
        <v>Финансовые поступления [Finance]</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Справочник!Q2</f>
        <v>Получение займов</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Справочник!Q3</f>
        <v>Проценты по займам</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IF(Справочник!Q4="","",Справочник!Q4)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IF(Справочник!Q5="","",Справочник!Q5)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IF(Справочник!Q6="","",Справочник!Q6)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IF(Справочник!Q7="","",Справочник!Q7)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IF(Справочник!Q8="","",Справочник!Q8)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IF(Справочник!Q9="","",Справочник!Q9)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IF(Справочник!Q10="","",Справочник!Q10)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IF(Справочник!Q11="","",Справочник!Q11)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IF(Справочник!Q12="","",Справочник!Q12)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IF(Справочник!Q13="","",Справочник!Q13)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IF(Справочник!Q14="","",Справочник!Q14)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IF(Справочник!Q15="","",Справочник!Q15)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IF(Справочник!Q16="","",Справочник!Q16)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IF(Справочник!Q17="","",Справочник!Q17)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IF(Справочник!Q18="","",Справочник!Q18)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C40E-9DBC-4CCE-ABBD-343E74626B77}">
  <sheetPr codeName="Лист14"/>
  <dimension ref="A1:CP51"/>
  <sheetViews>
    <sheetView zoomScale="112" workbookViewId="0">
      <pane xSplit="3" ySplit="3" topLeftCell="AE4" activePane="bottomRight" state="frozen"/>
      <selection pane="topRight" activeCell="D1" sqref="D1"/>
      <selection pane="bottomLeft" activeCell="A4" sqref="A4"/>
      <selection pane="bottomRight" activeCell="AE22" sqref="AE22"/>
    </sheetView>
  </sheetViews>
  <sheetFormatPr defaultRowHeight="15"/>
  <cols>
    <col min="1" max="1" width="5" customWidth="1"/>
    <col min="2" max="2" width="35.7109375" bestFit="1" customWidth="1"/>
    <col min="3" max="3" width="6.42578125" bestFit="1" customWidth="1"/>
    <col min="4" max="4" width="13.5703125" bestFit="1" customWidth="1"/>
    <col min="5" max="5" width="13.28515625" bestFit="1" customWidth="1"/>
    <col min="6" max="6" width="13.42578125" bestFit="1" customWidth="1"/>
    <col min="7" max="7" width="13.5703125" bestFit="1" customWidth="1"/>
    <col min="8" max="8" width="13.5703125" customWidth="1"/>
    <col min="9" max="9" width="13.7109375" bestFit="1" customWidth="1"/>
    <col min="10" max="10" width="13.28515625" bestFit="1" customWidth="1"/>
    <col min="11" max="11" width="13.5703125" bestFit="1" customWidth="1"/>
    <col min="12" max="12" width="13.28515625" bestFit="1" customWidth="1"/>
    <col min="13" max="13" width="13.42578125" bestFit="1" customWidth="1"/>
    <col min="14" max="15" width="13.5703125" bestFit="1" customWidth="1"/>
    <col min="16" max="16" width="13.7109375" customWidth="1"/>
    <col min="17" max="17" width="13.28515625" bestFit="1" customWidth="1"/>
    <col min="18" max="18" width="13.5703125" customWidth="1"/>
    <col min="19" max="19" width="13.28515625" bestFit="1" customWidth="1"/>
    <col min="20" max="20" width="13.42578125" customWidth="1"/>
    <col min="21" max="22" width="13.5703125" bestFit="1" customWidth="1"/>
    <col min="23" max="23" width="13.7109375" bestFit="1" customWidth="1"/>
    <col min="24" max="24" width="13.28515625" bestFit="1" customWidth="1"/>
    <col min="25" max="25" width="13.5703125" bestFit="1" customWidth="1"/>
    <col min="26" max="26" width="13.28515625" bestFit="1" customWidth="1"/>
    <col min="27" max="27" width="13.42578125" bestFit="1" customWidth="1"/>
    <col min="28" max="29" width="13.5703125" bestFit="1" customWidth="1"/>
    <col min="30" max="30" width="13.7109375" bestFit="1" customWidth="1"/>
    <col min="31" max="31" width="13.28515625" bestFit="1" customWidth="1"/>
    <col min="32" max="32" width="13.5703125" bestFit="1" customWidth="1"/>
    <col min="33" max="33" width="13.28515625" bestFit="1" customWidth="1"/>
    <col min="34" max="34" width="13.5703125" bestFit="1" customWidth="1"/>
    <col min="35" max="36" width="13.7109375" bestFit="1" customWidth="1"/>
    <col min="37" max="37" width="13.85546875" bestFit="1" customWidth="1"/>
    <col min="38" max="38" width="13.42578125" bestFit="1" customWidth="1"/>
    <col min="39" max="39" width="13.7109375" bestFit="1" customWidth="1"/>
    <col min="40" max="40" width="13.42578125" bestFit="1" customWidth="1"/>
    <col min="41" max="41" width="13.5703125" bestFit="1" customWidth="1"/>
    <col min="42" max="43" width="13.7109375" bestFit="1" customWidth="1"/>
    <col min="44" max="44" width="13.85546875" bestFit="1" customWidth="1"/>
    <col min="45" max="45" width="13.42578125" bestFit="1" customWidth="1"/>
    <col min="46" max="46" width="13.7109375" bestFit="1" customWidth="1"/>
    <col min="47" max="47" width="13.42578125" bestFit="1" customWidth="1"/>
    <col min="48" max="48" width="13.5703125" bestFit="1" customWidth="1"/>
    <col min="49" max="50" width="13.7109375" bestFit="1" customWidth="1"/>
    <col min="51" max="51" width="13.85546875" bestFit="1" customWidth="1"/>
    <col min="52" max="52" width="13.42578125" bestFit="1" customWidth="1"/>
    <col min="53" max="53" width="13.7109375" bestFit="1" customWidth="1"/>
    <col min="54" max="54" width="13.42578125" bestFit="1" customWidth="1"/>
    <col min="55" max="55" width="13.5703125" bestFit="1" customWidth="1"/>
    <col min="56" max="57" width="13.7109375" bestFit="1" customWidth="1"/>
    <col min="58" max="58" width="13.85546875" bestFit="1" customWidth="1"/>
    <col min="59" max="59" width="13.42578125" bestFit="1" customWidth="1"/>
    <col min="60" max="60" width="13.7109375" bestFit="1" customWidth="1"/>
    <col min="61" max="61" width="13.42578125" bestFit="1" customWidth="1"/>
    <col min="62" max="62" width="13.5703125" bestFit="1" customWidth="1"/>
    <col min="63" max="64" width="13.7109375" bestFit="1" customWidth="1"/>
    <col min="65" max="65" width="14.140625" bestFit="1" customWidth="1"/>
    <col min="66" max="66" width="13.7109375" bestFit="1" customWidth="1"/>
    <col min="67" max="67" width="14" bestFit="1" customWidth="1"/>
    <col min="68" max="68" width="13.7109375" bestFit="1" customWidth="1"/>
    <col min="69" max="69" width="13.85546875" bestFit="1" customWidth="1"/>
    <col min="70" max="71" width="14" bestFit="1" customWidth="1"/>
    <col min="72" max="72" width="14.140625" bestFit="1" customWidth="1"/>
    <col min="73" max="73" width="13.7109375" bestFit="1" customWidth="1"/>
    <col min="74" max="74" width="14" bestFit="1" customWidth="1"/>
    <col min="75" max="75" width="13.7109375" bestFit="1" customWidth="1"/>
    <col min="76" max="76" width="13.85546875" bestFit="1" customWidth="1"/>
    <col min="77" max="78" width="14" bestFit="1" customWidth="1"/>
    <col min="79" max="79" width="14.140625" bestFit="1" customWidth="1"/>
    <col min="80" max="80" width="13.7109375" bestFit="1" customWidth="1"/>
    <col min="81" max="81" width="14" bestFit="1" customWidth="1"/>
    <col min="82" max="82" width="13.7109375" bestFit="1" customWidth="1"/>
    <col min="83" max="83" width="13.85546875" bestFit="1" customWidth="1"/>
    <col min="84" max="85" width="14" bestFit="1" customWidth="1"/>
    <col min="86" max="86" width="14.140625" bestFit="1" customWidth="1"/>
    <col min="87" max="87" width="13.7109375" bestFit="1" customWidth="1"/>
    <col min="88" max="88" width="14" bestFit="1" customWidth="1"/>
    <col min="89" max="89" width="13.7109375" bestFit="1" customWidth="1"/>
    <col min="90" max="90" width="13.85546875" bestFit="1" customWidth="1"/>
    <col min="91" max="92" width="14" bestFit="1" customWidth="1"/>
    <col min="93" max="93" width="14.140625" bestFit="1" customWidth="1"/>
    <col min="94" max="94" width="13.7109375" bestFit="1"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Отчет!A37</f>
        <v>Финансовые платежи [Finance]</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Справочник!R2</f>
        <v xml:space="preserve">Возврат займов </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Справочник!R3</f>
        <v>Проценты по займам</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IF(Справочник!R4="","",Справочник!R4)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IF(Справочник!R5="","",Справочник!R5)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IF(Справочник!R6="","",Справочник!R6)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IF(Справочник!R7="","",Справочник!R7)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IF(Справочник!R8="","",Справочник!R8)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IF(Справочник!R9="","",Справочник!R9)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IF(Справочник!R10="","",Справочник!R10)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IF(Справочник!R11="","",Справочник!R11)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IF(Справочник!R12="","",Справочник!R12)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IF(Справочник!R13="","",Справочник!R13)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IF(Справочник!R14="","",Справочник!R14)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IF(Справочник!R15="","",Справочник!R15)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IF(Справочник!R16="","",Справочник!R16)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IF(Справочник!R17="","",Справочник!R17)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IF(Справочник!R18="","",Справочник!R18)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B8B66-F7E0-469F-AF33-1479CF1023E8}">
  <sheetPr codeName="Лист15"/>
  <dimension ref="A1:CP51"/>
  <sheetViews>
    <sheetView zoomScale="112" workbookViewId="0">
      <pane xSplit="3" ySplit="3" topLeftCell="CE4" activePane="bottomRight" state="frozen"/>
      <selection pane="topRight" activeCell="D1" sqref="D1"/>
      <selection pane="bottomLeft" activeCell="A4" sqref="A4"/>
      <selection pane="bottomRight"/>
    </sheetView>
  </sheetViews>
  <sheetFormatPr defaultRowHeight="15"/>
  <cols>
    <col min="1" max="1" width="5" customWidth="1"/>
    <col min="2" max="2" width="49.7109375" bestFit="1" customWidth="1"/>
    <col min="3" max="3" width="6.42578125" bestFit="1" customWidth="1"/>
    <col min="4" max="4" width="13.5703125" bestFit="1" customWidth="1"/>
    <col min="5" max="5" width="13.28515625" bestFit="1" customWidth="1"/>
    <col min="6" max="6" width="13.42578125" bestFit="1" customWidth="1"/>
    <col min="7" max="7" width="13.5703125" bestFit="1" customWidth="1"/>
    <col min="8" max="8" width="13.5703125" customWidth="1"/>
    <col min="9" max="9" width="13.7109375" bestFit="1" customWidth="1"/>
    <col min="10" max="10" width="13.28515625" bestFit="1" customWidth="1"/>
    <col min="11" max="11" width="13.5703125" bestFit="1" customWidth="1"/>
    <col min="12" max="12" width="13.28515625" bestFit="1" customWidth="1"/>
    <col min="13" max="13" width="13.42578125" bestFit="1" customWidth="1"/>
    <col min="14" max="15" width="13.5703125" bestFit="1" customWidth="1"/>
    <col min="16" max="16" width="13.7109375" customWidth="1"/>
    <col min="17" max="17" width="13.28515625" bestFit="1" customWidth="1"/>
    <col min="18" max="18" width="13.5703125" customWidth="1"/>
    <col min="19" max="19" width="13.28515625" bestFit="1" customWidth="1"/>
    <col min="20" max="20" width="13.42578125" customWidth="1"/>
    <col min="21" max="22" width="13.5703125" bestFit="1" customWidth="1"/>
    <col min="23" max="23" width="13.7109375" bestFit="1" customWidth="1"/>
    <col min="24" max="24" width="13.28515625" bestFit="1" customWidth="1"/>
    <col min="25" max="25" width="13.5703125" bestFit="1" customWidth="1"/>
    <col min="26" max="26" width="13.28515625" bestFit="1" customWidth="1"/>
    <col min="27" max="27" width="13.42578125" bestFit="1" customWidth="1"/>
    <col min="28" max="29" width="13.5703125" bestFit="1" customWidth="1"/>
    <col min="30" max="30" width="13.7109375" bestFit="1" customWidth="1"/>
    <col min="31" max="31" width="13.28515625" bestFit="1" customWidth="1"/>
    <col min="32" max="32" width="13.5703125" bestFit="1" customWidth="1"/>
    <col min="33" max="33" width="13.28515625" bestFit="1" customWidth="1"/>
    <col min="34" max="34" width="13.5703125" bestFit="1" customWidth="1"/>
    <col min="35" max="36" width="13.7109375" bestFit="1" customWidth="1"/>
    <col min="37" max="37" width="13.85546875" bestFit="1" customWidth="1"/>
    <col min="38" max="38" width="13.42578125" bestFit="1" customWidth="1"/>
    <col min="39" max="39" width="13.7109375" bestFit="1" customWidth="1"/>
    <col min="40" max="40" width="13.42578125" bestFit="1" customWidth="1"/>
    <col min="41" max="41" width="13.5703125" bestFit="1" customWidth="1"/>
    <col min="42" max="43" width="13.7109375" bestFit="1" customWidth="1"/>
    <col min="44" max="44" width="13.85546875" bestFit="1" customWidth="1"/>
    <col min="45" max="45" width="13.42578125" bestFit="1" customWidth="1"/>
    <col min="46" max="46" width="13.7109375" bestFit="1" customWidth="1"/>
    <col min="47" max="47" width="13.42578125" bestFit="1" customWidth="1"/>
    <col min="48" max="48" width="13.5703125" bestFit="1" customWidth="1"/>
    <col min="49" max="50" width="13.7109375" bestFit="1" customWidth="1"/>
    <col min="51" max="51" width="13.85546875" bestFit="1" customWidth="1"/>
    <col min="52" max="52" width="13.42578125" bestFit="1" customWidth="1"/>
    <col min="53" max="53" width="13.7109375" bestFit="1" customWidth="1"/>
    <col min="54" max="54" width="13.42578125" bestFit="1" customWidth="1"/>
    <col min="55" max="55" width="13.5703125" bestFit="1" customWidth="1"/>
    <col min="56" max="57" width="13.7109375" bestFit="1" customWidth="1"/>
    <col min="58" max="58" width="13.85546875" bestFit="1" customWidth="1"/>
    <col min="59" max="59" width="13.42578125" bestFit="1" customWidth="1"/>
    <col min="60" max="60" width="13.7109375" bestFit="1" customWidth="1"/>
    <col min="61" max="61" width="13.42578125" bestFit="1" customWidth="1"/>
    <col min="62" max="62" width="13.5703125" bestFit="1" customWidth="1"/>
    <col min="63" max="64" width="13.7109375" bestFit="1" customWidth="1"/>
    <col min="65" max="65" width="14.140625" bestFit="1" customWidth="1"/>
    <col min="66" max="66" width="13.7109375" bestFit="1" customWidth="1"/>
    <col min="67" max="67" width="14" bestFit="1" customWidth="1"/>
    <col min="68" max="68" width="13.7109375" bestFit="1" customWidth="1"/>
    <col min="69" max="69" width="13.85546875" bestFit="1" customWidth="1"/>
    <col min="70" max="71" width="14" bestFit="1" customWidth="1"/>
    <col min="72" max="72" width="14.140625" bestFit="1" customWidth="1"/>
    <col min="73" max="73" width="13.7109375" bestFit="1" customWidth="1"/>
    <col min="74" max="74" width="14" bestFit="1" customWidth="1"/>
    <col min="75" max="75" width="13.7109375" bestFit="1" customWidth="1"/>
    <col min="76" max="76" width="13.85546875" bestFit="1" customWidth="1"/>
    <col min="77" max="78" width="14" bestFit="1" customWidth="1"/>
    <col min="79" max="79" width="14.140625" bestFit="1" customWidth="1"/>
    <col min="80" max="80" width="13.7109375" bestFit="1" customWidth="1"/>
    <col min="81" max="81" width="14" bestFit="1" customWidth="1"/>
    <col min="82" max="82" width="13.7109375" bestFit="1" customWidth="1"/>
    <col min="83" max="83" width="13.85546875" bestFit="1" customWidth="1"/>
    <col min="84" max="85" width="14" bestFit="1" customWidth="1"/>
    <col min="86" max="86" width="14.140625" bestFit="1" customWidth="1"/>
    <col min="87" max="87" width="13.7109375" bestFit="1" customWidth="1"/>
    <col min="88" max="88" width="14" bestFit="1" customWidth="1"/>
    <col min="89" max="89" width="13.7109375" bestFit="1" customWidth="1"/>
    <col min="90" max="90" width="13.85546875" bestFit="1" customWidth="1"/>
    <col min="91" max="92" width="14" bestFit="1" customWidth="1"/>
    <col min="93" max="93" width="14.140625" bestFit="1" customWidth="1"/>
    <col min="94" max="94" width="13.7109375" bestFit="1"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Отчет!A42</f>
        <v>Инвестиционные поступления [Investments]</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Справочник!S2</f>
        <v>Реализация основных средств</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IF(Справочник!S3="","",Справочник!S3)</f>
        <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IF(Справочник!S4="","",Справочник!S4)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IF(Справочник!S5="","",Справочник!S5)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IF(Справочник!S6="","",Справочник!S6)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IF(Справочник!S7="","",Справочник!S7)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IF(Справочник!S8="","",Справочник!S8)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IF(Справочник!S9="","",Справочник!S9)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IF(Справочник!S10="","",Справочник!S10)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IF(Справочник!S11="","",Справочник!S11)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IF(Справочник!S12="","",Справочник!S12)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IF(Справочник!S13="","",Справочник!S13)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IF(Справочник!S14="","",Справочник!S14)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IF(Справочник!S15="","",Справочник!S15)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IF(Справочник!S16="","",Справочник!S16)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IF(Справочник!S17="","",Справочник!S17)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IF(Справочник!S18="","",Справочник!S18)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6AF02-AF7A-4545-836F-C5F9D238C64A}">
  <sheetPr codeName="Лист16"/>
  <dimension ref="A1:CP51"/>
  <sheetViews>
    <sheetView zoomScale="112" workbookViewId="0">
      <pane xSplit="3" ySplit="3" topLeftCell="D4" activePane="bottomRight" state="frozen"/>
      <selection pane="topRight" activeCell="D1" sqref="D1"/>
      <selection pane="bottomLeft" activeCell="A4" sqref="A4"/>
      <selection pane="bottomRight" activeCell="D4" sqref="D4"/>
    </sheetView>
  </sheetViews>
  <sheetFormatPr defaultRowHeight="15"/>
  <cols>
    <col min="1" max="1" width="5" customWidth="1"/>
    <col min="2" max="2" width="41.140625"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Отчет!A43</f>
        <v>Инвестиционные платежи [Investments]</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Справочник!T2</f>
        <v>IT Development</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IF(Справочник!T3="","",Справочник!T3)</f>
        <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IF(Справочник!T4="","",Справочник!T4)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IF(Справочник!T5="","",Справочник!T5)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IF(Справочник!T6="","",Справочник!T6)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IF(Справочник!T7="","",Справочник!T7)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IF(Справочник!T8="","",Справочник!T8)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IF(Справочник!T9="","",Справочник!T9)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IF(Справочник!T10="","",Справочник!T10)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IF(Справочник!T11="","",Справочник!T11)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IF(Справочник!T12="","",Справочник!T12)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IF(Справочник!T13="","",Справочник!T13)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IF(Справочник!T14="","",Справочник!T14)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IF(Справочник!T15="","",Справочник!T15)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IF(Справочник!T16="","",Справочник!T16)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IF(Справочник!T17="","",Справочник!T17)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IF(Справочник!T18="","",Справочник!T18)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FF44C-4170-4EF0-BB1A-87164908A15C}">
  <sheetPr codeName="Лист17"/>
  <dimension ref="A1:CP51"/>
  <sheetViews>
    <sheetView workbookViewId="0">
      <pane xSplit="3" ySplit="3" topLeftCell="D4" activePane="bottomRight" state="frozen"/>
      <selection pane="topRight" activeCell="D1" sqref="D1"/>
      <selection pane="bottomLeft" activeCell="A4" sqref="A4"/>
      <selection pane="bottomRight"/>
    </sheetView>
  </sheetViews>
  <sheetFormatPr defaultRowHeight="15"/>
  <cols>
    <col min="1" max="1" width="5" customWidth="1"/>
    <col min="2" max="2" width="41.140625"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Отчет!A13</f>
        <v>Осн. обор. и материалы  [Direct cost]</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Справочник!G2</f>
        <v>Основное оборудование</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Справочник!G3</f>
        <v>Основные материалы</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IF(Справочник!G4="","",Справочник!G4)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IF(Справочник!G5="","",Справочник!G5)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IF(Справочник!G6="","",Справочник!G6)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IF(Справочник!G7="","",Справочник!G7)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IF(Справочник!G8="","",Справочник!G8)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IF(Справочник!G9="","",Справочник!G9)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IF(Справочник!G10="","",Справочник!G10)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IF(Справочник!G11="","",Справочник!G11)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IF(Справочник!G12="","",Справочник!G12)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IF(Справочник!G13="","",Справочник!G13)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IF(Справочник!G14="","",Справочник!G14)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IF(Справочник!G15="","",Справочник!G15)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IF(Справочник!G16="","",Справочник!G16)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IF(Справочник!G17="","",Справочник!G17)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IF(Справочник!G18="","",Справочник!G18)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856B8-B398-494B-932A-27CCAD35743A}">
  <sheetPr codeName="Лист18"/>
  <dimension ref="A1:CP51"/>
  <sheetViews>
    <sheetView workbookViewId="0">
      <pane xSplit="3" ySplit="3" topLeftCell="G4" activePane="bottomRight" state="frozen"/>
      <selection pane="topRight" activeCell="D1" sqref="D1"/>
      <selection pane="bottomLeft" activeCell="A4" sqref="A4"/>
      <selection pane="bottomRight"/>
    </sheetView>
  </sheetViews>
  <sheetFormatPr defaultRowHeight="15"/>
  <cols>
    <col min="1" max="1" width="5" customWidth="1"/>
    <col min="2" max="2" width="41.85546875" bestFit="1" customWidth="1"/>
    <col min="3" max="3" width="11.5703125" bestFit="1"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 min="26" max="26" width="13.5703125" bestFit="1" customWidth="1"/>
    <col min="27" max="27" width="13.28515625" bestFit="1" customWidth="1"/>
    <col min="28" max="28" width="13.42578125" bestFit="1" customWidth="1"/>
    <col min="29" max="29" width="13.7109375" bestFit="1" customWidth="1"/>
    <col min="30" max="30" width="13.28515625" bestFit="1" customWidth="1"/>
    <col min="31" max="31" width="13.5703125" bestFit="1" customWidth="1"/>
    <col min="32" max="32" width="13.28515625" bestFit="1" customWidth="1"/>
    <col min="33" max="33" width="13.42578125" bestFit="1" customWidth="1"/>
    <col min="34" max="34" width="13.7109375" bestFit="1" customWidth="1"/>
    <col min="35" max="35" width="13.28515625" bestFit="1" customWidth="1"/>
    <col min="36" max="36" width="13.5703125" bestFit="1" customWidth="1"/>
    <col min="37" max="37" width="13.28515625" bestFit="1" customWidth="1"/>
    <col min="38" max="38" width="13.42578125" bestFit="1" customWidth="1"/>
    <col min="39" max="39" width="13.7109375" bestFit="1" customWidth="1"/>
    <col min="40" max="40" width="13.28515625" bestFit="1" customWidth="1"/>
    <col min="41" max="41" width="13.5703125" bestFit="1" customWidth="1"/>
    <col min="42" max="42" width="13.28515625" bestFit="1" customWidth="1"/>
    <col min="43" max="43" width="13.42578125" bestFit="1" customWidth="1"/>
    <col min="44" max="44" width="13.7109375" bestFit="1" customWidth="1"/>
    <col min="45" max="45" width="13.28515625" bestFit="1" customWidth="1"/>
    <col min="46" max="46" width="13.5703125" bestFit="1" customWidth="1"/>
    <col min="47" max="47" width="13.28515625" bestFit="1" customWidth="1"/>
    <col min="48" max="48" width="13.5703125" bestFit="1" customWidth="1"/>
    <col min="49" max="49" width="13.85546875" bestFit="1" customWidth="1"/>
    <col min="50" max="50" width="13.42578125" bestFit="1" customWidth="1"/>
    <col min="51" max="51" width="13.7109375" bestFit="1" customWidth="1"/>
    <col min="52" max="52" width="13.42578125" bestFit="1" customWidth="1"/>
    <col min="53" max="53" width="13.5703125" bestFit="1" customWidth="1"/>
    <col min="54" max="54" width="13.85546875" bestFit="1" customWidth="1"/>
    <col min="55" max="55" width="13.42578125" bestFit="1" customWidth="1"/>
    <col min="56" max="56" width="13.7109375" bestFit="1" customWidth="1"/>
    <col min="57" max="57" width="13.42578125" bestFit="1" customWidth="1"/>
    <col min="58" max="58" width="13.5703125" bestFit="1" customWidth="1"/>
    <col min="59" max="59" width="13.85546875" bestFit="1" customWidth="1"/>
    <col min="60" max="60" width="13.42578125" bestFit="1" customWidth="1"/>
    <col min="61" max="61" width="13.7109375" bestFit="1" customWidth="1"/>
    <col min="62" max="62" width="13.42578125" bestFit="1" customWidth="1"/>
    <col min="63" max="63" width="13.5703125" bestFit="1" customWidth="1"/>
    <col min="64" max="64" width="13.85546875" bestFit="1" customWidth="1"/>
    <col min="65" max="65" width="13.42578125" bestFit="1" customWidth="1"/>
    <col min="66" max="66" width="13.7109375" bestFit="1" customWidth="1"/>
    <col min="67" max="67" width="13.42578125" bestFit="1" customWidth="1"/>
    <col min="68" max="68" width="13.5703125" bestFit="1" customWidth="1"/>
  </cols>
  <sheetData>
    <row r="1" spans="1:94" ht="15" customHeight="1">
      <c r="A1" s="127"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Отчет!A16</f>
        <v>ФОТ производственный [Direct cost]</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Справочник!J2</f>
        <v>Оклад</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Справочник!J3</f>
        <v>Надбавки и доплаты</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Справочник!J4</f>
        <v>Премии и бонусы</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Справочник!J5</f>
        <v>Прочие выплаты персоналу</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Справочник!J6</f>
        <v>Налоги и страховые взносы</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IF(Справочник!J7="","",Справочник!J7)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IF(Справочник!J8="","",Справочник!J8)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IF(Справочник!J9="","",Справочник!J9)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IF(Справочник!J10="","",Справочник!J10)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IF(Справочник!J11="","",Справочник!J11)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IF(Справочник!J12="","",Справочник!J12)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IF(Справочник!J13="","",Справочник!J13)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IF(Справочник!J14="","",Справочник!J14)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IF(Справочник!J15="","",Справочник!J15)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IF(Справочник!J16="","",Справочник!J16)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IF(Справочник!J17="","",Справочник!J17)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IF(Справочник!J18="","",Справочник!J18)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9432B-BA20-4BB2-A619-1BBA4E7942BA}">
  <sheetPr codeName="Лист19"/>
  <dimension ref="A1:CP20"/>
  <sheetViews>
    <sheetView workbookViewId="0">
      <pane xSplit="3" ySplit="3" topLeftCell="D4" activePane="bottomRight" state="frozen"/>
      <selection pane="topRight" activeCell="D1" sqref="D1"/>
      <selection pane="bottomLeft" activeCell="A4" sqref="A4"/>
      <selection pane="bottomRight" activeCell="B24" sqref="B24"/>
    </sheetView>
  </sheetViews>
  <sheetFormatPr defaultRowHeight="15"/>
  <cols>
    <col min="1" max="1" width="5" customWidth="1"/>
    <col min="2" max="2" width="41.140625"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Отчет!A21</f>
        <v>ФОТ управленческий [OPEX]</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Справочник!L2</f>
        <v>Оклад</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Справочник!L3</f>
        <v>Надбавки и доплаты</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Справочник!L4</f>
        <v>Премии и бонусы</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Справочник!L5</f>
        <v>Прочие выплаты персоналу</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Справочник!L6</f>
        <v>Налоги и страховые взносы</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IF(Справочник!L7="","",Справочник!L7)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IF(Справочник!L8="","",Справочник!L8)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IF(Справочник!L9="","",Справочник!L9)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IF(Справочник!L10="","",Справочник!L10)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IF(Справочник!L11="","",Справочник!L11)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IF(Справочник!L12="","",Справочник!L12)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IF(Справочник!L13="","",Справочник!L13)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IF(Справочник!L14="","",Справочник!L14)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IF(Справочник!L15="","",Справочник!L15)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IF(Справочник!L16="","",Справочник!L16)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IF(Справочник!L17="","",Справочник!L17)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IF(Справочник!L18="","",Справочник!L18)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C8840-E037-4899-B3C2-F08E9016E326}">
  <sheetPr codeName="Лист20"/>
  <dimension ref="A1:CP50"/>
  <sheetViews>
    <sheetView workbookViewId="0">
      <pane xSplit="3" ySplit="3" topLeftCell="D4" activePane="bottomRight" state="frozen"/>
      <selection pane="topRight" activeCell="D1" sqref="D1"/>
      <selection pane="bottomLeft" activeCell="A4" sqref="A4"/>
      <selection pane="bottomRight"/>
    </sheetView>
  </sheetViews>
  <sheetFormatPr defaultRowHeight="15"/>
  <cols>
    <col min="1" max="1" width="5" customWidth="1"/>
    <col min="2" max="2" width="40.7109375" bestFit="1" customWidth="1"/>
    <col min="3" max="3" width="9.85546875" bestFit="1"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 min="26" max="26" width="13.5703125" bestFit="1" customWidth="1"/>
    <col min="27" max="27" width="13.28515625" bestFit="1" customWidth="1"/>
    <col min="28" max="28" width="13.42578125" bestFit="1" customWidth="1"/>
    <col min="29" max="29" width="13.7109375" bestFit="1" customWidth="1"/>
    <col min="30" max="30" width="13.28515625" bestFit="1" customWidth="1"/>
    <col min="31" max="31" width="13.5703125" bestFit="1" customWidth="1"/>
    <col min="32" max="32" width="13.28515625" bestFit="1" customWidth="1"/>
    <col min="33" max="33" width="13.42578125" bestFit="1" customWidth="1"/>
    <col min="34" max="34" width="13.7109375" bestFit="1" customWidth="1"/>
    <col min="35" max="35" width="13.28515625" bestFit="1" customWidth="1"/>
    <col min="36" max="36" width="13.5703125" bestFit="1" customWidth="1"/>
    <col min="37" max="37" width="13.28515625" bestFit="1" customWidth="1"/>
    <col min="38" max="38" width="13.42578125" bestFit="1" customWidth="1"/>
    <col min="39" max="39" width="13.7109375" bestFit="1" customWidth="1"/>
    <col min="40" max="40" width="13.28515625" bestFit="1" customWidth="1"/>
    <col min="41" max="41" width="13.5703125" bestFit="1" customWidth="1"/>
    <col min="42" max="42" width="13.28515625" bestFit="1" customWidth="1"/>
    <col min="43" max="43" width="13.42578125" bestFit="1" customWidth="1"/>
    <col min="44" max="44" width="13.7109375" bestFit="1" customWidth="1"/>
    <col min="45" max="45" width="13.28515625" bestFit="1" customWidth="1"/>
    <col min="46" max="46" width="13.5703125" bestFit="1" customWidth="1"/>
    <col min="47" max="47" width="13.28515625" bestFit="1" customWidth="1"/>
    <col min="48" max="48" width="13.5703125" bestFit="1" customWidth="1"/>
    <col min="49" max="49" width="13.85546875" bestFit="1" customWidth="1"/>
    <col min="50" max="50" width="13.42578125" bestFit="1" customWidth="1"/>
    <col min="51" max="51" width="13.7109375" bestFit="1" customWidth="1"/>
    <col min="52" max="52" width="13.42578125" bestFit="1" customWidth="1"/>
    <col min="53" max="53" width="13.5703125" bestFit="1" customWidth="1"/>
    <col min="54" max="54" width="13.85546875" bestFit="1" customWidth="1"/>
    <col min="55" max="55" width="13.42578125" bestFit="1" customWidth="1"/>
    <col min="56" max="56" width="13.7109375" bestFit="1" customWidth="1"/>
    <col min="57" max="57" width="13.42578125" bestFit="1" customWidth="1"/>
    <col min="58" max="58" width="13.5703125" bestFit="1" customWidth="1"/>
    <col min="59" max="59" width="13.85546875" bestFit="1" customWidth="1"/>
    <col min="60" max="60" width="13.42578125" bestFit="1" customWidth="1"/>
    <col min="61" max="61" width="13.7109375" bestFit="1" customWidth="1"/>
    <col min="62" max="62" width="13.42578125" bestFit="1" customWidth="1"/>
    <col min="63" max="63" width="13.5703125" bestFit="1" customWidth="1"/>
    <col min="64" max="64" width="13.85546875" bestFit="1" customWidth="1"/>
    <col min="65" max="65" width="13.42578125" bestFit="1" customWidth="1"/>
    <col min="66" max="66" width="13.7109375" bestFit="1" customWidth="1"/>
    <col min="67" max="67" width="13.42578125" bestFit="1" customWidth="1"/>
    <col min="68" max="68" width="13.5703125" bestFit="1"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Отчет!A14</f>
        <v>Расходные материалы  [Direct cost]</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Справочник!H2</f>
        <v>Расходные материалы производства</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Справочник!H3</f>
        <v>Инструмент</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IF(Справочник!H4="","",Справочник!H4)</f>
        <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IF(Справочник!H5="","",Справочник!H5)</f>
        <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IF(Справочник!H6="","",Справочник!H6)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IF(Справочник!H7="","",Справочник!H7)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IF(Справочник!H8="","",Справочник!H8)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IF(Справочник!H9="","",Справочник!H9)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IF(Справочник!H10="","",Справочник!H10)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IF(Справочник!H11="","",Справочник!H11)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IF(Справочник!H12="","",Справочник!H12)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IF(Справочник!H13="","",Справочник!H13)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IF(Справочник!H14="","",Справочник!H14)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IF(Справочник!H15="","",Справочник!H15)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IF(Справочник!H16="","",Справочник!H16)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IF(Справочник!H17="","",Справочник!H17)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IF(Справочник!H18="","",Справочник!H18)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92AC6-36F0-41AE-89FE-FE0BB6543DE8}">
  <sheetPr codeName="Лист23"/>
  <dimension ref="A1:X261"/>
  <sheetViews>
    <sheetView workbookViewId="0">
      <pane ySplit="1" topLeftCell="A2" activePane="bottomLeft" state="frozen"/>
      <selection pane="bottomLeft" activeCell="T14" sqref="T14"/>
    </sheetView>
  </sheetViews>
  <sheetFormatPr defaultRowHeight="15"/>
  <cols>
    <col min="1" max="1" width="43.85546875" bestFit="1" customWidth="1"/>
    <col min="2" max="2" width="27.140625" bestFit="1" customWidth="1"/>
    <col min="3" max="3" width="24.85546875" bestFit="1" customWidth="1"/>
    <col min="4" max="4" width="36" bestFit="1" customWidth="1"/>
    <col min="5" max="5" width="52.85546875" bestFit="1" customWidth="1"/>
    <col min="6" max="6" width="49.140625" bestFit="1" customWidth="1"/>
    <col min="7" max="7" width="35.5703125" bestFit="1" customWidth="1"/>
    <col min="8" max="8" width="35.42578125" bestFit="1" customWidth="1"/>
    <col min="9" max="9" width="42.42578125" bestFit="1" customWidth="1"/>
    <col min="10" max="10" width="35.140625" bestFit="1" customWidth="1"/>
    <col min="11" max="11" width="56.28515625" bestFit="1" customWidth="1"/>
    <col min="12" max="12" width="27.5703125" bestFit="1" customWidth="1"/>
    <col min="13" max="13" width="50.42578125" bestFit="1" customWidth="1"/>
    <col min="14" max="14" width="28.5703125" bestFit="1" customWidth="1"/>
    <col min="15" max="15" width="37.42578125" bestFit="1" customWidth="1"/>
    <col min="16" max="16" width="27" bestFit="1" customWidth="1"/>
    <col min="17" max="17" width="34.42578125" bestFit="1" customWidth="1"/>
    <col min="18" max="18" width="30.5703125" bestFit="1" customWidth="1"/>
    <col min="19" max="19" width="43.140625" bestFit="1" customWidth="1"/>
    <col min="20" max="20" width="39.28515625" bestFit="1" customWidth="1"/>
    <col min="21" max="21" width="74.7109375" bestFit="1" customWidth="1"/>
    <col min="22" max="22" width="30.5703125" style="25" customWidth="1"/>
    <col min="23" max="23" width="99.140625" style="25" customWidth="1"/>
  </cols>
  <sheetData>
    <row r="1" spans="1:24" s="26" customFormat="1">
      <c r="A1" s="26" t="s">
        <v>33</v>
      </c>
      <c r="B1" s="26" t="s">
        <v>34</v>
      </c>
      <c r="C1" s="26" t="s">
        <v>47</v>
      </c>
      <c r="D1" s="26" t="str">
        <f>A2</f>
        <v>Поступления по контрактам [Income]</v>
      </c>
      <c r="E1" s="26" t="str">
        <f>A3</f>
        <v>Прочие операционные поступления [Income]</v>
      </c>
      <c r="F1" s="26" t="str">
        <f>A4</f>
        <v>Оплата субподряда [Direct cost]</v>
      </c>
      <c r="G1" s="26" t="str">
        <f>A5</f>
        <v>Осн. обор. и материалы  [Direct cost]</v>
      </c>
      <c r="H1" s="26" t="str">
        <f>A6</f>
        <v>Расходные материалы  [Direct cost]</v>
      </c>
      <c r="I1" s="26" t="str">
        <f>A7</f>
        <v>Аренда машин и оборудования [Direct cost]</v>
      </c>
      <c r="J1" s="26" t="str">
        <f>A8</f>
        <v>ФОТ производственный [Direct cost]</v>
      </c>
      <c r="K1" s="26" t="str">
        <f>A9</f>
        <v>Прочие расходы [Direct cost]</v>
      </c>
      <c r="L1" s="26" t="str">
        <f>A10</f>
        <v>ФОТ управленческий [OPEX]</v>
      </c>
      <c r="M1" s="26" t="str">
        <f>A11</f>
        <v>Содержание офиса | штаба [OPEX]</v>
      </c>
      <c r="N1" s="26" t="str">
        <f>A12</f>
        <v>Аренда транспорта [OPEX]</v>
      </c>
      <c r="O1" s="26" t="str">
        <f>A13</f>
        <v>Прочие расходы [OPEX]</v>
      </c>
      <c r="P1" s="26" t="str">
        <f>A14</f>
        <v>Налоговые платежи [Taxes]</v>
      </c>
      <c r="Q1" s="26" t="str">
        <f>A15</f>
        <v>Финансовые поступления [Finance]</v>
      </c>
      <c r="R1" s="26" t="str">
        <f>A16</f>
        <v>Финансовые платежи [Finance]</v>
      </c>
      <c r="S1" s="26" t="str">
        <f>A17</f>
        <v>Инвестиционные поступления [Investments]</v>
      </c>
      <c r="T1" s="26" t="str">
        <f>A18</f>
        <v>Инвестиционные платежи [Investments]</v>
      </c>
      <c r="U1" s="26" t="s">
        <v>78</v>
      </c>
      <c r="V1" s="98" t="s">
        <v>81</v>
      </c>
      <c r="W1" s="98" t="s">
        <v>78</v>
      </c>
      <c r="X1" s="26" t="s">
        <v>127</v>
      </c>
    </row>
    <row r="2" spans="1:24">
      <c r="A2" t="str">
        <f>Отчет!A5</f>
        <v>Поступления по контрактам [Income]</v>
      </c>
      <c r="B2" t="s">
        <v>35</v>
      </c>
      <c r="C2" t="s">
        <v>48</v>
      </c>
      <c r="D2" t="s">
        <v>82</v>
      </c>
      <c r="E2" t="s">
        <v>97</v>
      </c>
      <c r="F2" t="s">
        <v>105</v>
      </c>
      <c r="G2" t="s">
        <v>110</v>
      </c>
      <c r="H2" t="s">
        <v>92</v>
      </c>
      <c r="I2" t="s">
        <v>87</v>
      </c>
      <c r="J2" t="s">
        <v>112</v>
      </c>
      <c r="K2" t="s">
        <v>83</v>
      </c>
      <c r="L2" t="s">
        <v>112</v>
      </c>
      <c r="M2" t="s">
        <v>114</v>
      </c>
      <c r="N2" t="s">
        <v>87</v>
      </c>
      <c r="O2" t="s">
        <v>84</v>
      </c>
      <c r="P2" t="s">
        <v>29</v>
      </c>
      <c r="Q2" t="s">
        <v>102</v>
      </c>
      <c r="R2" t="s">
        <v>104</v>
      </c>
      <c r="S2" t="s">
        <v>125</v>
      </c>
      <c r="T2" t="s">
        <v>126</v>
      </c>
      <c r="U2" t="str">
        <f>D$1&amp;" → "&amp;D2</f>
        <v xml:space="preserve">Поступления по контрактам [Income] → Аванс </v>
      </c>
      <c r="V2"/>
      <c r="W2"/>
      <c r="X2" t="str">
        <f t="shared" ref="X2:X18" si="0">A2</f>
        <v>Поступления по контрактам [Income]</v>
      </c>
    </row>
    <row r="3" spans="1:24">
      <c r="A3" t="str">
        <f>Отчет!A6</f>
        <v>Прочие операционные поступления [Income]</v>
      </c>
      <c r="B3" t="s">
        <v>56</v>
      </c>
      <c r="C3" t="s">
        <v>65</v>
      </c>
      <c r="D3" t="s">
        <v>44</v>
      </c>
      <c r="E3" t="s">
        <v>98</v>
      </c>
      <c r="F3" t="s">
        <v>106</v>
      </c>
      <c r="G3" t="s">
        <v>111</v>
      </c>
      <c r="H3" t="s">
        <v>32</v>
      </c>
      <c r="I3" t="s">
        <v>88</v>
      </c>
      <c r="J3" t="s">
        <v>93</v>
      </c>
      <c r="K3" t="s">
        <v>85</v>
      </c>
      <c r="L3" t="s">
        <v>93</v>
      </c>
      <c r="M3" t="s">
        <v>115</v>
      </c>
      <c r="N3" t="s">
        <v>88</v>
      </c>
      <c r="O3" t="s">
        <v>86</v>
      </c>
      <c r="P3" t="s">
        <v>30</v>
      </c>
      <c r="Q3" t="s">
        <v>103</v>
      </c>
      <c r="R3" t="s">
        <v>103</v>
      </c>
      <c r="U3" t="str">
        <f>D$1&amp;" → "&amp;D3</f>
        <v>Поступления по контрактам [Income] → Промежуточное выполнение</v>
      </c>
      <c r="V3"/>
      <c r="W3"/>
      <c r="X3" t="str">
        <f t="shared" si="0"/>
        <v>Прочие операционные поступления [Income]</v>
      </c>
    </row>
    <row r="4" spans="1:24">
      <c r="A4" t="str">
        <f>Отчет!A12</f>
        <v>Оплата субподряда [Direct cost]</v>
      </c>
      <c r="B4" t="s">
        <v>36</v>
      </c>
      <c r="C4" t="s">
        <v>49</v>
      </c>
      <c r="D4" t="s">
        <v>45</v>
      </c>
      <c r="E4" t="s">
        <v>100</v>
      </c>
      <c r="F4" t="s">
        <v>107</v>
      </c>
      <c r="I4" t="s">
        <v>101</v>
      </c>
      <c r="J4" t="s">
        <v>94</v>
      </c>
      <c r="K4" t="s">
        <v>89</v>
      </c>
      <c r="L4" t="s">
        <v>94</v>
      </c>
      <c r="M4" t="s">
        <v>116</v>
      </c>
      <c r="N4" t="s">
        <v>101</v>
      </c>
      <c r="O4" t="s">
        <v>89</v>
      </c>
      <c r="U4" t="str">
        <f>D$1&amp;" → "&amp;D4</f>
        <v>Поступления по контрактам [Income] → Окончательный расчёт</v>
      </c>
      <c r="V4"/>
      <c r="W4"/>
      <c r="X4" t="str">
        <f t="shared" si="0"/>
        <v>Оплата субподряда [Direct cost]</v>
      </c>
    </row>
    <row r="5" spans="1:24">
      <c r="A5" t="str">
        <f>Отчет!A13</f>
        <v>Осн. обор. и материалы  [Direct cost]</v>
      </c>
      <c r="B5" t="s">
        <v>37</v>
      </c>
      <c r="C5" t="s">
        <v>50</v>
      </c>
      <c r="D5" t="s">
        <v>46</v>
      </c>
      <c r="E5" t="s">
        <v>99</v>
      </c>
      <c r="F5" t="s">
        <v>108</v>
      </c>
      <c r="I5" t="s">
        <v>96</v>
      </c>
      <c r="J5" t="s">
        <v>95</v>
      </c>
      <c r="K5" t="s">
        <v>90</v>
      </c>
      <c r="L5" t="s">
        <v>95</v>
      </c>
      <c r="M5" t="s">
        <v>117</v>
      </c>
      <c r="N5" t="s">
        <v>96</v>
      </c>
      <c r="O5" t="s">
        <v>91</v>
      </c>
      <c r="U5" t="str">
        <f>D$1&amp;" → "&amp;D5</f>
        <v>Поступления по контрактам [Income] → Гарантийное удержание</v>
      </c>
      <c r="V5"/>
      <c r="W5"/>
      <c r="X5" t="str">
        <f t="shared" si="0"/>
        <v>Осн. обор. и материалы  [Direct cost]</v>
      </c>
    </row>
    <row r="6" spans="1:24">
      <c r="A6" t="str">
        <f>Отчет!A14</f>
        <v>Расходные материалы  [Direct cost]</v>
      </c>
      <c r="B6" t="s">
        <v>38</v>
      </c>
      <c r="C6" t="s">
        <v>51</v>
      </c>
      <c r="F6" t="s">
        <v>109</v>
      </c>
      <c r="J6" t="s">
        <v>113</v>
      </c>
      <c r="K6" t="s">
        <v>91</v>
      </c>
      <c r="L6" t="s">
        <v>113</v>
      </c>
      <c r="M6" t="s">
        <v>118</v>
      </c>
      <c r="O6" s="100" t="s">
        <v>128</v>
      </c>
      <c r="U6" t="str">
        <f>E$1&amp;" → "&amp;E2</f>
        <v>Прочие операционные поступления [Income] → Дополнительные работы и услуги</v>
      </c>
      <c r="V6"/>
      <c r="W6"/>
      <c r="X6" t="str">
        <f t="shared" si="0"/>
        <v>Расходные материалы  [Direct cost]</v>
      </c>
    </row>
    <row r="7" spans="1:24">
      <c r="A7" t="str">
        <f>Отчет!A15</f>
        <v>Аренда машин и оборудования [Direct cost]</v>
      </c>
      <c r="B7" t="s">
        <v>39</v>
      </c>
      <c r="C7" t="s">
        <v>52</v>
      </c>
      <c r="K7" s="100" t="s">
        <v>129</v>
      </c>
      <c r="M7" t="s">
        <v>119</v>
      </c>
      <c r="O7" t="s">
        <v>130</v>
      </c>
      <c r="U7" t="str">
        <f>E$1&amp;" → "&amp;E3</f>
        <v>Прочие операционные поступления [Income] → Компенсации от заказчика</v>
      </c>
      <c r="V7"/>
      <c r="W7"/>
      <c r="X7" t="str">
        <f t="shared" si="0"/>
        <v>Аренда машин и оборудования [Direct cost]</v>
      </c>
    </row>
    <row r="8" spans="1:24">
      <c r="A8" t="str">
        <f>Отчет!A16</f>
        <v>ФОТ производственный [Direct cost]</v>
      </c>
      <c r="B8" t="s">
        <v>40</v>
      </c>
      <c r="C8" t="s">
        <v>53</v>
      </c>
      <c r="K8" s="100" t="s">
        <v>74</v>
      </c>
      <c r="M8" t="s">
        <v>120</v>
      </c>
      <c r="O8" t="s">
        <v>31</v>
      </c>
      <c r="U8" t="str">
        <f>E$1&amp;" → "&amp;E4</f>
        <v>Прочие операционные поступления [Income] → Возмещение затрат / штрафы</v>
      </c>
      <c r="V8"/>
      <c r="W8"/>
      <c r="X8" t="str">
        <f t="shared" si="0"/>
        <v>ФОТ производственный [Direct cost]</v>
      </c>
    </row>
    <row r="9" spans="1:24">
      <c r="A9" t="str">
        <f>Отчет!A17</f>
        <v>Прочие расходы [Direct cost]</v>
      </c>
      <c r="B9" t="s">
        <v>41</v>
      </c>
      <c r="C9" t="s">
        <v>54</v>
      </c>
      <c r="M9" t="s">
        <v>121</v>
      </c>
      <c r="U9" t="str">
        <f>E$1&amp;" → "&amp;E5</f>
        <v>Прочие операционные поступления [Income] → Сопутствующие услуги по операционной деятельности</v>
      </c>
      <c r="V9"/>
      <c r="W9"/>
      <c r="X9" t="str">
        <f t="shared" si="0"/>
        <v>Прочие расходы [Direct cost]</v>
      </c>
    </row>
    <row r="10" spans="1:24">
      <c r="A10" t="str">
        <f>Отчет!A21</f>
        <v>ФОТ управленческий [OPEX]</v>
      </c>
      <c r="B10" t="s">
        <v>42</v>
      </c>
      <c r="C10" t="s">
        <v>66</v>
      </c>
      <c r="M10" t="s">
        <v>122</v>
      </c>
      <c r="U10" t="str">
        <f>F$1&amp;" → "&amp;F2</f>
        <v>Оплата субподряда [Direct cost] → Общестроительные</v>
      </c>
      <c r="V10"/>
      <c r="W10"/>
      <c r="X10" t="str">
        <f t="shared" si="0"/>
        <v>ФОТ управленческий [OPEX]</v>
      </c>
    </row>
    <row r="11" spans="1:24">
      <c r="A11" t="str">
        <f>Отчет!A22</f>
        <v>Содержание офиса | штаба [OPEX]</v>
      </c>
      <c r="B11" t="s">
        <v>43</v>
      </c>
      <c r="C11" t="s">
        <v>55</v>
      </c>
      <c r="M11" t="s">
        <v>123</v>
      </c>
      <c r="U11" t="str">
        <f>F$1&amp;" → "&amp;F3</f>
        <v>Оплата субподряда [Direct cost] → Инженерные</v>
      </c>
      <c r="V11"/>
      <c r="W11"/>
      <c r="X11" t="str">
        <f t="shared" si="0"/>
        <v>Содержание офиса | штаба [OPEX]</v>
      </c>
    </row>
    <row r="12" spans="1:24">
      <c r="A12" t="str">
        <f>Отчет!A23</f>
        <v>Аренда транспорта [OPEX]</v>
      </c>
      <c r="B12" t="s">
        <v>58</v>
      </c>
      <c r="C12" t="s">
        <v>67</v>
      </c>
      <c r="M12" t="s">
        <v>124</v>
      </c>
      <c r="U12" t="str">
        <f>F$1&amp;" → "&amp;F5</f>
        <v>Оплата субподряда [Direct cost] → Благоустройство и наружные сети</v>
      </c>
      <c r="V12"/>
      <c r="W12"/>
      <c r="X12" t="str">
        <f t="shared" si="0"/>
        <v>Аренда транспорта [OPEX]</v>
      </c>
    </row>
    <row r="13" spans="1:24">
      <c r="A13" t="str">
        <f>Отчет!A24</f>
        <v>Прочие расходы [OPEX]</v>
      </c>
      <c r="B13" t="s">
        <v>59</v>
      </c>
      <c r="C13" t="s">
        <v>68</v>
      </c>
      <c r="U13" t="str">
        <f>G$1&amp;" → "&amp;G2</f>
        <v>Осн. обор. и материалы  [Direct cost] → Основное оборудование</v>
      </c>
      <c r="V13"/>
      <c r="W13"/>
      <c r="X13" t="str">
        <f t="shared" si="0"/>
        <v>Прочие расходы [OPEX]</v>
      </c>
    </row>
    <row r="14" spans="1:24">
      <c r="A14" t="str">
        <f>Отчет!A28</f>
        <v>Налоговые платежи [Taxes]</v>
      </c>
      <c r="B14" t="s">
        <v>60</v>
      </c>
      <c r="C14" t="s">
        <v>69</v>
      </c>
      <c r="U14" t="str">
        <f>G$1&amp;" → "&amp;G3</f>
        <v>Осн. обор. и материалы  [Direct cost] → Основные материалы</v>
      </c>
      <c r="V14"/>
      <c r="W14"/>
      <c r="X14" t="str">
        <f t="shared" si="0"/>
        <v>Налоговые платежи [Taxes]</v>
      </c>
    </row>
    <row r="15" spans="1:24">
      <c r="A15" t="str">
        <f>Отчет!A36</f>
        <v>Финансовые поступления [Finance]</v>
      </c>
      <c r="B15" t="s">
        <v>61</v>
      </c>
      <c r="C15" t="s">
        <v>70</v>
      </c>
      <c r="U15" t="str">
        <f>H$1&amp;" → "&amp;H2</f>
        <v>Расходные материалы  [Direct cost] → Расходные материалы производства</v>
      </c>
      <c r="V15"/>
      <c r="W15"/>
      <c r="X15" t="str">
        <f t="shared" si="0"/>
        <v>Финансовые поступления [Finance]</v>
      </c>
    </row>
    <row r="16" spans="1:24">
      <c r="A16" t="str">
        <f>Отчет!A37</f>
        <v>Финансовые платежи [Finance]</v>
      </c>
      <c r="B16" t="s">
        <v>62</v>
      </c>
      <c r="C16" t="s">
        <v>71</v>
      </c>
      <c r="U16" t="str">
        <f>H$1&amp;" → "&amp;H3</f>
        <v>Расходные материалы  [Direct cost] → Инструмент</v>
      </c>
      <c r="V16"/>
      <c r="W16"/>
      <c r="X16" t="str">
        <f t="shared" si="0"/>
        <v>Финансовые платежи [Finance]</v>
      </c>
    </row>
    <row r="17" spans="1:24">
      <c r="A17" t="str">
        <f>Отчет!A42</f>
        <v>Инвестиционные поступления [Investments]</v>
      </c>
      <c r="B17" t="s">
        <v>63</v>
      </c>
      <c r="C17" t="s">
        <v>72</v>
      </c>
      <c r="U17" t="str">
        <f>I$1&amp;" → "&amp;I2</f>
        <v>Аренда машин и оборудования [Direct cost] → Аренда</v>
      </c>
      <c r="V17"/>
      <c r="W17"/>
      <c r="X17" t="str">
        <f t="shared" si="0"/>
        <v>Инвестиционные поступления [Investments]</v>
      </c>
    </row>
    <row r="18" spans="1:24">
      <c r="A18" t="str">
        <f>Отчет!A43</f>
        <v>Инвестиционные платежи [Investments]</v>
      </c>
      <c r="B18" t="s">
        <v>64</v>
      </c>
      <c r="C18" t="s">
        <v>73</v>
      </c>
      <c r="U18" t="str">
        <f>I$1&amp;" → "&amp;I3</f>
        <v>Аренда машин и оборудования [Direct cost] → Топливо и ГСМ</v>
      </c>
      <c r="V18"/>
      <c r="W18"/>
      <c r="X18" t="str">
        <f t="shared" si="0"/>
        <v>Инвестиционные платежи [Investments]</v>
      </c>
    </row>
    <row r="19" spans="1:24">
      <c r="U19" t="str">
        <f>I$1&amp;" → "&amp;I4</f>
        <v>Аренда машин и оборудования [Direct cost] → ТО, обслуживание и ремонты</v>
      </c>
      <c r="V19"/>
      <c r="W19"/>
    </row>
    <row r="20" spans="1:24">
      <c r="U20" t="str">
        <f>I$1&amp;" → "&amp;I5</f>
        <v>Аренда машин и оборудования [Direct cost] → Страхование</v>
      </c>
      <c r="V20"/>
      <c r="W20"/>
    </row>
    <row r="21" spans="1:24">
      <c r="U21" t="str">
        <f>J$1&amp;" → "&amp;J2</f>
        <v>ФОТ производственный [Direct cost] → Оклад</v>
      </c>
      <c r="V21"/>
      <c r="W21"/>
    </row>
    <row r="22" spans="1:24">
      <c r="U22" t="str">
        <f>J$1&amp;" → "&amp;J3</f>
        <v>ФОТ производственный [Direct cost] → Надбавки и доплаты</v>
      </c>
      <c r="V22"/>
      <c r="W22"/>
    </row>
    <row r="23" spans="1:24">
      <c r="U23" t="str">
        <f>J$1&amp;" → "&amp;J4</f>
        <v>ФОТ производственный [Direct cost] → Премии и бонусы</v>
      </c>
      <c r="V23"/>
      <c r="W23"/>
    </row>
    <row r="24" spans="1:24">
      <c r="U24" t="str">
        <f>J$1&amp;" → "&amp;J5</f>
        <v>ФОТ производственный [Direct cost] → Прочие выплаты персоналу</v>
      </c>
      <c r="V24"/>
      <c r="W24"/>
    </row>
    <row r="25" spans="1:24">
      <c r="U25" t="str">
        <f>J$1&amp;" → "&amp;J6</f>
        <v>ФОТ производственный [Direct cost] → Налоги и страховые взносы</v>
      </c>
      <c r="V25"/>
      <c r="W25"/>
    </row>
    <row r="26" spans="1:24">
      <c r="U26" t="str">
        <f t="shared" ref="U26:U31" si="1">K$1&amp;" → "&amp;K2</f>
        <v>Прочие расходы [Direct cost] → Проживание и размещение производственного персонала</v>
      </c>
      <c r="V26"/>
      <c r="W26"/>
    </row>
    <row r="27" spans="1:24">
      <c r="U27" t="str">
        <f t="shared" si="1"/>
        <v>Прочие расходы [Direct cost] → Транспорт и логистика производственного персонала</v>
      </c>
      <c r="V27"/>
      <c r="W27"/>
    </row>
    <row r="28" spans="1:24">
      <c r="U28" t="str">
        <f t="shared" si="1"/>
        <v>Прочие расходы [Direct cost] → Охрана труда, медосмотры, допуски</v>
      </c>
      <c r="V28"/>
      <c r="W28"/>
    </row>
    <row r="29" spans="1:24">
      <c r="U29" t="str">
        <f t="shared" si="1"/>
        <v>Прочие расходы [Direct cost] → Спецодежда и СИЗ</v>
      </c>
      <c r="V29"/>
      <c r="W29"/>
    </row>
    <row r="30" spans="1:24">
      <c r="U30" t="str">
        <f t="shared" si="1"/>
        <v>Прочие расходы [Direct cost] → Бытовое обеспечение объекта</v>
      </c>
      <c r="V30"/>
      <c r="W30"/>
    </row>
    <row r="31" spans="1:24">
      <c r="U31" t="str">
        <f t="shared" si="1"/>
        <v>Прочие расходы [Direct cost] → Геодез., лаб., и измерительное сопровождение</v>
      </c>
      <c r="V31"/>
      <c r="W31"/>
    </row>
    <row r="32" spans="1:24">
      <c r="U32" t="str">
        <f>L$1&amp;" → "&amp;L2</f>
        <v>ФОТ управленческий [OPEX] → Оклад</v>
      </c>
      <c r="V32"/>
      <c r="W32"/>
    </row>
    <row r="33" spans="21:23">
      <c r="U33" t="str">
        <f>L$1&amp;" → "&amp;L3</f>
        <v>ФОТ управленческий [OPEX] → Надбавки и доплаты</v>
      </c>
      <c r="V33"/>
      <c r="W33"/>
    </row>
    <row r="34" spans="21:23">
      <c r="U34" t="str">
        <f>L$1&amp;" → "&amp;L4</f>
        <v>ФОТ управленческий [OPEX] → Премии и бонусы</v>
      </c>
      <c r="V34"/>
      <c r="W34"/>
    </row>
    <row r="35" spans="21:23">
      <c r="U35" t="str">
        <f>L$1&amp;" → "&amp;L5</f>
        <v>ФОТ управленческий [OPEX] → Прочие выплаты персоналу</v>
      </c>
      <c r="V35"/>
      <c r="W35"/>
    </row>
    <row r="36" spans="21:23">
      <c r="U36" t="str">
        <f>L$1&amp;" → "&amp;L6</f>
        <v>ФОТ управленческий [OPEX] → Налоги и страховые взносы</v>
      </c>
      <c r="V36"/>
      <c r="W36"/>
    </row>
    <row r="37" spans="21:23">
      <c r="U37" t="str">
        <f t="shared" ref="U37:U47" si="2">M$1&amp;" → "&amp;M2</f>
        <v>Содержание офиса | штаба [OPEX] → Аренда офиса и штабных помещений</v>
      </c>
      <c r="V37"/>
      <c r="W37"/>
    </row>
    <row r="38" spans="21:23">
      <c r="U38" t="str">
        <f t="shared" si="2"/>
        <v>Содержание офиса | штаба [OPEX] → Коммунальные услуги и эксплуатационные платежи</v>
      </c>
      <c r="V38"/>
      <c r="W38"/>
    </row>
    <row r="39" spans="21:23">
      <c r="U39" t="str">
        <f t="shared" si="2"/>
        <v>Содержание офиса | штаба [OPEX] → Уборка и хозяйственное обслуживание помещений</v>
      </c>
      <c r="V39"/>
    </row>
    <row r="40" spans="21:23">
      <c r="U40" t="str">
        <f t="shared" si="2"/>
        <v>Содержание офиса | штаба [OPEX] → Охрана офиса и контроль доступа</v>
      </c>
      <c r="V40"/>
    </row>
    <row r="41" spans="21:23">
      <c r="U41" t="str">
        <f t="shared" si="2"/>
        <v>Содержание офиса | штаба [OPEX] → Связь и интернет</v>
      </c>
      <c r="V41"/>
    </row>
    <row r="42" spans="21:23">
      <c r="U42" t="str">
        <f t="shared" si="2"/>
        <v>Содержание офиса | штаба [OPEX] → Оргтехника и IT-инфраструктура офиса</v>
      </c>
      <c r="V42"/>
    </row>
    <row r="43" spans="21:23">
      <c r="U43" t="str">
        <f t="shared" si="2"/>
        <v>Содержание офиса | штаба [OPEX] → Канцелярия и офисные расходные материалы</v>
      </c>
      <c r="V43"/>
    </row>
    <row r="44" spans="21:23">
      <c r="U44" t="str">
        <f t="shared" si="2"/>
        <v>Содержание офиса | штаба [OPEX] → Мебель и оснащение рабочих мест</v>
      </c>
      <c r="V44"/>
    </row>
    <row r="45" spans="21:23">
      <c r="U45" t="str">
        <f t="shared" si="2"/>
        <v>Содержание офиса | штаба [OPEX] → Хозяйственные товары и бытовое обеспечение</v>
      </c>
      <c r="V45"/>
    </row>
    <row r="46" spans="21:23">
      <c r="U46" t="str">
        <f t="shared" si="2"/>
        <v>Содержание офиса | штаба [OPEX] → Питание, вода, чай, кофе для офиса</v>
      </c>
      <c r="V46"/>
    </row>
    <row r="47" spans="21:23">
      <c r="U47" t="str">
        <f t="shared" si="2"/>
        <v>Содержание офиса | штаба [OPEX] → Ремонт и техническое обслуживание офиса</v>
      </c>
      <c r="V47"/>
    </row>
    <row r="48" spans="21:23">
      <c r="U48" t="str">
        <f>N$1&amp;" → "&amp;N2</f>
        <v>Аренда транспорта [OPEX] → Аренда</v>
      </c>
      <c r="V48"/>
    </row>
    <row r="49" spans="21:22">
      <c r="U49" t="str">
        <f>N$1&amp;" → "&amp;N3</f>
        <v>Аренда транспорта [OPEX] → Топливо и ГСМ</v>
      </c>
      <c r="V49"/>
    </row>
    <row r="50" spans="21:22">
      <c r="U50" t="str">
        <f>N$1&amp;" → "&amp;N4</f>
        <v>Аренда транспорта [OPEX] → ТО, обслуживание и ремонты</v>
      </c>
      <c r="V50"/>
    </row>
    <row r="51" spans="21:22">
      <c r="U51" t="str">
        <f>N$1&amp;" → "&amp;N5</f>
        <v>Аренда транспорта [OPEX] → Страхование</v>
      </c>
      <c r="V51"/>
    </row>
    <row r="52" spans="21:22">
      <c r="U52" t="str">
        <f>O$1&amp;" → "&amp;O2</f>
        <v>Прочие расходы [OPEX] → Проживание и размещение ИТР</v>
      </c>
      <c r="V52"/>
    </row>
    <row r="53" spans="21:22">
      <c r="U53" t="str">
        <f>O$1&amp;" → "&amp;O3</f>
        <v>Прочие расходы [OPEX] → Транспорт и логистика ИТР</v>
      </c>
      <c r="V53"/>
    </row>
    <row r="54" spans="21:22">
      <c r="U54" t="str">
        <f>O$1&amp;" → "&amp;O4</f>
        <v>Прочие расходы [OPEX] → Охрана труда, медосмотры, допуски</v>
      </c>
      <c r="V54"/>
    </row>
    <row r="55" spans="21:22">
      <c r="U55" t="str">
        <f>O$1&amp;" → "&amp;O5</f>
        <v>Прочие расходы [OPEX] → Бытовое обеспечение объекта</v>
      </c>
      <c r="V55"/>
    </row>
    <row r="56" spans="21:22">
      <c r="U56" t="str">
        <f>O$1&amp;" → "&amp;O6</f>
        <v>Прочие расходы [OPEX] → Почтовые и курьерские услуги</v>
      </c>
      <c r="V56"/>
    </row>
    <row r="57" spans="21:22">
      <c r="U57" t="str">
        <f>P$1&amp;" → "&amp;P2</f>
        <v>Налоговые платежи [Taxes] → НДС</v>
      </c>
      <c r="V57"/>
    </row>
    <row r="58" spans="21:22">
      <c r="U58" t="str">
        <f>P$1&amp;" → "&amp;P3</f>
        <v>Налоговые платежи [Taxes] → Налог на прибыль</v>
      </c>
      <c r="V58"/>
    </row>
    <row r="59" spans="21:22">
      <c r="U59" t="str">
        <f>Q$1&amp;" → "&amp;Q2</f>
        <v>Финансовые поступления [Finance] → Получение займов</v>
      </c>
      <c r="V59"/>
    </row>
    <row r="60" spans="21:22">
      <c r="U60" t="str">
        <f>Q$1&amp;" → "&amp;Q3</f>
        <v>Финансовые поступления [Finance] → Проценты по займам</v>
      </c>
      <c r="V60"/>
    </row>
    <row r="61" spans="21:22">
      <c r="U61" t="str">
        <f>R$1&amp;" → "&amp;R2</f>
        <v xml:space="preserve">Финансовые платежи [Finance] → Возврат займов </v>
      </c>
      <c r="V61"/>
    </row>
    <row r="62" spans="21:22">
      <c r="U62" t="str">
        <f>R$1&amp;" → "&amp;R3</f>
        <v>Финансовые платежи [Finance] → Проценты по займам</v>
      </c>
      <c r="V62"/>
    </row>
    <row r="63" spans="21:22">
      <c r="U63" t="str">
        <f>S$1&amp;" → "&amp;S2</f>
        <v>Инвестиционные поступления [Investments] → Реализация основных средств</v>
      </c>
      <c r="V63"/>
    </row>
    <row r="64" spans="21:22">
      <c r="U64" t="str">
        <f>T$1&amp;" → "&amp;T2</f>
        <v>Инвестиционные платежи [Investments] → IT Development</v>
      </c>
      <c r="V64"/>
    </row>
    <row r="65" spans="22:22">
      <c r="V65"/>
    </row>
    <row r="66" spans="22:22">
      <c r="V66"/>
    </row>
    <row r="67" spans="22:22">
      <c r="V67"/>
    </row>
    <row r="68" spans="22:22">
      <c r="V68"/>
    </row>
    <row r="69" spans="22:22">
      <c r="V69"/>
    </row>
    <row r="70" spans="22:22">
      <c r="V70"/>
    </row>
    <row r="71" spans="22:22">
      <c r="V71"/>
    </row>
    <row r="72" spans="22:22">
      <c r="V72"/>
    </row>
    <row r="73" spans="22:22">
      <c r="V73"/>
    </row>
    <row r="74" spans="22:22">
      <c r="V74"/>
    </row>
    <row r="75" spans="22:22">
      <c r="V75"/>
    </row>
    <row r="76" spans="22:22">
      <c r="V76"/>
    </row>
    <row r="77" spans="22:22">
      <c r="V77"/>
    </row>
    <row r="78" spans="22:22">
      <c r="V78"/>
    </row>
    <row r="79" spans="22:22">
      <c r="V79"/>
    </row>
    <row r="80" spans="22:22">
      <c r="V80"/>
    </row>
    <row r="81" spans="22:22">
      <c r="V81"/>
    </row>
    <row r="82" spans="22:22">
      <c r="V82"/>
    </row>
    <row r="83" spans="22:22">
      <c r="V83"/>
    </row>
    <row r="84" spans="22:22">
      <c r="V84"/>
    </row>
    <row r="85" spans="22:22">
      <c r="V85"/>
    </row>
    <row r="86" spans="22:22">
      <c r="V86"/>
    </row>
    <row r="87" spans="22:22">
      <c r="V87"/>
    </row>
    <row r="88" spans="22:22">
      <c r="V88"/>
    </row>
    <row r="89" spans="22:22">
      <c r="V89"/>
    </row>
    <row r="90" spans="22:22">
      <c r="V90"/>
    </row>
    <row r="91" spans="22:22">
      <c r="V91"/>
    </row>
    <row r="92" spans="22:22">
      <c r="V92"/>
    </row>
    <row r="93" spans="22:22">
      <c r="V93"/>
    </row>
    <row r="94" spans="22:22">
      <c r="V94"/>
    </row>
    <row r="95" spans="22:22">
      <c r="V95"/>
    </row>
    <row r="96" spans="22:22">
      <c r="V96"/>
    </row>
    <row r="97" spans="22:22">
      <c r="V97"/>
    </row>
    <row r="98" spans="22:22">
      <c r="V98"/>
    </row>
    <row r="99" spans="22:22">
      <c r="V99"/>
    </row>
    <row r="100" spans="22:22">
      <c r="V100"/>
    </row>
    <row r="101" spans="22:22">
      <c r="V101"/>
    </row>
    <row r="102" spans="22:22">
      <c r="V102"/>
    </row>
    <row r="103" spans="22:22">
      <c r="V103"/>
    </row>
    <row r="104" spans="22:22">
      <c r="V104"/>
    </row>
    <row r="105" spans="22:22">
      <c r="V105"/>
    </row>
    <row r="106" spans="22:22">
      <c r="V106"/>
    </row>
    <row r="107" spans="22:22">
      <c r="V107"/>
    </row>
    <row r="108" spans="22:22">
      <c r="V108"/>
    </row>
    <row r="109" spans="22:22">
      <c r="V109"/>
    </row>
    <row r="110" spans="22:22">
      <c r="V110"/>
    </row>
    <row r="111" spans="22:22">
      <c r="V111"/>
    </row>
    <row r="112" spans="22:22">
      <c r="V112"/>
    </row>
    <row r="113" spans="22:22">
      <c r="V113"/>
    </row>
    <row r="114" spans="22:22">
      <c r="V114"/>
    </row>
    <row r="115" spans="22:22">
      <c r="V115"/>
    </row>
    <row r="116" spans="22:22">
      <c r="V116"/>
    </row>
    <row r="117" spans="22:22">
      <c r="V117"/>
    </row>
    <row r="118" spans="22:22">
      <c r="V118"/>
    </row>
    <row r="119" spans="22:22">
      <c r="V119"/>
    </row>
    <row r="120" spans="22:22">
      <c r="V120"/>
    </row>
    <row r="121" spans="22:22">
      <c r="V121"/>
    </row>
    <row r="122" spans="22:22">
      <c r="V122"/>
    </row>
    <row r="123" spans="22:22">
      <c r="V123"/>
    </row>
    <row r="124" spans="22:22">
      <c r="V124"/>
    </row>
    <row r="125" spans="22:22">
      <c r="V125"/>
    </row>
    <row r="126" spans="22:22">
      <c r="V126"/>
    </row>
    <row r="127" spans="22:22">
      <c r="V127"/>
    </row>
    <row r="128" spans="22:22">
      <c r="V128"/>
    </row>
    <row r="129" spans="22:22">
      <c r="V129"/>
    </row>
    <row r="130" spans="22:22">
      <c r="V130"/>
    </row>
    <row r="131" spans="22:22">
      <c r="V131"/>
    </row>
    <row r="132" spans="22:22">
      <c r="V132"/>
    </row>
    <row r="133" spans="22:22">
      <c r="V133"/>
    </row>
    <row r="134" spans="22:22">
      <c r="V134"/>
    </row>
    <row r="135" spans="22:22">
      <c r="V135"/>
    </row>
    <row r="136" spans="22:22">
      <c r="V136"/>
    </row>
    <row r="137" spans="22:22">
      <c r="V137"/>
    </row>
    <row r="138" spans="22:22">
      <c r="V138"/>
    </row>
    <row r="139" spans="22:22">
      <c r="V139"/>
    </row>
    <row r="140" spans="22:22">
      <c r="V140"/>
    </row>
    <row r="141" spans="22:22">
      <c r="V141"/>
    </row>
    <row r="142" spans="22:22">
      <c r="V142"/>
    </row>
    <row r="143" spans="22:22">
      <c r="V143"/>
    </row>
    <row r="144" spans="22:22">
      <c r="V144"/>
    </row>
    <row r="145" spans="22:22">
      <c r="V145"/>
    </row>
    <row r="146" spans="22:22">
      <c r="V146"/>
    </row>
    <row r="147" spans="22:22">
      <c r="V147"/>
    </row>
    <row r="148" spans="22:22">
      <c r="V148"/>
    </row>
    <row r="149" spans="22:22">
      <c r="V149"/>
    </row>
    <row r="150" spans="22:22">
      <c r="V150"/>
    </row>
    <row r="151" spans="22:22">
      <c r="V151"/>
    </row>
    <row r="152" spans="22:22">
      <c r="V152"/>
    </row>
    <row r="153" spans="22:22">
      <c r="V153"/>
    </row>
    <row r="154" spans="22:22">
      <c r="V154"/>
    </row>
    <row r="155" spans="22:22">
      <c r="V155"/>
    </row>
    <row r="156" spans="22:22">
      <c r="V156"/>
    </row>
    <row r="157" spans="22:22">
      <c r="V157"/>
    </row>
    <row r="158" spans="22:22">
      <c r="V158"/>
    </row>
    <row r="159" spans="22:22">
      <c r="V159"/>
    </row>
    <row r="160" spans="22:22">
      <c r="V160"/>
    </row>
    <row r="161" spans="22:22">
      <c r="V161"/>
    </row>
    <row r="162" spans="22:22">
      <c r="V162"/>
    </row>
    <row r="163" spans="22:22">
      <c r="V163"/>
    </row>
    <row r="164" spans="22:22">
      <c r="V164"/>
    </row>
    <row r="165" spans="22:22">
      <c r="V165"/>
    </row>
    <row r="166" spans="22:22">
      <c r="V166"/>
    </row>
    <row r="167" spans="22:22">
      <c r="V167"/>
    </row>
    <row r="168" spans="22:22">
      <c r="V168"/>
    </row>
    <row r="169" spans="22:22">
      <c r="V169"/>
    </row>
    <row r="170" spans="22:22">
      <c r="V170"/>
    </row>
    <row r="171" spans="22:22">
      <c r="V171"/>
    </row>
    <row r="172" spans="22:22">
      <c r="V172"/>
    </row>
    <row r="173" spans="22:22">
      <c r="V173"/>
    </row>
    <row r="174" spans="22:22">
      <c r="V174"/>
    </row>
    <row r="175" spans="22:22">
      <c r="V175"/>
    </row>
    <row r="176" spans="22:22">
      <c r="V176"/>
    </row>
    <row r="177" spans="22:22">
      <c r="V177"/>
    </row>
    <row r="178" spans="22:22">
      <c r="V178"/>
    </row>
    <row r="179" spans="22:22">
      <c r="V179"/>
    </row>
    <row r="180" spans="22:22">
      <c r="V180"/>
    </row>
    <row r="181" spans="22:22">
      <c r="V181"/>
    </row>
    <row r="182" spans="22:22">
      <c r="V182"/>
    </row>
    <row r="183" spans="22:22">
      <c r="V183"/>
    </row>
    <row r="184" spans="22:22">
      <c r="V184"/>
    </row>
    <row r="185" spans="22:22">
      <c r="V185"/>
    </row>
    <row r="186" spans="22:22">
      <c r="V186"/>
    </row>
    <row r="187" spans="22:22">
      <c r="V187"/>
    </row>
    <row r="188" spans="22:22">
      <c r="V188"/>
    </row>
    <row r="189" spans="22:22">
      <c r="V189"/>
    </row>
    <row r="190" spans="22:22">
      <c r="V190"/>
    </row>
    <row r="191" spans="22:22">
      <c r="V191"/>
    </row>
    <row r="192" spans="22:22">
      <c r="V192"/>
    </row>
    <row r="193" spans="22:22">
      <c r="V193"/>
    </row>
    <row r="194" spans="22:22">
      <c r="V194"/>
    </row>
    <row r="195" spans="22:22">
      <c r="V195"/>
    </row>
    <row r="196" spans="22:22">
      <c r="V196"/>
    </row>
    <row r="197" spans="22:22">
      <c r="V197"/>
    </row>
    <row r="198" spans="22:22">
      <c r="V198"/>
    </row>
    <row r="199" spans="22:22">
      <c r="V199"/>
    </row>
    <row r="200" spans="22:22">
      <c r="V200"/>
    </row>
    <row r="201" spans="22:22">
      <c r="V201"/>
    </row>
    <row r="202" spans="22:22">
      <c r="V202"/>
    </row>
    <row r="203" spans="22:22">
      <c r="V203"/>
    </row>
    <row r="204" spans="22:22">
      <c r="V204"/>
    </row>
    <row r="205" spans="22:22">
      <c r="V205"/>
    </row>
    <row r="206" spans="22:22">
      <c r="V206"/>
    </row>
    <row r="207" spans="22:22">
      <c r="V207"/>
    </row>
    <row r="208" spans="22:22">
      <c r="V208"/>
    </row>
    <row r="209" spans="22:22">
      <c r="V209"/>
    </row>
    <row r="210" spans="22:22">
      <c r="V210"/>
    </row>
    <row r="211" spans="22:22">
      <c r="V211"/>
    </row>
    <row r="212" spans="22:22">
      <c r="V212"/>
    </row>
    <row r="213" spans="22:22">
      <c r="V213"/>
    </row>
    <row r="214" spans="22:22">
      <c r="V214"/>
    </row>
    <row r="215" spans="22:22">
      <c r="V215"/>
    </row>
    <row r="216" spans="22:22">
      <c r="V216"/>
    </row>
    <row r="217" spans="22:22">
      <c r="V217"/>
    </row>
    <row r="218" spans="22:22">
      <c r="V218"/>
    </row>
    <row r="219" spans="22:22">
      <c r="V219"/>
    </row>
    <row r="220" spans="22:22">
      <c r="V220"/>
    </row>
    <row r="221" spans="22:22">
      <c r="V221"/>
    </row>
    <row r="222" spans="22:22">
      <c r="V222"/>
    </row>
    <row r="223" spans="22:22">
      <c r="V223"/>
    </row>
    <row r="224" spans="22:22">
      <c r="V224"/>
    </row>
    <row r="225" spans="22:22">
      <c r="V225"/>
    </row>
    <row r="226" spans="22:22">
      <c r="V226"/>
    </row>
    <row r="227" spans="22:22">
      <c r="V227"/>
    </row>
    <row r="228" spans="22:22">
      <c r="V228"/>
    </row>
    <row r="229" spans="22:22">
      <c r="V229"/>
    </row>
    <row r="230" spans="22:22">
      <c r="V230"/>
    </row>
    <row r="231" spans="22:22">
      <c r="V231"/>
    </row>
    <row r="232" spans="22:22">
      <c r="V232"/>
    </row>
    <row r="233" spans="22:22">
      <c r="V233"/>
    </row>
    <row r="234" spans="22:22">
      <c r="V234"/>
    </row>
    <row r="235" spans="22:22">
      <c r="V235"/>
    </row>
    <row r="236" spans="22:22">
      <c r="V236"/>
    </row>
    <row r="237" spans="22:22">
      <c r="V237"/>
    </row>
    <row r="238" spans="22:22">
      <c r="V238"/>
    </row>
    <row r="239" spans="22:22">
      <c r="V239"/>
    </row>
    <row r="240" spans="22:22">
      <c r="V240"/>
    </row>
    <row r="241" spans="22:22">
      <c r="V241"/>
    </row>
    <row r="242" spans="22:22">
      <c r="V242"/>
    </row>
    <row r="243" spans="22:22">
      <c r="V243"/>
    </row>
    <row r="244" spans="22:22">
      <c r="V244"/>
    </row>
    <row r="245" spans="22:22">
      <c r="V245"/>
    </row>
    <row r="246" spans="22:22">
      <c r="V246"/>
    </row>
    <row r="247" spans="22:22">
      <c r="V247"/>
    </row>
    <row r="248" spans="22:22">
      <c r="V248"/>
    </row>
    <row r="249" spans="22:22">
      <c r="V249"/>
    </row>
    <row r="250" spans="22:22">
      <c r="V250"/>
    </row>
    <row r="251" spans="22:22">
      <c r="V251"/>
    </row>
    <row r="252" spans="22:22">
      <c r="V252"/>
    </row>
    <row r="253" spans="22:22">
      <c r="V253"/>
    </row>
    <row r="254" spans="22:22">
      <c r="V254"/>
    </row>
    <row r="255" spans="22:22">
      <c r="V255"/>
    </row>
    <row r="256" spans="22:22">
      <c r="V256"/>
    </row>
    <row r="257" spans="22:22">
      <c r="V257"/>
    </row>
    <row r="258" spans="22:22">
      <c r="V258"/>
    </row>
    <row r="259" spans="22:22">
      <c r="V259"/>
    </row>
    <row r="260" spans="22:22">
      <c r="V260"/>
    </row>
    <row r="261" spans="22:22">
      <c r="V261"/>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640C2-8215-4D55-9680-000358E20564}">
  <sheetPr codeName="Лист21"/>
  <dimension ref="A1:CP51"/>
  <sheetViews>
    <sheetView workbookViewId="0">
      <pane xSplit="3" ySplit="3" topLeftCell="D4" activePane="bottomRight" state="frozen"/>
      <selection pane="topRight" activeCell="D1" sqref="D1"/>
      <selection pane="bottomLeft" activeCell="A4" sqref="A4"/>
      <selection pane="bottomRight"/>
    </sheetView>
  </sheetViews>
  <sheetFormatPr defaultRowHeight="15"/>
  <cols>
    <col min="1" max="1" width="5" style="64" customWidth="1"/>
    <col min="2" max="2" width="41.140625" style="64" customWidth="1"/>
    <col min="3" max="3" width="12.7109375" style="64" customWidth="1"/>
    <col min="4" max="4" width="13.85546875" style="64" customWidth="1"/>
    <col min="5" max="5" width="13.42578125" style="64" customWidth="1"/>
    <col min="6" max="6" width="13.7109375" style="64" customWidth="1"/>
    <col min="7" max="7" width="13.42578125" style="64" customWidth="1"/>
    <col min="8" max="8" width="13.5703125" style="64" customWidth="1"/>
    <col min="9" max="9" width="13.85546875" style="64" customWidth="1"/>
    <col min="10" max="10" width="13.42578125" style="64" customWidth="1"/>
    <col min="11" max="11" width="13.7109375" style="64" customWidth="1"/>
    <col min="12" max="12" width="13.42578125" style="64" customWidth="1"/>
    <col min="13" max="13" width="13.5703125" style="64" customWidth="1"/>
    <col min="14" max="14" width="13.85546875" style="64" customWidth="1"/>
    <col min="15" max="15" width="13.42578125" style="64" customWidth="1"/>
    <col min="16" max="16" width="13.7109375" style="64" customWidth="1"/>
    <col min="17" max="17" width="13.42578125" style="64" customWidth="1"/>
    <col min="18" max="18" width="13.5703125" style="64" customWidth="1"/>
    <col min="19" max="19" width="13.85546875" style="64" customWidth="1"/>
    <col min="20" max="20" width="13.42578125" style="64" customWidth="1"/>
    <col min="21" max="21" width="13.7109375" style="64" customWidth="1"/>
    <col min="22" max="22" width="13.42578125" style="64" customWidth="1"/>
    <col min="23" max="23" width="13.5703125" style="64" customWidth="1"/>
    <col min="24" max="24" width="13.85546875" style="64" customWidth="1"/>
    <col min="25" max="25" width="13.42578125" style="64" customWidth="1"/>
    <col min="26" max="26" width="13.5703125" style="64" bestFit="1" customWidth="1"/>
    <col min="27" max="27" width="13.28515625" style="64" bestFit="1" customWidth="1"/>
    <col min="28" max="28" width="13.42578125" style="64" bestFit="1" customWidth="1"/>
    <col min="29" max="29" width="13.7109375" style="64" bestFit="1" customWidth="1"/>
    <col min="30" max="30" width="13.28515625" style="64" bestFit="1" customWidth="1"/>
    <col min="31" max="31" width="13.5703125" style="64" bestFit="1" customWidth="1"/>
    <col min="32" max="32" width="13.28515625" style="64" bestFit="1" customWidth="1"/>
    <col min="33" max="33" width="13.42578125" style="64" bestFit="1" customWidth="1"/>
    <col min="34" max="34" width="13.7109375" style="64" bestFit="1" customWidth="1"/>
    <col min="35" max="35" width="13.28515625" style="64" bestFit="1" customWidth="1"/>
    <col min="36" max="36" width="13.5703125" style="64" bestFit="1" customWidth="1"/>
    <col min="37" max="37" width="13.28515625" style="64" bestFit="1" customWidth="1"/>
    <col min="38" max="38" width="13.42578125" style="64" bestFit="1" customWidth="1"/>
    <col min="39" max="39" width="13.7109375" style="64" bestFit="1" customWidth="1"/>
    <col min="40" max="40" width="13.28515625" style="64" bestFit="1" customWidth="1"/>
    <col min="41" max="41" width="13.5703125" style="64" bestFit="1" customWidth="1"/>
    <col min="42" max="42" width="13.28515625" style="64" bestFit="1" customWidth="1"/>
    <col min="43" max="43" width="13.42578125" style="64" bestFit="1" customWidth="1"/>
    <col min="44" max="44" width="13.7109375" style="64" bestFit="1" customWidth="1"/>
    <col min="45" max="45" width="13.28515625" style="64" bestFit="1" customWidth="1"/>
    <col min="46" max="46" width="13.5703125" style="64" bestFit="1" customWidth="1"/>
    <col min="47" max="47" width="13.28515625" style="64" bestFit="1" customWidth="1"/>
    <col min="48" max="48" width="13.5703125" style="64" bestFit="1" customWidth="1"/>
    <col min="49" max="49" width="13.85546875" style="64" bestFit="1" customWidth="1"/>
    <col min="50" max="50" width="13.42578125" style="64" bestFit="1" customWidth="1"/>
    <col min="51" max="51" width="13.7109375" style="64" bestFit="1" customWidth="1"/>
    <col min="52" max="52" width="13.42578125" style="64" bestFit="1" customWidth="1"/>
    <col min="53" max="53" width="13.5703125" style="64" bestFit="1" customWidth="1"/>
    <col min="54" max="54" width="13.85546875" style="64" bestFit="1" customWidth="1"/>
    <col min="55" max="55" width="13.42578125" style="64" bestFit="1" customWidth="1"/>
    <col min="56" max="56" width="13.7109375" style="64" bestFit="1" customWidth="1"/>
    <col min="57" max="57" width="13.42578125" style="64" bestFit="1" customWidth="1"/>
    <col min="58" max="58" width="13.5703125" style="64" bestFit="1" customWidth="1"/>
    <col min="59" max="59" width="13.85546875" style="64" bestFit="1" customWidth="1"/>
    <col min="60" max="60" width="13.42578125" style="64" bestFit="1" customWidth="1"/>
    <col min="61" max="61" width="13.7109375" style="64" bestFit="1" customWidth="1"/>
    <col min="62" max="62" width="13.42578125" style="64" bestFit="1" customWidth="1"/>
    <col min="63" max="63" width="13.5703125" style="64" bestFit="1" customWidth="1"/>
    <col min="64" max="64" width="13.85546875" style="64" bestFit="1" customWidth="1"/>
    <col min="65" max="65" width="13.42578125" style="64" bestFit="1" customWidth="1"/>
    <col min="66" max="66" width="13.7109375" style="64" bestFit="1" customWidth="1"/>
    <col min="67" max="67" width="13.42578125" style="64" bestFit="1" customWidth="1"/>
    <col min="68" max="68" width="13.5703125" style="64" bestFit="1" customWidth="1"/>
    <col min="69" max="16384" width="9.140625" style="64"/>
  </cols>
  <sheetData>
    <row r="1" spans="1:94" customFormat="1"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4"/>
      <c r="BR1" s="124"/>
      <c r="BS1" s="124"/>
      <c r="BT1" s="124"/>
      <c r="BU1" s="124"/>
      <c r="BV1" s="124"/>
      <c r="BW1" s="124"/>
      <c r="BX1" s="124"/>
      <c r="BY1" s="124"/>
      <c r="BZ1" s="124"/>
      <c r="CA1" s="124"/>
      <c r="CB1" s="124"/>
      <c r="CC1" s="124"/>
      <c r="CD1" s="124"/>
      <c r="CE1" s="124"/>
      <c r="CF1" s="124"/>
      <c r="CG1" s="124"/>
      <c r="CH1" s="124"/>
      <c r="CI1" s="124"/>
      <c r="CJ1" s="124"/>
      <c r="CK1" s="124"/>
      <c r="CL1" s="124"/>
      <c r="CM1" s="124"/>
      <c r="CN1" s="124"/>
      <c r="CO1" s="124"/>
      <c r="CP1" s="124"/>
    </row>
    <row r="2" spans="1:94" customFormat="1" ht="15" customHeight="1">
      <c r="A2" s="106"/>
      <c r="B2" s="107" t="str">
        <f>Отчет!A15</f>
        <v>Аренда машин и оборудования [Direct cost]</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25">
        <f>SUM(BQ4:BQ20)</f>
        <v>0</v>
      </c>
      <c r="BR2" s="125">
        <f>SUM(BR4:BR20)</f>
        <v>0</v>
      </c>
      <c r="BS2" s="125">
        <f>SUM(BS4:BS20)</f>
        <v>0</v>
      </c>
      <c r="BT2" s="125">
        <f>SUM(BT4:BT20)</f>
        <v>0</v>
      </c>
      <c r="BU2" s="125">
        <f>SUM(BU4:BU20)</f>
        <v>0</v>
      </c>
      <c r="BV2" s="125">
        <f>SUM(BV4:BV20)</f>
        <v>0</v>
      </c>
      <c r="BW2" s="125">
        <f>SUM(BW4:BW20)</f>
        <v>0</v>
      </c>
      <c r="BX2" s="125">
        <f>SUM(BX4:BX20)</f>
        <v>0</v>
      </c>
      <c r="BY2" s="125">
        <f>SUM(BY4:BY20)</f>
        <v>0</v>
      </c>
      <c r="BZ2" s="125">
        <f>SUM(BZ4:BZ20)</f>
        <v>0</v>
      </c>
      <c r="CA2" s="125">
        <f>SUM(CA4:CA20)</f>
        <v>0</v>
      </c>
      <c r="CB2" s="125">
        <f>SUM(CB4:CB20)</f>
        <v>0</v>
      </c>
      <c r="CC2" s="125">
        <f>SUM(CC4:CC20)</f>
        <v>0</v>
      </c>
      <c r="CD2" s="125">
        <f>SUM(CD4:CD20)</f>
        <v>0</v>
      </c>
      <c r="CE2" s="125">
        <f>SUM(CE4:CE20)</f>
        <v>0</v>
      </c>
      <c r="CF2" s="125">
        <f>SUM(CF4:CF20)</f>
        <v>0</v>
      </c>
      <c r="CG2" s="125">
        <f>SUM(CG4:CG20)</f>
        <v>0</v>
      </c>
      <c r="CH2" s="125">
        <f>SUM(CH4:CH20)</f>
        <v>0</v>
      </c>
      <c r="CI2" s="125">
        <f>SUM(CI4:CI20)</f>
        <v>0</v>
      </c>
      <c r="CJ2" s="125">
        <f>SUM(CJ4:CJ20)</f>
        <v>0</v>
      </c>
      <c r="CK2" s="125">
        <f>SUM(CK4:CK20)</f>
        <v>0</v>
      </c>
      <c r="CL2" s="125">
        <f>SUM(CL4:CL20)</f>
        <v>0</v>
      </c>
      <c r="CM2" s="125">
        <f>SUM(CM4:CM20)</f>
        <v>0</v>
      </c>
      <c r="CN2" s="125">
        <f>SUM(CN4:CN20)</f>
        <v>0</v>
      </c>
      <c r="CO2" s="125">
        <f>SUM(CO4:CO20)</f>
        <v>0</v>
      </c>
      <c r="CP2" s="125">
        <f>SUM(CP4:CP20)</f>
        <v>0</v>
      </c>
    </row>
    <row r="3" spans="1:94" customFormat="1"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26">
        <f>DATE(2026,4,1+65)</f>
        <v>46178</v>
      </c>
      <c r="BR3" s="126">
        <f>DATE(2026,4,1+66)</f>
        <v>46179</v>
      </c>
      <c r="BS3" s="126">
        <f>DATE(2026,4,1+67)</f>
        <v>46180</v>
      </c>
      <c r="BT3" s="126">
        <f>DATE(2026,4,1+68)</f>
        <v>46181</v>
      </c>
      <c r="BU3" s="126">
        <f>DATE(2026,4,1+69)</f>
        <v>46182</v>
      </c>
      <c r="BV3" s="126">
        <f>DATE(2026,4,1+70)</f>
        <v>46183</v>
      </c>
      <c r="BW3" s="126">
        <f>DATE(2026,4,1+71)</f>
        <v>46184</v>
      </c>
      <c r="BX3" s="126">
        <f>DATE(2026,4,1+72)</f>
        <v>46185</v>
      </c>
      <c r="BY3" s="126">
        <f>DATE(2026,4,1+73)</f>
        <v>46186</v>
      </c>
      <c r="BZ3" s="126">
        <f>DATE(2026,4,1+74)</f>
        <v>46187</v>
      </c>
      <c r="CA3" s="126">
        <f>DATE(2026,4,1+75)</f>
        <v>46188</v>
      </c>
      <c r="CB3" s="126">
        <f>DATE(2026,4,1+76)</f>
        <v>46189</v>
      </c>
      <c r="CC3" s="126">
        <f>DATE(2026,4,1+77)</f>
        <v>46190</v>
      </c>
      <c r="CD3" s="126">
        <f>DATE(2026,4,1+78)</f>
        <v>46191</v>
      </c>
      <c r="CE3" s="126">
        <f>DATE(2026,4,1+79)</f>
        <v>46192</v>
      </c>
      <c r="CF3" s="126">
        <f>DATE(2026,4,1+80)</f>
        <v>46193</v>
      </c>
      <c r="CG3" s="126">
        <f>DATE(2026,4,1+81)</f>
        <v>46194</v>
      </c>
      <c r="CH3" s="126">
        <f>DATE(2026,4,1+82)</f>
        <v>46195</v>
      </c>
      <c r="CI3" s="126">
        <f>DATE(2026,4,1+83)</f>
        <v>46196</v>
      </c>
      <c r="CJ3" s="126">
        <f>DATE(2026,4,1+84)</f>
        <v>46197</v>
      </c>
      <c r="CK3" s="126">
        <f>DATE(2026,4,1+85)</f>
        <v>46198</v>
      </c>
      <c r="CL3" s="126">
        <f>DATE(2026,4,1+86)</f>
        <v>46199</v>
      </c>
      <c r="CM3" s="126">
        <f>DATE(2026,4,1+87)</f>
        <v>46200</v>
      </c>
      <c r="CN3" s="126">
        <f>DATE(2026,4,1+88)</f>
        <v>46201</v>
      </c>
      <c r="CO3" s="126">
        <f>DATE(2026,4,1+89)</f>
        <v>46202</v>
      </c>
      <c r="CP3" s="126">
        <f>DATE(2026,4,1+90)</f>
        <v>46203</v>
      </c>
    </row>
    <row r="4" spans="1:94" customFormat="1">
      <c r="A4" s="113">
        <v>1</v>
      </c>
      <c r="B4" s="114" t="str">
        <f>Справочник!I2</f>
        <v>Аренда</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59">
        <f>SUMIFS(Операции!$C:$C,Операции!$E:$E,$B4,Операции!$A:$A,BQ$3,Операции!$D:$D,$B$2)</f>
        <v>0</v>
      </c>
      <c r="BR4" s="59">
        <f>SUMIFS(Операции!$C:$C,Операции!$E:$E,$B4,Операции!$A:$A,BR$3,Операции!$D:$D,$B$2)</f>
        <v>0</v>
      </c>
      <c r="BS4" s="59">
        <f>SUMIFS(Операции!$C:$C,Операции!$E:$E,$B4,Операции!$A:$A,BS$3,Операции!$D:$D,$B$2)</f>
        <v>0</v>
      </c>
      <c r="BT4" s="59">
        <f>SUMIFS(Операции!$C:$C,Операции!$E:$E,$B4,Операции!$A:$A,BT$3,Операции!$D:$D,$B$2)</f>
        <v>0</v>
      </c>
      <c r="BU4" s="59">
        <f>SUMIFS(Операции!$C:$C,Операции!$E:$E,$B4,Операции!$A:$A,BU$3,Операции!$D:$D,$B$2)</f>
        <v>0</v>
      </c>
      <c r="BV4" s="59">
        <f>SUMIFS(Операции!$C:$C,Операции!$E:$E,$B4,Операции!$A:$A,BV$3,Операции!$D:$D,$B$2)</f>
        <v>0</v>
      </c>
      <c r="BW4" s="59">
        <f>SUMIFS(Операции!$C:$C,Операции!$E:$E,$B4,Операции!$A:$A,BW$3,Операции!$D:$D,$B$2)</f>
        <v>0</v>
      </c>
      <c r="BX4" s="59">
        <f>SUMIFS(Операции!$C:$C,Операции!$E:$E,$B4,Операции!$A:$A,BX$3,Операции!$D:$D,$B$2)</f>
        <v>0</v>
      </c>
      <c r="BY4" s="59">
        <f>SUMIFS(Операции!$C:$C,Операции!$E:$E,$B4,Операции!$A:$A,BY$3,Операции!$D:$D,$B$2)</f>
        <v>0</v>
      </c>
      <c r="BZ4" s="59">
        <f>SUMIFS(Операции!$C:$C,Операции!$E:$E,$B4,Операции!$A:$A,BZ$3,Операции!$D:$D,$B$2)</f>
        <v>0</v>
      </c>
      <c r="CA4" s="59">
        <f>SUMIFS(Операции!$C:$C,Операции!$E:$E,$B4,Операции!$A:$A,CA$3,Операции!$D:$D,$B$2)</f>
        <v>0</v>
      </c>
      <c r="CB4" s="59">
        <f>SUMIFS(Операции!$C:$C,Операции!$E:$E,$B4,Операции!$A:$A,CB$3,Операции!$D:$D,$B$2)</f>
        <v>0</v>
      </c>
      <c r="CC4" s="59">
        <f>SUMIFS(Операции!$C:$C,Операции!$E:$E,$B4,Операции!$A:$A,CC$3,Операции!$D:$D,$B$2)</f>
        <v>0</v>
      </c>
      <c r="CD4" s="59">
        <f>SUMIFS(Операции!$C:$C,Операции!$E:$E,$B4,Операции!$A:$A,CD$3,Операции!$D:$D,$B$2)</f>
        <v>0</v>
      </c>
      <c r="CE4" s="59">
        <f>SUMIFS(Операции!$C:$C,Операции!$E:$E,$B4,Операции!$A:$A,CE$3,Операции!$D:$D,$B$2)</f>
        <v>0</v>
      </c>
      <c r="CF4" s="59">
        <f>SUMIFS(Операции!$C:$C,Операции!$E:$E,$B4,Операции!$A:$A,CF$3,Операции!$D:$D,$B$2)</f>
        <v>0</v>
      </c>
      <c r="CG4" s="59">
        <f>SUMIFS(Операции!$C:$C,Операции!$E:$E,$B4,Операции!$A:$A,CG$3,Операции!$D:$D,$B$2)</f>
        <v>0</v>
      </c>
      <c r="CH4" s="59">
        <f>SUMIFS(Операции!$C:$C,Операции!$E:$E,$B4,Операции!$A:$A,CH$3,Операции!$D:$D,$B$2)</f>
        <v>0</v>
      </c>
      <c r="CI4" s="59">
        <f>SUMIFS(Операции!$C:$C,Операции!$E:$E,$B4,Операции!$A:$A,CI$3,Операции!$D:$D,$B$2)</f>
        <v>0</v>
      </c>
      <c r="CJ4" s="59">
        <f>SUMIFS(Операции!$C:$C,Операции!$E:$E,$B4,Операции!$A:$A,CJ$3,Операции!$D:$D,$B$2)</f>
        <v>0</v>
      </c>
      <c r="CK4" s="59">
        <f>SUMIFS(Операции!$C:$C,Операции!$E:$E,$B4,Операции!$A:$A,CK$3,Операции!$D:$D,$B$2)</f>
        <v>0</v>
      </c>
      <c r="CL4" s="59">
        <f>SUMIFS(Операции!$C:$C,Операции!$E:$E,$B4,Операции!$A:$A,CL$3,Операции!$D:$D,$B$2)</f>
        <v>0</v>
      </c>
      <c r="CM4" s="59">
        <f>SUMIFS(Операции!$C:$C,Операции!$E:$E,$B4,Операции!$A:$A,CM$3,Операции!$D:$D,$B$2)</f>
        <v>0</v>
      </c>
      <c r="CN4" s="59">
        <f>SUMIFS(Операции!$C:$C,Операции!$E:$E,$B4,Операции!$A:$A,CN$3,Операции!$D:$D,$B$2)</f>
        <v>0</v>
      </c>
      <c r="CO4" s="59">
        <f>SUMIFS(Операции!$C:$C,Операции!$E:$E,$B4,Операции!$A:$A,CO$3,Операции!$D:$D,$B$2)</f>
        <v>0</v>
      </c>
      <c r="CP4" s="59">
        <f>SUMIFS(Операции!$C:$C,Операции!$E:$E,$B4,Операции!$A:$A,CP$3,Операции!$D:$D,$B$2)</f>
        <v>0</v>
      </c>
    </row>
    <row r="5" spans="1:94" customFormat="1">
      <c r="A5" s="116">
        <v>2</v>
      </c>
      <c r="B5" s="117" t="str">
        <f>Справочник!I3</f>
        <v>Топливо и ГСМ</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60">
        <f>SUMIFS(Операции!$C:$C,Операции!$E:$E,$B5,Операции!$A:$A,BQ$3,Операции!$D:$D,$B$2)</f>
        <v>0</v>
      </c>
      <c r="BR5" s="60">
        <f>SUMIFS(Операции!$C:$C,Операции!$E:$E,$B5,Операции!$A:$A,BR$3,Операции!$D:$D,$B$2)</f>
        <v>0</v>
      </c>
      <c r="BS5" s="60">
        <f>SUMIFS(Операции!$C:$C,Операции!$E:$E,$B5,Операции!$A:$A,BS$3,Операции!$D:$D,$B$2)</f>
        <v>0</v>
      </c>
      <c r="BT5" s="60">
        <f>SUMIFS(Операции!$C:$C,Операции!$E:$E,$B5,Операции!$A:$A,BT$3,Операции!$D:$D,$B$2)</f>
        <v>0</v>
      </c>
      <c r="BU5" s="60">
        <f>SUMIFS(Операции!$C:$C,Операции!$E:$E,$B5,Операции!$A:$A,BU$3,Операции!$D:$D,$B$2)</f>
        <v>0</v>
      </c>
      <c r="BV5" s="60">
        <f>SUMIFS(Операции!$C:$C,Операции!$E:$E,$B5,Операции!$A:$A,BV$3,Операции!$D:$D,$B$2)</f>
        <v>0</v>
      </c>
      <c r="BW5" s="60">
        <f>SUMIFS(Операции!$C:$C,Операции!$E:$E,$B5,Операции!$A:$A,BW$3,Операции!$D:$D,$B$2)</f>
        <v>0</v>
      </c>
      <c r="BX5" s="60">
        <f>SUMIFS(Операции!$C:$C,Операции!$E:$E,$B5,Операции!$A:$A,BX$3,Операции!$D:$D,$B$2)</f>
        <v>0</v>
      </c>
      <c r="BY5" s="60">
        <f>SUMIFS(Операции!$C:$C,Операции!$E:$E,$B5,Операции!$A:$A,BY$3,Операции!$D:$D,$B$2)</f>
        <v>0</v>
      </c>
      <c r="BZ5" s="60">
        <f>SUMIFS(Операции!$C:$C,Операции!$E:$E,$B5,Операции!$A:$A,BZ$3,Операции!$D:$D,$B$2)</f>
        <v>0</v>
      </c>
      <c r="CA5" s="60">
        <f>SUMIFS(Операции!$C:$C,Операции!$E:$E,$B5,Операции!$A:$A,CA$3,Операции!$D:$D,$B$2)</f>
        <v>0</v>
      </c>
      <c r="CB5" s="60">
        <f>SUMIFS(Операции!$C:$C,Операции!$E:$E,$B5,Операции!$A:$A,CB$3,Операции!$D:$D,$B$2)</f>
        <v>0</v>
      </c>
      <c r="CC5" s="60">
        <f>SUMIFS(Операции!$C:$C,Операции!$E:$E,$B5,Операции!$A:$A,CC$3,Операции!$D:$D,$B$2)</f>
        <v>0</v>
      </c>
      <c r="CD5" s="60">
        <f>SUMIFS(Операции!$C:$C,Операции!$E:$E,$B5,Операции!$A:$A,CD$3,Операции!$D:$D,$B$2)</f>
        <v>0</v>
      </c>
      <c r="CE5" s="60">
        <f>SUMIFS(Операции!$C:$C,Операции!$E:$E,$B5,Операции!$A:$A,CE$3,Операции!$D:$D,$B$2)</f>
        <v>0</v>
      </c>
      <c r="CF5" s="60">
        <f>SUMIFS(Операции!$C:$C,Операции!$E:$E,$B5,Операции!$A:$A,CF$3,Операции!$D:$D,$B$2)</f>
        <v>0</v>
      </c>
      <c r="CG5" s="60">
        <f>SUMIFS(Операции!$C:$C,Операции!$E:$E,$B5,Операции!$A:$A,CG$3,Операции!$D:$D,$B$2)</f>
        <v>0</v>
      </c>
      <c r="CH5" s="60">
        <f>SUMIFS(Операции!$C:$C,Операции!$E:$E,$B5,Операции!$A:$A,CH$3,Операции!$D:$D,$B$2)</f>
        <v>0</v>
      </c>
      <c r="CI5" s="60">
        <f>SUMIFS(Операции!$C:$C,Операции!$E:$E,$B5,Операции!$A:$A,CI$3,Операции!$D:$D,$B$2)</f>
        <v>0</v>
      </c>
      <c r="CJ5" s="60">
        <f>SUMIFS(Операции!$C:$C,Операции!$E:$E,$B5,Операции!$A:$A,CJ$3,Операции!$D:$D,$B$2)</f>
        <v>0</v>
      </c>
      <c r="CK5" s="60">
        <f>SUMIFS(Операции!$C:$C,Операции!$E:$E,$B5,Операции!$A:$A,CK$3,Операции!$D:$D,$B$2)</f>
        <v>0</v>
      </c>
      <c r="CL5" s="60">
        <f>SUMIFS(Операции!$C:$C,Операции!$E:$E,$B5,Операции!$A:$A,CL$3,Операции!$D:$D,$B$2)</f>
        <v>0</v>
      </c>
      <c r="CM5" s="60">
        <f>SUMIFS(Операции!$C:$C,Операции!$E:$E,$B5,Операции!$A:$A,CM$3,Операции!$D:$D,$B$2)</f>
        <v>0</v>
      </c>
      <c r="CN5" s="60">
        <f>SUMIFS(Операции!$C:$C,Операции!$E:$E,$B5,Операции!$A:$A,CN$3,Операции!$D:$D,$B$2)</f>
        <v>0</v>
      </c>
      <c r="CO5" s="60">
        <f>SUMIFS(Операции!$C:$C,Операции!$E:$E,$B5,Операции!$A:$A,CO$3,Операции!$D:$D,$B$2)</f>
        <v>0</v>
      </c>
      <c r="CP5" s="60">
        <f>SUMIFS(Операции!$C:$C,Операции!$E:$E,$B5,Операции!$A:$A,CP$3,Операции!$D:$D,$B$2)</f>
        <v>0</v>
      </c>
    </row>
    <row r="6" spans="1:94" customFormat="1">
      <c r="A6" s="113">
        <v>3</v>
      </c>
      <c r="B6" s="114" t="str">
        <f>Справочник!I4</f>
        <v>ТО, обслуживание и ремонты</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59">
        <f>SUMIFS(Операции!$C:$C,Операции!$E:$E,$B6,Операции!$A:$A,BQ$3,Операции!$D:$D,$B$2)</f>
        <v>0</v>
      </c>
      <c r="BR6" s="59">
        <f>SUMIFS(Операции!$C:$C,Операции!$E:$E,$B6,Операции!$A:$A,BR$3,Операции!$D:$D,$B$2)</f>
        <v>0</v>
      </c>
      <c r="BS6" s="59">
        <f>SUMIFS(Операции!$C:$C,Операции!$E:$E,$B6,Операции!$A:$A,BS$3,Операции!$D:$D,$B$2)</f>
        <v>0</v>
      </c>
      <c r="BT6" s="59">
        <f>SUMIFS(Операции!$C:$C,Операции!$E:$E,$B6,Операции!$A:$A,BT$3,Операции!$D:$D,$B$2)</f>
        <v>0</v>
      </c>
      <c r="BU6" s="59">
        <f>SUMIFS(Операции!$C:$C,Операции!$E:$E,$B6,Операции!$A:$A,BU$3,Операции!$D:$D,$B$2)</f>
        <v>0</v>
      </c>
      <c r="BV6" s="59">
        <f>SUMIFS(Операции!$C:$C,Операции!$E:$E,$B6,Операции!$A:$A,BV$3,Операции!$D:$D,$B$2)</f>
        <v>0</v>
      </c>
      <c r="BW6" s="59">
        <f>SUMIFS(Операции!$C:$C,Операции!$E:$E,$B6,Операции!$A:$A,BW$3,Операции!$D:$D,$B$2)</f>
        <v>0</v>
      </c>
      <c r="BX6" s="59">
        <f>SUMIFS(Операции!$C:$C,Операции!$E:$E,$B6,Операции!$A:$A,BX$3,Операции!$D:$D,$B$2)</f>
        <v>0</v>
      </c>
      <c r="BY6" s="59">
        <f>SUMIFS(Операции!$C:$C,Операции!$E:$E,$B6,Операции!$A:$A,BY$3,Операции!$D:$D,$B$2)</f>
        <v>0</v>
      </c>
      <c r="BZ6" s="59">
        <f>SUMIFS(Операции!$C:$C,Операции!$E:$E,$B6,Операции!$A:$A,BZ$3,Операции!$D:$D,$B$2)</f>
        <v>0</v>
      </c>
      <c r="CA6" s="59">
        <f>SUMIFS(Операции!$C:$C,Операции!$E:$E,$B6,Операции!$A:$A,CA$3,Операции!$D:$D,$B$2)</f>
        <v>0</v>
      </c>
      <c r="CB6" s="59">
        <f>SUMIFS(Операции!$C:$C,Операции!$E:$E,$B6,Операции!$A:$A,CB$3,Операции!$D:$D,$B$2)</f>
        <v>0</v>
      </c>
      <c r="CC6" s="59">
        <f>SUMIFS(Операции!$C:$C,Операции!$E:$E,$B6,Операции!$A:$A,CC$3,Операции!$D:$D,$B$2)</f>
        <v>0</v>
      </c>
      <c r="CD6" s="59">
        <f>SUMIFS(Операции!$C:$C,Операции!$E:$E,$B6,Операции!$A:$A,CD$3,Операции!$D:$D,$B$2)</f>
        <v>0</v>
      </c>
      <c r="CE6" s="59">
        <f>SUMIFS(Операции!$C:$C,Операции!$E:$E,$B6,Операции!$A:$A,CE$3,Операции!$D:$D,$B$2)</f>
        <v>0</v>
      </c>
      <c r="CF6" s="59">
        <f>SUMIFS(Операции!$C:$C,Операции!$E:$E,$B6,Операции!$A:$A,CF$3,Операции!$D:$D,$B$2)</f>
        <v>0</v>
      </c>
      <c r="CG6" s="59">
        <f>SUMIFS(Операции!$C:$C,Операции!$E:$E,$B6,Операции!$A:$A,CG$3,Операции!$D:$D,$B$2)</f>
        <v>0</v>
      </c>
      <c r="CH6" s="59">
        <f>SUMIFS(Операции!$C:$C,Операции!$E:$E,$B6,Операции!$A:$A,CH$3,Операции!$D:$D,$B$2)</f>
        <v>0</v>
      </c>
      <c r="CI6" s="59">
        <f>SUMIFS(Операции!$C:$C,Операции!$E:$E,$B6,Операции!$A:$A,CI$3,Операции!$D:$D,$B$2)</f>
        <v>0</v>
      </c>
      <c r="CJ6" s="59">
        <f>SUMIFS(Операции!$C:$C,Операции!$E:$E,$B6,Операции!$A:$A,CJ$3,Операции!$D:$D,$B$2)</f>
        <v>0</v>
      </c>
      <c r="CK6" s="59">
        <f>SUMIFS(Операции!$C:$C,Операции!$E:$E,$B6,Операции!$A:$A,CK$3,Операции!$D:$D,$B$2)</f>
        <v>0</v>
      </c>
      <c r="CL6" s="59">
        <f>SUMIFS(Операции!$C:$C,Операции!$E:$E,$B6,Операции!$A:$A,CL$3,Операции!$D:$D,$B$2)</f>
        <v>0</v>
      </c>
      <c r="CM6" s="59">
        <f>SUMIFS(Операции!$C:$C,Операции!$E:$E,$B6,Операции!$A:$A,CM$3,Операции!$D:$D,$B$2)</f>
        <v>0</v>
      </c>
      <c r="CN6" s="59">
        <f>SUMIFS(Операции!$C:$C,Операции!$E:$E,$B6,Операции!$A:$A,CN$3,Операции!$D:$D,$B$2)</f>
        <v>0</v>
      </c>
      <c r="CO6" s="59">
        <f>SUMIFS(Операции!$C:$C,Операции!$E:$E,$B6,Операции!$A:$A,CO$3,Операции!$D:$D,$B$2)</f>
        <v>0</v>
      </c>
      <c r="CP6" s="59">
        <f>SUMIFS(Операции!$C:$C,Операции!$E:$E,$B6,Операции!$A:$A,CP$3,Операции!$D:$D,$B$2)</f>
        <v>0</v>
      </c>
    </row>
    <row r="7" spans="1:94" customFormat="1">
      <c r="A7" s="116">
        <v>4</v>
      </c>
      <c r="B7" s="117" t="str">
        <f>Справочник!I5</f>
        <v>Страхование</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60">
        <f>SUMIFS(Операции!$C:$C,Операции!$E:$E,$B7,Операции!$A:$A,BQ$3,Операции!$D:$D,$B$2)</f>
        <v>0</v>
      </c>
      <c r="BR7" s="60">
        <f>SUMIFS(Операции!$C:$C,Операции!$E:$E,$B7,Операции!$A:$A,BR$3,Операции!$D:$D,$B$2)</f>
        <v>0</v>
      </c>
      <c r="BS7" s="60">
        <f>SUMIFS(Операции!$C:$C,Операции!$E:$E,$B7,Операции!$A:$A,BS$3,Операции!$D:$D,$B$2)</f>
        <v>0</v>
      </c>
      <c r="BT7" s="60">
        <f>SUMIFS(Операции!$C:$C,Операции!$E:$E,$B7,Операции!$A:$A,BT$3,Операции!$D:$D,$B$2)</f>
        <v>0</v>
      </c>
      <c r="BU7" s="60">
        <f>SUMIFS(Операции!$C:$C,Операции!$E:$E,$B7,Операции!$A:$A,BU$3,Операции!$D:$D,$B$2)</f>
        <v>0</v>
      </c>
      <c r="BV7" s="60">
        <f>SUMIFS(Операции!$C:$C,Операции!$E:$E,$B7,Операции!$A:$A,BV$3,Операции!$D:$D,$B$2)</f>
        <v>0</v>
      </c>
      <c r="BW7" s="60">
        <f>SUMIFS(Операции!$C:$C,Операции!$E:$E,$B7,Операции!$A:$A,BW$3,Операции!$D:$D,$B$2)</f>
        <v>0</v>
      </c>
      <c r="BX7" s="60">
        <f>SUMIFS(Операции!$C:$C,Операции!$E:$E,$B7,Операции!$A:$A,BX$3,Операции!$D:$D,$B$2)</f>
        <v>0</v>
      </c>
      <c r="BY7" s="60">
        <f>SUMIFS(Операции!$C:$C,Операции!$E:$E,$B7,Операции!$A:$A,BY$3,Операции!$D:$D,$B$2)</f>
        <v>0</v>
      </c>
      <c r="BZ7" s="60">
        <f>SUMIFS(Операции!$C:$C,Операции!$E:$E,$B7,Операции!$A:$A,BZ$3,Операции!$D:$D,$B$2)</f>
        <v>0</v>
      </c>
      <c r="CA7" s="60">
        <f>SUMIFS(Операции!$C:$C,Операции!$E:$E,$B7,Операции!$A:$A,CA$3,Операции!$D:$D,$B$2)</f>
        <v>0</v>
      </c>
      <c r="CB7" s="60">
        <f>SUMIFS(Операции!$C:$C,Операции!$E:$E,$B7,Операции!$A:$A,CB$3,Операции!$D:$D,$B$2)</f>
        <v>0</v>
      </c>
      <c r="CC7" s="60">
        <f>SUMIFS(Операции!$C:$C,Операции!$E:$E,$B7,Операции!$A:$A,CC$3,Операции!$D:$D,$B$2)</f>
        <v>0</v>
      </c>
      <c r="CD7" s="60">
        <f>SUMIFS(Операции!$C:$C,Операции!$E:$E,$B7,Операции!$A:$A,CD$3,Операции!$D:$D,$B$2)</f>
        <v>0</v>
      </c>
      <c r="CE7" s="60">
        <f>SUMIFS(Операции!$C:$C,Операции!$E:$E,$B7,Операции!$A:$A,CE$3,Операции!$D:$D,$B$2)</f>
        <v>0</v>
      </c>
      <c r="CF7" s="60">
        <f>SUMIFS(Операции!$C:$C,Операции!$E:$E,$B7,Операции!$A:$A,CF$3,Операции!$D:$D,$B$2)</f>
        <v>0</v>
      </c>
      <c r="CG7" s="60">
        <f>SUMIFS(Операции!$C:$C,Операции!$E:$E,$B7,Операции!$A:$A,CG$3,Операции!$D:$D,$B$2)</f>
        <v>0</v>
      </c>
      <c r="CH7" s="60">
        <f>SUMIFS(Операции!$C:$C,Операции!$E:$E,$B7,Операции!$A:$A,CH$3,Операции!$D:$D,$B$2)</f>
        <v>0</v>
      </c>
      <c r="CI7" s="60">
        <f>SUMIFS(Операции!$C:$C,Операции!$E:$E,$B7,Операции!$A:$A,CI$3,Операции!$D:$D,$B$2)</f>
        <v>0</v>
      </c>
      <c r="CJ7" s="60">
        <f>SUMIFS(Операции!$C:$C,Операции!$E:$E,$B7,Операции!$A:$A,CJ$3,Операции!$D:$D,$B$2)</f>
        <v>0</v>
      </c>
      <c r="CK7" s="60">
        <f>SUMIFS(Операции!$C:$C,Операции!$E:$E,$B7,Операции!$A:$A,CK$3,Операции!$D:$D,$B$2)</f>
        <v>0</v>
      </c>
      <c r="CL7" s="60">
        <f>SUMIFS(Операции!$C:$C,Операции!$E:$E,$B7,Операции!$A:$A,CL$3,Операции!$D:$D,$B$2)</f>
        <v>0</v>
      </c>
      <c r="CM7" s="60">
        <f>SUMIFS(Операции!$C:$C,Операции!$E:$E,$B7,Операции!$A:$A,CM$3,Операции!$D:$D,$B$2)</f>
        <v>0</v>
      </c>
      <c r="CN7" s="60">
        <f>SUMIFS(Операции!$C:$C,Операции!$E:$E,$B7,Операции!$A:$A,CN$3,Операции!$D:$D,$B$2)</f>
        <v>0</v>
      </c>
      <c r="CO7" s="60">
        <f>SUMIFS(Операции!$C:$C,Операции!$E:$E,$B7,Операции!$A:$A,CO$3,Операции!$D:$D,$B$2)</f>
        <v>0</v>
      </c>
      <c r="CP7" s="60">
        <f>SUMIFS(Операции!$C:$C,Операции!$E:$E,$B7,Операции!$A:$A,CP$3,Операции!$D:$D,$B$2)</f>
        <v>0</v>
      </c>
    </row>
    <row r="8" spans="1:94" customFormat="1">
      <c r="A8" s="113">
        <v>5</v>
      </c>
      <c r="B8" s="114" t="str">
        <f>IF(Справочник!I6="","",Справочник!I6)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59">
        <f>SUMIFS(Операции!$C:$C,Операции!$E:$E,$B8,Операции!$A:$A,BQ$3,Операции!$D:$D,$B$2)</f>
        <v>0</v>
      </c>
      <c r="BR8" s="59">
        <f>SUMIFS(Операции!$C:$C,Операции!$E:$E,$B8,Операции!$A:$A,BR$3,Операции!$D:$D,$B$2)</f>
        <v>0</v>
      </c>
      <c r="BS8" s="59">
        <f>SUMIFS(Операции!$C:$C,Операции!$E:$E,$B8,Операции!$A:$A,BS$3,Операции!$D:$D,$B$2)</f>
        <v>0</v>
      </c>
      <c r="BT8" s="59">
        <f>SUMIFS(Операции!$C:$C,Операции!$E:$E,$B8,Операции!$A:$A,BT$3,Операции!$D:$D,$B$2)</f>
        <v>0</v>
      </c>
      <c r="BU8" s="59">
        <f>SUMIFS(Операции!$C:$C,Операции!$E:$E,$B8,Операции!$A:$A,BU$3,Операции!$D:$D,$B$2)</f>
        <v>0</v>
      </c>
      <c r="BV8" s="59">
        <f>SUMIFS(Операции!$C:$C,Операции!$E:$E,$B8,Операции!$A:$A,BV$3,Операции!$D:$D,$B$2)</f>
        <v>0</v>
      </c>
      <c r="BW8" s="59">
        <f>SUMIFS(Операции!$C:$C,Операции!$E:$E,$B8,Операции!$A:$A,BW$3,Операции!$D:$D,$B$2)</f>
        <v>0</v>
      </c>
      <c r="BX8" s="59">
        <f>SUMIFS(Операции!$C:$C,Операции!$E:$E,$B8,Операции!$A:$A,BX$3,Операции!$D:$D,$B$2)</f>
        <v>0</v>
      </c>
      <c r="BY8" s="59">
        <f>SUMIFS(Операции!$C:$C,Операции!$E:$E,$B8,Операции!$A:$A,BY$3,Операции!$D:$D,$B$2)</f>
        <v>0</v>
      </c>
      <c r="BZ8" s="59">
        <f>SUMIFS(Операции!$C:$C,Операции!$E:$E,$B8,Операции!$A:$A,BZ$3,Операции!$D:$D,$B$2)</f>
        <v>0</v>
      </c>
      <c r="CA8" s="59">
        <f>SUMIFS(Операции!$C:$C,Операции!$E:$E,$B8,Операции!$A:$A,CA$3,Операции!$D:$D,$B$2)</f>
        <v>0</v>
      </c>
      <c r="CB8" s="59">
        <f>SUMIFS(Операции!$C:$C,Операции!$E:$E,$B8,Операции!$A:$A,CB$3,Операции!$D:$D,$B$2)</f>
        <v>0</v>
      </c>
      <c r="CC8" s="59">
        <f>SUMIFS(Операции!$C:$C,Операции!$E:$E,$B8,Операции!$A:$A,CC$3,Операции!$D:$D,$B$2)</f>
        <v>0</v>
      </c>
      <c r="CD8" s="59">
        <f>SUMIFS(Операции!$C:$C,Операции!$E:$E,$B8,Операции!$A:$A,CD$3,Операции!$D:$D,$B$2)</f>
        <v>0</v>
      </c>
      <c r="CE8" s="59">
        <f>SUMIFS(Операции!$C:$C,Операции!$E:$E,$B8,Операции!$A:$A,CE$3,Операции!$D:$D,$B$2)</f>
        <v>0</v>
      </c>
      <c r="CF8" s="59">
        <f>SUMIFS(Операции!$C:$C,Операции!$E:$E,$B8,Операции!$A:$A,CF$3,Операции!$D:$D,$B$2)</f>
        <v>0</v>
      </c>
      <c r="CG8" s="59">
        <f>SUMIFS(Операции!$C:$C,Операции!$E:$E,$B8,Операции!$A:$A,CG$3,Операции!$D:$D,$B$2)</f>
        <v>0</v>
      </c>
      <c r="CH8" s="59">
        <f>SUMIFS(Операции!$C:$C,Операции!$E:$E,$B8,Операции!$A:$A,CH$3,Операции!$D:$D,$B$2)</f>
        <v>0</v>
      </c>
      <c r="CI8" s="59">
        <f>SUMIFS(Операции!$C:$C,Операции!$E:$E,$B8,Операции!$A:$A,CI$3,Операции!$D:$D,$B$2)</f>
        <v>0</v>
      </c>
      <c r="CJ8" s="59">
        <f>SUMIFS(Операции!$C:$C,Операции!$E:$E,$B8,Операции!$A:$A,CJ$3,Операции!$D:$D,$B$2)</f>
        <v>0</v>
      </c>
      <c r="CK8" s="59">
        <f>SUMIFS(Операции!$C:$C,Операции!$E:$E,$B8,Операции!$A:$A,CK$3,Операции!$D:$D,$B$2)</f>
        <v>0</v>
      </c>
      <c r="CL8" s="59">
        <f>SUMIFS(Операции!$C:$C,Операции!$E:$E,$B8,Операции!$A:$A,CL$3,Операции!$D:$D,$B$2)</f>
        <v>0</v>
      </c>
      <c r="CM8" s="59">
        <f>SUMIFS(Операции!$C:$C,Операции!$E:$E,$B8,Операции!$A:$A,CM$3,Операции!$D:$D,$B$2)</f>
        <v>0</v>
      </c>
      <c r="CN8" s="59">
        <f>SUMIFS(Операции!$C:$C,Операции!$E:$E,$B8,Операции!$A:$A,CN$3,Операции!$D:$D,$B$2)</f>
        <v>0</v>
      </c>
      <c r="CO8" s="59">
        <f>SUMIFS(Операции!$C:$C,Операции!$E:$E,$B8,Операции!$A:$A,CO$3,Операции!$D:$D,$B$2)</f>
        <v>0</v>
      </c>
      <c r="CP8" s="59">
        <f>SUMIFS(Операции!$C:$C,Операции!$E:$E,$B8,Операции!$A:$A,CP$3,Операции!$D:$D,$B$2)</f>
        <v>0</v>
      </c>
    </row>
    <row r="9" spans="1:94" customFormat="1">
      <c r="A9" s="116">
        <v>6</v>
      </c>
      <c r="B9" s="117" t="str">
        <f>IF(Справочник!I7="","",Справочник!I7)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60">
        <f>SUMIFS(Операции!$C:$C,Операции!$E:$E,$B9,Операции!$A:$A,BQ$3,Операции!$D:$D,$B$2)</f>
        <v>0</v>
      </c>
      <c r="BR9" s="60">
        <f>SUMIFS(Операции!$C:$C,Операции!$E:$E,$B9,Операции!$A:$A,BR$3,Операции!$D:$D,$B$2)</f>
        <v>0</v>
      </c>
      <c r="BS9" s="60">
        <f>SUMIFS(Операции!$C:$C,Операции!$E:$E,$B9,Операции!$A:$A,BS$3,Операции!$D:$D,$B$2)</f>
        <v>0</v>
      </c>
      <c r="BT9" s="60">
        <f>SUMIFS(Операции!$C:$C,Операции!$E:$E,$B9,Операции!$A:$A,BT$3,Операции!$D:$D,$B$2)</f>
        <v>0</v>
      </c>
      <c r="BU9" s="60">
        <f>SUMIFS(Операции!$C:$C,Операции!$E:$E,$B9,Операции!$A:$A,BU$3,Операции!$D:$D,$B$2)</f>
        <v>0</v>
      </c>
      <c r="BV9" s="60">
        <f>SUMIFS(Операции!$C:$C,Операции!$E:$E,$B9,Операции!$A:$A,BV$3,Операции!$D:$D,$B$2)</f>
        <v>0</v>
      </c>
      <c r="BW9" s="60">
        <f>SUMIFS(Операции!$C:$C,Операции!$E:$E,$B9,Операции!$A:$A,BW$3,Операции!$D:$D,$B$2)</f>
        <v>0</v>
      </c>
      <c r="BX9" s="60">
        <f>SUMIFS(Операции!$C:$C,Операции!$E:$E,$B9,Операции!$A:$A,BX$3,Операции!$D:$D,$B$2)</f>
        <v>0</v>
      </c>
      <c r="BY9" s="60">
        <f>SUMIFS(Операции!$C:$C,Операции!$E:$E,$B9,Операции!$A:$A,BY$3,Операции!$D:$D,$B$2)</f>
        <v>0</v>
      </c>
      <c r="BZ9" s="60">
        <f>SUMIFS(Операции!$C:$C,Операции!$E:$E,$B9,Операции!$A:$A,BZ$3,Операции!$D:$D,$B$2)</f>
        <v>0</v>
      </c>
      <c r="CA9" s="60">
        <f>SUMIFS(Операции!$C:$C,Операции!$E:$E,$B9,Операции!$A:$A,CA$3,Операции!$D:$D,$B$2)</f>
        <v>0</v>
      </c>
      <c r="CB9" s="60">
        <f>SUMIFS(Операции!$C:$C,Операции!$E:$E,$B9,Операции!$A:$A,CB$3,Операции!$D:$D,$B$2)</f>
        <v>0</v>
      </c>
      <c r="CC9" s="60">
        <f>SUMIFS(Операции!$C:$C,Операции!$E:$E,$B9,Операции!$A:$A,CC$3,Операции!$D:$D,$B$2)</f>
        <v>0</v>
      </c>
      <c r="CD9" s="60">
        <f>SUMIFS(Операции!$C:$C,Операции!$E:$E,$B9,Операции!$A:$A,CD$3,Операции!$D:$D,$B$2)</f>
        <v>0</v>
      </c>
      <c r="CE9" s="60">
        <f>SUMIFS(Операции!$C:$C,Операции!$E:$E,$B9,Операции!$A:$A,CE$3,Операции!$D:$D,$B$2)</f>
        <v>0</v>
      </c>
      <c r="CF9" s="60">
        <f>SUMIFS(Операции!$C:$C,Операции!$E:$E,$B9,Операции!$A:$A,CF$3,Операции!$D:$D,$B$2)</f>
        <v>0</v>
      </c>
      <c r="CG9" s="60">
        <f>SUMIFS(Операции!$C:$C,Операции!$E:$E,$B9,Операции!$A:$A,CG$3,Операции!$D:$D,$B$2)</f>
        <v>0</v>
      </c>
      <c r="CH9" s="60">
        <f>SUMIFS(Операции!$C:$C,Операции!$E:$E,$B9,Операции!$A:$A,CH$3,Операции!$D:$D,$B$2)</f>
        <v>0</v>
      </c>
      <c r="CI9" s="60">
        <f>SUMIFS(Операции!$C:$C,Операции!$E:$E,$B9,Операции!$A:$A,CI$3,Операции!$D:$D,$B$2)</f>
        <v>0</v>
      </c>
      <c r="CJ9" s="60">
        <f>SUMIFS(Операции!$C:$C,Операции!$E:$E,$B9,Операции!$A:$A,CJ$3,Операции!$D:$D,$B$2)</f>
        <v>0</v>
      </c>
      <c r="CK9" s="60">
        <f>SUMIFS(Операции!$C:$C,Операции!$E:$E,$B9,Операции!$A:$A,CK$3,Операции!$D:$D,$B$2)</f>
        <v>0</v>
      </c>
      <c r="CL9" s="60">
        <f>SUMIFS(Операции!$C:$C,Операции!$E:$E,$B9,Операции!$A:$A,CL$3,Операции!$D:$D,$B$2)</f>
        <v>0</v>
      </c>
      <c r="CM9" s="60">
        <f>SUMIFS(Операции!$C:$C,Операции!$E:$E,$B9,Операции!$A:$A,CM$3,Операции!$D:$D,$B$2)</f>
        <v>0</v>
      </c>
      <c r="CN9" s="60">
        <f>SUMIFS(Операции!$C:$C,Операции!$E:$E,$B9,Операции!$A:$A,CN$3,Операции!$D:$D,$B$2)</f>
        <v>0</v>
      </c>
      <c r="CO9" s="60">
        <f>SUMIFS(Операции!$C:$C,Операции!$E:$E,$B9,Операции!$A:$A,CO$3,Операции!$D:$D,$B$2)</f>
        <v>0</v>
      </c>
      <c r="CP9" s="60">
        <f>SUMIFS(Операции!$C:$C,Операции!$E:$E,$B9,Операции!$A:$A,CP$3,Операции!$D:$D,$B$2)</f>
        <v>0</v>
      </c>
    </row>
    <row r="10" spans="1:94" customFormat="1">
      <c r="A10" s="113">
        <v>7</v>
      </c>
      <c r="B10" s="114" t="str">
        <f>IF(Справочник!I8="","",Справочник!I8)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59">
        <f>SUMIFS(Операции!$C:$C,Операции!$E:$E,$B10,Операции!$A:$A,BQ$3,Операции!$D:$D,$B$2)</f>
        <v>0</v>
      </c>
      <c r="BR10" s="59">
        <f>SUMIFS(Операции!$C:$C,Операции!$E:$E,$B10,Операции!$A:$A,BR$3,Операции!$D:$D,$B$2)</f>
        <v>0</v>
      </c>
      <c r="BS10" s="59">
        <f>SUMIFS(Операции!$C:$C,Операции!$E:$E,$B10,Операции!$A:$A,BS$3,Операции!$D:$D,$B$2)</f>
        <v>0</v>
      </c>
      <c r="BT10" s="59">
        <f>SUMIFS(Операции!$C:$C,Операции!$E:$E,$B10,Операции!$A:$A,BT$3,Операции!$D:$D,$B$2)</f>
        <v>0</v>
      </c>
      <c r="BU10" s="59">
        <f>SUMIFS(Операции!$C:$C,Операции!$E:$E,$B10,Операции!$A:$A,BU$3,Операции!$D:$D,$B$2)</f>
        <v>0</v>
      </c>
      <c r="BV10" s="59">
        <f>SUMIFS(Операции!$C:$C,Операции!$E:$E,$B10,Операции!$A:$A,BV$3,Операции!$D:$D,$B$2)</f>
        <v>0</v>
      </c>
      <c r="BW10" s="59">
        <f>SUMIFS(Операции!$C:$C,Операции!$E:$E,$B10,Операции!$A:$A,BW$3,Операции!$D:$D,$B$2)</f>
        <v>0</v>
      </c>
      <c r="BX10" s="59">
        <f>SUMIFS(Операции!$C:$C,Операции!$E:$E,$B10,Операции!$A:$A,BX$3,Операции!$D:$D,$B$2)</f>
        <v>0</v>
      </c>
      <c r="BY10" s="59">
        <f>SUMIFS(Операции!$C:$C,Операции!$E:$E,$B10,Операции!$A:$A,BY$3,Операции!$D:$D,$B$2)</f>
        <v>0</v>
      </c>
      <c r="BZ10" s="59">
        <f>SUMIFS(Операции!$C:$C,Операции!$E:$E,$B10,Операции!$A:$A,BZ$3,Операции!$D:$D,$B$2)</f>
        <v>0</v>
      </c>
      <c r="CA10" s="59">
        <f>SUMIFS(Операции!$C:$C,Операции!$E:$E,$B10,Операции!$A:$A,CA$3,Операции!$D:$D,$B$2)</f>
        <v>0</v>
      </c>
      <c r="CB10" s="59">
        <f>SUMIFS(Операции!$C:$C,Операции!$E:$E,$B10,Операции!$A:$A,CB$3,Операции!$D:$D,$B$2)</f>
        <v>0</v>
      </c>
      <c r="CC10" s="59">
        <f>SUMIFS(Операции!$C:$C,Операции!$E:$E,$B10,Операции!$A:$A,CC$3,Операции!$D:$D,$B$2)</f>
        <v>0</v>
      </c>
      <c r="CD10" s="59">
        <f>SUMIFS(Операции!$C:$C,Операции!$E:$E,$B10,Операции!$A:$A,CD$3,Операции!$D:$D,$B$2)</f>
        <v>0</v>
      </c>
      <c r="CE10" s="59">
        <f>SUMIFS(Операции!$C:$C,Операции!$E:$E,$B10,Операции!$A:$A,CE$3,Операции!$D:$D,$B$2)</f>
        <v>0</v>
      </c>
      <c r="CF10" s="59">
        <f>SUMIFS(Операции!$C:$C,Операции!$E:$E,$B10,Операции!$A:$A,CF$3,Операции!$D:$D,$B$2)</f>
        <v>0</v>
      </c>
      <c r="CG10" s="59">
        <f>SUMIFS(Операции!$C:$C,Операции!$E:$E,$B10,Операции!$A:$A,CG$3,Операции!$D:$D,$B$2)</f>
        <v>0</v>
      </c>
      <c r="CH10" s="59">
        <f>SUMIFS(Операции!$C:$C,Операции!$E:$E,$B10,Операции!$A:$A,CH$3,Операции!$D:$D,$B$2)</f>
        <v>0</v>
      </c>
      <c r="CI10" s="59">
        <f>SUMIFS(Операции!$C:$C,Операции!$E:$E,$B10,Операции!$A:$A,CI$3,Операции!$D:$D,$B$2)</f>
        <v>0</v>
      </c>
      <c r="CJ10" s="59">
        <f>SUMIFS(Операции!$C:$C,Операции!$E:$E,$B10,Операции!$A:$A,CJ$3,Операции!$D:$D,$B$2)</f>
        <v>0</v>
      </c>
      <c r="CK10" s="59">
        <f>SUMIFS(Операции!$C:$C,Операции!$E:$E,$B10,Операции!$A:$A,CK$3,Операции!$D:$D,$B$2)</f>
        <v>0</v>
      </c>
      <c r="CL10" s="59">
        <f>SUMIFS(Операции!$C:$C,Операции!$E:$E,$B10,Операции!$A:$A,CL$3,Операции!$D:$D,$B$2)</f>
        <v>0</v>
      </c>
      <c r="CM10" s="59">
        <f>SUMIFS(Операции!$C:$C,Операции!$E:$E,$B10,Операции!$A:$A,CM$3,Операции!$D:$D,$B$2)</f>
        <v>0</v>
      </c>
      <c r="CN10" s="59">
        <f>SUMIFS(Операции!$C:$C,Операции!$E:$E,$B10,Операции!$A:$A,CN$3,Операции!$D:$D,$B$2)</f>
        <v>0</v>
      </c>
      <c r="CO10" s="59">
        <f>SUMIFS(Операции!$C:$C,Операции!$E:$E,$B10,Операции!$A:$A,CO$3,Операции!$D:$D,$B$2)</f>
        <v>0</v>
      </c>
      <c r="CP10" s="59">
        <f>SUMIFS(Операции!$C:$C,Операции!$E:$E,$B10,Операции!$A:$A,CP$3,Операции!$D:$D,$B$2)</f>
        <v>0</v>
      </c>
    </row>
    <row r="11" spans="1:94" customFormat="1">
      <c r="A11" s="116">
        <v>8</v>
      </c>
      <c r="B11" s="117" t="str">
        <f>IF(Справочник!I9="","",Справочник!I9)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60">
        <f>SUMIFS(Операции!$C:$C,Операции!$E:$E,$B11,Операции!$A:$A,BQ$3,Операции!$D:$D,$B$2)</f>
        <v>0</v>
      </c>
      <c r="BR11" s="60">
        <f>SUMIFS(Операции!$C:$C,Операции!$E:$E,$B11,Операции!$A:$A,BR$3,Операции!$D:$D,$B$2)</f>
        <v>0</v>
      </c>
      <c r="BS11" s="60">
        <f>SUMIFS(Операции!$C:$C,Операции!$E:$E,$B11,Операции!$A:$A,BS$3,Операции!$D:$D,$B$2)</f>
        <v>0</v>
      </c>
      <c r="BT11" s="60">
        <f>SUMIFS(Операции!$C:$C,Операции!$E:$E,$B11,Операции!$A:$A,BT$3,Операции!$D:$D,$B$2)</f>
        <v>0</v>
      </c>
      <c r="BU11" s="60">
        <f>SUMIFS(Операции!$C:$C,Операции!$E:$E,$B11,Операции!$A:$A,BU$3,Операции!$D:$D,$B$2)</f>
        <v>0</v>
      </c>
      <c r="BV11" s="60">
        <f>SUMIFS(Операции!$C:$C,Операции!$E:$E,$B11,Операции!$A:$A,BV$3,Операции!$D:$D,$B$2)</f>
        <v>0</v>
      </c>
      <c r="BW11" s="60">
        <f>SUMIFS(Операции!$C:$C,Операции!$E:$E,$B11,Операции!$A:$A,BW$3,Операции!$D:$D,$B$2)</f>
        <v>0</v>
      </c>
      <c r="BX11" s="60">
        <f>SUMIFS(Операции!$C:$C,Операции!$E:$E,$B11,Операции!$A:$A,BX$3,Операции!$D:$D,$B$2)</f>
        <v>0</v>
      </c>
      <c r="BY11" s="60">
        <f>SUMIFS(Операции!$C:$C,Операции!$E:$E,$B11,Операции!$A:$A,BY$3,Операции!$D:$D,$B$2)</f>
        <v>0</v>
      </c>
      <c r="BZ11" s="60">
        <f>SUMIFS(Операции!$C:$C,Операции!$E:$E,$B11,Операции!$A:$A,BZ$3,Операции!$D:$D,$B$2)</f>
        <v>0</v>
      </c>
      <c r="CA11" s="60">
        <f>SUMIFS(Операции!$C:$C,Операции!$E:$E,$B11,Операции!$A:$A,CA$3,Операции!$D:$D,$B$2)</f>
        <v>0</v>
      </c>
      <c r="CB11" s="60">
        <f>SUMIFS(Операции!$C:$C,Операции!$E:$E,$B11,Операции!$A:$A,CB$3,Операции!$D:$D,$B$2)</f>
        <v>0</v>
      </c>
      <c r="CC11" s="60">
        <f>SUMIFS(Операции!$C:$C,Операции!$E:$E,$B11,Операции!$A:$A,CC$3,Операции!$D:$D,$B$2)</f>
        <v>0</v>
      </c>
      <c r="CD11" s="60">
        <f>SUMIFS(Операции!$C:$C,Операции!$E:$E,$B11,Операции!$A:$A,CD$3,Операции!$D:$D,$B$2)</f>
        <v>0</v>
      </c>
      <c r="CE11" s="60">
        <f>SUMIFS(Операции!$C:$C,Операции!$E:$E,$B11,Операции!$A:$A,CE$3,Операции!$D:$D,$B$2)</f>
        <v>0</v>
      </c>
      <c r="CF11" s="60">
        <f>SUMIFS(Операции!$C:$C,Операции!$E:$E,$B11,Операции!$A:$A,CF$3,Операции!$D:$D,$B$2)</f>
        <v>0</v>
      </c>
      <c r="CG11" s="60">
        <f>SUMIFS(Операции!$C:$C,Операции!$E:$E,$B11,Операции!$A:$A,CG$3,Операции!$D:$D,$B$2)</f>
        <v>0</v>
      </c>
      <c r="CH11" s="60">
        <f>SUMIFS(Операции!$C:$C,Операции!$E:$E,$B11,Операции!$A:$A,CH$3,Операции!$D:$D,$B$2)</f>
        <v>0</v>
      </c>
      <c r="CI11" s="60">
        <f>SUMIFS(Операции!$C:$C,Операции!$E:$E,$B11,Операции!$A:$A,CI$3,Операции!$D:$D,$B$2)</f>
        <v>0</v>
      </c>
      <c r="CJ11" s="60">
        <f>SUMIFS(Операции!$C:$C,Операции!$E:$E,$B11,Операции!$A:$A,CJ$3,Операции!$D:$D,$B$2)</f>
        <v>0</v>
      </c>
      <c r="CK11" s="60">
        <f>SUMIFS(Операции!$C:$C,Операции!$E:$E,$B11,Операции!$A:$A,CK$3,Операции!$D:$D,$B$2)</f>
        <v>0</v>
      </c>
      <c r="CL11" s="60">
        <f>SUMIFS(Операции!$C:$C,Операции!$E:$E,$B11,Операции!$A:$A,CL$3,Операции!$D:$D,$B$2)</f>
        <v>0</v>
      </c>
      <c r="CM11" s="60">
        <f>SUMIFS(Операции!$C:$C,Операции!$E:$E,$B11,Операции!$A:$A,CM$3,Операции!$D:$D,$B$2)</f>
        <v>0</v>
      </c>
      <c r="CN11" s="60">
        <f>SUMIFS(Операции!$C:$C,Операции!$E:$E,$B11,Операции!$A:$A,CN$3,Операции!$D:$D,$B$2)</f>
        <v>0</v>
      </c>
      <c r="CO11" s="60">
        <f>SUMIFS(Операции!$C:$C,Операции!$E:$E,$B11,Операции!$A:$A,CO$3,Операции!$D:$D,$B$2)</f>
        <v>0</v>
      </c>
      <c r="CP11" s="60">
        <f>SUMIFS(Операции!$C:$C,Операции!$E:$E,$B11,Операции!$A:$A,CP$3,Операции!$D:$D,$B$2)</f>
        <v>0</v>
      </c>
    </row>
    <row r="12" spans="1:94" customFormat="1">
      <c r="A12" s="113">
        <v>9</v>
      </c>
      <c r="B12" s="114" t="str">
        <f>IF(Справочник!I10="","",Справочник!I10)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59">
        <f>SUMIFS(Операции!$C:$C,Операции!$E:$E,$B12,Операции!$A:$A,BQ$3,Операции!$D:$D,$B$2)</f>
        <v>0</v>
      </c>
      <c r="BR12" s="59">
        <f>SUMIFS(Операции!$C:$C,Операции!$E:$E,$B12,Операции!$A:$A,BR$3,Операции!$D:$D,$B$2)</f>
        <v>0</v>
      </c>
      <c r="BS12" s="59">
        <f>SUMIFS(Операции!$C:$C,Операции!$E:$E,$B12,Операции!$A:$A,BS$3,Операции!$D:$D,$B$2)</f>
        <v>0</v>
      </c>
      <c r="BT12" s="59">
        <f>SUMIFS(Операции!$C:$C,Операции!$E:$E,$B12,Операции!$A:$A,BT$3,Операции!$D:$D,$B$2)</f>
        <v>0</v>
      </c>
      <c r="BU12" s="59">
        <f>SUMIFS(Операции!$C:$C,Операции!$E:$E,$B12,Операции!$A:$A,BU$3,Операции!$D:$D,$B$2)</f>
        <v>0</v>
      </c>
      <c r="BV12" s="59">
        <f>SUMIFS(Операции!$C:$C,Операции!$E:$E,$B12,Операции!$A:$A,BV$3,Операции!$D:$D,$B$2)</f>
        <v>0</v>
      </c>
      <c r="BW12" s="59">
        <f>SUMIFS(Операции!$C:$C,Операции!$E:$E,$B12,Операции!$A:$A,BW$3,Операции!$D:$D,$B$2)</f>
        <v>0</v>
      </c>
      <c r="BX12" s="59">
        <f>SUMIFS(Операции!$C:$C,Операции!$E:$E,$B12,Операции!$A:$A,BX$3,Операции!$D:$D,$B$2)</f>
        <v>0</v>
      </c>
      <c r="BY12" s="59">
        <f>SUMIFS(Операции!$C:$C,Операции!$E:$E,$B12,Операции!$A:$A,BY$3,Операции!$D:$D,$B$2)</f>
        <v>0</v>
      </c>
      <c r="BZ12" s="59">
        <f>SUMIFS(Операции!$C:$C,Операции!$E:$E,$B12,Операции!$A:$A,BZ$3,Операции!$D:$D,$B$2)</f>
        <v>0</v>
      </c>
      <c r="CA12" s="59">
        <f>SUMIFS(Операции!$C:$C,Операции!$E:$E,$B12,Операции!$A:$A,CA$3,Операции!$D:$D,$B$2)</f>
        <v>0</v>
      </c>
      <c r="CB12" s="59">
        <f>SUMIFS(Операции!$C:$C,Операции!$E:$E,$B12,Операции!$A:$A,CB$3,Операции!$D:$D,$B$2)</f>
        <v>0</v>
      </c>
      <c r="CC12" s="59">
        <f>SUMIFS(Операции!$C:$C,Операции!$E:$E,$B12,Операции!$A:$A,CC$3,Операции!$D:$D,$B$2)</f>
        <v>0</v>
      </c>
      <c r="CD12" s="59">
        <f>SUMIFS(Операции!$C:$C,Операции!$E:$E,$B12,Операции!$A:$A,CD$3,Операции!$D:$D,$B$2)</f>
        <v>0</v>
      </c>
      <c r="CE12" s="59">
        <f>SUMIFS(Операции!$C:$C,Операции!$E:$E,$B12,Операции!$A:$A,CE$3,Операции!$D:$D,$B$2)</f>
        <v>0</v>
      </c>
      <c r="CF12" s="59">
        <f>SUMIFS(Операции!$C:$C,Операции!$E:$E,$B12,Операции!$A:$A,CF$3,Операции!$D:$D,$B$2)</f>
        <v>0</v>
      </c>
      <c r="CG12" s="59">
        <f>SUMIFS(Операции!$C:$C,Операции!$E:$E,$B12,Операции!$A:$A,CG$3,Операции!$D:$D,$B$2)</f>
        <v>0</v>
      </c>
      <c r="CH12" s="59">
        <f>SUMIFS(Операции!$C:$C,Операции!$E:$E,$B12,Операции!$A:$A,CH$3,Операции!$D:$D,$B$2)</f>
        <v>0</v>
      </c>
      <c r="CI12" s="59">
        <f>SUMIFS(Операции!$C:$C,Операции!$E:$E,$B12,Операции!$A:$A,CI$3,Операции!$D:$D,$B$2)</f>
        <v>0</v>
      </c>
      <c r="CJ12" s="59">
        <f>SUMIFS(Операции!$C:$C,Операции!$E:$E,$B12,Операции!$A:$A,CJ$3,Операции!$D:$D,$B$2)</f>
        <v>0</v>
      </c>
      <c r="CK12" s="59">
        <f>SUMIFS(Операции!$C:$C,Операции!$E:$E,$B12,Операции!$A:$A,CK$3,Операции!$D:$D,$B$2)</f>
        <v>0</v>
      </c>
      <c r="CL12" s="59">
        <f>SUMIFS(Операции!$C:$C,Операции!$E:$E,$B12,Операции!$A:$A,CL$3,Операции!$D:$D,$B$2)</f>
        <v>0</v>
      </c>
      <c r="CM12" s="59">
        <f>SUMIFS(Операции!$C:$C,Операции!$E:$E,$B12,Операции!$A:$A,CM$3,Операции!$D:$D,$B$2)</f>
        <v>0</v>
      </c>
      <c r="CN12" s="59">
        <f>SUMIFS(Операции!$C:$C,Операции!$E:$E,$B12,Операции!$A:$A,CN$3,Операции!$D:$D,$B$2)</f>
        <v>0</v>
      </c>
      <c r="CO12" s="59">
        <f>SUMIFS(Операции!$C:$C,Операции!$E:$E,$B12,Операции!$A:$A,CO$3,Операции!$D:$D,$B$2)</f>
        <v>0</v>
      </c>
      <c r="CP12" s="59">
        <f>SUMIFS(Операции!$C:$C,Операции!$E:$E,$B12,Операции!$A:$A,CP$3,Операции!$D:$D,$B$2)</f>
        <v>0</v>
      </c>
    </row>
    <row r="13" spans="1:94" customFormat="1">
      <c r="A13" s="116">
        <v>10</v>
      </c>
      <c r="B13" s="117" t="str">
        <f>IF(Справочник!I11="","",Справочник!I11)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60">
        <f>SUMIFS(Операции!$C:$C,Операции!$E:$E,$B13,Операции!$A:$A,BQ$3,Операции!$D:$D,$B$2)</f>
        <v>0</v>
      </c>
      <c r="BR13" s="60">
        <f>SUMIFS(Операции!$C:$C,Операции!$E:$E,$B13,Операции!$A:$A,BR$3,Операции!$D:$D,$B$2)</f>
        <v>0</v>
      </c>
      <c r="BS13" s="60">
        <f>SUMIFS(Операции!$C:$C,Операции!$E:$E,$B13,Операции!$A:$A,BS$3,Операции!$D:$D,$B$2)</f>
        <v>0</v>
      </c>
      <c r="BT13" s="60">
        <f>SUMIFS(Операции!$C:$C,Операции!$E:$E,$B13,Операции!$A:$A,BT$3,Операции!$D:$D,$B$2)</f>
        <v>0</v>
      </c>
      <c r="BU13" s="60">
        <f>SUMIFS(Операции!$C:$C,Операции!$E:$E,$B13,Операции!$A:$A,BU$3,Операции!$D:$D,$B$2)</f>
        <v>0</v>
      </c>
      <c r="BV13" s="60">
        <f>SUMIFS(Операции!$C:$C,Операции!$E:$E,$B13,Операции!$A:$A,BV$3,Операции!$D:$D,$B$2)</f>
        <v>0</v>
      </c>
      <c r="BW13" s="60">
        <f>SUMIFS(Операции!$C:$C,Операции!$E:$E,$B13,Операции!$A:$A,BW$3,Операции!$D:$D,$B$2)</f>
        <v>0</v>
      </c>
      <c r="BX13" s="60">
        <f>SUMIFS(Операции!$C:$C,Операции!$E:$E,$B13,Операции!$A:$A,BX$3,Операции!$D:$D,$B$2)</f>
        <v>0</v>
      </c>
      <c r="BY13" s="60">
        <f>SUMIFS(Операции!$C:$C,Операции!$E:$E,$B13,Операции!$A:$A,BY$3,Операции!$D:$D,$B$2)</f>
        <v>0</v>
      </c>
      <c r="BZ13" s="60">
        <f>SUMIFS(Операции!$C:$C,Операции!$E:$E,$B13,Операции!$A:$A,BZ$3,Операции!$D:$D,$B$2)</f>
        <v>0</v>
      </c>
      <c r="CA13" s="60">
        <f>SUMIFS(Операции!$C:$C,Операции!$E:$E,$B13,Операции!$A:$A,CA$3,Операции!$D:$D,$B$2)</f>
        <v>0</v>
      </c>
      <c r="CB13" s="60">
        <f>SUMIFS(Операции!$C:$C,Операции!$E:$E,$B13,Операции!$A:$A,CB$3,Операции!$D:$D,$B$2)</f>
        <v>0</v>
      </c>
      <c r="CC13" s="60">
        <f>SUMIFS(Операции!$C:$C,Операции!$E:$E,$B13,Операции!$A:$A,CC$3,Операции!$D:$D,$B$2)</f>
        <v>0</v>
      </c>
      <c r="CD13" s="60">
        <f>SUMIFS(Операции!$C:$C,Операции!$E:$E,$B13,Операции!$A:$A,CD$3,Операции!$D:$D,$B$2)</f>
        <v>0</v>
      </c>
      <c r="CE13" s="60">
        <f>SUMIFS(Операции!$C:$C,Операции!$E:$E,$B13,Операции!$A:$A,CE$3,Операции!$D:$D,$B$2)</f>
        <v>0</v>
      </c>
      <c r="CF13" s="60">
        <f>SUMIFS(Операции!$C:$C,Операции!$E:$E,$B13,Операции!$A:$A,CF$3,Операции!$D:$D,$B$2)</f>
        <v>0</v>
      </c>
      <c r="CG13" s="60">
        <f>SUMIFS(Операции!$C:$C,Операции!$E:$E,$B13,Операции!$A:$A,CG$3,Операции!$D:$D,$B$2)</f>
        <v>0</v>
      </c>
      <c r="CH13" s="60">
        <f>SUMIFS(Операции!$C:$C,Операции!$E:$E,$B13,Операции!$A:$A,CH$3,Операции!$D:$D,$B$2)</f>
        <v>0</v>
      </c>
      <c r="CI13" s="60">
        <f>SUMIFS(Операции!$C:$C,Операции!$E:$E,$B13,Операции!$A:$A,CI$3,Операции!$D:$D,$B$2)</f>
        <v>0</v>
      </c>
      <c r="CJ13" s="60">
        <f>SUMIFS(Операции!$C:$C,Операции!$E:$E,$B13,Операции!$A:$A,CJ$3,Операции!$D:$D,$B$2)</f>
        <v>0</v>
      </c>
      <c r="CK13" s="60">
        <f>SUMIFS(Операции!$C:$C,Операции!$E:$E,$B13,Операции!$A:$A,CK$3,Операции!$D:$D,$B$2)</f>
        <v>0</v>
      </c>
      <c r="CL13" s="60">
        <f>SUMIFS(Операции!$C:$C,Операции!$E:$E,$B13,Операции!$A:$A,CL$3,Операции!$D:$D,$B$2)</f>
        <v>0</v>
      </c>
      <c r="CM13" s="60">
        <f>SUMIFS(Операции!$C:$C,Операции!$E:$E,$B13,Операции!$A:$A,CM$3,Операции!$D:$D,$B$2)</f>
        <v>0</v>
      </c>
      <c r="CN13" s="60">
        <f>SUMIFS(Операции!$C:$C,Операции!$E:$E,$B13,Операции!$A:$A,CN$3,Операции!$D:$D,$B$2)</f>
        <v>0</v>
      </c>
      <c r="CO13" s="60">
        <f>SUMIFS(Операции!$C:$C,Операции!$E:$E,$B13,Операции!$A:$A,CO$3,Операции!$D:$D,$B$2)</f>
        <v>0</v>
      </c>
      <c r="CP13" s="60">
        <f>SUMIFS(Операции!$C:$C,Операции!$E:$E,$B13,Операции!$A:$A,CP$3,Операции!$D:$D,$B$2)</f>
        <v>0</v>
      </c>
    </row>
    <row r="14" spans="1:94" customFormat="1">
      <c r="A14" s="113">
        <v>11</v>
      </c>
      <c r="B14" s="114" t="str">
        <f>IF(Справочник!I12="","",Справочник!I12)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59">
        <f>SUMIFS(Операции!$C:$C,Операции!$E:$E,$B14,Операции!$A:$A,BQ$3,Операции!$D:$D,$B$2)</f>
        <v>0</v>
      </c>
      <c r="BR14" s="59">
        <f>SUMIFS(Операции!$C:$C,Операции!$E:$E,$B14,Операции!$A:$A,BR$3,Операции!$D:$D,$B$2)</f>
        <v>0</v>
      </c>
      <c r="BS14" s="59">
        <f>SUMIFS(Операции!$C:$C,Операции!$E:$E,$B14,Операции!$A:$A,BS$3,Операции!$D:$D,$B$2)</f>
        <v>0</v>
      </c>
      <c r="BT14" s="59">
        <f>SUMIFS(Операции!$C:$C,Операции!$E:$E,$B14,Операции!$A:$A,BT$3,Операции!$D:$D,$B$2)</f>
        <v>0</v>
      </c>
      <c r="BU14" s="59">
        <f>SUMIFS(Операции!$C:$C,Операции!$E:$E,$B14,Операции!$A:$A,BU$3,Операции!$D:$D,$B$2)</f>
        <v>0</v>
      </c>
      <c r="BV14" s="59">
        <f>SUMIFS(Операции!$C:$C,Операции!$E:$E,$B14,Операции!$A:$A,BV$3,Операции!$D:$D,$B$2)</f>
        <v>0</v>
      </c>
      <c r="BW14" s="59">
        <f>SUMIFS(Операции!$C:$C,Операции!$E:$E,$B14,Операции!$A:$A,BW$3,Операции!$D:$D,$B$2)</f>
        <v>0</v>
      </c>
      <c r="BX14" s="59">
        <f>SUMIFS(Операции!$C:$C,Операции!$E:$E,$B14,Операции!$A:$A,BX$3,Операции!$D:$D,$B$2)</f>
        <v>0</v>
      </c>
      <c r="BY14" s="59">
        <f>SUMIFS(Операции!$C:$C,Операции!$E:$E,$B14,Операции!$A:$A,BY$3,Операции!$D:$D,$B$2)</f>
        <v>0</v>
      </c>
      <c r="BZ14" s="59">
        <f>SUMIFS(Операции!$C:$C,Операции!$E:$E,$B14,Операции!$A:$A,BZ$3,Операции!$D:$D,$B$2)</f>
        <v>0</v>
      </c>
      <c r="CA14" s="59">
        <f>SUMIFS(Операции!$C:$C,Операции!$E:$E,$B14,Операции!$A:$A,CA$3,Операции!$D:$D,$B$2)</f>
        <v>0</v>
      </c>
      <c r="CB14" s="59">
        <f>SUMIFS(Операции!$C:$C,Операции!$E:$E,$B14,Операции!$A:$A,CB$3,Операции!$D:$D,$B$2)</f>
        <v>0</v>
      </c>
      <c r="CC14" s="59">
        <f>SUMIFS(Операции!$C:$C,Операции!$E:$E,$B14,Операции!$A:$A,CC$3,Операции!$D:$D,$B$2)</f>
        <v>0</v>
      </c>
      <c r="CD14" s="59">
        <f>SUMIFS(Операции!$C:$C,Операции!$E:$E,$B14,Операции!$A:$A,CD$3,Операции!$D:$D,$B$2)</f>
        <v>0</v>
      </c>
      <c r="CE14" s="59">
        <f>SUMIFS(Операции!$C:$C,Операции!$E:$E,$B14,Операции!$A:$A,CE$3,Операции!$D:$D,$B$2)</f>
        <v>0</v>
      </c>
      <c r="CF14" s="59">
        <f>SUMIFS(Операции!$C:$C,Операции!$E:$E,$B14,Операции!$A:$A,CF$3,Операции!$D:$D,$B$2)</f>
        <v>0</v>
      </c>
      <c r="CG14" s="59">
        <f>SUMIFS(Операции!$C:$C,Операции!$E:$E,$B14,Операции!$A:$A,CG$3,Операции!$D:$D,$B$2)</f>
        <v>0</v>
      </c>
      <c r="CH14" s="59">
        <f>SUMIFS(Операции!$C:$C,Операции!$E:$E,$B14,Операции!$A:$A,CH$3,Операции!$D:$D,$B$2)</f>
        <v>0</v>
      </c>
      <c r="CI14" s="59">
        <f>SUMIFS(Операции!$C:$C,Операции!$E:$E,$B14,Операции!$A:$A,CI$3,Операции!$D:$D,$B$2)</f>
        <v>0</v>
      </c>
      <c r="CJ14" s="59">
        <f>SUMIFS(Операции!$C:$C,Операции!$E:$E,$B14,Операции!$A:$A,CJ$3,Операции!$D:$D,$B$2)</f>
        <v>0</v>
      </c>
      <c r="CK14" s="59">
        <f>SUMIFS(Операции!$C:$C,Операции!$E:$E,$B14,Операции!$A:$A,CK$3,Операции!$D:$D,$B$2)</f>
        <v>0</v>
      </c>
      <c r="CL14" s="59">
        <f>SUMIFS(Операции!$C:$C,Операции!$E:$E,$B14,Операции!$A:$A,CL$3,Операции!$D:$D,$B$2)</f>
        <v>0</v>
      </c>
      <c r="CM14" s="59">
        <f>SUMIFS(Операции!$C:$C,Операции!$E:$E,$B14,Операции!$A:$A,CM$3,Операции!$D:$D,$B$2)</f>
        <v>0</v>
      </c>
      <c r="CN14" s="59">
        <f>SUMIFS(Операции!$C:$C,Операции!$E:$E,$B14,Операции!$A:$A,CN$3,Операции!$D:$D,$B$2)</f>
        <v>0</v>
      </c>
      <c r="CO14" s="59">
        <f>SUMIFS(Операции!$C:$C,Операции!$E:$E,$B14,Операции!$A:$A,CO$3,Операции!$D:$D,$B$2)</f>
        <v>0</v>
      </c>
      <c r="CP14" s="59">
        <f>SUMIFS(Операции!$C:$C,Операции!$E:$E,$B14,Операции!$A:$A,CP$3,Операции!$D:$D,$B$2)</f>
        <v>0</v>
      </c>
    </row>
    <row r="15" spans="1:94" customFormat="1">
      <c r="A15" s="116">
        <v>12</v>
      </c>
      <c r="B15" s="117" t="str">
        <f>IF(Справочник!I13="","",Справочник!I13)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60">
        <f>SUMIFS(Операции!$C:$C,Операции!$E:$E,$B15,Операции!$A:$A,BQ$3,Операции!$D:$D,$B$2)</f>
        <v>0</v>
      </c>
      <c r="BR15" s="60">
        <f>SUMIFS(Операции!$C:$C,Операции!$E:$E,$B15,Операции!$A:$A,BR$3,Операции!$D:$D,$B$2)</f>
        <v>0</v>
      </c>
      <c r="BS15" s="60">
        <f>SUMIFS(Операции!$C:$C,Операции!$E:$E,$B15,Операции!$A:$A,BS$3,Операции!$D:$D,$B$2)</f>
        <v>0</v>
      </c>
      <c r="BT15" s="60">
        <f>SUMIFS(Операции!$C:$C,Операции!$E:$E,$B15,Операции!$A:$A,BT$3,Операции!$D:$D,$B$2)</f>
        <v>0</v>
      </c>
      <c r="BU15" s="60">
        <f>SUMIFS(Операции!$C:$C,Операции!$E:$E,$B15,Операции!$A:$A,BU$3,Операции!$D:$D,$B$2)</f>
        <v>0</v>
      </c>
      <c r="BV15" s="60">
        <f>SUMIFS(Операции!$C:$C,Операции!$E:$E,$B15,Операции!$A:$A,BV$3,Операции!$D:$D,$B$2)</f>
        <v>0</v>
      </c>
      <c r="BW15" s="60">
        <f>SUMIFS(Операции!$C:$C,Операции!$E:$E,$B15,Операции!$A:$A,BW$3,Операции!$D:$D,$B$2)</f>
        <v>0</v>
      </c>
      <c r="BX15" s="60">
        <f>SUMIFS(Операции!$C:$C,Операции!$E:$E,$B15,Операции!$A:$A,BX$3,Операции!$D:$D,$B$2)</f>
        <v>0</v>
      </c>
      <c r="BY15" s="60">
        <f>SUMIFS(Операции!$C:$C,Операции!$E:$E,$B15,Операции!$A:$A,BY$3,Операции!$D:$D,$B$2)</f>
        <v>0</v>
      </c>
      <c r="BZ15" s="60">
        <f>SUMIFS(Операции!$C:$C,Операции!$E:$E,$B15,Операции!$A:$A,BZ$3,Операции!$D:$D,$B$2)</f>
        <v>0</v>
      </c>
      <c r="CA15" s="60">
        <f>SUMIFS(Операции!$C:$C,Операции!$E:$E,$B15,Операции!$A:$A,CA$3,Операции!$D:$D,$B$2)</f>
        <v>0</v>
      </c>
      <c r="CB15" s="60">
        <f>SUMIFS(Операции!$C:$C,Операции!$E:$E,$B15,Операции!$A:$A,CB$3,Операции!$D:$D,$B$2)</f>
        <v>0</v>
      </c>
      <c r="CC15" s="60">
        <f>SUMIFS(Операции!$C:$C,Операции!$E:$E,$B15,Операции!$A:$A,CC$3,Операции!$D:$D,$B$2)</f>
        <v>0</v>
      </c>
      <c r="CD15" s="60">
        <f>SUMIFS(Операции!$C:$C,Операции!$E:$E,$B15,Операции!$A:$A,CD$3,Операции!$D:$D,$B$2)</f>
        <v>0</v>
      </c>
      <c r="CE15" s="60">
        <f>SUMIFS(Операции!$C:$C,Операции!$E:$E,$B15,Операции!$A:$A,CE$3,Операции!$D:$D,$B$2)</f>
        <v>0</v>
      </c>
      <c r="CF15" s="60">
        <f>SUMIFS(Операции!$C:$C,Операции!$E:$E,$B15,Операции!$A:$A,CF$3,Операции!$D:$D,$B$2)</f>
        <v>0</v>
      </c>
      <c r="CG15" s="60">
        <f>SUMIFS(Операции!$C:$C,Операции!$E:$E,$B15,Операции!$A:$A,CG$3,Операции!$D:$D,$B$2)</f>
        <v>0</v>
      </c>
      <c r="CH15" s="60">
        <f>SUMIFS(Операции!$C:$C,Операции!$E:$E,$B15,Операции!$A:$A,CH$3,Операции!$D:$D,$B$2)</f>
        <v>0</v>
      </c>
      <c r="CI15" s="60">
        <f>SUMIFS(Операции!$C:$C,Операции!$E:$E,$B15,Операции!$A:$A,CI$3,Операции!$D:$D,$B$2)</f>
        <v>0</v>
      </c>
      <c r="CJ15" s="60">
        <f>SUMIFS(Операции!$C:$C,Операции!$E:$E,$B15,Операции!$A:$A,CJ$3,Операции!$D:$D,$B$2)</f>
        <v>0</v>
      </c>
      <c r="CK15" s="60">
        <f>SUMIFS(Операции!$C:$C,Операции!$E:$E,$B15,Операции!$A:$A,CK$3,Операции!$D:$D,$B$2)</f>
        <v>0</v>
      </c>
      <c r="CL15" s="60">
        <f>SUMIFS(Операции!$C:$C,Операции!$E:$E,$B15,Операции!$A:$A,CL$3,Операции!$D:$D,$B$2)</f>
        <v>0</v>
      </c>
      <c r="CM15" s="60">
        <f>SUMIFS(Операции!$C:$C,Операции!$E:$E,$B15,Операции!$A:$A,CM$3,Операции!$D:$D,$B$2)</f>
        <v>0</v>
      </c>
      <c r="CN15" s="60">
        <f>SUMIFS(Операции!$C:$C,Операции!$E:$E,$B15,Операции!$A:$A,CN$3,Операции!$D:$D,$B$2)</f>
        <v>0</v>
      </c>
      <c r="CO15" s="60">
        <f>SUMIFS(Операции!$C:$C,Операции!$E:$E,$B15,Операции!$A:$A,CO$3,Операции!$D:$D,$B$2)</f>
        <v>0</v>
      </c>
      <c r="CP15" s="60">
        <f>SUMIFS(Операции!$C:$C,Операции!$E:$E,$B15,Операции!$A:$A,CP$3,Операции!$D:$D,$B$2)</f>
        <v>0</v>
      </c>
    </row>
    <row r="16" spans="1:94" customFormat="1">
      <c r="A16" s="113">
        <v>13</v>
      </c>
      <c r="B16" s="114" t="str">
        <f>IF(Справочник!I14="","",Справочник!I14)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59">
        <f>SUMIFS(Операции!$C:$C,Операции!$E:$E,$B16,Операции!$A:$A,BQ$3,Операции!$D:$D,$B$2)</f>
        <v>0</v>
      </c>
      <c r="BR16" s="59">
        <f>SUMIFS(Операции!$C:$C,Операции!$E:$E,$B16,Операции!$A:$A,BR$3,Операции!$D:$D,$B$2)</f>
        <v>0</v>
      </c>
      <c r="BS16" s="59">
        <f>SUMIFS(Операции!$C:$C,Операции!$E:$E,$B16,Операции!$A:$A,BS$3,Операции!$D:$D,$B$2)</f>
        <v>0</v>
      </c>
      <c r="BT16" s="59">
        <f>SUMIFS(Операции!$C:$C,Операции!$E:$E,$B16,Операции!$A:$A,BT$3,Операции!$D:$D,$B$2)</f>
        <v>0</v>
      </c>
      <c r="BU16" s="59">
        <f>SUMIFS(Операции!$C:$C,Операции!$E:$E,$B16,Операции!$A:$A,BU$3,Операции!$D:$D,$B$2)</f>
        <v>0</v>
      </c>
      <c r="BV16" s="59">
        <f>SUMIFS(Операции!$C:$C,Операции!$E:$E,$B16,Операции!$A:$A,BV$3,Операции!$D:$D,$B$2)</f>
        <v>0</v>
      </c>
      <c r="BW16" s="59">
        <f>SUMIFS(Операции!$C:$C,Операции!$E:$E,$B16,Операции!$A:$A,BW$3,Операции!$D:$D,$B$2)</f>
        <v>0</v>
      </c>
      <c r="BX16" s="59">
        <f>SUMIFS(Операции!$C:$C,Операции!$E:$E,$B16,Операции!$A:$A,BX$3,Операции!$D:$D,$B$2)</f>
        <v>0</v>
      </c>
      <c r="BY16" s="59">
        <f>SUMIFS(Операции!$C:$C,Операции!$E:$E,$B16,Операции!$A:$A,BY$3,Операции!$D:$D,$B$2)</f>
        <v>0</v>
      </c>
      <c r="BZ16" s="59">
        <f>SUMIFS(Операции!$C:$C,Операции!$E:$E,$B16,Операции!$A:$A,BZ$3,Операции!$D:$D,$B$2)</f>
        <v>0</v>
      </c>
      <c r="CA16" s="59">
        <f>SUMIFS(Операции!$C:$C,Операции!$E:$E,$B16,Операции!$A:$A,CA$3,Операции!$D:$D,$B$2)</f>
        <v>0</v>
      </c>
      <c r="CB16" s="59">
        <f>SUMIFS(Операции!$C:$C,Операции!$E:$E,$B16,Операции!$A:$A,CB$3,Операции!$D:$D,$B$2)</f>
        <v>0</v>
      </c>
      <c r="CC16" s="59">
        <f>SUMIFS(Операции!$C:$C,Операции!$E:$E,$B16,Операции!$A:$A,CC$3,Операции!$D:$D,$B$2)</f>
        <v>0</v>
      </c>
      <c r="CD16" s="59">
        <f>SUMIFS(Операции!$C:$C,Операции!$E:$E,$B16,Операции!$A:$A,CD$3,Операции!$D:$D,$B$2)</f>
        <v>0</v>
      </c>
      <c r="CE16" s="59">
        <f>SUMIFS(Операции!$C:$C,Операции!$E:$E,$B16,Операции!$A:$A,CE$3,Операции!$D:$D,$B$2)</f>
        <v>0</v>
      </c>
      <c r="CF16" s="59">
        <f>SUMIFS(Операции!$C:$C,Операции!$E:$E,$B16,Операции!$A:$A,CF$3,Операции!$D:$D,$B$2)</f>
        <v>0</v>
      </c>
      <c r="CG16" s="59">
        <f>SUMIFS(Операции!$C:$C,Операции!$E:$E,$B16,Операции!$A:$A,CG$3,Операции!$D:$D,$B$2)</f>
        <v>0</v>
      </c>
      <c r="CH16" s="59">
        <f>SUMIFS(Операции!$C:$C,Операции!$E:$E,$B16,Операции!$A:$A,CH$3,Операции!$D:$D,$B$2)</f>
        <v>0</v>
      </c>
      <c r="CI16" s="59">
        <f>SUMIFS(Операции!$C:$C,Операции!$E:$E,$B16,Операции!$A:$A,CI$3,Операции!$D:$D,$B$2)</f>
        <v>0</v>
      </c>
      <c r="CJ16" s="59">
        <f>SUMIFS(Операции!$C:$C,Операции!$E:$E,$B16,Операции!$A:$A,CJ$3,Операции!$D:$D,$B$2)</f>
        <v>0</v>
      </c>
      <c r="CK16" s="59">
        <f>SUMIFS(Операции!$C:$C,Операции!$E:$E,$B16,Операции!$A:$A,CK$3,Операции!$D:$D,$B$2)</f>
        <v>0</v>
      </c>
      <c r="CL16" s="59">
        <f>SUMIFS(Операции!$C:$C,Операции!$E:$E,$B16,Операции!$A:$A,CL$3,Операции!$D:$D,$B$2)</f>
        <v>0</v>
      </c>
      <c r="CM16" s="59">
        <f>SUMIFS(Операции!$C:$C,Операции!$E:$E,$B16,Операции!$A:$A,CM$3,Операции!$D:$D,$B$2)</f>
        <v>0</v>
      </c>
      <c r="CN16" s="59">
        <f>SUMIFS(Операции!$C:$C,Операции!$E:$E,$B16,Операции!$A:$A,CN$3,Операции!$D:$D,$B$2)</f>
        <v>0</v>
      </c>
      <c r="CO16" s="59">
        <f>SUMIFS(Операции!$C:$C,Операции!$E:$E,$B16,Операции!$A:$A,CO$3,Операции!$D:$D,$B$2)</f>
        <v>0</v>
      </c>
      <c r="CP16" s="59">
        <f>SUMIFS(Операции!$C:$C,Операции!$E:$E,$B16,Операции!$A:$A,CP$3,Операции!$D:$D,$B$2)</f>
        <v>0</v>
      </c>
    </row>
    <row r="17" spans="1:94" customFormat="1">
      <c r="A17" s="116">
        <v>14</v>
      </c>
      <c r="B17" s="117" t="str">
        <f>IF(Справочник!I15="","",Справочник!I15)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60">
        <f>SUMIFS(Операции!$C:$C,Операции!$E:$E,$B17,Операции!$A:$A,BQ$3,Операции!$D:$D,$B$2)</f>
        <v>0</v>
      </c>
      <c r="BR17" s="60">
        <f>SUMIFS(Операции!$C:$C,Операции!$E:$E,$B17,Операции!$A:$A,BR$3,Операции!$D:$D,$B$2)</f>
        <v>0</v>
      </c>
      <c r="BS17" s="60">
        <f>SUMIFS(Операции!$C:$C,Операции!$E:$E,$B17,Операции!$A:$A,BS$3,Операции!$D:$D,$B$2)</f>
        <v>0</v>
      </c>
      <c r="BT17" s="60">
        <f>SUMIFS(Операции!$C:$C,Операции!$E:$E,$B17,Операции!$A:$A,BT$3,Операции!$D:$D,$B$2)</f>
        <v>0</v>
      </c>
      <c r="BU17" s="60">
        <f>SUMIFS(Операции!$C:$C,Операции!$E:$E,$B17,Операции!$A:$A,BU$3,Операции!$D:$D,$B$2)</f>
        <v>0</v>
      </c>
      <c r="BV17" s="60">
        <f>SUMIFS(Операции!$C:$C,Операции!$E:$E,$B17,Операции!$A:$A,BV$3,Операции!$D:$D,$B$2)</f>
        <v>0</v>
      </c>
      <c r="BW17" s="60">
        <f>SUMIFS(Операции!$C:$C,Операции!$E:$E,$B17,Операции!$A:$A,BW$3,Операции!$D:$D,$B$2)</f>
        <v>0</v>
      </c>
      <c r="BX17" s="60">
        <f>SUMIFS(Операции!$C:$C,Операции!$E:$E,$B17,Операции!$A:$A,BX$3,Операции!$D:$D,$B$2)</f>
        <v>0</v>
      </c>
      <c r="BY17" s="60">
        <f>SUMIFS(Операции!$C:$C,Операции!$E:$E,$B17,Операции!$A:$A,BY$3,Операции!$D:$D,$B$2)</f>
        <v>0</v>
      </c>
      <c r="BZ17" s="60">
        <f>SUMIFS(Операции!$C:$C,Операции!$E:$E,$B17,Операции!$A:$A,BZ$3,Операции!$D:$D,$B$2)</f>
        <v>0</v>
      </c>
      <c r="CA17" s="60">
        <f>SUMIFS(Операции!$C:$C,Операции!$E:$E,$B17,Операции!$A:$A,CA$3,Операции!$D:$D,$B$2)</f>
        <v>0</v>
      </c>
      <c r="CB17" s="60">
        <f>SUMIFS(Операции!$C:$C,Операции!$E:$E,$B17,Операции!$A:$A,CB$3,Операции!$D:$D,$B$2)</f>
        <v>0</v>
      </c>
      <c r="CC17" s="60">
        <f>SUMIFS(Операции!$C:$C,Операции!$E:$E,$B17,Операции!$A:$A,CC$3,Операции!$D:$D,$B$2)</f>
        <v>0</v>
      </c>
      <c r="CD17" s="60">
        <f>SUMIFS(Операции!$C:$C,Операции!$E:$E,$B17,Операции!$A:$A,CD$3,Операции!$D:$D,$B$2)</f>
        <v>0</v>
      </c>
      <c r="CE17" s="60">
        <f>SUMIFS(Операции!$C:$C,Операции!$E:$E,$B17,Операции!$A:$A,CE$3,Операции!$D:$D,$B$2)</f>
        <v>0</v>
      </c>
      <c r="CF17" s="60">
        <f>SUMIFS(Операции!$C:$C,Операции!$E:$E,$B17,Операции!$A:$A,CF$3,Операции!$D:$D,$B$2)</f>
        <v>0</v>
      </c>
      <c r="CG17" s="60">
        <f>SUMIFS(Операции!$C:$C,Операции!$E:$E,$B17,Операции!$A:$A,CG$3,Операции!$D:$D,$B$2)</f>
        <v>0</v>
      </c>
      <c r="CH17" s="60">
        <f>SUMIFS(Операции!$C:$C,Операции!$E:$E,$B17,Операции!$A:$A,CH$3,Операции!$D:$D,$B$2)</f>
        <v>0</v>
      </c>
      <c r="CI17" s="60">
        <f>SUMIFS(Операции!$C:$C,Операции!$E:$E,$B17,Операции!$A:$A,CI$3,Операции!$D:$D,$B$2)</f>
        <v>0</v>
      </c>
      <c r="CJ17" s="60">
        <f>SUMIFS(Операции!$C:$C,Операции!$E:$E,$B17,Операции!$A:$A,CJ$3,Операции!$D:$D,$B$2)</f>
        <v>0</v>
      </c>
      <c r="CK17" s="60">
        <f>SUMIFS(Операции!$C:$C,Операции!$E:$E,$B17,Операции!$A:$A,CK$3,Операции!$D:$D,$B$2)</f>
        <v>0</v>
      </c>
      <c r="CL17" s="60">
        <f>SUMIFS(Операции!$C:$C,Операции!$E:$E,$B17,Операции!$A:$A,CL$3,Операции!$D:$D,$B$2)</f>
        <v>0</v>
      </c>
      <c r="CM17" s="60">
        <f>SUMIFS(Операции!$C:$C,Операции!$E:$E,$B17,Операции!$A:$A,CM$3,Операции!$D:$D,$B$2)</f>
        <v>0</v>
      </c>
      <c r="CN17" s="60">
        <f>SUMIFS(Операции!$C:$C,Операции!$E:$E,$B17,Операции!$A:$A,CN$3,Операции!$D:$D,$B$2)</f>
        <v>0</v>
      </c>
      <c r="CO17" s="60">
        <f>SUMIFS(Операции!$C:$C,Операции!$E:$E,$B17,Операции!$A:$A,CO$3,Операции!$D:$D,$B$2)</f>
        <v>0</v>
      </c>
      <c r="CP17" s="60">
        <f>SUMIFS(Операции!$C:$C,Операции!$E:$E,$B17,Операции!$A:$A,CP$3,Операции!$D:$D,$B$2)</f>
        <v>0</v>
      </c>
    </row>
    <row r="18" spans="1:94" customFormat="1">
      <c r="A18" s="113">
        <v>15</v>
      </c>
      <c r="B18" s="114" t="str">
        <f>IF(Справочник!I16="","",Справочник!I16)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59">
        <f>SUMIFS(Операции!$C:$C,Операции!$E:$E,$B18,Операции!$A:$A,BQ$3,Операции!$D:$D,$B$2)</f>
        <v>0</v>
      </c>
      <c r="BR18" s="59">
        <f>SUMIFS(Операции!$C:$C,Операции!$E:$E,$B18,Операции!$A:$A,BR$3,Операции!$D:$D,$B$2)</f>
        <v>0</v>
      </c>
      <c r="BS18" s="59">
        <f>SUMIFS(Операции!$C:$C,Операции!$E:$E,$B18,Операции!$A:$A,BS$3,Операции!$D:$D,$B$2)</f>
        <v>0</v>
      </c>
      <c r="BT18" s="59">
        <f>SUMIFS(Операции!$C:$C,Операции!$E:$E,$B18,Операции!$A:$A,BT$3,Операции!$D:$D,$B$2)</f>
        <v>0</v>
      </c>
      <c r="BU18" s="59">
        <f>SUMIFS(Операции!$C:$C,Операции!$E:$E,$B18,Операции!$A:$A,BU$3,Операции!$D:$D,$B$2)</f>
        <v>0</v>
      </c>
      <c r="BV18" s="59">
        <f>SUMIFS(Операции!$C:$C,Операции!$E:$E,$B18,Операции!$A:$A,BV$3,Операции!$D:$D,$B$2)</f>
        <v>0</v>
      </c>
      <c r="BW18" s="59">
        <f>SUMIFS(Операции!$C:$C,Операции!$E:$E,$B18,Операции!$A:$A,BW$3,Операции!$D:$D,$B$2)</f>
        <v>0</v>
      </c>
      <c r="BX18" s="59">
        <f>SUMIFS(Операции!$C:$C,Операции!$E:$E,$B18,Операции!$A:$A,BX$3,Операции!$D:$D,$B$2)</f>
        <v>0</v>
      </c>
      <c r="BY18" s="59">
        <f>SUMIFS(Операции!$C:$C,Операции!$E:$E,$B18,Операции!$A:$A,BY$3,Операции!$D:$D,$B$2)</f>
        <v>0</v>
      </c>
      <c r="BZ18" s="59">
        <f>SUMIFS(Операции!$C:$C,Операции!$E:$E,$B18,Операции!$A:$A,BZ$3,Операции!$D:$D,$B$2)</f>
        <v>0</v>
      </c>
      <c r="CA18" s="59">
        <f>SUMIFS(Операции!$C:$C,Операции!$E:$E,$B18,Операции!$A:$A,CA$3,Операции!$D:$D,$B$2)</f>
        <v>0</v>
      </c>
      <c r="CB18" s="59">
        <f>SUMIFS(Операции!$C:$C,Операции!$E:$E,$B18,Операции!$A:$A,CB$3,Операции!$D:$D,$B$2)</f>
        <v>0</v>
      </c>
      <c r="CC18" s="59">
        <f>SUMIFS(Операции!$C:$C,Операции!$E:$E,$B18,Операции!$A:$A,CC$3,Операции!$D:$D,$B$2)</f>
        <v>0</v>
      </c>
      <c r="CD18" s="59">
        <f>SUMIFS(Операции!$C:$C,Операции!$E:$E,$B18,Операции!$A:$A,CD$3,Операции!$D:$D,$B$2)</f>
        <v>0</v>
      </c>
      <c r="CE18" s="59">
        <f>SUMIFS(Операции!$C:$C,Операции!$E:$E,$B18,Операции!$A:$A,CE$3,Операции!$D:$D,$B$2)</f>
        <v>0</v>
      </c>
      <c r="CF18" s="59">
        <f>SUMIFS(Операции!$C:$C,Операции!$E:$E,$B18,Операции!$A:$A,CF$3,Операции!$D:$D,$B$2)</f>
        <v>0</v>
      </c>
      <c r="CG18" s="59">
        <f>SUMIFS(Операции!$C:$C,Операции!$E:$E,$B18,Операции!$A:$A,CG$3,Операции!$D:$D,$B$2)</f>
        <v>0</v>
      </c>
      <c r="CH18" s="59">
        <f>SUMIFS(Операции!$C:$C,Операции!$E:$E,$B18,Операции!$A:$A,CH$3,Операции!$D:$D,$B$2)</f>
        <v>0</v>
      </c>
      <c r="CI18" s="59">
        <f>SUMIFS(Операции!$C:$C,Операции!$E:$E,$B18,Операции!$A:$A,CI$3,Операции!$D:$D,$B$2)</f>
        <v>0</v>
      </c>
      <c r="CJ18" s="59">
        <f>SUMIFS(Операции!$C:$C,Операции!$E:$E,$B18,Операции!$A:$A,CJ$3,Операции!$D:$D,$B$2)</f>
        <v>0</v>
      </c>
      <c r="CK18" s="59">
        <f>SUMIFS(Операции!$C:$C,Операции!$E:$E,$B18,Операции!$A:$A,CK$3,Операции!$D:$D,$B$2)</f>
        <v>0</v>
      </c>
      <c r="CL18" s="59">
        <f>SUMIFS(Операции!$C:$C,Операции!$E:$E,$B18,Операции!$A:$A,CL$3,Операции!$D:$D,$B$2)</f>
        <v>0</v>
      </c>
      <c r="CM18" s="59">
        <f>SUMIFS(Операции!$C:$C,Операции!$E:$E,$B18,Операции!$A:$A,CM$3,Операции!$D:$D,$B$2)</f>
        <v>0</v>
      </c>
      <c r="CN18" s="59">
        <f>SUMIFS(Операции!$C:$C,Операции!$E:$E,$B18,Операции!$A:$A,CN$3,Операции!$D:$D,$B$2)</f>
        <v>0</v>
      </c>
      <c r="CO18" s="59">
        <f>SUMIFS(Операции!$C:$C,Операции!$E:$E,$B18,Операции!$A:$A,CO$3,Операции!$D:$D,$B$2)</f>
        <v>0</v>
      </c>
      <c r="CP18" s="59">
        <f>SUMIFS(Операции!$C:$C,Операции!$E:$E,$B18,Операции!$A:$A,CP$3,Операции!$D:$D,$B$2)</f>
        <v>0</v>
      </c>
    </row>
    <row r="19" spans="1:94" customFormat="1">
      <c r="A19" s="116">
        <v>16</v>
      </c>
      <c r="B19" s="117" t="str">
        <f>IF(Справочник!I17="","",Справочник!I17)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60">
        <f>SUMIFS(Операции!$C:$C,Операции!$E:$E,$B19,Операции!$A:$A,BQ$3,Операции!$D:$D,$B$2)</f>
        <v>0</v>
      </c>
      <c r="BR19" s="60">
        <f>SUMIFS(Операции!$C:$C,Операции!$E:$E,$B19,Операции!$A:$A,BR$3,Операции!$D:$D,$B$2)</f>
        <v>0</v>
      </c>
      <c r="BS19" s="60">
        <f>SUMIFS(Операции!$C:$C,Операции!$E:$E,$B19,Операции!$A:$A,BS$3,Операции!$D:$D,$B$2)</f>
        <v>0</v>
      </c>
      <c r="BT19" s="60">
        <f>SUMIFS(Операции!$C:$C,Операции!$E:$E,$B19,Операции!$A:$A,BT$3,Операции!$D:$D,$B$2)</f>
        <v>0</v>
      </c>
      <c r="BU19" s="60">
        <f>SUMIFS(Операции!$C:$C,Операции!$E:$E,$B19,Операции!$A:$A,BU$3,Операции!$D:$D,$B$2)</f>
        <v>0</v>
      </c>
      <c r="BV19" s="60">
        <f>SUMIFS(Операции!$C:$C,Операции!$E:$E,$B19,Операции!$A:$A,BV$3,Операции!$D:$D,$B$2)</f>
        <v>0</v>
      </c>
      <c r="BW19" s="60">
        <f>SUMIFS(Операции!$C:$C,Операции!$E:$E,$B19,Операции!$A:$A,BW$3,Операции!$D:$D,$B$2)</f>
        <v>0</v>
      </c>
      <c r="BX19" s="60">
        <f>SUMIFS(Операции!$C:$C,Операции!$E:$E,$B19,Операции!$A:$A,BX$3,Операции!$D:$D,$B$2)</f>
        <v>0</v>
      </c>
      <c r="BY19" s="60">
        <f>SUMIFS(Операции!$C:$C,Операции!$E:$E,$B19,Операции!$A:$A,BY$3,Операции!$D:$D,$B$2)</f>
        <v>0</v>
      </c>
      <c r="BZ19" s="60">
        <f>SUMIFS(Операции!$C:$C,Операции!$E:$E,$B19,Операции!$A:$A,BZ$3,Операции!$D:$D,$B$2)</f>
        <v>0</v>
      </c>
      <c r="CA19" s="60">
        <f>SUMIFS(Операции!$C:$C,Операции!$E:$E,$B19,Операции!$A:$A,CA$3,Операции!$D:$D,$B$2)</f>
        <v>0</v>
      </c>
      <c r="CB19" s="60">
        <f>SUMIFS(Операции!$C:$C,Операции!$E:$E,$B19,Операции!$A:$A,CB$3,Операции!$D:$D,$B$2)</f>
        <v>0</v>
      </c>
      <c r="CC19" s="60">
        <f>SUMIFS(Операции!$C:$C,Операции!$E:$E,$B19,Операции!$A:$A,CC$3,Операции!$D:$D,$B$2)</f>
        <v>0</v>
      </c>
      <c r="CD19" s="60">
        <f>SUMIFS(Операции!$C:$C,Операции!$E:$E,$B19,Операции!$A:$A,CD$3,Операции!$D:$D,$B$2)</f>
        <v>0</v>
      </c>
      <c r="CE19" s="60">
        <f>SUMIFS(Операции!$C:$C,Операции!$E:$E,$B19,Операции!$A:$A,CE$3,Операции!$D:$D,$B$2)</f>
        <v>0</v>
      </c>
      <c r="CF19" s="60">
        <f>SUMIFS(Операции!$C:$C,Операции!$E:$E,$B19,Операции!$A:$A,CF$3,Операции!$D:$D,$B$2)</f>
        <v>0</v>
      </c>
      <c r="CG19" s="60">
        <f>SUMIFS(Операции!$C:$C,Операции!$E:$E,$B19,Операции!$A:$A,CG$3,Операции!$D:$D,$B$2)</f>
        <v>0</v>
      </c>
      <c r="CH19" s="60">
        <f>SUMIFS(Операции!$C:$C,Операции!$E:$E,$B19,Операции!$A:$A,CH$3,Операции!$D:$D,$B$2)</f>
        <v>0</v>
      </c>
      <c r="CI19" s="60">
        <f>SUMIFS(Операции!$C:$C,Операции!$E:$E,$B19,Операции!$A:$A,CI$3,Операции!$D:$D,$B$2)</f>
        <v>0</v>
      </c>
      <c r="CJ19" s="60">
        <f>SUMIFS(Операции!$C:$C,Операции!$E:$E,$B19,Операции!$A:$A,CJ$3,Операции!$D:$D,$B$2)</f>
        <v>0</v>
      </c>
      <c r="CK19" s="60">
        <f>SUMIFS(Операции!$C:$C,Операции!$E:$E,$B19,Операции!$A:$A,CK$3,Операции!$D:$D,$B$2)</f>
        <v>0</v>
      </c>
      <c r="CL19" s="60">
        <f>SUMIFS(Операции!$C:$C,Операции!$E:$E,$B19,Операции!$A:$A,CL$3,Операции!$D:$D,$B$2)</f>
        <v>0</v>
      </c>
      <c r="CM19" s="60">
        <f>SUMIFS(Операции!$C:$C,Операции!$E:$E,$B19,Операции!$A:$A,CM$3,Операции!$D:$D,$B$2)</f>
        <v>0</v>
      </c>
      <c r="CN19" s="60">
        <f>SUMIFS(Операции!$C:$C,Операции!$E:$E,$B19,Операции!$A:$A,CN$3,Операции!$D:$D,$B$2)</f>
        <v>0</v>
      </c>
      <c r="CO19" s="60">
        <f>SUMIFS(Операции!$C:$C,Операции!$E:$E,$B19,Операции!$A:$A,CO$3,Операции!$D:$D,$B$2)</f>
        <v>0</v>
      </c>
      <c r="CP19" s="60">
        <f>SUMIFS(Операции!$C:$C,Операции!$E:$E,$B19,Операции!$A:$A,CP$3,Операции!$D:$D,$B$2)</f>
        <v>0</v>
      </c>
    </row>
    <row r="20" spans="1:94" customFormat="1">
      <c r="A20" s="113">
        <v>17</v>
      </c>
      <c r="B20" s="114" t="str">
        <f>IF(Справочник!I18="","",Справочник!I18)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59">
        <f>SUMIFS(Операции!$C:$C,Операции!$E:$E,$B20,Операции!$A:$A,BQ$3,Операции!$D:$D,$B$2)</f>
        <v>0</v>
      </c>
      <c r="BR20" s="59">
        <f>SUMIFS(Операции!$C:$C,Операции!$E:$E,$B20,Операции!$A:$A,BR$3,Операции!$D:$D,$B$2)</f>
        <v>0</v>
      </c>
      <c r="BS20" s="59">
        <f>SUMIFS(Операции!$C:$C,Операции!$E:$E,$B20,Операции!$A:$A,BS$3,Операции!$D:$D,$B$2)</f>
        <v>0</v>
      </c>
      <c r="BT20" s="59">
        <f>SUMIFS(Операции!$C:$C,Операции!$E:$E,$B20,Операции!$A:$A,BT$3,Операции!$D:$D,$B$2)</f>
        <v>0</v>
      </c>
      <c r="BU20" s="59">
        <f>SUMIFS(Операции!$C:$C,Операции!$E:$E,$B20,Операции!$A:$A,BU$3,Операции!$D:$D,$B$2)</f>
        <v>0</v>
      </c>
      <c r="BV20" s="59">
        <f>SUMIFS(Операции!$C:$C,Операции!$E:$E,$B20,Операции!$A:$A,BV$3,Операции!$D:$D,$B$2)</f>
        <v>0</v>
      </c>
      <c r="BW20" s="59">
        <f>SUMIFS(Операции!$C:$C,Операции!$E:$E,$B20,Операции!$A:$A,BW$3,Операции!$D:$D,$B$2)</f>
        <v>0</v>
      </c>
      <c r="BX20" s="59">
        <f>SUMIFS(Операции!$C:$C,Операции!$E:$E,$B20,Операции!$A:$A,BX$3,Операции!$D:$D,$B$2)</f>
        <v>0</v>
      </c>
      <c r="BY20" s="59">
        <f>SUMIFS(Операции!$C:$C,Операции!$E:$E,$B20,Операции!$A:$A,BY$3,Операции!$D:$D,$B$2)</f>
        <v>0</v>
      </c>
      <c r="BZ20" s="59">
        <f>SUMIFS(Операции!$C:$C,Операции!$E:$E,$B20,Операции!$A:$A,BZ$3,Операции!$D:$D,$B$2)</f>
        <v>0</v>
      </c>
      <c r="CA20" s="59">
        <f>SUMIFS(Операции!$C:$C,Операции!$E:$E,$B20,Операции!$A:$A,CA$3,Операции!$D:$D,$B$2)</f>
        <v>0</v>
      </c>
      <c r="CB20" s="59">
        <f>SUMIFS(Операции!$C:$C,Операции!$E:$E,$B20,Операции!$A:$A,CB$3,Операции!$D:$D,$B$2)</f>
        <v>0</v>
      </c>
      <c r="CC20" s="59">
        <f>SUMIFS(Операции!$C:$C,Операции!$E:$E,$B20,Операции!$A:$A,CC$3,Операции!$D:$D,$B$2)</f>
        <v>0</v>
      </c>
      <c r="CD20" s="59">
        <f>SUMIFS(Операции!$C:$C,Операции!$E:$E,$B20,Операции!$A:$A,CD$3,Операции!$D:$D,$B$2)</f>
        <v>0</v>
      </c>
      <c r="CE20" s="59">
        <f>SUMIFS(Операции!$C:$C,Операции!$E:$E,$B20,Операции!$A:$A,CE$3,Операции!$D:$D,$B$2)</f>
        <v>0</v>
      </c>
      <c r="CF20" s="59">
        <f>SUMIFS(Операции!$C:$C,Операции!$E:$E,$B20,Операции!$A:$A,CF$3,Операции!$D:$D,$B$2)</f>
        <v>0</v>
      </c>
      <c r="CG20" s="59">
        <f>SUMIFS(Операции!$C:$C,Операции!$E:$E,$B20,Операции!$A:$A,CG$3,Операции!$D:$D,$B$2)</f>
        <v>0</v>
      </c>
      <c r="CH20" s="59">
        <f>SUMIFS(Операции!$C:$C,Операции!$E:$E,$B20,Операции!$A:$A,CH$3,Операции!$D:$D,$B$2)</f>
        <v>0</v>
      </c>
      <c r="CI20" s="59">
        <f>SUMIFS(Операции!$C:$C,Операции!$E:$E,$B20,Операции!$A:$A,CI$3,Операции!$D:$D,$B$2)</f>
        <v>0</v>
      </c>
      <c r="CJ20" s="59">
        <f>SUMIFS(Операции!$C:$C,Операции!$E:$E,$B20,Операции!$A:$A,CJ$3,Операции!$D:$D,$B$2)</f>
        <v>0</v>
      </c>
      <c r="CK20" s="59">
        <f>SUMIFS(Операции!$C:$C,Операции!$E:$E,$B20,Операции!$A:$A,CK$3,Операции!$D:$D,$B$2)</f>
        <v>0</v>
      </c>
      <c r="CL20" s="59">
        <f>SUMIFS(Операции!$C:$C,Операции!$E:$E,$B20,Операции!$A:$A,CL$3,Операции!$D:$D,$B$2)</f>
        <v>0</v>
      </c>
      <c r="CM20" s="59">
        <f>SUMIFS(Операции!$C:$C,Операции!$E:$E,$B20,Операции!$A:$A,CM$3,Операции!$D:$D,$B$2)</f>
        <v>0</v>
      </c>
      <c r="CN20" s="59">
        <f>SUMIFS(Операции!$C:$C,Операции!$E:$E,$B20,Операции!$A:$A,CN$3,Операции!$D:$D,$B$2)</f>
        <v>0</v>
      </c>
      <c r="CO20" s="59">
        <f>SUMIFS(Операции!$C:$C,Операции!$E:$E,$B20,Операции!$A:$A,CO$3,Операции!$D:$D,$B$2)</f>
        <v>0</v>
      </c>
      <c r="CP20" s="59">
        <f>SUMIFS(Операции!$C:$C,Операции!$E:$E,$B20,Операции!$A:$A,CP$3,Операции!$D:$D,$B$2)</f>
        <v>0</v>
      </c>
    </row>
    <row r="21" spans="1:94">
      <c r="A21" s="87"/>
      <c r="B21" s="87"/>
    </row>
    <row r="22" spans="1:94">
      <c r="A22" s="87"/>
      <c r="B22" s="87"/>
    </row>
    <row r="23" spans="1:94">
      <c r="A23" s="87"/>
      <c r="B23" s="87"/>
    </row>
    <row r="24" spans="1:94">
      <c r="A24" s="87"/>
      <c r="B24" s="87"/>
    </row>
    <row r="25" spans="1:94">
      <c r="A25" s="87"/>
      <c r="B25" s="87"/>
    </row>
    <row r="26" spans="1:94">
      <c r="A26" s="87"/>
      <c r="B26" s="87"/>
    </row>
    <row r="27" spans="1:94">
      <c r="A27" s="87"/>
      <c r="B27" s="87"/>
    </row>
    <row r="28" spans="1:94">
      <c r="A28" s="87"/>
      <c r="B28" s="87"/>
    </row>
    <row r="29" spans="1:94">
      <c r="A29" s="87"/>
      <c r="B29" s="87"/>
    </row>
    <row r="30" spans="1:94">
      <c r="A30" s="87"/>
      <c r="B30" s="87"/>
    </row>
    <row r="31" spans="1:94">
      <c r="A31" s="87"/>
      <c r="B31" s="87"/>
    </row>
    <row r="32" spans="1:94">
      <c r="A32" s="87"/>
      <c r="B32" s="87"/>
    </row>
    <row r="33" spans="1:2">
      <c r="A33" s="87"/>
      <c r="B33" s="87"/>
    </row>
    <row r="34" spans="1:2">
      <c r="A34" s="87"/>
      <c r="B34" s="87"/>
    </row>
    <row r="35" spans="1:2">
      <c r="A35" s="87"/>
      <c r="B35" s="87"/>
    </row>
    <row r="36" spans="1:2">
      <c r="A36" s="87"/>
      <c r="B36" s="87"/>
    </row>
    <row r="37" spans="1:2">
      <c r="A37" s="87"/>
      <c r="B37" s="87"/>
    </row>
    <row r="38" spans="1:2">
      <c r="A38" s="87"/>
      <c r="B38" s="87"/>
    </row>
    <row r="39" spans="1:2">
      <c r="A39" s="87"/>
      <c r="B39" s="87"/>
    </row>
    <row r="40" spans="1:2">
      <c r="A40" s="87"/>
      <c r="B40" s="87"/>
    </row>
    <row r="41" spans="1:2">
      <c r="A41" s="87"/>
      <c r="B41" s="87"/>
    </row>
    <row r="42" spans="1:2">
      <c r="A42" s="87"/>
      <c r="B42" s="87"/>
    </row>
    <row r="43" spans="1:2">
      <c r="A43" s="87"/>
      <c r="B43" s="87"/>
    </row>
    <row r="44" spans="1:2">
      <c r="A44" s="87"/>
      <c r="B44" s="87"/>
    </row>
    <row r="45" spans="1:2">
      <c r="A45" s="87"/>
      <c r="B45" s="87"/>
    </row>
    <row r="46" spans="1:2">
      <c r="A46" s="87"/>
      <c r="B46" s="87"/>
    </row>
    <row r="47" spans="1:2">
      <c r="A47" s="87"/>
      <c r="B47" s="87"/>
    </row>
    <row r="48" spans="1:2">
      <c r="A48" s="87"/>
      <c r="B48" s="87"/>
    </row>
    <row r="49" spans="1:2">
      <c r="A49" s="87"/>
      <c r="B49" s="87"/>
    </row>
    <row r="50" spans="1:2">
      <c r="A50" s="87"/>
      <c r="B50" s="87"/>
    </row>
    <row r="51" spans="1:2">
      <c r="A51" s="87"/>
      <c r="B51" s="8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D50E9-FA9C-4458-A872-494F7090D943}">
  <sheetPr codeName="Лист22"/>
  <dimension ref="A1:CP47"/>
  <sheetViews>
    <sheetView workbookViewId="0">
      <pane xSplit="3" ySplit="3" topLeftCell="D4" activePane="bottomRight" state="frozen"/>
      <selection pane="topRight" activeCell="D1" sqref="D1"/>
      <selection pane="bottomLeft" activeCell="A4" sqref="A4"/>
      <selection pane="bottomRight"/>
    </sheetView>
  </sheetViews>
  <sheetFormatPr defaultRowHeight="15"/>
  <cols>
    <col min="1" max="1" width="5" customWidth="1"/>
    <col min="2" max="2" width="64.140625" bestFit="1"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 min="26" max="26" width="13.5703125" bestFit="1" customWidth="1"/>
    <col min="27" max="27" width="13.28515625" bestFit="1" customWidth="1"/>
    <col min="28" max="28" width="13.42578125" bestFit="1" customWidth="1"/>
    <col min="29" max="29" width="13.7109375" bestFit="1" customWidth="1"/>
    <col min="30" max="30" width="13.28515625" bestFit="1" customWidth="1"/>
    <col min="31" max="31" width="13.5703125" bestFit="1" customWidth="1"/>
    <col min="32" max="32" width="13.28515625" bestFit="1" customWidth="1"/>
    <col min="33" max="33" width="13.42578125" bestFit="1" customWidth="1"/>
    <col min="34" max="34" width="13.7109375" bestFit="1" customWidth="1"/>
    <col min="35" max="35" width="13.28515625" bestFit="1" customWidth="1"/>
    <col min="36" max="36" width="13.5703125" bestFit="1" customWidth="1"/>
    <col min="37" max="37" width="13.28515625" bestFit="1" customWidth="1"/>
    <col min="38" max="38" width="13.42578125" bestFit="1" customWidth="1"/>
    <col min="39" max="39" width="13.7109375" bestFit="1" customWidth="1"/>
    <col min="40" max="40" width="13.28515625" bestFit="1" customWidth="1"/>
    <col min="41" max="41" width="13.5703125" bestFit="1" customWidth="1"/>
    <col min="42" max="42" width="13.28515625" bestFit="1" customWidth="1"/>
    <col min="43" max="43" width="13.42578125" bestFit="1" customWidth="1"/>
    <col min="44" max="44" width="13.7109375" bestFit="1" customWidth="1"/>
    <col min="45" max="45" width="13.28515625" bestFit="1" customWidth="1"/>
    <col min="46" max="46" width="13.5703125" bestFit="1" customWidth="1"/>
    <col min="47" max="47" width="13.28515625" bestFit="1" customWidth="1"/>
    <col min="48" max="48" width="13.5703125" bestFit="1" customWidth="1"/>
    <col min="49" max="49" width="13.85546875" bestFit="1" customWidth="1"/>
    <col min="50" max="50" width="13.42578125" bestFit="1" customWidth="1"/>
    <col min="51" max="51" width="13.7109375" bestFit="1" customWidth="1"/>
    <col min="52" max="52" width="13.42578125" bestFit="1" customWidth="1"/>
    <col min="53" max="53" width="13.5703125" bestFit="1" customWidth="1"/>
    <col min="54" max="54" width="13.85546875" bestFit="1" customWidth="1"/>
    <col min="55" max="55" width="13.42578125" bestFit="1" customWidth="1"/>
    <col min="56" max="56" width="13.7109375" bestFit="1" customWidth="1"/>
    <col min="57" max="57" width="13.42578125" bestFit="1" customWidth="1"/>
    <col min="58" max="58" width="13.5703125" bestFit="1" customWidth="1"/>
    <col min="59" max="59" width="13.85546875" bestFit="1" customWidth="1"/>
    <col min="60" max="60" width="13.42578125" bestFit="1" customWidth="1"/>
    <col min="61" max="61" width="13.7109375" bestFit="1" customWidth="1"/>
    <col min="62" max="62" width="13.42578125" bestFit="1" customWidth="1"/>
    <col min="63" max="63" width="13.5703125" bestFit="1" customWidth="1"/>
    <col min="64" max="64" width="13.85546875" bestFit="1" customWidth="1"/>
    <col min="65" max="65" width="13.42578125" bestFit="1" customWidth="1"/>
    <col min="66" max="66" width="13.7109375" bestFit="1" customWidth="1"/>
    <col min="67" max="67" width="13.42578125" bestFit="1" customWidth="1"/>
    <col min="68" max="68" width="13.5703125" bestFit="1" customWidth="1"/>
  </cols>
  <sheetData>
    <row r="1" spans="1:94" ht="15" customHeight="1">
      <c r="A1" s="127"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c r="CN1" s="121"/>
      <c r="CO1" s="121"/>
      <c r="CP1" s="121"/>
    </row>
    <row r="2" spans="1:94" ht="15" customHeight="1">
      <c r="A2" s="106"/>
      <c r="B2" s="107" t="str">
        <f>Отчет!A17</f>
        <v>Прочие расходы [Direct cost]</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Справочник!K2</f>
        <v>Проживание и размещение производственного персонала</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Справочник!K3</f>
        <v>Транспорт и логистика производственного персонала</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Справочник!K4</f>
        <v>Охрана труда, медосмотры, допуски</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Справочник!K5</f>
        <v>Спецодежда и СИЗ</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Справочник!K6</f>
        <v>Бытовое обеспечение объекта</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Справочник!K7</f>
        <v>Геодез., лаб., и измерительное сопровождение</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IF(Справочник!K8="","",Справочник!K8)</f>
        <v>Питание производственного персонала</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IF(Справочник!K9="","",Справочник!K9)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IF(Справочник!K10="","",Справочник!K10)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IF(Справочник!K11="","",Справочник!K11)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IF(Справочник!K12="","",Справочник!K12)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IF(Справочник!K13="","",Справочник!K13)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IF(Справочник!K14="","",Справочник!K14)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IF(Справочник!K15="","",Справочник!K15)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IF(Справочник!K16="","",Справочник!K16)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IF(Справочник!K17="","",Справочник!K17)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IF(Справочник!K18="","",Справочник!K18)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N1001"/>
  <sheetViews>
    <sheetView zoomScale="89" workbookViewId="0">
      <pane xSplit="2" ySplit="2" topLeftCell="C3" activePane="bottomRight" state="frozen"/>
      <selection pane="topRight" activeCell="C1" sqref="C1"/>
      <selection pane="bottomLeft" activeCell="A3" sqref="A3"/>
      <selection pane="bottomRight" activeCell="H15" sqref="H15"/>
    </sheetView>
  </sheetViews>
  <sheetFormatPr defaultColWidth="14.42578125" defaultRowHeight="15" customHeight="1"/>
  <cols>
    <col min="1" max="1" width="16.42578125" style="25" bestFit="1" customWidth="1"/>
    <col min="2" max="2" width="33.28515625" style="25" customWidth="1"/>
    <col min="3" max="3" width="13.85546875" style="63" bestFit="1" customWidth="1"/>
    <col min="4" max="4" width="47.85546875" style="25" bestFit="1" customWidth="1"/>
    <col min="5" max="5" width="58.140625" style="25" bestFit="1" customWidth="1"/>
    <col min="6" max="6" width="19.140625" style="25" customWidth="1"/>
    <col min="7" max="7" width="135.42578125" style="25" bestFit="1" customWidth="1"/>
    <col min="8" max="8" width="16.85546875" bestFit="1" customWidth="1"/>
    <col min="9" max="9" width="17.7109375" bestFit="1" customWidth="1"/>
    <col min="10" max="10" width="13.28515625" bestFit="1" customWidth="1"/>
    <col min="11" max="11" width="43.85546875" bestFit="1" customWidth="1"/>
    <col min="12" max="12" width="44.85546875" bestFit="1" customWidth="1"/>
    <col min="13" max="13" width="20.140625" customWidth="1"/>
    <col min="14" max="14" width="57.7109375" bestFit="1" customWidth="1"/>
    <col min="15" max="16384" width="14.42578125" style="25"/>
  </cols>
  <sheetData>
    <row r="1" spans="1:14" s="82" customFormat="1">
      <c r="A1" s="78" t="s">
        <v>0</v>
      </c>
      <c r="B1" s="81" t="s">
        <v>5</v>
      </c>
      <c r="C1" s="80" t="s">
        <v>4</v>
      </c>
      <c r="D1" s="79" t="s">
        <v>2</v>
      </c>
      <c r="E1" s="79" t="s">
        <v>3</v>
      </c>
      <c r="F1" s="79" t="s">
        <v>1</v>
      </c>
      <c r="G1" s="102" t="s">
        <v>131</v>
      </c>
      <c r="H1"/>
      <c r="I1"/>
      <c r="J1"/>
      <c r="K1"/>
      <c r="L1"/>
      <c r="M1"/>
      <c r="N1"/>
    </row>
    <row r="2" spans="1:14" hidden="1">
      <c r="A2" s="49"/>
      <c r="B2" s="66"/>
      <c r="C2" s="65"/>
      <c r="D2" s="44" t="s">
        <v>12</v>
      </c>
      <c r="E2" s="44" t="s">
        <v>57</v>
      </c>
      <c r="F2" s="44"/>
    </row>
    <row r="3" spans="1:14">
      <c r="A3"/>
      <c r="B3"/>
      <c r="C3"/>
      <c r="D3"/>
      <c r="E3"/>
      <c r="F3"/>
      <c r="G3"/>
    </row>
    <row r="4" spans="1:14">
      <c r="A4"/>
      <c r="B4"/>
      <c r="C4"/>
      <c r="D4"/>
      <c r="E4"/>
      <c r="F4"/>
      <c r="G4"/>
    </row>
    <row r="5" spans="1:14">
      <c r="A5"/>
      <c r="B5"/>
      <c r="C5"/>
      <c r="D5"/>
      <c r="E5"/>
      <c r="F5"/>
      <c r="G5"/>
    </row>
    <row r="6" spans="1:14">
      <c r="A6"/>
      <c r="B6"/>
      <c r="C6"/>
      <c r="D6"/>
      <c r="E6"/>
      <c r="F6"/>
      <c r="G6"/>
    </row>
    <row r="7" spans="1:14">
      <c r="A7"/>
      <c r="B7"/>
      <c r="C7"/>
      <c r="D7"/>
      <c r="E7"/>
      <c r="F7"/>
      <c r="G7"/>
    </row>
    <row r="8" spans="1:14">
      <c r="A8"/>
      <c r="B8"/>
      <c r="C8"/>
      <c r="D8"/>
      <c r="E8"/>
      <c r="F8"/>
      <c r="G8"/>
    </row>
    <row r="9" spans="1:14">
      <c r="A9"/>
      <c r="B9"/>
      <c r="C9"/>
      <c r="D9"/>
      <c r="E9"/>
      <c r="F9"/>
      <c r="G9"/>
    </row>
    <row r="10" spans="1:14">
      <c r="A10"/>
      <c r="B10"/>
      <c r="C10"/>
      <c r="D10"/>
      <c r="E10"/>
      <c r="F10"/>
      <c r="G10"/>
    </row>
    <row r="11" spans="1:14">
      <c r="A11"/>
      <c r="B11"/>
      <c r="C11"/>
      <c r="D11"/>
      <c r="E11"/>
      <c r="F11"/>
      <c r="G11"/>
    </row>
    <row r="12" spans="1:14">
      <c r="A12"/>
      <c r="B12"/>
      <c r="C12"/>
      <c r="D12"/>
      <c r="E12"/>
      <c r="F12"/>
      <c r="G12"/>
    </row>
    <row r="13" spans="1:14">
      <c r="A13"/>
      <c r="B13"/>
      <c r="C13"/>
      <c r="D13"/>
      <c r="E13"/>
      <c r="F13"/>
      <c r="G13"/>
    </row>
    <row r="14" spans="1:14">
      <c r="A14"/>
      <c r="B14"/>
      <c r="C14"/>
      <c r="D14"/>
      <c r="E14"/>
      <c r="F14"/>
      <c r="G14"/>
    </row>
    <row r="15" spans="1:14">
      <c r="A15"/>
      <c r="B15"/>
      <c r="C15"/>
      <c r="D15"/>
      <c r="E15"/>
      <c r="F15"/>
      <c r="G15"/>
    </row>
    <row r="16" spans="1:14">
      <c r="A16"/>
      <c r="B16"/>
      <c r="C16"/>
      <c r="D16"/>
      <c r="E16"/>
      <c r="F16"/>
      <c r="G16"/>
    </row>
    <row r="17" spans="1:7">
      <c r="A17"/>
      <c r="B17"/>
      <c r="C17"/>
      <c r="D17"/>
      <c r="E17"/>
      <c r="F17"/>
      <c r="G17"/>
    </row>
    <row r="18" spans="1:7">
      <c r="A18"/>
      <c r="B18"/>
      <c r="C18"/>
      <c r="D18"/>
      <c r="E18"/>
      <c r="F18"/>
      <c r="G18"/>
    </row>
    <row r="19" spans="1:7">
      <c r="A19"/>
      <c r="B19"/>
      <c r="C19"/>
      <c r="D19"/>
      <c r="E19"/>
      <c r="F19"/>
      <c r="G19"/>
    </row>
    <row r="20" spans="1:7">
      <c r="A20"/>
      <c r="B20"/>
      <c r="C20"/>
      <c r="D20"/>
      <c r="E20"/>
      <c r="F20"/>
      <c r="G20"/>
    </row>
    <row r="21" spans="1:7">
      <c r="A21"/>
      <c r="B21"/>
      <c r="C21"/>
      <c r="D21"/>
      <c r="E21"/>
      <c r="F21"/>
      <c r="G21"/>
    </row>
    <row r="22" spans="1:7">
      <c r="A22"/>
      <c r="B22"/>
      <c r="C22"/>
      <c r="D22"/>
      <c r="E22"/>
      <c r="F22"/>
      <c r="G22"/>
    </row>
    <row r="23" spans="1:7">
      <c r="A23"/>
      <c r="B23"/>
      <c r="C23"/>
      <c r="D23"/>
      <c r="E23"/>
      <c r="F23"/>
      <c r="G23"/>
    </row>
    <row r="24" spans="1:7">
      <c r="A24"/>
      <c r="B24"/>
      <c r="C24"/>
      <c r="D24"/>
      <c r="E24"/>
      <c r="F24"/>
      <c r="G24"/>
    </row>
    <row r="25" spans="1:7">
      <c r="A25"/>
      <c r="B25"/>
      <c r="C25"/>
      <c r="D25"/>
      <c r="E25"/>
      <c r="F25"/>
      <c r="G25"/>
    </row>
    <row r="26" spans="1:7">
      <c r="A26"/>
      <c r="B26"/>
      <c r="C26"/>
      <c r="D26"/>
      <c r="E26"/>
      <c r="F26"/>
      <c r="G26"/>
    </row>
    <row r="27" spans="1:7">
      <c r="A27"/>
      <c r="B27"/>
      <c r="C27"/>
      <c r="D27"/>
      <c r="E27"/>
      <c r="F27"/>
      <c r="G27"/>
    </row>
    <row r="28" spans="1:7">
      <c r="A28"/>
      <c r="B28"/>
      <c r="C28"/>
      <c r="D28"/>
      <c r="E28"/>
      <c r="F28"/>
      <c r="G28"/>
    </row>
    <row r="29" spans="1:7">
      <c r="A29"/>
      <c r="B29"/>
      <c r="C29"/>
      <c r="D29"/>
      <c r="E29"/>
      <c r="F29"/>
      <c r="G29"/>
    </row>
    <row r="30" spans="1:7">
      <c r="A30"/>
      <c r="B30"/>
      <c r="C30"/>
      <c r="D30"/>
      <c r="E30"/>
      <c r="F30"/>
      <c r="G30"/>
    </row>
    <row r="31" spans="1:7">
      <c r="A31"/>
      <c r="B31"/>
      <c r="C31"/>
      <c r="D31"/>
      <c r="E31"/>
      <c r="F31"/>
      <c r="G31"/>
    </row>
    <row r="32" spans="1:7">
      <c r="A32"/>
      <c r="B32"/>
      <c r="C32"/>
      <c r="D32"/>
      <c r="E32"/>
      <c r="F32"/>
      <c r="G32"/>
    </row>
    <row r="33" spans="1:7">
      <c r="A33"/>
      <c r="B33"/>
      <c r="C33"/>
      <c r="D33"/>
      <c r="E33"/>
      <c r="F33"/>
      <c r="G33"/>
    </row>
    <row r="34" spans="1:7">
      <c r="A34"/>
      <c r="B34"/>
      <c r="C34"/>
      <c r="D34"/>
      <c r="E34"/>
      <c r="F34"/>
      <c r="G34"/>
    </row>
    <row r="35" spans="1:7">
      <c r="A35"/>
      <c r="B35"/>
      <c r="C35"/>
      <c r="D35"/>
      <c r="E35"/>
      <c r="F35"/>
      <c r="G35"/>
    </row>
    <row r="36" spans="1:7">
      <c r="A36"/>
      <c r="B36"/>
      <c r="C36"/>
      <c r="D36"/>
      <c r="E36"/>
      <c r="F36"/>
      <c r="G36"/>
    </row>
    <row r="37" spans="1:7">
      <c r="A37"/>
      <c r="B37"/>
      <c r="C37"/>
      <c r="D37"/>
      <c r="E37"/>
      <c r="F37"/>
      <c r="G37"/>
    </row>
    <row r="38" spans="1:7">
      <c r="A38"/>
      <c r="B38"/>
      <c r="C38"/>
      <c r="D38"/>
      <c r="E38"/>
      <c r="F38"/>
      <c r="G38"/>
    </row>
    <row r="39" spans="1:7">
      <c r="A39"/>
      <c r="B39"/>
      <c r="C39"/>
      <c r="D39"/>
      <c r="E39"/>
      <c r="F39"/>
      <c r="G39"/>
    </row>
    <row r="40" spans="1:7">
      <c r="A40"/>
      <c r="B40"/>
      <c r="C40"/>
      <c r="D40"/>
      <c r="E40"/>
      <c r="F40"/>
      <c r="G40"/>
    </row>
    <row r="41" spans="1:7">
      <c r="A41"/>
      <c r="B41"/>
      <c r="C41"/>
      <c r="D41"/>
      <c r="E41"/>
      <c r="F41"/>
      <c r="G41"/>
    </row>
    <row r="42" spans="1:7">
      <c r="A42"/>
      <c r="B42"/>
      <c r="C42"/>
      <c r="D42"/>
      <c r="E42"/>
      <c r="F42"/>
      <c r="G42"/>
    </row>
    <row r="43" spans="1:7">
      <c r="A43"/>
      <c r="B43"/>
      <c r="C43"/>
      <c r="D43"/>
      <c r="E43"/>
      <c r="F43"/>
      <c r="G43"/>
    </row>
    <row r="44" spans="1:7">
      <c r="A44"/>
      <c r="B44"/>
      <c r="C44"/>
      <c r="D44"/>
      <c r="E44"/>
      <c r="F44"/>
      <c r="G44"/>
    </row>
    <row r="45" spans="1:7">
      <c r="A45"/>
      <c r="B45"/>
      <c r="C45"/>
      <c r="D45"/>
      <c r="E45"/>
      <c r="F45"/>
      <c r="G45"/>
    </row>
    <row r="46" spans="1:7">
      <c r="A46"/>
      <c r="B46"/>
      <c r="C46"/>
      <c r="D46"/>
      <c r="E46"/>
      <c r="F46"/>
      <c r="G46"/>
    </row>
    <row r="47" spans="1:7">
      <c r="A47"/>
      <c r="B47"/>
      <c r="C47"/>
      <c r="D47"/>
      <c r="E47"/>
      <c r="F47"/>
      <c r="G47"/>
    </row>
    <row r="48" spans="1:7">
      <c r="A48"/>
      <c r="B48"/>
      <c r="C48"/>
      <c r="D48"/>
      <c r="E48"/>
      <c r="F48"/>
      <c r="G48"/>
    </row>
    <row r="49" spans="1:7">
      <c r="A49"/>
      <c r="B49"/>
      <c r="C49"/>
      <c r="D49"/>
      <c r="E49"/>
      <c r="F49"/>
      <c r="G49"/>
    </row>
    <row r="50" spans="1:7">
      <c r="A50"/>
      <c r="B50"/>
      <c r="C50"/>
      <c r="D50"/>
      <c r="E50"/>
      <c r="F50"/>
      <c r="G50"/>
    </row>
    <row r="51" spans="1:7">
      <c r="A51"/>
      <c r="B51"/>
      <c r="C51"/>
      <c r="D51"/>
      <c r="E51"/>
      <c r="F51"/>
      <c r="G51"/>
    </row>
    <row r="52" spans="1:7">
      <c r="A52"/>
      <c r="B52"/>
      <c r="C52"/>
      <c r="D52"/>
      <c r="E52"/>
      <c r="F52"/>
      <c r="G52"/>
    </row>
    <row r="53" spans="1:7">
      <c r="A53"/>
      <c r="B53"/>
      <c r="C53"/>
      <c r="D53"/>
      <c r="E53"/>
      <c r="F53"/>
      <c r="G53"/>
    </row>
    <row r="54" spans="1:7">
      <c r="A54"/>
      <c r="B54"/>
      <c r="C54"/>
      <c r="D54"/>
      <c r="E54"/>
      <c r="F54"/>
      <c r="G54"/>
    </row>
    <row r="55" spans="1:7">
      <c r="A55"/>
      <c r="B55"/>
      <c r="C55"/>
      <c r="D55"/>
      <c r="E55"/>
      <c r="F55"/>
      <c r="G55"/>
    </row>
    <row r="56" spans="1:7">
      <c r="A56"/>
      <c r="B56"/>
      <c r="C56"/>
      <c r="D56"/>
      <c r="E56"/>
      <c r="F56"/>
      <c r="G56"/>
    </row>
    <row r="57" spans="1:7">
      <c r="A57"/>
      <c r="B57"/>
      <c r="C57"/>
      <c r="D57"/>
      <c r="E57"/>
      <c r="F57"/>
      <c r="G57"/>
    </row>
    <row r="58" spans="1:7">
      <c r="A58"/>
      <c r="B58"/>
      <c r="C58"/>
      <c r="D58"/>
      <c r="E58"/>
      <c r="F58"/>
      <c r="G58"/>
    </row>
    <row r="59" spans="1:7">
      <c r="A59"/>
      <c r="B59"/>
      <c r="C59"/>
      <c r="D59"/>
      <c r="E59"/>
      <c r="F59"/>
      <c r="G59"/>
    </row>
    <row r="60" spans="1:7">
      <c r="A60"/>
      <c r="B60"/>
      <c r="C60"/>
      <c r="D60"/>
      <c r="E60"/>
      <c r="F60"/>
      <c r="G60"/>
    </row>
    <row r="61" spans="1:7">
      <c r="A61"/>
      <c r="B61"/>
      <c r="C61"/>
      <c r="D61"/>
      <c r="E61"/>
      <c r="F61"/>
      <c r="G61"/>
    </row>
    <row r="62" spans="1:7">
      <c r="A62"/>
      <c r="B62"/>
      <c r="C62"/>
      <c r="D62"/>
      <c r="E62"/>
      <c r="F62"/>
      <c r="G62"/>
    </row>
    <row r="63" spans="1:7">
      <c r="A63"/>
      <c r="B63"/>
      <c r="C63"/>
      <c r="D63"/>
      <c r="E63"/>
      <c r="F63"/>
      <c r="G63"/>
    </row>
    <row r="64" spans="1:7">
      <c r="A64"/>
      <c r="B64"/>
      <c r="C64"/>
      <c r="D64"/>
      <c r="E64"/>
      <c r="F64"/>
      <c r="G64"/>
    </row>
    <row r="65" spans="1:7">
      <c r="A65"/>
      <c r="B65"/>
      <c r="C65"/>
      <c r="D65"/>
      <c r="E65"/>
      <c r="F65"/>
      <c r="G65"/>
    </row>
    <row r="66" spans="1:7">
      <c r="A66"/>
      <c r="B66"/>
      <c r="C66"/>
      <c r="D66"/>
      <c r="E66"/>
      <c r="F66"/>
      <c r="G66"/>
    </row>
    <row r="67" spans="1:7">
      <c r="A67"/>
      <c r="B67"/>
      <c r="C67"/>
      <c r="D67"/>
      <c r="E67"/>
      <c r="F67"/>
      <c r="G67"/>
    </row>
    <row r="68" spans="1:7">
      <c r="A68"/>
      <c r="B68"/>
      <c r="C68"/>
      <c r="D68"/>
      <c r="E68"/>
      <c r="F68"/>
      <c r="G68"/>
    </row>
    <row r="69" spans="1:7">
      <c r="A69"/>
      <c r="B69"/>
      <c r="C69"/>
      <c r="D69"/>
      <c r="E69"/>
      <c r="F69"/>
      <c r="G69"/>
    </row>
    <row r="70" spans="1:7">
      <c r="A70"/>
      <c r="B70"/>
      <c r="C70"/>
      <c r="D70"/>
      <c r="E70"/>
      <c r="F70"/>
      <c r="G70"/>
    </row>
    <row r="71" spans="1:7">
      <c r="A71"/>
      <c r="B71"/>
      <c r="C71"/>
      <c r="D71"/>
      <c r="E71"/>
      <c r="F71"/>
      <c r="G71"/>
    </row>
    <row r="72" spans="1:7">
      <c r="A72"/>
      <c r="B72"/>
      <c r="C72"/>
      <c r="D72"/>
      <c r="E72"/>
      <c r="F72"/>
      <c r="G72"/>
    </row>
    <row r="73" spans="1:7">
      <c r="A73"/>
      <c r="B73"/>
      <c r="C73"/>
      <c r="D73"/>
      <c r="E73"/>
      <c r="F73"/>
      <c r="G73"/>
    </row>
    <row r="74" spans="1:7">
      <c r="A74"/>
      <c r="B74"/>
      <c r="C74"/>
      <c r="D74"/>
      <c r="E74"/>
      <c r="F74"/>
      <c r="G74"/>
    </row>
    <row r="75" spans="1:7">
      <c r="A75"/>
      <c r="B75"/>
      <c r="C75"/>
      <c r="D75"/>
      <c r="E75"/>
      <c r="F75"/>
      <c r="G75"/>
    </row>
    <row r="76" spans="1:7">
      <c r="A76"/>
      <c r="B76"/>
      <c r="C76"/>
      <c r="D76"/>
      <c r="E76"/>
      <c r="F76"/>
      <c r="G76"/>
    </row>
    <row r="77" spans="1:7">
      <c r="A77"/>
      <c r="B77"/>
      <c r="C77"/>
      <c r="D77"/>
      <c r="E77"/>
      <c r="F77"/>
      <c r="G77"/>
    </row>
    <row r="78" spans="1:7">
      <c r="A78"/>
      <c r="B78"/>
      <c r="C78"/>
      <c r="D78"/>
      <c r="E78"/>
      <c r="F78"/>
      <c r="G78"/>
    </row>
    <row r="79" spans="1:7">
      <c r="A79"/>
      <c r="B79"/>
      <c r="C79"/>
      <c r="D79"/>
      <c r="E79"/>
      <c r="F79"/>
      <c r="G79"/>
    </row>
    <row r="80" spans="1:7">
      <c r="A80"/>
      <c r="B80"/>
      <c r="C80"/>
      <c r="D80"/>
      <c r="E80"/>
      <c r="F80"/>
      <c r="G80"/>
    </row>
    <row r="81" spans="1:7">
      <c r="A81"/>
      <c r="B81"/>
      <c r="C81"/>
      <c r="D81"/>
      <c r="E81"/>
      <c r="F81"/>
      <c r="G81"/>
    </row>
    <row r="82" spans="1:7">
      <c r="A82"/>
      <c r="B82"/>
      <c r="C82"/>
      <c r="D82"/>
      <c r="E82"/>
      <c r="F82"/>
      <c r="G82"/>
    </row>
    <row r="83" spans="1:7">
      <c r="A83"/>
      <c r="B83"/>
      <c r="C83"/>
      <c r="D83"/>
      <c r="E83"/>
      <c r="F83"/>
      <c r="G83"/>
    </row>
    <row r="84" spans="1:7">
      <c r="A84"/>
      <c r="B84"/>
      <c r="C84"/>
      <c r="D84"/>
      <c r="E84"/>
      <c r="F84"/>
      <c r="G84"/>
    </row>
    <row r="85" spans="1:7">
      <c r="A85"/>
      <c r="B85"/>
      <c r="C85"/>
      <c r="D85"/>
      <c r="E85"/>
      <c r="F85"/>
      <c r="G85"/>
    </row>
    <row r="86" spans="1:7">
      <c r="A86"/>
      <c r="B86"/>
      <c r="C86"/>
      <c r="D86"/>
      <c r="E86"/>
      <c r="F86"/>
      <c r="G86"/>
    </row>
    <row r="87" spans="1:7">
      <c r="A87"/>
      <c r="B87"/>
      <c r="C87"/>
      <c r="D87"/>
      <c r="E87"/>
      <c r="F87"/>
      <c r="G87"/>
    </row>
    <row r="88" spans="1:7">
      <c r="A88"/>
      <c r="B88"/>
      <c r="C88"/>
      <c r="D88"/>
      <c r="E88"/>
      <c r="F88"/>
      <c r="G88"/>
    </row>
    <row r="89" spans="1:7">
      <c r="A89"/>
      <c r="B89"/>
      <c r="C89"/>
      <c r="D89"/>
      <c r="E89"/>
      <c r="F89"/>
      <c r="G89"/>
    </row>
    <row r="90" spans="1:7">
      <c r="A90"/>
      <c r="B90"/>
      <c r="C90"/>
      <c r="D90"/>
      <c r="E90"/>
      <c r="F90"/>
      <c r="G90"/>
    </row>
    <row r="91" spans="1:7">
      <c r="A91"/>
      <c r="B91"/>
      <c r="C91"/>
      <c r="D91"/>
      <c r="E91"/>
      <c r="F91"/>
      <c r="G91"/>
    </row>
    <row r="92" spans="1:7">
      <c r="A92"/>
      <c r="B92"/>
      <c r="C92"/>
      <c r="D92"/>
      <c r="E92"/>
      <c r="F92"/>
      <c r="G92"/>
    </row>
    <row r="93" spans="1:7">
      <c r="A93"/>
      <c r="B93"/>
      <c r="C93"/>
      <c r="D93"/>
      <c r="E93"/>
      <c r="F93"/>
      <c r="G93"/>
    </row>
    <row r="94" spans="1:7">
      <c r="A94"/>
      <c r="B94"/>
      <c r="C94"/>
      <c r="D94"/>
      <c r="E94"/>
      <c r="F94"/>
      <c r="G94"/>
    </row>
    <row r="95" spans="1:7">
      <c r="A95"/>
      <c r="B95"/>
      <c r="C95"/>
      <c r="D95"/>
      <c r="E95"/>
      <c r="F95"/>
      <c r="G95"/>
    </row>
    <row r="96" spans="1:7">
      <c r="A96"/>
      <c r="B96"/>
      <c r="C96"/>
      <c r="D96"/>
      <c r="E96"/>
      <c r="F96"/>
      <c r="G96"/>
    </row>
    <row r="97" spans="1:7">
      <c r="A97"/>
      <c r="B97"/>
      <c r="C97"/>
      <c r="D97"/>
      <c r="E97"/>
      <c r="F97"/>
      <c r="G97"/>
    </row>
    <row r="98" spans="1:7">
      <c r="A98"/>
      <c r="B98"/>
      <c r="C98"/>
      <c r="D98"/>
      <c r="E98"/>
      <c r="F98"/>
      <c r="G98"/>
    </row>
    <row r="99" spans="1:7">
      <c r="A99"/>
      <c r="B99"/>
      <c r="C99"/>
      <c r="D99"/>
      <c r="E99"/>
      <c r="F99"/>
      <c r="G99"/>
    </row>
    <row r="100" spans="1:7">
      <c r="A100"/>
      <c r="B100"/>
      <c r="C100"/>
      <c r="D100"/>
      <c r="E100"/>
      <c r="F100"/>
      <c r="G100"/>
    </row>
    <row r="101" spans="1:7">
      <c r="A101"/>
      <c r="B101"/>
      <c r="C101"/>
      <c r="D101"/>
      <c r="E101"/>
      <c r="F101"/>
      <c r="G101"/>
    </row>
    <row r="102" spans="1:7">
      <c r="A102"/>
      <c r="B102"/>
      <c r="C102"/>
      <c r="D102"/>
      <c r="E102"/>
      <c r="F102"/>
      <c r="G102"/>
    </row>
    <row r="103" spans="1:7">
      <c r="A103"/>
      <c r="B103"/>
      <c r="C103"/>
      <c r="D103"/>
      <c r="E103"/>
      <c r="F103"/>
      <c r="G103"/>
    </row>
    <row r="104" spans="1:7">
      <c r="A104"/>
      <c r="B104"/>
      <c r="C104"/>
      <c r="D104"/>
      <c r="E104"/>
      <c r="F104"/>
      <c r="G104"/>
    </row>
    <row r="105" spans="1:7">
      <c r="A105"/>
      <c r="B105"/>
      <c r="C105"/>
      <c r="D105"/>
      <c r="E105"/>
      <c r="F105"/>
      <c r="G105"/>
    </row>
    <row r="106" spans="1:7">
      <c r="A106"/>
      <c r="B106"/>
      <c r="C106"/>
      <c r="D106"/>
      <c r="E106"/>
      <c r="F106"/>
      <c r="G106"/>
    </row>
    <row r="107" spans="1:7">
      <c r="A107"/>
      <c r="B107"/>
      <c r="C107"/>
      <c r="D107"/>
      <c r="E107"/>
      <c r="F107"/>
      <c r="G107"/>
    </row>
    <row r="108" spans="1:7">
      <c r="A108"/>
      <c r="B108"/>
      <c r="C108"/>
      <c r="D108"/>
      <c r="E108"/>
      <c r="F108"/>
      <c r="G108"/>
    </row>
    <row r="109" spans="1:7">
      <c r="A109"/>
      <c r="B109"/>
      <c r="C109"/>
      <c r="D109"/>
      <c r="E109"/>
      <c r="F109"/>
      <c r="G109"/>
    </row>
    <row r="110" spans="1:7">
      <c r="A110"/>
      <c r="B110"/>
      <c r="C110"/>
      <c r="D110"/>
      <c r="E110"/>
      <c r="F110"/>
      <c r="G110"/>
    </row>
    <row r="111" spans="1:7">
      <c r="A111"/>
      <c r="B111"/>
      <c r="C111"/>
      <c r="D111"/>
      <c r="E111"/>
      <c r="F111"/>
      <c r="G111"/>
    </row>
    <row r="112" spans="1:7">
      <c r="A112"/>
      <c r="B112"/>
      <c r="C112"/>
      <c r="D112"/>
      <c r="E112"/>
      <c r="F112"/>
      <c r="G112"/>
    </row>
    <row r="113" spans="1:7">
      <c r="A113"/>
      <c r="B113"/>
      <c r="C113"/>
      <c r="D113"/>
      <c r="E113"/>
      <c r="F113"/>
      <c r="G113"/>
    </row>
    <row r="114" spans="1:7">
      <c r="A114"/>
      <c r="B114"/>
      <c r="C114"/>
      <c r="D114"/>
      <c r="E114"/>
      <c r="F114"/>
      <c r="G114"/>
    </row>
    <row r="115" spans="1:7">
      <c r="A115"/>
      <c r="B115"/>
      <c r="C115"/>
      <c r="D115"/>
      <c r="E115"/>
      <c r="F115"/>
      <c r="G115"/>
    </row>
    <row r="116" spans="1:7">
      <c r="A116" s="49"/>
      <c r="B116" s="43"/>
      <c r="C116" s="65"/>
      <c r="D116" s="43"/>
      <c r="E116" s="43"/>
      <c r="F116" s="43"/>
    </row>
    <row r="117" spans="1:7">
      <c r="A117" s="49"/>
      <c r="B117" s="43"/>
      <c r="C117" s="65"/>
      <c r="D117" s="43"/>
      <c r="E117" s="43"/>
      <c r="F117" s="43"/>
    </row>
    <row r="118" spans="1:7">
      <c r="A118" s="49"/>
      <c r="B118" s="43"/>
      <c r="C118" s="65"/>
      <c r="D118" s="43"/>
      <c r="E118" s="43"/>
      <c r="F118" s="43"/>
    </row>
    <row r="119" spans="1:7">
      <c r="A119" s="49"/>
      <c r="B119" s="43"/>
      <c r="C119" s="65"/>
      <c r="D119" s="43"/>
      <c r="E119" s="43"/>
      <c r="F119" s="43"/>
    </row>
    <row r="120" spans="1:7">
      <c r="A120" s="49"/>
      <c r="B120" s="43"/>
      <c r="C120" s="65"/>
      <c r="D120" s="43"/>
      <c r="E120" s="43"/>
      <c r="F120" s="43"/>
    </row>
    <row r="121" spans="1:7">
      <c r="A121" s="49"/>
      <c r="B121" s="43"/>
      <c r="C121" s="65"/>
      <c r="D121" s="43"/>
      <c r="E121" s="43"/>
      <c r="F121" s="43"/>
    </row>
    <row r="122" spans="1:7">
      <c r="A122" s="49"/>
      <c r="B122" s="43"/>
      <c r="C122" s="65"/>
      <c r="D122" s="43"/>
      <c r="E122" s="43"/>
      <c r="F122" s="43"/>
    </row>
    <row r="123" spans="1:7">
      <c r="A123" s="49"/>
      <c r="B123" s="43"/>
      <c r="C123" s="65"/>
      <c r="D123" s="43"/>
      <c r="E123" s="43"/>
      <c r="F123" s="43"/>
    </row>
    <row r="124" spans="1:7">
      <c r="A124" s="49"/>
      <c r="B124" s="43"/>
      <c r="C124" s="65"/>
      <c r="D124" s="43"/>
      <c r="E124" s="43"/>
      <c r="F124" s="43"/>
    </row>
    <row r="125" spans="1:7">
      <c r="A125" s="49"/>
      <c r="B125" s="43"/>
      <c r="C125" s="65"/>
      <c r="D125" s="43"/>
      <c r="E125" s="43"/>
      <c r="F125" s="43"/>
    </row>
    <row r="126" spans="1:7">
      <c r="A126" s="49"/>
      <c r="B126" s="43"/>
      <c r="C126" s="65"/>
      <c r="D126" s="43"/>
      <c r="E126" s="43"/>
      <c r="F126" s="43"/>
    </row>
    <row r="127" spans="1:7">
      <c r="A127" s="49"/>
      <c r="B127" s="43"/>
      <c r="C127" s="65"/>
      <c r="D127" s="43"/>
      <c r="E127" s="43"/>
      <c r="F127" s="43"/>
    </row>
    <row r="128" spans="1:7">
      <c r="A128" s="49"/>
      <c r="B128" s="43"/>
      <c r="C128" s="65"/>
      <c r="D128" s="43"/>
      <c r="E128" s="43"/>
      <c r="F128" s="43"/>
    </row>
    <row r="129" spans="1:6">
      <c r="A129" s="49"/>
      <c r="B129" s="43"/>
      <c r="C129" s="65"/>
      <c r="D129" s="43"/>
      <c r="E129" s="43"/>
      <c r="F129" s="43"/>
    </row>
    <row r="130" spans="1:6">
      <c r="A130" s="49"/>
      <c r="B130" s="43"/>
      <c r="C130" s="65"/>
      <c r="D130" s="43"/>
      <c r="E130" s="43"/>
      <c r="F130" s="43"/>
    </row>
    <row r="131" spans="1:6">
      <c r="A131" s="49"/>
      <c r="B131" s="43"/>
      <c r="C131" s="65"/>
      <c r="D131" s="43"/>
      <c r="E131" s="43"/>
      <c r="F131" s="43"/>
    </row>
    <row r="132" spans="1:6">
      <c r="A132" s="49"/>
      <c r="B132" s="43"/>
      <c r="C132" s="65"/>
      <c r="D132" s="43"/>
      <c r="E132" s="43"/>
      <c r="F132" s="43"/>
    </row>
    <row r="133" spans="1:6">
      <c r="A133" s="49"/>
      <c r="B133" s="43"/>
      <c r="C133" s="65"/>
      <c r="D133" s="43"/>
      <c r="E133" s="43"/>
      <c r="F133" s="43"/>
    </row>
    <row r="134" spans="1:6">
      <c r="A134" s="49"/>
      <c r="B134" s="43"/>
      <c r="C134" s="65"/>
      <c r="D134" s="43"/>
      <c r="E134" s="43"/>
      <c r="F134" s="43"/>
    </row>
    <row r="135" spans="1:6">
      <c r="A135" s="49"/>
      <c r="B135" s="43"/>
      <c r="C135" s="65"/>
      <c r="D135" s="43"/>
      <c r="E135" s="43"/>
      <c r="F135" s="43"/>
    </row>
    <row r="136" spans="1:6">
      <c r="A136" s="49"/>
      <c r="B136" s="43"/>
      <c r="C136" s="65"/>
      <c r="D136" s="43"/>
      <c r="E136" s="43"/>
      <c r="F136" s="43"/>
    </row>
    <row r="137" spans="1:6">
      <c r="A137" s="49"/>
      <c r="B137" s="43"/>
      <c r="C137" s="65"/>
      <c r="D137" s="43"/>
      <c r="E137" s="43"/>
      <c r="F137" s="43"/>
    </row>
    <row r="138" spans="1:6">
      <c r="A138" s="49"/>
      <c r="B138" s="43"/>
      <c r="C138" s="65"/>
      <c r="D138" s="43"/>
      <c r="E138" s="43"/>
      <c r="F138" s="43"/>
    </row>
    <row r="139" spans="1:6">
      <c r="A139" s="49"/>
      <c r="B139" s="43"/>
      <c r="C139" s="65"/>
      <c r="D139" s="43"/>
      <c r="E139" s="43"/>
      <c r="F139" s="43"/>
    </row>
    <row r="140" spans="1:6">
      <c r="A140" s="49"/>
      <c r="B140" s="43"/>
      <c r="C140" s="65"/>
      <c r="D140" s="43"/>
      <c r="E140" s="43"/>
      <c r="F140" s="43"/>
    </row>
    <row r="141" spans="1:6">
      <c r="A141" s="49"/>
      <c r="B141" s="43"/>
      <c r="C141" s="65"/>
      <c r="D141" s="43"/>
      <c r="E141" s="43"/>
      <c r="F141" s="43"/>
    </row>
    <row r="142" spans="1:6">
      <c r="A142" s="49"/>
      <c r="B142" s="43"/>
      <c r="C142" s="65"/>
      <c r="D142" s="43"/>
      <c r="E142" s="43"/>
      <c r="F142" s="43"/>
    </row>
    <row r="143" spans="1:6">
      <c r="A143" s="49"/>
      <c r="B143" s="43"/>
      <c r="C143" s="65"/>
      <c r="D143" s="43"/>
      <c r="E143" s="43"/>
      <c r="F143" s="43"/>
    </row>
    <row r="144" spans="1:6">
      <c r="A144" s="49"/>
      <c r="B144" s="43"/>
      <c r="C144" s="65"/>
      <c r="D144" s="43"/>
      <c r="E144" s="43"/>
      <c r="F144" s="43"/>
    </row>
    <row r="145" spans="1:6">
      <c r="A145" s="49"/>
      <c r="B145" s="43"/>
      <c r="C145" s="65"/>
      <c r="D145" s="43"/>
      <c r="E145" s="43"/>
      <c r="F145" s="43"/>
    </row>
    <row r="146" spans="1:6">
      <c r="A146" s="49"/>
      <c r="B146" s="43"/>
      <c r="C146" s="65"/>
      <c r="D146" s="43"/>
      <c r="E146" s="43"/>
      <c r="F146" s="43"/>
    </row>
    <row r="147" spans="1:6">
      <c r="A147" s="49"/>
      <c r="B147" s="43"/>
      <c r="C147" s="65"/>
      <c r="D147" s="43"/>
      <c r="E147" s="43"/>
      <c r="F147" s="43"/>
    </row>
    <row r="148" spans="1:6">
      <c r="A148" s="49"/>
      <c r="B148" s="43"/>
      <c r="C148" s="65"/>
      <c r="D148" s="43"/>
      <c r="E148" s="43"/>
      <c r="F148" s="43"/>
    </row>
    <row r="149" spans="1:6">
      <c r="A149" s="49"/>
      <c r="B149" s="43"/>
      <c r="C149" s="65"/>
      <c r="D149" s="43"/>
      <c r="E149" s="43"/>
      <c r="F149" s="43"/>
    </row>
    <row r="150" spans="1:6">
      <c r="A150" s="49"/>
      <c r="B150" s="43"/>
      <c r="C150" s="65"/>
      <c r="D150" s="43"/>
      <c r="E150" s="43"/>
      <c r="F150" s="43"/>
    </row>
    <row r="151" spans="1:6">
      <c r="A151" s="49"/>
      <c r="B151" s="43"/>
      <c r="C151" s="65"/>
      <c r="D151" s="43"/>
      <c r="E151" s="43"/>
      <c r="F151" s="43"/>
    </row>
    <row r="152" spans="1:6">
      <c r="A152" s="49"/>
      <c r="B152" s="43"/>
      <c r="C152" s="65"/>
      <c r="D152" s="43"/>
      <c r="E152" s="43"/>
      <c r="F152" s="43"/>
    </row>
    <row r="153" spans="1:6">
      <c r="A153" s="49"/>
      <c r="B153" s="43"/>
      <c r="C153" s="65"/>
      <c r="D153" s="43"/>
      <c r="E153" s="43"/>
      <c r="F153" s="43"/>
    </row>
    <row r="154" spans="1:6">
      <c r="A154" s="49"/>
      <c r="B154" s="43"/>
      <c r="C154" s="65"/>
      <c r="D154" s="43"/>
      <c r="E154" s="43"/>
      <c r="F154" s="43"/>
    </row>
    <row r="155" spans="1:6">
      <c r="A155" s="49"/>
      <c r="B155" s="43"/>
      <c r="C155" s="65"/>
      <c r="D155" s="43"/>
      <c r="E155" s="43"/>
      <c r="F155" s="43"/>
    </row>
    <row r="156" spans="1:6">
      <c r="A156" s="49"/>
      <c r="B156" s="43"/>
      <c r="C156" s="65"/>
      <c r="D156" s="43"/>
      <c r="E156" s="43"/>
      <c r="F156" s="43"/>
    </row>
    <row r="157" spans="1:6">
      <c r="A157" s="49"/>
      <c r="B157" s="43"/>
      <c r="C157" s="65"/>
      <c r="D157" s="43"/>
      <c r="E157" s="43"/>
      <c r="F157" s="43"/>
    </row>
    <row r="158" spans="1:6">
      <c r="A158" s="49"/>
      <c r="B158" s="43"/>
      <c r="C158" s="65"/>
      <c r="D158" s="43"/>
      <c r="E158" s="43"/>
      <c r="F158" s="43"/>
    </row>
    <row r="159" spans="1:6">
      <c r="A159" s="49"/>
      <c r="B159" s="43"/>
      <c r="C159" s="65"/>
      <c r="D159" s="43"/>
      <c r="E159" s="43"/>
      <c r="F159" s="43"/>
    </row>
    <row r="160" spans="1:6">
      <c r="A160" s="49"/>
      <c r="B160" s="43"/>
      <c r="C160" s="65"/>
      <c r="D160" s="43"/>
      <c r="E160" s="43"/>
      <c r="F160" s="43"/>
    </row>
    <row r="161" spans="1:6">
      <c r="A161" s="49"/>
      <c r="B161" s="43"/>
      <c r="C161" s="65"/>
      <c r="D161" s="43"/>
      <c r="E161" s="43"/>
      <c r="F161" s="43"/>
    </row>
    <row r="162" spans="1:6">
      <c r="A162" s="49"/>
      <c r="B162" s="43"/>
      <c r="C162" s="65"/>
      <c r="D162" s="43"/>
      <c r="E162" s="43"/>
      <c r="F162" s="43"/>
    </row>
    <row r="163" spans="1:6">
      <c r="A163" s="49"/>
      <c r="B163" s="43"/>
      <c r="C163" s="65"/>
      <c r="D163" s="43"/>
      <c r="E163" s="43"/>
      <c r="F163" s="43"/>
    </row>
    <row r="164" spans="1:6">
      <c r="A164" s="49"/>
      <c r="B164" s="43"/>
      <c r="C164" s="65"/>
      <c r="D164" s="43"/>
      <c r="E164" s="43"/>
      <c r="F164" s="43"/>
    </row>
    <row r="165" spans="1:6">
      <c r="A165" s="49"/>
      <c r="B165" s="43"/>
      <c r="C165" s="65"/>
      <c r="D165" s="43"/>
      <c r="E165" s="43"/>
      <c r="F165" s="43"/>
    </row>
    <row r="166" spans="1:6">
      <c r="A166" s="49"/>
      <c r="B166" s="43"/>
      <c r="C166" s="65"/>
      <c r="D166" s="43"/>
      <c r="E166" s="43"/>
      <c r="F166" s="43"/>
    </row>
    <row r="167" spans="1:6">
      <c r="A167" s="49"/>
      <c r="B167" s="43"/>
      <c r="C167" s="65"/>
      <c r="D167" s="43"/>
      <c r="E167" s="43"/>
      <c r="F167" s="43"/>
    </row>
    <row r="168" spans="1:6">
      <c r="A168" s="49"/>
      <c r="B168" s="43"/>
      <c r="C168" s="65"/>
      <c r="D168" s="43"/>
      <c r="E168" s="43"/>
      <c r="F168" s="43"/>
    </row>
    <row r="169" spans="1:6">
      <c r="A169" s="49"/>
      <c r="B169" s="43"/>
      <c r="C169" s="65"/>
      <c r="D169" s="43"/>
      <c r="E169" s="43"/>
      <c r="F169" s="43"/>
    </row>
    <row r="170" spans="1:6">
      <c r="A170" s="49"/>
      <c r="B170" s="43"/>
      <c r="C170" s="65"/>
      <c r="D170" s="43"/>
      <c r="E170" s="43"/>
      <c r="F170" s="43"/>
    </row>
    <row r="171" spans="1:6">
      <c r="A171" s="49"/>
      <c r="B171" s="43"/>
      <c r="C171" s="65"/>
      <c r="D171" s="43"/>
      <c r="E171" s="43"/>
      <c r="F171" s="43"/>
    </row>
    <row r="172" spans="1:6">
      <c r="A172" s="49"/>
      <c r="B172" s="43"/>
      <c r="C172" s="65"/>
      <c r="D172" s="43"/>
      <c r="E172" s="43"/>
      <c r="F172" s="43"/>
    </row>
    <row r="173" spans="1:6">
      <c r="A173" s="49"/>
      <c r="B173" s="43"/>
      <c r="C173" s="65"/>
      <c r="D173" s="43"/>
      <c r="E173" s="43"/>
      <c r="F173" s="43"/>
    </row>
    <row r="174" spans="1:6">
      <c r="A174" s="49"/>
      <c r="B174" s="43"/>
      <c r="C174" s="65"/>
      <c r="D174" s="43"/>
      <c r="E174" s="43"/>
      <c r="F174" s="43"/>
    </row>
    <row r="175" spans="1:6">
      <c r="A175" s="49"/>
      <c r="B175" s="43"/>
      <c r="C175" s="65"/>
      <c r="D175" s="43"/>
      <c r="E175" s="43"/>
      <c r="F175" s="43"/>
    </row>
    <row r="176" spans="1:6">
      <c r="A176" s="49"/>
      <c r="B176" s="43"/>
      <c r="C176" s="65"/>
      <c r="D176" s="43"/>
      <c r="E176" s="43"/>
      <c r="F176" s="43"/>
    </row>
    <row r="177" spans="1:6">
      <c r="A177" s="49"/>
      <c r="B177" s="43"/>
      <c r="C177" s="65"/>
      <c r="D177" s="43"/>
      <c r="E177" s="43"/>
      <c r="F177" s="43"/>
    </row>
    <row r="178" spans="1:6">
      <c r="A178" s="49"/>
      <c r="B178" s="43"/>
      <c r="C178" s="65"/>
      <c r="D178" s="43"/>
      <c r="E178" s="43"/>
      <c r="F178" s="43"/>
    </row>
    <row r="179" spans="1:6">
      <c r="A179" s="49"/>
      <c r="B179" s="43"/>
      <c r="C179" s="65"/>
      <c r="D179" s="43"/>
      <c r="E179" s="43"/>
      <c r="F179" s="43"/>
    </row>
    <row r="180" spans="1:6">
      <c r="A180" s="49"/>
      <c r="B180" s="43"/>
      <c r="C180" s="65"/>
      <c r="D180" s="43"/>
      <c r="E180" s="43"/>
      <c r="F180" s="43"/>
    </row>
    <row r="181" spans="1:6">
      <c r="A181" s="49"/>
      <c r="B181" s="43"/>
      <c r="C181" s="65"/>
      <c r="D181" s="43"/>
      <c r="E181" s="43"/>
      <c r="F181" s="43"/>
    </row>
    <row r="182" spans="1:6">
      <c r="A182" s="49"/>
      <c r="B182" s="43"/>
      <c r="C182" s="65"/>
      <c r="D182" s="43"/>
      <c r="E182" s="43"/>
      <c r="F182" s="43"/>
    </row>
    <row r="183" spans="1:6">
      <c r="A183" s="49"/>
      <c r="B183" s="43"/>
      <c r="C183" s="65"/>
      <c r="D183" s="43"/>
      <c r="E183" s="43"/>
      <c r="F183" s="43"/>
    </row>
    <row r="184" spans="1:6">
      <c r="A184" s="49"/>
      <c r="B184" s="43"/>
      <c r="C184" s="65"/>
      <c r="D184" s="43"/>
      <c r="E184" s="43"/>
      <c r="F184" s="43"/>
    </row>
    <row r="185" spans="1:6">
      <c r="A185" s="49"/>
      <c r="B185" s="43"/>
      <c r="C185" s="65"/>
      <c r="D185" s="43"/>
      <c r="E185" s="43"/>
      <c r="F185" s="43"/>
    </row>
    <row r="186" spans="1:6">
      <c r="A186" s="49"/>
      <c r="B186" s="43"/>
      <c r="C186" s="65"/>
      <c r="D186" s="43"/>
      <c r="E186" s="43"/>
      <c r="F186" s="43"/>
    </row>
    <row r="187" spans="1:6">
      <c r="A187" s="49"/>
      <c r="B187" s="43"/>
      <c r="C187" s="65"/>
      <c r="D187" s="43"/>
      <c r="E187" s="43"/>
      <c r="F187" s="43"/>
    </row>
    <row r="188" spans="1:6">
      <c r="A188" s="49"/>
      <c r="B188" s="43"/>
      <c r="C188" s="65"/>
      <c r="D188" s="43"/>
      <c r="E188" s="43"/>
      <c r="F188" s="43"/>
    </row>
    <row r="189" spans="1:6">
      <c r="A189" s="49"/>
      <c r="B189" s="43"/>
      <c r="C189" s="65"/>
      <c r="D189" s="43"/>
      <c r="E189" s="43"/>
      <c r="F189" s="43"/>
    </row>
    <row r="190" spans="1:6">
      <c r="A190" s="49"/>
      <c r="B190" s="43"/>
      <c r="C190" s="65"/>
      <c r="D190" s="43"/>
      <c r="E190" s="43"/>
      <c r="F190" s="43"/>
    </row>
    <row r="191" spans="1:6">
      <c r="A191" s="49"/>
      <c r="B191" s="43"/>
      <c r="C191" s="65"/>
      <c r="D191" s="43"/>
      <c r="E191" s="43"/>
      <c r="F191" s="43"/>
    </row>
    <row r="192" spans="1:6">
      <c r="A192" s="49"/>
      <c r="B192" s="43"/>
      <c r="C192" s="65"/>
      <c r="D192" s="43"/>
      <c r="E192" s="43"/>
      <c r="F192" s="43"/>
    </row>
    <row r="193" spans="1:6">
      <c r="A193" s="49"/>
      <c r="B193" s="43"/>
      <c r="C193" s="65"/>
      <c r="D193" s="43"/>
      <c r="E193" s="43"/>
      <c r="F193" s="43"/>
    </row>
    <row r="194" spans="1:6">
      <c r="A194" s="49"/>
      <c r="B194" s="43"/>
      <c r="C194" s="65"/>
      <c r="D194" s="43"/>
      <c r="E194" s="43"/>
      <c r="F194" s="43"/>
    </row>
    <row r="195" spans="1:6">
      <c r="A195" s="49"/>
      <c r="B195" s="43"/>
      <c r="C195" s="65"/>
      <c r="D195" s="43"/>
      <c r="E195" s="43"/>
      <c r="F195" s="43"/>
    </row>
    <row r="196" spans="1:6">
      <c r="A196" s="49"/>
      <c r="B196" s="43"/>
      <c r="C196" s="65"/>
      <c r="D196" s="43"/>
      <c r="E196" s="43"/>
      <c r="F196" s="43"/>
    </row>
    <row r="197" spans="1:6">
      <c r="A197" s="49"/>
      <c r="B197" s="43"/>
      <c r="C197" s="65"/>
      <c r="D197" s="43"/>
      <c r="E197" s="43"/>
      <c r="F197" s="43"/>
    </row>
    <row r="198" spans="1:6">
      <c r="A198" s="49"/>
      <c r="B198" s="43"/>
      <c r="C198" s="65"/>
      <c r="D198" s="43"/>
      <c r="E198" s="43"/>
      <c r="F198" s="43"/>
    </row>
    <row r="199" spans="1:6">
      <c r="A199" s="49"/>
      <c r="B199" s="43"/>
      <c r="C199" s="65"/>
      <c r="D199" s="43"/>
      <c r="E199" s="43"/>
      <c r="F199" s="43"/>
    </row>
    <row r="200" spans="1:6">
      <c r="A200" s="49"/>
      <c r="B200" s="43"/>
      <c r="C200" s="65"/>
      <c r="D200" s="43"/>
      <c r="E200" s="43"/>
      <c r="F200" s="43"/>
    </row>
    <row r="201" spans="1:6">
      <c r="A201" s="49"/>
      <c r="B201" s="43"/>
      <c r="C201" s="65"/>
      <c r="D201" s="43"/>
      <c r="E201" s="43"/>
      <c r="F201" s="43"/>
    </row>
    <row r="202" spans="1:6">
      <c r="A202" s="49"/>
      <c r="B202" s="43"/>
      <c r="C202" s="65"/>
      <c r="D202" s="43"/>
      <c r="E202" s="43"/>
      <c r="F202" s="43"/>
    </row>
    <row r="203" spans="1:6">
      <c r="A203" s="49"/>
      <c r="B203" s="43"/>
      <c r="C203" s="65"/>
      <c r="D203" s="43"/>
      <c r="E203" s="43"/>
      <c r="F203" s="43"/>
    </row>
    <row r="204" spans="1:6">
      <c r="A204" s="49"/>
      <c r="B204" s="43"/>
      <c r="C204" s="65"/>
      <c r="D204" s="43"/>
      <c r="E204" s="43"/>
      <c r="F204" s="43"/>
    </row>
    <row r="205" spans="1:6">
      <c r="A205" s="49"/>
      <c r="B205" s="43"/>
      <c r="C205" s="65"/>
      <c r="D205" s="43"/>
      <c r="E205" s="43"/>
      <c r="F205" s="43"/>
    </row>
    <row r="206" spans="1:6">
      <c r="A206" s="49"/>
      <c r="B206" s="43"/>
      <c r="C206" s="65"/>
      <c r="D206" s="43"/>
      <c r="E206" s="43"/>
      <c r="F206" s="43"/>
    </row>
    <row r="207" spans="1:6">
      <c r="A207" s="49"/>
      <c r="B207" s="43"/>
      <c r="C207" s="65"/>
      <c r="D207" s="43"/>
      <c r="E207" s="43"/>
      <c r="F207" s="43"/>
    </row>
    <row r="208" spans="1:6">
      <c r="A208" s="49"/>
      <c r="B208" s="66"/>
      <c r="C208" s="65"/>
      <c r="D208" s="44"/>
      <c r="E208" s="44"/>
      <c r="F208" s="44"/>
    </row>
    <row r="209" spans="1:6">
      <c r="A209" s="49"/>
      <c r="B209" s="66"/>
      <c r="C209" s="65"/>
      <c r="D209" s="44"/>
      <c r="E209" s="44"/>
      <c r="F209" s="44"/>
    </row>
    <row r="210" spans="1:6">
      <c r="A210" s="49"/>
      <c r="B210" s="66"/>
      <c r="C210" s="65"/>
      <c r="D210" s="44"/>
      <c r="E210" s="44"/>
      <c r="F210" s="44"/>
    </row>
    <row r="211" spans="1:6">
      <c r="A211" s="49"/>
      <c r="B211" s="66"/>
      <c r="C211" s="65"/>
      <c r="D211" s="44"/>
      <c r="E211" s="44"/>
      <c r="F211" s="44"/>
    </row>
    <row r="212" spans="1:6">
      <c r="A212" s="49"/>
      <c r="B212" s="66"/>
      <c r="C212" s="65"/>
      <c r="D212" s="44"/>
      <c r="E212" s="44"/>
      <c r="F212" s="44"/>
    </row>
    <row r="213" spans="1:6">
      <c r="A213" s="49"/>
      <c r="B213" s="66"/>
      <c r="C213" s="65"/>
      <c r="D213" s="44"/>
      <c r="E213" s="44"/>
      <c r="F213" s="44"/>
    </row>
    <row r="214" spans="1:6">
      <c r="A214" s="49"/>
      <c r="B214" s="66"/>
      <c r="C214" s="65"/>
      <c r="D214" s="44"/>
      <c r="E214" s="44"/>
      <c r="F214" s="44"/>
    </row>
    <row r="215" spans="1:6">
      <c r="A215" s="49"/>
      <c r="B215" s="66"/>
      <c r="C215" s="65"/>
      <c r="D215" s="44"/>
      <c r="E215" s="44"/>
      <c r="F215" s="44"/>
    </row>
    <row r="216" spans="1:6">
      <c r="A216" s="49"/>
      <c r="B216" s="66"/>
      <c r="C216" s="65"/>
      <c r="D216" s="44"/>
      <c r="E216" s="44"/>
      <c r="F216" s="44"/>
    </row>
    <row r="217" spans="1:6">
      <c r="A217" s="49"/>
      <c r="B217" s="66"/>
      <c r="C217" s="65"/>
      <c r="D217" s="44"/>
      <c r="E217" s="44"/>
      <c r="F217" s="44"/>
    </row>
    <row r="218" spans="1:6">
      <c r="A218" s="49"/>
      <c r="B218" s="66"/>
      <c r="C218" s="65"/>
      <c r="D218" s="44"/>
      <c r="E218" s="44"/>
      <c r="F218" s="44"/>
    </row>
    <row r="219" spans="1:6">
      <c r="A219" s="49"/>
      <c r="B219" s="66"/>
      <c r="C219" s="65"/>
      <c r="D219" s="44"/>
      <c r="E219" s="44"/>
      <c r="F219" s="44"/>
    </row>
    <row r="220" spans="1:6">
      <c r="A220" s="49"/>
      <c r="B220" s="66"/>
      <c r="C220" s="65"/>
      <c r="D220" s="44"/>
      <c r="E220" s="44"/>
      <c r="F220" s="44"/>
    </row>
    <row r="221" spans="1:6">
      <c r="A221" s="49"/>
      <c r="B221" s="66"/>
      <c r="C221" s="65"/>
      <c r="D221" s="44"/>
      <c r="E221" s="44"/>
      <c r="F221" s="44"/>
    </row>
    <row r="222" spans="1:6">
      <c r="A222" s="49"/>
      <c r="B222" s="66"/>
      <c r="C222" s="65"/>
      <c r="D222" s="44"/>
      <c r="E222" s="44"/>
      <c r="F222" s="44"/>
    </row>
    <row r="223" spans="1:6">
      <c r="A223" s="49"/>
      <c r="B223" s="66"/>
      <c r="C223" s="65"/>
      <c r="D223" s="44"/>
      <c r="E223" s="44"/>
      <c r="F223" s="44"/>
    </row>
    <row r="224" spans="1:6">
      <c r="A224" s="49"/>
      <c r="B224" s="66"/>
      <c r="C224" s="65"/>
      <c r="D224" s="44"/>
      <c r="E224" s="44"/>
      <c r="F224" s="44"/>
    </row>
    <row r="225" spans="1:6">
      <c r="A225" s="49"/>
      <c r="B225" s="66"/>
      <c r="C225" s="65"/>
      <c r="D225" s="44"/>
      <c r="E225" s="44"/>
      <c r="F225" s="44"/>
    </row>
    <row r="226" spans="1:6">
      <c r="A226" s="49"/>
      <c r="B226" s="66"/>
      <c r="C226" s="65"/>
      <c r="D226" s="44"/>
      <c r="E226" s="44"/>
      <c r="F226" s="44"/>
    </row>
    <row r="227" spans="1:6">
      <c r="A227" s="49"/>
      <c r="B227" s="66"/>
      <c r="C227" s="65"/>
      <c r="D227" s="44"/>
      <c r="E227" s="44"/>
      <c r="F227" s="44"/>
    </row>
    <row r="228" spans="1:6">
      <c r="A228" s="49"/>
      <c r="B228" s="66"/>
      <c r="C228" s="65"/>
      <c r="D228" s="44"/>
      <c r="E228" s="44"/>
      <c r="F228" s="44"/>
    </row>
    <row r="229" spans="1:6">
      <c r="A229" s="49"/>
      <c r="B229" s="66"/>
      <c r="C229" s="65"/>
      <c r="D229" s="44"/>
      <c r="E229" s="44"/>
      <c r="F229" s="44"/>
    </row>
    <row r="230" spans="1:6">
      <c r="A230" s="49"/>
      <c r="B230" s="66"/>
      <c r="C230" s="65"/>
      <c r="D230" s="44"/>
      <c r="E230" s="44"/>
      <c r="F230" s="44"/>
    </row>
    <row r="231" spans="1:6">
      <c r="A231" s="49"/>
      <c r="B231" s="66"/>
      <c r="C231" s="65"/>
      <c r="D231" s="44"/>
      <c r="E231" s="44"/>
      <c r="F231" s="44"/>
    </row>
    <row r="232" spans="1:6">
      <c r="A232" s="49"/>
      <c r="B232" s="66"/>
      <c r="C232" s="65"/>
      <c r="D232" s="44"/>
      <c r="E232" s="44"/>
      <c r="F232" s="44"/>
    </row>
    <row r="233" spans="1:6">
      <c r="A233" s="49"/>
      <c r="B233" s="66"/>
      <c r="C233" s="65"/>
      <c r="D233" s="44"/>
      <c r="E233" s="44"/>
      <c r="F233" s="44"/>
    </row>
    <row r="234" spans="1:6">
      <c r="A234" s="49"/>
      <c r="B234" s="66"/>
      <c r="C234" s="65"/>
      <c r="D234" s="44"/>
      <c r="E234" s="44"/>
      <c r="F234" s="44"/>
    </row>
    <row r="235" spans="1:6">
      <c r="A235" s="49"/>
      <c r="B235" s="66"/>
      <c r="C235" s="65"/>
      <c r="D235" s="44"/>
      <c r="E235" s="44"/>
      <c r="F235" s="44"/>
    </row>
    <row r="236" spans="1:6">
      <c r="A236" s="49"/>
      <c r="B236" s="66"/>
      <c r="C236" s="65"/>
      <c r="D236" s="44"/>
      <c r="E236" s="44"/>
      <c r="F236" s="44"/>
    </row>
    <row r="237" spans="1:6">
      <c r="A237" s="49"/>
      <c r="B237" s="66"/>
      <c r="C237" s="65"/>
      <c r="D237" s="44"/>
      <c r="E237" s="44"/>
      <c r="F237" s="44"/>
    </row>
    <row r="238" spans="1:6">
      <c r="A238" s="49"/>
      <c r="B238" s="66"/>
      <c r="C238" s="65"/>
      <c r="D238" s="44"/>
      <c r="E238" s="44"/>
      <c r="F238" s="44"/>
    </row>
    <row r="239" spans="1:6">
      <c r="A239" s="49"/>
      <c r="B239" s="66"/>
      <c r="C239" s="65"/>
      <c r="D239" s="44"/>
      <c r="E239" s="44"/>
      <c r="F239" s="44"/>
    </row>
    <row r="240" spans="1:6">
      <c r="A240" s="49"/>
      <c r="B240" s="66"/>
      <c r="C240" s="65"/>
      <c r="D240" s="44"/>
      <c r="E240" s="44"/>
      <c r="F240" s="44"/>
    </row>
    <row r="241" spans="1:6">
      <c r="A241" s="49"/>
      <c r="B241" s="66"/>
      <c r="C241" s="65"/>
      <c r="D241" s="44"/>
      <c r="E241" s="44"/>
      <c r="F241" s="44"/>
    </row>
    <row r="242" spans="1:6">
      <c r="A242" s="49"/>
      <c r="B242" s="66"/>
      <c r="C242" s="65"/>
      <c r="D242" s="44"/>
      <c r="E242" s="44"/>
      <c r="F242" s="44"/>
    </row>
    <row r="243" spans="1:6">
      <c r="A243" s="49"/>
      <c r="B243" s="66"/>
      <c r="C243" s="65"/>
      <c r="D243" s="44"/>
      <c r="E243" s="44"/>
      <c r="F243" s="44"/>
    </row>
    <row r="244" spans="1:6">
      <c r="A244" s="49"/>
      <c r="B244" s="66"/>
      <c r="C244" s="65"/>
      <c r="D244" s="44"/>
      <c r="E244" s="44"/>
      <c r="F244" s="44"/>
    </row>
    <row r="245" spans="1:6">
      <c r="A245" s="49"/>
      <c r="B245" s="66"/>
      <c r="C245" s="65"/>
      <c r="D245" s="44"/>
      <c r="E245" s="44"/>
      <c r="F245" s="44"/>
    </row>
    <row r="246" spans="1:6">
      <c r="A246" s="49"/>
      <c r="B246" s="66"/>
      <c r="C246" s="65"/>
      <c r="D246" s="44"/>
      <c r="E246" s="44"/>
      <c r="F246" s="44"/>
    </row>
    <row r="247" spans="1:6">
      <c r="A247" s="49"/>
      <c r="B247" s="66"/>
      <c r="C247" s="65"/>
      <c r="D247" s="44"/>
      <c r="E247" s="44"/>
      <c r="F247" s="44"/>
    </row>
    <row r="248" spans="1:6">
      <c r="A248" s="49"/>
      <c r="B248" s="66"/>
      <c r="C248" s="65"/>
      <c r="D248" s="44"/>
      <c r="E248" s="44"/>
      <c r="F248" s="44"/>
    </row>
    <row r="249" spans="1:6">
      <c r="A249" s="49"/>
      <c r="B249" s="66"/>
      <c r="C249" s="65"/>
      <c r="D249" s="44"/>
      <c r="E249" s="44"/>
      <c r="F249" s="44"/>
    </row>
    <row r="250" spans="1:6">
      <c r="A250" s="49"/>
      <c r="B250" s="66"/>
      <c r="C250" s="65"/>
      <c r="D250" s="44"/>
      <c r="E250" s="44"/>
      <c r="F250" s="44"/>
    </row>
    <row r="251" spans="1:6">
      <c r="A251" s="49"/>
      <c r="B251" s="66"/>
      <c r="C251" s="65"/>
      <c r="D251" s="44"/>
      <c r="E251" s="44"/>
      <c r="F251" s="44"/>
    </row>
    <row r="252" spans="1:6">
      <c r="A252" s="49"/>
      <c r="B252" s="66"/>
      <c r="C252" s="65"/>
      <c r="D252" s="44"/>
      <c r="E252" s="44"/>
      <c r="F252" s="44"/>
    </row>
    <row r="253" spans="1:6">
      <c r="A253" s="49"/>
      <c r="B253" s="66"/>
      <c r="C253" s="65"/>
      <c r="D253" s="44"/>
      <c r="E253" s="44"/>
      <c r="F253" s="44"/>
    </row>
    <row r="254" spans="1:6">
      <c r="A254" s="49"/>
      <c r="B254" s="66"/>
      <c r="C254" s="65"/>
      <c r="D254" s="44"/>
      <c r="E254" s="44"/>
      <c r="F254" s="44"/>
    </row>
    <row r="255" spans="1:6">
      <c r="A255" s="49"/>
      <c r="B255" s="66"/>
      <c r="C255" s="65"/>
      <c r="D255" s="44"/>
      <c r="E255" s="44"/>
      <c r="F255" s="44"/>
    </row>
    <row r="256" spans="1:6">
      <c r="A256" s="49"/>
      <c r="B256" s="66"/>
      <c r="C256" s="65"/>
      <c r="D256" s="44"/>
      <c r="E256" s="44"/>
      <c r="F256" s="44"/>
    </row>
    <row r="257" spans="1:6">
      <c r="A257" s="49"/>
      <c r="B257" s="66"/>
      <c r="C257" s="65"/>
      <c r="D257" s="44"/>
      <c r="E257" s="44"/>
      <c r="F257" s="44"/>
    </row>
    <row r="258" spans="1:6">
      <c r="A258" s="49"/>
      <c r="B258" s="66"/>
      <c r="C258" s="65"/>
      <c r="D258" s="44"/>
      <c r="E258" s="44"/>
      <c r="F258" s="44"/>
    </row>
    <row r="259" spans="1:6">
      <c r="A259" s="49"/>
      <c r="B259" s="66"/>
      <c r="C259" s="65"/>
      <c r="D259" s="44"/>
      <c r="E259" s="44"/>
      <c r="F259" s="44"/>
    </row>
    <row r="260" spans="1:6">
      <c r="A260" s="49"/>
      <c r="B260" s="66"/>
      <c r="C260" s="65"/>
      <c r="D260" s="44"/>
      <c r="E260" s="44"/>
      <c r="F260" s="44"/>
    </row>
    <row r="261" spans="1:6">
      <c r="A261" s="49"/>
      <c r="B261" s="66"/>
      <c r="C261" s="65"/>
      <c r="D261" s="44"/>
      <c r="E261" s="44"/>
      <c r="F261" s="44"/>
    </row>
    <row r="262" spans="1:6">
      <c r="A262" s="49"/>
      <c r="B262" s="66"/>
      <c r="C262" s="65"/>
      <c r="D262" s="44"/>
      <c r="E262" s="44"/>
      <c r="F262" s="44"/>
    </row>
    <row r="263" spans="1:6">
      <c r="A263" s="49"/>
      <c r="B263" s="66"/>
      <c r="C263" s="65"/>
      <c r="D263" s="44"/>
      <c r="E263" s="44"/>
      <c r="F263" s="44"/>
    </row>
    <row r="264" spans="1:6">
      <c r="A264" s="49"/>
      <c r="B264" s="66"/>
      <c r="C264" s="65"/>
      <c r="D264" s="44"/>
      <c r="E264" s="44"/>
      <c r="F264" s="44"/>
    </row>
    <row r="265" spans="1:6">
      <c r="A265" s="49"/>
      <c r="B265" s="66"/>
      <c r="C265" s="65"/>
      <c r="D265" s="44"/>
      <c r="E265" s="44"/>
      <c r="F265" s="44"/>
    </row>
    <row r="266" spans="1:6">
      <c r="A266" s="49"/>
      <c r="B266" s="66"/>
      <c r="C266" s="65"/>
      <c r="D266" s="44"/>
      <c r="E266" s="44"/>
      <c r="F266" s="44"/>
    </row>
    <row r="267" spans="1:6">
      <c r="A267" s="49"/>
      <c r="B267" s="66"/>
      <c r="C267" s="65"/>
      <c r="D267" s="44"/>
      <c r="E267" s="44"/>
      <c r="F267" s="44"/>
    </row>
    <row r="268" spans="1:6">
      <c r="A268" s="49"/>
      <c r="B268" s="66"/>
      <c r="C268" s="65"/>
      <c r="D268" s="44"/>
      <c r="E268" s="44"/>
      <c r="F268" s="44"/>
    </row>
    <row r="269" spans="1:6">
      <c r="A269" s="49"/>
      <c r="B269" s="66"/>
      <c r="C269" s="65"/>
      <c r="D269" s="44"/>
      <c r="E269" s="44"/>
      <c r="F269" s="44"/>
    </row>
    <row r="270" spans="1:6">
      <c r="A270" s="49"/>
      <c r="B270" s="66"/>
      <c r="C270" s="65"/>
      <c r="D270" s="44"/>
      <c r="E270" s="44"/>
      <c r="F270" s="44"/>
    </row>
    <row r="271" spans="1:6">
      <c r="A271" s="49"/>
      <c r="B271" s="66"/>
      <c r="C271" s="65"/>
      <c r="D271" s="44"/>
      <c r="E271" s="44"/>
      <c r="F271" s="44"/>
    </row>
    <row r="272" spans="1:6">
      <c r="A272" s="49"/>
      <c r="B272" s="66"/>
      <c r="C272" s="65"/>
      <c r="D272" s="44"/>
      <c r="E272" s="44"/>
      <c r="F272" s="44"/>
    </row>
    <row r="273" spans="1:6">
      <c r="A273" s="49"/>
      <c r="B273" s="66"/>
      <c r="C273" s="65"/>
      <c r="D273" s="44"/>
      <c r="E273" s="44"/>
      <c r="F273" s="44"/>
    </row>
    <row r="274" spans="1:6">
      <c r="A274" s="49"/>
      <c r="B274" s="66"/>
      <c r="C274" s="65"/>
      <c r="D274" s="44"/>
      <c r="E274" s="44"/>
      <c r="F274" s="44"/>
    </row>
    <row r="275" spans="1:6">
      <c r="A275" s="49"/>
      <c r="B275" s="66"/>
      <c r="C275" s="65"/>
      <c r="D275" s="44"/>
      <c r="E275" s="44"/>
      <c r="F275" s="44"/>
    </row>
    <row r="276" spans="1:6">
      <c r="A276" s="49"/>
      <c r="B276" s="66"/>
      <c r="C276" s="65"/>
      <c r="D276" s="44"/>
      <c r="E276" s="44"/>
      <c r="F276" s="44"/>
    </row>
    <row r="277" spans="1:6">
      <c r="A277" s="49"/>
      <c r="B277" s="66"/>
      <c r="C277" s="65"/>
      <c r="D277" s="44"/>
      <c r="E277" s="44"/>
      <c r="F277" s="44"/>
    </row>
    <row r="278" spans="1:6">
      <c r="A278" s="49"/>
      <c r="B278" s="66"/>
      <c r="C278" s="65"/>
      <c r="D278" s="44"/>
      <c r="E278" s="44"/>
      <c r="F278" s="44"/>
    </row>
    <row r="279" spans="1:6">
      <c r="A279" s="49"/>
      <c r="B279" s="66"/>
      <c r="C279" s="65"/>
      <c r="D279" s="44"/>
      <c r="E279" s="44"/>
      <c r="F279" s="44"/>
    </row>
    <row r="280" spans="1:6">
      <c r="A280" s="49"/>
      <c r="B280" s="66"/>
      <c r="C280" s="65"/>
      <c r="D280" s="44"/>
      <c r="E280" s="44"/>
      <c r="F280" s="44"/>
    </row>
    <row r="281" spans="1:6">
      <c r="A281" s="49"/>
      <c r="B281" s="66"/>
      <c r="C281" s="65"/>
      <c r="D281" s="44"/>
      <c r="E281" s="44"/>
      <c r="F281" s="44"/>
    </row>
    <row r="282" spans="1:6">
      <c r="A282" s="49"/>
      <c r="B282" s="66"/>
      <c r="C282" s="65"/>
      <c r="D282" s="44"/>
      <c r="E282" s="44"/>
      <c r="F282" s="44"/>
    </row>
    <row r="283" spans="1:6">
      <c r="A283" s="49"/>
      <c r="B283" s="66"/>
      <c r="C283" s="65"/>
      <c r="D283" s="44"/>
      <c r="E283" s="44"/>
      <c r="F283" s="44"/>
    </row>
    <row r="284" spans="1:6">
      <c r="A284" s="49"/>
      <c r="B284" s="66"/>
      <c r="C284" s="65"/>
      <c r="D284" s="44"/>
      <c r="E284" s="44"/>
      <c r="F284" s="44"/>
    </row>
    <row r="285" spans="1:6">
      <c r="A285" s="49"/>
      <c r="B285" s="66"/>
      <c r="C285" s="65"/>
      <c r="D285" s="44"/>
      <c r="E285" s="44"/>
      <c r="F285" s="44"/>
    </row>
    <row r="286" spans="1:6">
      <c r="A286" s="49"/>
      <c r="B286" s="66"/>
      <c r="C286" s="65"/>
      <c r="D286" s="44"/>
      <c r="E286" s="44"/>
      <c r="F286" s="44"/>
    </row>
    <row r="287" spans="1:6">
      <c r="A287" s="49"/>
      <c r="B287" s="66"/>
      <c r="C287" s="65"/>
      <c r="D287" s="44"/>
      <c r="E287" s="44"/>
      <c r="F287" s="44"/>
    </row>
    <row r="288" spans="1:6">
      <c r="A288" s="49"/>
      <c r="B288" s="66"/>
      <c r="C288" s="65"/>
      <c r="D288" s="44"/>
      <c r="E288" s="44"/>
      <c r="F288" s="44"/>
    </row>
    <row r="289" spans="1:6">
      <c r="A289" s="49"/>
      <c r="B289" s="66"/>
      <c r="C289" s="65"/>
      <c r="D289" s="44"/>
      <c r="E289" s="44"/>
      <c r="F289" s="44"/>
    </row>
    <row r="290" spans="1:6">
      <c r="A290" s="49"/>
      <c r="B290" s="66"/>
      <c r="C290" s="65"/>
      <c r="D290" s="44"/>
      <c r="E290" s="44"/>
      <c r="F290" s="44"/>
    </row>
    <row r="291" spans="1:6">
      <c r="A291" s="49"/>
      <c r="B291" s="66"/>
      <c r="C291" s="65"/>
      <c r="D291" s="44"/>
      <c r="E291" s="44"/>
      <c r="F291" s="44"/>
    </row>
    <row r="292" spans="1:6">
      <c r="A292" s="49"/>
      <c r="B292" s="66"/>
      <c r="C292" s="65"/>
      <c r="D292" s="44"/>
      <c r="E292" s="44"/>
      <c r="F292" s="44"/>
    </row>
    <row r="293" spans="1:6">
      <c r="A293" s="49"/>
      <c r="B293" s="66"/>
      <c r="C293" s="65"/>
      <c r="D293" s="44"/>
      <c r="E293" s="44"/>
      <c r="F293" s="44"/>
    </row>
    <row r="294" spans="1:6">
      <c r="A294" s="49"/>
      <c r="B294" s="66"/>
      <c r="C294" s="65"/>
      <c r="D294" s="44"/>
      <c r="E294" s="44"/>
      <c r="F294" s="44"/>
    </row>
    <row r="295" spans="1:6">
      <c r="A295" s="49"/>
      <c r="B295" s="66"/>
      <c r="C295" s="65"/>
      <c r="D295" s="44"/>
      <c r="E295" s="44"/>
      <c r="F295" s="44"/>
    </row>
    <row r="296" spans="1:6">
      <c r="A296" s="49"/>
      <c r="B296" s="66"/>
      <c r="C296" s="65"/>
      <c r="D296" s="44"/>
      <c r="E296" s="44"/>
      <c r="F296" s="44"/>
    </row>
    <row r="297" spans="1:6">
      <c r="A297" s="49"/>
      <c r="B297" s="66"/>
      <c r="C297" s="65"/>
      <c r="D297" s="44"/>
      <c r="E297" s="44"/>
      <c r="F297" s="44"/>
    </row>
    <row r="298" spans="1:6">
      <c r="A298" s="49"/>
      <c r="B298" s="66"/>
      <c r="C298" s="65"/>
      <c r="D298" s="44"/>
      <c r="E298" s="44"/>
      <c r="F298" s="44"/>
    </row>
    <row r="299" spans="1:6">
      <c r="A299" s="49"/>
      <c r="B299" s="66"/>
      <c r="C299" s="65"/>
      <c r="D299" s="44"/>
      <c r="E299" s="44"/>
      <c r="F299" s="44"/>
    </row>
    <row r="300" spans="1:6">
      <c r="A300" s="49"/>
      <c r="B300" s="66"/>
      <c r="C300" s="65"/>
      <c r="D300" s="44"/>
      <c r="E300" s="44"/>
      <c r="F300" s="44"/>
    </row>
    <row r="301" spans="1:6">
      <c r="A301" s="49"/>
      <c r="B301" s="66"/>
      <c r="C301" s="65"/>
      <c r="D301" s="44"/>
      <c r="E301" s="44"/>
      <c r="F301" s="44"/>
    </row>
    <row r="302" spans="1:6">
      <c r="A302" s="49"/>
      <c r="B302" s="66"/>
      <c r="C302" s="65"/>
      <c r="D302" s="44"/>
      <c r="E302" s="44"/>
      <c r="F302" s="44"/>
    </row>
    <row r="303" spans="1:6">
      <c r="A303" s="49"/>
      <c r="B303" s="66"/>
      <c r="C303" s="65"/>
      <c r="D303" s="44"/>
      <c r="E303" s="44"/>
      <c r="F303" s="44"/>
    </row>
    <row r="304" spans="1:6">
      <c r="A304" s="49"/>
      <c r="B304" s="66"/>
      <c r="C304" s="65"/>
      <c r="D304" s="44"/>
      <c r="E304" s="44"/>
      <c r="F304" s="44"/>
    </row>
    <row r="305" spans="1:6">
      <c r="A305" s="49"/>
      <c r="B305" s="66"/>
      <c r="C305" s="65"/>
      <c r="D305" s="44"/>
      <c r="E305" s="44"/>
      <c r="F305" s="44"/>
    </row>
    <row r="306" spans="1:6">
      <c r="A306" s="49"/>
      <c r="B306" s="66"/>
      <c r="C306" s="65"/>
      <c r="D306" s="44"/>
      <c r="E306" s="44"/>
      <c r="F306" s="44"/>
    </row>
    <row r="307" spans="1:6">
      <c r="A307" s="49"/>
      <c r="B307" s="66"/>
      <c r="C307" s="65"/>
      <c r="D307" s="44"/>
      <c r="E307" s="44"/>
      <c r="F307" s="44"/>
    </row>
    <row r="308" spans="1:6">
      <c r="A308" s="49"/>
      <c r="B308" s="66"/>
      <c r="C308" s="65"/>
      <c r="D308" s="44"/>
      <c r="E308" s="44"/>
      <c r="F308" s="44"/>
    </row>
    <row r="309" spans="1:6">
      <c r="A309" s="49"/>
      <c r="B309" s="66"/>
      <c r="C309" s="65"/>
      <c r="D309" s="44"/>
      <c r="E309" s="44"/>
      <c r="F309" s="44"/>
    </row>
    <row r="310" spans="1:6">
      <c r="A310" s="49"/>
      <c r="B310" s="66"/>
      <c r="C310" s="65"/>
      <c r="D310" s="44"/>
      <c r="E310" s="44"/>
      <c r="F310" s="44"/>
    </row>
    <row r="311" spans="1:6">
      <c r="A311" s="49"/>
      <c r="B311" s="66"/>
      <c r="C311" s="65"/>
      <c r="D311" s="44"/>
      <c r="E311" s="44"/>
      <c r="F311" s="44"/>
    </row>
    <row r="312" spans="1:6">
      <c r="A312" s="49"/>
      <c r="B312" s="66"/>
      <c r="C312" s="65"/>
      <c r="D312" s="44"/>
      <c r="E312" s="44"/>
      <c r="F312" s="44"/>
    </row>
    <row r="313" spans="1:6">
      <c r="A313" s="49"/>
      <c r="B313" s="66"/>
      <c r="C313" s="65"/>
      <c r="D313" s="44"/>
      <c r="E313" s="44"/>
      <c r="F313" s="44"/>
    </row>
    <row r="314" spans="1:6">
      <c r="A314" s="49"/>
      <c r="B314" s="66"/>
      <c r="C314" s="65"/>
      <c r="D314" s="44"/>
      <c r="E314" s="44"/>
      <c r="F314" s="44"/>
    </row>
    <row r="315" spans="1:6">
      <c r="A315" s="49"/>
      <c r="B315" s="66"/>
      <c r="C315" s="65"/>
      <c r="D315" s="44"/>
      <c r="E315" s="44"/>
      <c r="F315" s="44"/>
    </row>
    <row r="316" spans="1:6">
      <c r="A316" s="49"/>
      <c r="B316" s="66"/>
      <c r="C316" s="65"/>
      <c r="D316" s="44"/>
      <c r="E316" s="44"/>
      <c r="F316" s="44"/>
    </row>
    <row r="317" spans="1:6">
      <c r="A317" s="49"/>
      <c r="B317" s="66"/>
      <c r="C317" s="65"/>
      <c r="D317" s="44"/>
      <c r="E317" s="44"/>
      <c r="F317" s="44"/>
    </row>
    <row r="318" spans="1:6">
      <c r="A318" s="49"/>
      <c r="B318" s="66"/>
      <c r="C318" s="65"/>
      <c r="D318" s="44"/>
      <c r="E318" s="44"/>
      <c r="F318" s="44"/>
    </row>
    <row r="319" spans="1:6">
      <c r="A319" s="49"/>
      <c r="B319" s="66"/>
      <c r="C319" s="65"/>
      <c r="D319" s="44"/>
      <c r="E319" s="44"/>
      <c r="F319" s="44"/>
    </row>
    <row r="320" spans="1:6">
      <c r="A320" s="49"/>
      <c r="B320" s="66"/>
      <c r="C320" s="65"/>
      <c r="D320" s="44"/>
      <c r="E320" s="44"/>
      <c r="F320" s="44"/>
    </row>
    <row r="321" spans="1:6">
      <c r="A321" s="49"/>
      <c r="B321" s="66"/>
      <c r="C321" s="65"/>
      <c r="D321" s="44"/>
      <c r="E321" s="44"/>
      <c r="F321" s="44"/>
    </row>
    <row r="322" spans="1:6">
      <c r="A322" s="49"/>
      <c r="B322" s="66"/>
      <c r="C322" s="65"/>
      <c r="D322" s="44"/>
      <c r="E322" s="44"/>
      <c r="F322" s="44"/>
    </row>
    <row r="323" spans="1:6">
      <c r="A323" s="49"/>
      <c r="B323" s="66"/>
      <c r="C323" s="65"/>
      <c r="D323" s="44"/>
      <c r="E323" s="44"/>
      <c r="F323" s="44"/>
    </row>
    <row r="324" spans="1:6">
      <c r="A324" s="49"/>
      <c r="B324" s="66"/>
      <c r="C324" s="65"/>
      <c r="D324" s="44"/>
      <c r="E324" s="44"/>
      <c r="F324" s="44"/>
    </row>
    <row r="325" spans="1:6">
      <c r="A325" s="49"/>
      <c r="B325" s="66"/>
      <c r="C325" s="65"/>
      <c r="D325" s="44"/>
      <c r="E325" s="44"/>
      <c r="F325" s="44"/>
    </row>
    <row r="326" spans="1:6">
      <c r="A326" s="49"/>
      <c r="B326" s="66"/>
      <c r="C326" s="65"/>
      <c r="D326" s="44"/>
      <c r="E326" s="44"/>
      <c r="F326" s="44"/>
    </row>
    <row r="327" spans="1:6">
      <c r="A327" s="49"/>
      <c r="B327" s="66"/>
      <c r="C327" s="65"/>
      <c r="D327" s="44"/>
      <c r="E327" s="44"/>
      <c r="F327" s="44"/>
    </row>
    <row r="328" spans="1:6">
      <c r="A328" s="49"/>
      <c r="B328" s="66"/>
      <c r="C328" s="65"/>
      <c r="D328" s="44"/>
      <c r="E328" s="44"/>
      <c r="F328" s="44"/>
    </row>
    <row r="329" spans="1:6">
      <c r="A329" s="49"/>
      <c r="B329" s="66"/>
      <c r="C329" s="65"/>
      <c r="D329" s="44"/>
      <c r="E329" s="44"/>
      <c r="F329" s="44"/>
    </row>
    <row r="330" spans="1:6">
      <c r="A330" s="49"/>
      <c r="B330" s="66"/>
      <c r="C330" s="65"/>
      <c r="D330" s="44"/>
      <c r="E330" s="44"/>
      <c r="F330" s="44"/>
    </row>
    <row r="331" spans="1:6">
      <c r="A331" s="49"/>
      <c r="B331" s="66"/>
      <c r="C331" s="65"/>
      <c r="D331" s="44"/>
      <c r="E331" s="44"/>
      <c r="F331" s="44"/>
    </row>
    <row r="332" spans="1:6">
      <c r="A332" s="49"/>
      <c r="B332" s="66"/>
      <c r="C332" s="65"/>
      <c r="D332" s="44"/>
      <c r="E332" s="44"/>
      <c r="F332" s="44"/>
    </row>
    <row r="333" spans="1:6">
      <c r="A333" s="49"/>
      <c r="B333" s="66"/>
      <c r="C333" s="65"/>
      <c r="D333" s="44"/>
      <c r="E333" s="44"/>
      <c r="F333" s="44"/>
    </row>
    <row r="334" spans="1:6">
      <c r="A334" s="49"/>
      <c r="B334" s="66"/>
      <c r="C334" s="65"/>
      <c r="D334" s="44"/>
      <c r="E334" s="44"/>
      <c r="F334" s="44"/>
    </row>
    <row r="335" spans="1:6">
      <c r="A335" s="49"/>
      <c r="B335" s="66"/>
      <c r="C335" s="65"/>
      <c r="D335" s="44"/>
      <c r="E335" s="44"/>
      <c r="F335" s="44"/>
    </row>
    <row r="336" spans="1:6">
      <c r="A336" s="49"/>
      <c r="B336" s="66"/>
      <c r="C336" s="65"/>
      <c r="D336" s="44"/>
      <c r="E336" s="44"/>
      <c r="F336" s="44"/>
    </row>
    <row r="337" spans="1:6">
      <c r="A337" s="49"/>
      <c r="B337" s="66"/>
      <c r="C337" s="65"/>
      <c r="D337" s="44"/>
      <c r="E337" s="44"/>
      <c r="F337" s="44"/>
    </row>
    <row r="338" spans="1:6">
      <c r="A338" s="49"/>
      <c r="B338" s="66"/>
      <c r="C338" s="65"/>
      <c r="D338" s="44"/>
      <c r="E338" s="44"/>
      <c r="F338" s="44"/>
    </row>
    <row r="339" spans="1:6">
      <c r="A339" s="49"/>
      <c r="B339" s="66"/>
      <c r="C339" s="65"/>
      <c r="D339" s="44"/>
      <c r="E339" s="44"/>
      <c r="F339" s="44"/>
    </row>
    <row r="340" spans="1:6">
      <c r="A340" s="49"/>
      <c r="B340" s="66"/>
      <c r="C340" s="65"/>
      <c r="D340" s="44"/>
      <c r="E340" s="44"/>
      <c r="F340" s="44"/>
    </row>
    <row r="341" spans="1:6">
      <c r="A341" s="49"/>
      <c r="B341" s="66"/>
      <c r="C341" s="65"/>
      <c r="D341" s="44"/>
      <c r="E341" s="44"/>
      <c r="F341" s="44"/>
    </row>
    <row r="342" spans="1:6">
      <c r="A342" s="49"/>
      <c r="B342" s="66"/>
      <c r="C342" s="65"/>
      <c r="D342" s="44"/>
      <c r="E342" s="44"/>
      <c r="F342" s="44"/>
    </row>
    <row r="343" spans="1:6">
      <c r="A343" s="49"/>
      <c r="B343" s="66"/>
      <c r="C343" s="65"/>
      <c r="D343" s="44"/>
      <c r="E343" s="44"/>
      <c r="F343" s="44"/>
    </row>
    <row r="344" spans="1:6">
      <c r="A344" s="50"/>
      <c r="B344" s="35"/>
      <c r="C344" s="57"/>
      <c r="D344" s="52"/>
      <c r="E344" s="52"/>
      <c r="F344" s="51"/>
    </row>
    <row r="345" spans="1:6">
      <c r="A345" s="53"/>
      <c r="B345" s="32"/>
      <c r="C345" s="58"/>
      <c r="D345" s="55"/>
      <c r="E345" s="55"/>
      <c r="F345" s="54"/>
    </row>
    <row r="346" spans="1:6">
      <c r="A346" s="50"/>
      <c r="B346" s="35"/>
      <c r="C346" s="57"/>
      <c r="D346" s="52"/>
      <c r="E346" s="52"/>
      <c r="F346" s="51"/>
    </row>
    <row r="347" spans="1:6">
      <c r="A347" s="53"/>
      <c r="B347" s="32"/>
      <c r="C347" s="58"/>
      <c r="D347" s="55"/>
      <c r="E347" s="55"/>
      <c r="F347" s="54"/>
    </row>
    <row r="348" spans="1:6" ht="15.75" customHeight="1">
      <c r="A348" s="50"/>
      <c r="B348" s="35"/>
      <c r="C348" s="57"/>
      <c r="D348" s="52"/>
      <c r="E348" s="52"/>
      <c r="F348" s="51"/>
    </row>
    <row r="349" spans="1:6" ht="15.75" customHeight="1">
      <c r="A349" s="53"/>
      <c r="B349" s="32"/>
      <c r="C349" s="58"/>
      <c r="D349" s="55"/>
      <c r="E349" s="55"/>
      <c r="F349" s="54"/>
    </row>
    <row r="350" spans="1:6" ht="15.75" customHeight="1">
      <c r="A350" s="50"/>
      <c r="B350" s="35"/>
      <c r="C350" s="57"/>
      <c r="D350" s="52"/>
      <c r="E350" s="52"/>
      <c r="F350" s="51"/>
    </row>
    <row r="351" spans="1:6" ht="15.75" customHeight="1">
      <c r="A351" s="53"/>
      <c r="B351" s="32"/>
      <c r="C351" s="58"/>
      <c r="D351" s="55"/>
      <c r="E351" s="55"/>
      <c r="F351" s="54"/>
    </row>
    <row r="352" spans="1:6" ht="15.75" customHeight="1">
      <c r="A352" s="50"/>
      <c r="B352" s="35"/>
      <c r="C352" s="57"/>
      <c r="D352" s="52"/>
      <c r="E352" s="52"/>
      <c r="F352" s="51"/>
    </row>
    <row r="353" spans="1:6" ht="15.75" customHeight="1">
      <c r="A353" s="53"/>
      <c r="B353" s="32"/>
      <c r="C353" s="58"/>
      <c r="D353" s="55"/>
      <c r="E353" s="55"/>
      <c r="F353" s="54"/>
    </row>
    <row r="354" spans="1:6" ht="15.75" customHeight="1">
      <c r="A354" s="50"/>
      <c r="B354" s="35"/>
      <c r="C354" s="57"/>
      <c r="D354" s="52"/>
      <c r="E354" s="52"/>
      <c r="F354" s="51"/>
    </row>
    <row r="355" spans="1:6" ht="15.75" customHeight="1">
      <c r="A355" s="53"/>
      <c r="B355" s="32"/>
      <c r="C355" s="58"/>
      <c r="D355" s="55"/>
      <c r="E355" s="55"/>
      <c r="F355" s="54"/>
    </row>
    <row r="356" spans="1:6" ht="15.75" customHeight="1">
      <c r="A356" s="50"/>
      <c r="B356" s="35"/>
      <c r="C356" s="57"/>
      <c r="D356" s="52"/>
      <c r="E356" s="52"/>
      <c r="F356" s="51"/>
    </row>
    <row r="357" spans="1:6" ht="15.75" customHeight="1">
      <c r="A357" s="53"/>
      <c r="B357" s="32"/>
      <c r="C357" s="58"/>
      <c r="D357" s="55"/>
      <c r="E357" s="55"/>
      <c r="F357" s="54"/>
    </row>
    <row r="358" spans="1:6" ht="15.75" customHeight="1">
      <c r="A358" s="50"/>
      <c r="B358" s="35"/>
      <c r="C358" s="57"/>
      <c r="D358" s="52"/>
      <c r="E358" s="52"/>
      <c r="F358" s="51"/>
    </row>
    <row r="359" spans="1:6" ht="15.75" customHeight="1">
      <c r="A359" s="53"/>
      <c r="B359" s="32"/>
      <c r="C359" s="58"/>
      <c r="D359" s="55"/>
      <c r="E359" s="55"/>
      <c r="F359" s="54"/>
    </row>
    <row r="360" spans="1:6" ht="15.75" customHeight="1">
      <c r="A360" s="50"/>
      <c r="B360" s="35"/>
      <c r="C360" s="57"/>
      <c r="D360" s="52"/>
      <c r="E360" s="52"/>
      <c r="F360" s="51"/>
    </row>
    <row r="361" spans="1:6" ht="15.75" customHeight="1">
      <c r="A361" s="53"/>
      <c r="B361" s="32"/>
      <c r="C361" s="58"/>
      <c r="D361" s="55"/>
      <c r="E361" s="55"/>
      <c r="F361" s="54"/>
    </row>
    <row r="362" spans="1:6" ht="15.75" customHeight="1">
      <c r="A362" s="50"/>
      <c r="B362" s="35"/>
      <c r="C362" s="57"/>
      <c r="D362" s="52"/>
      <c r="E362" s="52"/>
      <c r="F362" s="51"/>
    </row>
    <row r="363" spans="1:6" ht="15.75" customHeight="1">
      <c r="A363" s="53"/>
      <c r="B363" s="32"/>
      <c r="C363" s="58"/>
      <c r="D363" s="55"/>
      <c r="E363" s="55"/>
      <c r="F363" s="54"/>
    </row>
    <row r="364" spans="1:6" ht="15.75" customHeight="1">
      <c r="A364" s="50"/>
      <c r="B364" s="35"/>
      <c r="C364" s="57"/>
      <c r="D364" s="52"/>
      <c r="E364" s="52"/>
      <c r="F364" s="51"/>
    </row>
    <row r="365" spans="1:6" ht="15.75" customHeight="1">
      <c r="A365" s="53"/>
      <c r="B365" s="32"/>
      <c r="C365" s="58"/>
      <c r="D365" s="55"/>
      <c r="E365" s="55"/>
      <c r="F365" s="54"/>
    </row>
    <row r="366" spans="1:6" ht="15.75" customHeight="1">
      <c r="A366" s="50"/>
      <c r="B366" s="35"/>
      <c r="C366" s="57"/>
      <c r="D366" s="52"/>
      <c r="E366" s="52"/>
      <c r="F366" s="51"/>
    </row>
    <row r="367" spans="1:6" ht="15.75" customHeight="1">
      <c r="A367" s="53"/>
      <c r="B367" s="32"/>
      <c r="C367" s="58"/>
      <c r="D367" s="56"/>
      <c r="E367" s="55"/>
      <c r="F367" s="45"/>
    </row>
    <row r="368" spans="1:6" ht="15.75" customHeight="1">
      <c r="A368" s="50"/>
      <c r="B368" s="35"/>
      <c r="C368" s="57"/>
      <c r="D368" s="52"/>
      <c r="E368" s="52"/>
      <c r="F368" s="43"/>
    </row>
    <row r="369" spans="1:6" ht="15.75" customHeight="1">
      <c r="A369" s="53"/>
      <c r="B369" s="32"/>
      <c r="C369" s="58"/>
      <c r="D369" s="55"/>
      <c r="E369" s="55"/>
      <c r="F369" s="45"/>
    </row>
    <row r="370" spans="1:6" ht="15.75" customHeight="1">
      <c r="A370" s="50"/>
      <c r="B370" s="35"/>
      <c r="C370" s="57"/>
      <c r="D370" s="52"/>
      <c r="E370" s="52"/>
      <c r="F370" s="43"/>
    </row>
    <row r="371" spans="1:6" ht="15.75" customHeight="1">
      <c r="A371" s="53"/>
      <c r="B371" s="32"/>
      <c r="C371" s="58"/>
      <c r="D371" s="55"/>
      <c r="E371" s="55"/>
      <c r="F371" s="45"/>
    </row>
    <row r="372" spans="1:6" ht="15.75" customHeight="1">
      <c r="A372" s="50"/>
      <c r="B372" s="35"/>
      <c r="C372" s="57"/>
      <c r="D372" s="52"/>
      <c r="E372" s="52"/>
      <c r="F372" s="43"/>
    </row>
    <row r="373" spans="1:6" ht="15.75" customHeight="1">
      <c r="A373" s="53"/>
      <c r="B373" s="32"/>
      <c r="C373" s="58"/>
      <c r="D373" s="55"/>
      <c r="E373" s="55"/>
      <c r="F373" s="45"/>
    </row>
    <row r="374" spans="1:6" ht="15.75" customHeight="1">
      <c r="A374" s="50"/>
      <c r="B374" s="35"/>
      <c r="C374" s="57"/>
      <c r="D374" s="52"/>
      <c r="E374" s="52"/>
      <c r="F374" s="43"/>
    </row>
    <row r="375" spans="1:6" ht="15.75" customHeight="1">
      <c r="A375" s="53"/>
      <c r="B375" s="32"/>
      <c r="C375" s="58"/>
      <c r="D375" s="55"/>
      <c r="E375" s="55"/>
      <c r="F375" s="45"/>
    </row>
    <row r="376" spans="1:6" ht="15.75" customHeight="1">
      <c r="A376" s="50"/>
      <c r="B376" s="35"/>
      <c r="C376" s="57"/>
      <c r="D376" s="52"/>
      <c r="E376" s="52"/>
      <c r="F376" s="43"/>
    </row>
    <row r="377" spans="1:6" ht="15.75" customHeight="1">
      <c r="A377" s="53"/>
      <c r="B377" s="32"/>
      <c r="C377" s="58"/>
      <c r="D377" s="55"/>
      <c r="E377" s="55"/>
      <c r="F377" s="45"/>
    </row>
    <row r="378" spans="1:6" ht="15.75" customHeight="1">
      <c r="A378" s="33"/>
      <c r="B378" s="35"/>
      <c r="C378" s="59"/>
      <c r="D378" s="35"/>
      <c r="E378" s="35"/>
      <c r="F378" s="29"/>
    </row>
    <row r="379" spans="1:6" ht="15.75" customHeight="1">
      <c r="A379" s="30"/>
      <c r="B379" s="32"/>
      <c r="C379" s="60"/>
      <c r="D379" s="32"/>
      <c r="E379" s="32"/>
      <c r="F379" s="36"/>
    </row>
    <row r="380" spans="1:6" ht="15.75" customHeight="1">
      <c r="A380" s="33"/>
      <c r="B380" s="35"/>
      <c r="C380" s="59"/>
      <c r="D380" s="35"/>
      <c r="E380" s="35"/>
      <c r="F380" s="29"/>
    </row>
    <row r="381" spans="1:6" ht="15.75" customHeight="1">
      <c r="A381" s="30"/>
      <c r="B381" s="32"/>
      <c r="C381" s="60"/>
      <c r="D381" s="32"/>
      <c r="E381" s="32"/>
      <c r="F381" s="36"/>
    </row>
    <row r="382" spans="1:6" ht="15.75" customHeight="1">
      <c r="A382" s="33"/>
      <c r="B382" s="35"/>
      <c r="C382" s="59"/>
      <c r="D382" s="35"/>
      <c r="E382" s="35"/>
      <c r="F382" s="29"/>
    </row>
    <row r="383" spans="1:6" ht="15.75" customHeight="1">
      <c r="A383" s="30"/>
      <c r="B383" s="32"/>
      <c r="C383" s="60"/>
      <c r="D383" s="32"/>
      <c r="E383" s="32"/>
      <c r="F383" s="36"/>
    </row>
    <row r="384" spans="1:6" ht="15.75" customHeight="1">
      <c r="A384" s="33"/>
      <c r="B384" s="35"/>
      <c r="C384" s="59"/>
      <c r="D384" s="35"/>
      <c r="E384" s="35"/>
      <c r="F384" s="29" t="s">
        <v>75</v>
      </c>
    </row>
    <row r="385" spans="1:6" ht="15.75" customHeight="1">
      <c r="A385" s="30"/>
      <c r="B385" s="32"/>
      <c r="C385" s="60"/>
      <c r="D385" s="32"/>
      <c r="E385" s="32"/>
      <c r="F385" s="36" t="s">
        <v>75</v>
      </c>
    </row>
    <row r="386" spans="1:6" ht="15.75" customHeight="1">
      <c r="A386" s="33"/>
      <c r="B386" s="35"/>
      <c r="C386" s="59"/>
      <c r="D386" s="35"/>
      <c r="E386" s="35"/>
      <c r="F386" s="29" t="s">
        <v>75</v>
      </c>
    </row>
    <row r="387" spans="1:6" ht="15.75" customHeight="1">
      <c r="A387" s="30"/>
      <c r="B387" s="32"/>
      <c r="C387" s="60"/>
      <c r="D387" s="32"/>
      <c r="E387" s="32"/>
      <c r="F387" s="36" t="s">
        <v>75</v>
      </c>
    </row>
    <row r="388" spans="1:6" ht="15.75" customHeight="1">
      <c r="A388" s="33"/>
      <c r="B388" s="35"/>
      <c r="C388" s="59"/>
      <c r="D388" s="35"/>
      <c r="E388" s="35"/>
      <c r="F388" s="29" t="s">
        <v>75</v>
      </c>
    </row>
    <row r="389" spans="1:6" ht="15.75" customHeight="1">
      <c r="A389" s="30"/>
      <c r="B389" s="32"/>
      <c r="C389" s="60"/>
      <c r="D389" s="32"/>
      <c r="E389" s="32"/>
      <c r="F389" s="36" t="s">
        <v>75</v>
      </c>
    </row>
    <row r="390" spans="1:6" ht="15.75" customHeight="1">
      <c r="A390" s="33"/>
      <c r="B390" s="35"/>
      <c r="C390" s="59"/>
      <c r="D390" s="35"/>
      <c r="E390" s="35"/>
      <c r="F390" s="29" t="s">
        <v>75</v>
      </c>
    </row>
    <row r="391" spans="1:6" ht="15.75" customHeight="1">
      <c r="A391" s="30"/>
      <c r="B391" s="32"/>
      <c r="C391" s="60"/>
      <c r="D391" s="37"/>
      <c r="E391" s="37"/>
      <c r="F391" s="31" t="s">
        <v>75</v>
      </c>
    </row>
    <row r="392" spans="1:6" ht="15.75" customHeight="1">
      <c r="A392" s="33"/>
      <c r="B392" s="35"/>
      <c r="C392" s="59"/>
      <c r="D392" s="38"/>
      <c r="E392" s="38"/>
      <c r="F392" s="34" t="s">
        <v>75</v>
      </c>
    </row>
    <row r="393" spans="1:6" ht="15.75" customHeight="1">
      <c r="A393" s="30"/>
      <c r="B393" s="32"/>
      <c r="C393" s="60"/>
      <c r="D393" s="37"/>
      <c r="E393" s="37"/>
      <c r="F393" s="31" t="s">
        <v>75</v>
      </c>
    </row>
    <row r="394" spans="1:6" ht="15.75" customHeight="1">
      <c r="A394" s="33"/>
      <c r="B394" s="35"/>
      <c r="C394" s="59"/>
      <c r="D394" s="38"/>
      <c r="E394" s="38"/>
      <c r="F394" s="34" t="s">
        <v>75</v>
      </c>
    </row>
    <row r="395" spans="1:6" ht="15.75" customHeight="1">
      <c r="A395" s="30"/>
      <c r="B395" s="32"/>
      <c r="C395" s="60"/>
      <c r="D395" s="37"/>
      <c r="E395" s="37"/>
      <c r="F395" s="31" t="s">
        <v>75</v>
      </c>
    </row>
    <row r="396" spans="1:6" ht="15.75" customHeight="1">
      <c r="A396" s="33"/>
      <c r="B396" s="35"/>
      <c r="C396" s="59"/>
      <c r="D396" s="38"/>
      <c r="E396" s="38"/>
      <c r="F396" s="34" t="s">
        <v>75</v>
      </c>
    </row>
    <row r="397" spans="1:6" ht="15.75" customHeight="1">
      <c r="A397" s="30"/>
      <c r="B397" s="32"/>
      <c r="C397" s="60"/>
      <c r="D397" s="37"/>
      <c r="E397" s="37"/>
      <c r="F397" s="31" t="s">
        <v>75</v>
      </c>
    </row>
    <row r="398" spans="1:6" ht="15.75" customHeight="1">
      <c r="A398" s="33"/>
      <c r="B398" s="35"/>
      <c r="C398" s="59"/>
      <c r="D398" s="38"/>
      <c r="E398" s="38"/>
      <c r="F398" s="34" t="s">
        <v>75</v>
      </c>
    </row>
    <row r="399" spans="1:6" ht="15.75" customHeight="1">
      <c r="A399" s="30"/>
      <c r="B399" s="32"/>
      <c r="C399" s="60"/>
      <c r="D399" s="37"/>
      <c r="E399" s="37"/>
      <c r="F399" s="31" t="s">
        <v>75</v>
      </c>
    </row>
    <row r="400" spans="1:6" ht="15.75" customHeight="1">
      <c r="A400" s="33"/>
      <c r="B400" s="35"/>
      <c r="C400" s="59"/>
      <c r="D400" s="38"/>
      <c r="E400" s="38"/>
      <c r="F400" s="34" t="s">
        <v>75</v>
      </c>
    </row>
    <row r="401" spans="1:6" ht="15.75" customHeight="1">
      <c r="A401" s="30"/>
      <c r="B401" s="32"/>
      <c r="C401" s="60"/>
      <c r="D401" s="37"/>
      <c r="E401" s="37"/>
      <c r="F401" s="31" t="s">
        <v>75</v>
      </c>
    </row>
    <row r="402" spans="1:6" ht="15.75" customHeight="1">
      <c r="A402" s="33"/>
      <c r="B402" s="35"/>
      <c r="C402" s="59"/>
      <c r="D402" s="38"/>
      <c r="E402" s="38"/>
      <c r="F402" s="34" t="s">
        <v>75</v>
      </c>
    </row>
    <row r="403" spans="1:6" ht="15.75" customHeight="1">
      <c r="A403" s="30"/>
      <c r="B403" s="32"/>
      <c r="C403" s="60"/>
      <c r="D403" s="37"/>
      <c r="E403" s="37"/>
      <c r="F403" s="31" t="s">
        <v>75</v>
      </c>
    </row>
    <row r="404" spans="1:6" ht="15.75" customHeight="1">
      <c r="A404" s="33"/>
      <c r="B404" s="35"/>
      <c r="C404" s="59"/>
      <c r="D404" s="38"/>
      <c r="E404" s="38"/>
      <c r="F404" s="34" t="s">
        <v>75</v>
      </c>
    </row>
    <row r="405" spans="1:6" ht="15.75" customHeight="1">
      <c r="A405" s="30"/>
      <c r="B405" s="32"/>
      <c r="C405" s="60"/>
      <c r="D405" s="37"/>
      <c r="E405" s="37"/>
      <c r="F405" s="31" t="s">
        <v>75</v>
      </c>
    </row>
    <row r="406" spans="1:6" ht="15.75" customHeight="1">
      <c r="A406" s="33"/>
      <c r="B406" s="35"/>
      <c r="C406" s="59"/>
      <c r="D406" s="38"/>
      <c r="E406" s="38"/>
      <c r="F406" s="34" t="s">
        <v>75</v>
      </c>
    </row>
    <row r="407" spans="1:6" ht="15.75" customHeight="1">
      <c r="A407" s="30"/>
      <c r="B407" s="32"/>
      <c r="C407" s="60"/>
      <c r="D407" s="37"/>
      <c r="E407" s="37"/>
      <c r="F407" s="31" t="s">
        <v>75</v>
      </c>
    </row>
    <row r="408" spans="1:6" ht="15.75" customHeight="1">
      <c r="A408" s="33"/>
      <c r="B408" s="35"/>
      <c r="C408" s="59"/>
      <c r="D408" s="38"/>
      <c r="E408" s="38"/>
      <c r="F408" s="34" t="s">
        <v>75</v>
      </c>
    </row>
    <row r="409" spans="1:6" ht="15.75" customHeight="1">
      <c r="A409" s="30"/>
      <c r="B409" s="32"/>
      <c r="C409" s="60"/>
      <c r="D409" s="37"/>
      <c r="E409" s="37"/>
      <c r="F409" s="31" t="s">
        <v>75</v>
      </c>
    </row>
    <row r="410" spans="1:6" ht="15.75" customHeight="1">
      <c r="A410" s="33"/>
      <c r="B410" s="35"/>
      <c r="C410" s="59"/>
      <c r="D410" s="38"/>
      <c r="E410" s="38"/>
      <c r="F410" s="34" t="s">
        <v>75</v>
      </c>
    </row>
    <row r="411" spans="1:6" ht="15.75" customHeight="1">
      <c r="A411" s="30"/>
      <c r="B411" s="32"/>
      <c r="C411" s="60"/>
      <c r="D411" s="37"/>
      <c r="E411" s="37"/>
      <c r="F411" s="31" t="s">
        <v>75</v>
      </c>
    </row>
    <row r="412" spans="1:6" ht="15.75" customHeight="1">
      <c r="A412" s="33"/>
      <c r="B412" s="35"/>
      <c r="C412" s="59"/>
      <c r="D412" s="38"/>
      <c r="E412" s="38"/>
      <c r="F412" s="34" t="s">
        <v>75</v>
      </c>
    </row>
    <row r="413" spans="1:6" ht="15.75" customHeight="1">
      <c r="A413" s="30"/>
      <c r="B413" s="32"/>
      <c r="C413" s="60"/>
      <c r="D413" s="37"/>
      <c r="E413" s="37"/>
      <c r="F413" s="31" t="s">
        <v>75</v>
      </c>
    </row>
    <row r="414" spans="1:6" ht="15.75" customHeight="1">
      <c r="A414" s="33"/>
      <c r="B414" s="35"/>
      <c r="C414" s="59"/>
      <c r="D414" s="38"/>
      <c r="E414" s="38"/>
      <c r="F414" s="34" t="s">
        <v>75</v>
      </c>
    </row>
    <row r="415" spans="1:6" ht="15.75" customHeight="1">
      <c r="A415" s="30"/>
      <c r="B415" s="32"/>
      <c r="C415" s="60"/>
      <c r="D415" s="37"/>
      <c r="E415" s="37"/>
      <c r="F415" s="31" t="s">
        <v>75</v>
      </c>
    </row>
    <row r="416" spans="1:6" ht="15.75" customHeight="1">
      <c r="A416" s="33"/>
      <c r="B416" s="35"/>
      <c r="C416" s="59"/>
      <c r="D416" s="38"/>
      <c r="E416" s="38"/>
      <c r="F416" s="34" t="s">
        <v>75</v>
      </c>
    </row>
    <row r="417" spans="1:6" ht="15.75" customHeight="1">
      <c r="A417" s="30"/>
      <c r="B417" s="32"/>
      <c r="C417" s="60"/>
      <c r="D417" s="37"/>
      <c r="E417" s="37"/>
      <c r="F417" s="31" t="s">
        <v>75</v>
      </c>
    </row>
    <row r="418" spans="1:6" ht="15.75" customHeight="1">
      <c r="A418" s="33"/>
      <c r="B418" s="35"/>
      <c r="C418" s="59"/>
      <c r="D418" s="38"/>
      <c r="E418" s="38"/>
      <c r="F418" s="34" t="s">
        <v>75</v>
      </c>
    </row>
    <row r="419" spans="1:6" ht="15.75" customHeight="1">
      <c r="A419" s="30"/>
      <c r="B419" s="32"/>
      <c r="C419" s="60"/>
      <c r="D419" s="37"/>
      <c r="E419" s="37"/>
      <c r="F419" s="31" t="s">
        <v>75</v>
      </c>
    </row>
    <row r="420" spans="1:6" ht="15.75" customHeight="1">
      <c r="A420" s="33"/>
      <c r="B420" s="35"/>
      <c r="C420" s="59"/>
      <c r="D420" s="38"/>
      <c r="E420" s="38"/>
      <c r="F420" s="34" t="s">
        <v>75</v>
      </c>
    </row>
    <row r="421" spans="1:6" ht="15.75" customHeight="1">
      <c r="A421" s="30"/>
      <c r="B421" s="32"/>
      <c r="C421" s="60"/>
      <c r="D421" s="37"/>
      <c r="E421" s="37"/>
      <c r="F421" s="31" t="s">
        <v>75</v>
      </c>
    </row>
    <row r="422" spans="1:6" ht="15.75" customHeight="1">
      <c r="A422" s="33"/>
      <c r="B422" s="35"/>
      <c r="C422" s="59"/>
      <c r="D422" s="38"/>
      <c r="E422" s="38"/>
      <c r="F422" s="34" t="s">
        <v>75</v>
      </c>
    </row>
    <row r="423" spans="1:6" ht="15.75" customHeight="1">
      <c r="A423" s="30"/>
      <c r="B423" s="32"/>
      <c r="C423" s="60"/>
      <c r="D423" s="37"/>
      <c r="E423" s="37"/>
      <c r="F423" s="31" t="s">
        <v>75</v>
      </c>
    </row>
    <row r="424" spans="1:6" ht="15.75" customHeight="1">
      <c r="A424" s="33"/>
      <c r="B424" s="35"/>
      <c r="C424" s="59"/>
      <c r="D424" s="38"/>
      <c r="E424" s="38"/>
      <c r="F424" s="34" t="s">
        <v>75</v>
      </c>
    </row>
    <row r="425" spans="1:6" ht="15.75" customHeight="1">
      <c r="A425" s="30"/>
      <c r="B425" s="32"/>
      <c r="C425" s="60"/>
      <c r="D425" s="37"/>
      <c r="E425" s="37"/>
      <c r="F425" s="31" t="s">
        <v>75</v>
      </c>
    </row>
    <row r="426" spans="1:6" ht="15.75" customHeight="1">
      <c r="A426" s="33"/>
      <c r="B426" s="35"/>
      <c r="C426" s="59"/>
      <c r="D426" s="38"/>
      <c r="E426" s="38"/>
      <c r="F426" s="34" t="s">
        <v>75</v>
      </c>
    </row>
    <row r="427" spans="1:6" ht="15.75" customHeight="1">
      <c r="A427" s="30"/>
      <c r="B427" s="32"/>
      <c r="C427" s="60"/>
      <c r="D427" s="37"/>
      <c r="E427" s="37"/>
      <c r="F427" s="31" t="s">
        <v>75</v>
      </c>
    </row>
    <row r="428" spans="1:6" ht="15.75" customHeight="1">
      <c r="A428" s="33"/>
      <c r="B428" s="35"/>
      <c r="C428" s="59"/>
      <c r="D428" s="38"/>
      <c r="E428" s="38"/>
      <c r="F428" s="34" t="s">
        <v>75</v>
      </c>
    </row>
    <row r="429" spans="1:6" ht="15.75" customHeight="1">
      <c r="A429" s="30"/>
      <c r="B429" s="32"/>
      <c r="C429" s="60"/>
      <c r="D429" s="37"/>
      <c r="E429" s="37"/>
      <c r="F429" s="31" t="s">
        <v>75</v>
      </c>
    </row>
    <row r="430" spans="1:6" ht="15.75" customHeight="1">
      <c r="A430" s="33"/>
      <c r="B430" s="35"/>
      <c r="C430" s="59"/>
      <c r="D430" s="38"/>
      <c r="E430" s="38"/>
      <c r="F430" s="34" t="s">
        <v>75</v>
      </c>
    </row>
    <row r="431" spans="1:6" ht="15.75" customHeight="1">
      <c r="A431" s="30"/>
      <c r="B431" s="32"/>
      <c r="C431" s="60"/>
      <c r="D431" s="37"/>
      <c r="E431" s="37"/>
      <c r="F431" s="31" t="s">
        <v>75</v>
      </c>
    </row>
    <row r="432" spans="1:6" ht="15.75" customHeight="1">
      <c r="A432" s="33"/>
      <c r="B432" s="35"/>
      <c r="C432" s="59"/>
      <c r="D432" s="38"/>
      <c r="E432" s="38"/>
      <c r="F432" s="34" t="s">
        <v>75</v>
      </c>
    </row>
    <row r="433" spans="1:6" ht="15.75" customHeight="1">
      <c r="A433" s="30"/>
      <c r="B433" s="32"/>
      <c r="C433" s="60"/>
      <c r="D433" s="37"/>
      <c r="E433" s="37"/>
      <c r="F433" s="31" t="s">
        <v>75</v>
      </c>
    </row>
    <row r="434" spans="1:6" ht="15.75" customHeight="1">
      <c r="A434" s="33"/>
      <c r="B434" s="35"/>
      <c r="C434" s="59"/>
      <c r="D434" s="38"/>
      <c r="E434" s="38"/>
      <c r="F434" s="34" t="s">
        <v>75</v>
      </c>
    </row>
    <row r="435" spans="1:6" ht="15.75" customHeight="1">
      <c r="A435" s="30"/>
      <c r="B435" s="32"/>
      <c r="C435" s="60"/>
      <c r="D435" s="37"/>
      <c r="E435" s="37"/>
      <c r="F435" s="31" t="s">
        <v>75</v>
      </c>
    </row>
    <row r="436" spans="1:6" ht="15.75" customHeight="1">
      <c r="A436" s="33"/>
      <c r="B436" s="35"/>
      <c r="C436" s="59"/>
      <c r="D436" s="38"/>
      <c r="E436" s="38"/>
      <c r="F436" s="34" t="s">
        <v>75</v>
      </c>
    </row>
    <row r="437" spans="1:6" ht="15.75" customHeight="1">
      <c r="A437" s="30"/>
      <c r="B437" s="32"/>
      <c r="C437" s="60"/>
      <c r="D437" s="37"/>
      <c r="E437" s="37"/>
      <c r="F437" s="31" t="s">
        <v>75</v>
      </c>
    </row>
    <row r="438" spans="1:6" ht="15.75" customHeight="1">
      <c r="A438" s="33"/>
      <c r="B438" s="35"/>
      <c r="C438" s="59"/>
      <c r="D438" s="38"/>
      <c r="E438" s="38"/>
      <c r="F438" s="34" t="s">
        <v>75</v>
      </c>
    </row>
    <row r="439" spans="1:6" ht="15.75" customHeight="1">
      <c r="A439" s="30"/>
      <c r="B439" s="32"/>
      <c r="C439" s="60"/>
      <c r="D439" s="37"/>
      <c r="E439" s="37"/>
      <c r="F439" s="31" t="s">
        <v>75</v>
      </c>
    </row>
    <row r="440" spans="1:6" ht="15.75" customHeight="1">
      <c r="A440" s="33"/>
      <c r="B440" s="35"/>
      <c r="C440" s="59"/>
      <c r="D440" s="38"/>
      <c r="E440" s="38"/>
      <c r="F440" s="34" t="s">
        <v>75</v>
      </c>
    </row>
    <row r="441" spans="1:6" ht="15.75" customHeight="1">
      <c r="A441" s="30"/>
      <c r="B441" s="32"/>
      <c r="C441" s="60"/>
      <c r="D441" s="37"/>
      <c r="E441" s="37"/>
      <c r="F441" s="31" t="s">
        <v>75</v>
      </c>
    </row>
    <row r="442" spans="1:6" ht="15.75" customHeight="1">
      <c r="A442" s="33"/>
      <c r="B442" s="35"/>
      <c r="C442" s="59"/>
      <c r="D442" s="38"/>
      <c r="E442" s="38"/>
      <c r="F442" s="34" t="s">
        <v>75</v>
      </c>
    </row>
    <row r="443" spans="1:6" ht="15.75" customHeight="1">
      <c r="A443" s="30"/>
      <c r="B443" s="32"/>
      <c r="C443" s="60"/>
      <c r="D443" s="37"/>
      <c r="E443" s="37"/>
      <c r="F443" s="31" t="s">
        <v>75</v>
      </c>
    </row>
    <row r="444" spans="1:6" ht="15.75" customHeight="1">
      <c r="A444" s="33"/>
      <c r="B444" s="35"/>
      <c r="C444" s="59"/>
      <c r="D444" s="38"/>
      <c r="E444" s="38"/>
      <c r="F444" s="34" t="s">
        <v>75</v>
      </c>
    </row>
    <row r="445" spans="1:6" ht="15.75" customHeight="1">
      <c r="A445" s="30"/>
      <c r="B445" s="32"/>
      <c r="C445" s="60"/>
      <c r="D445" s="37"/>
      <c r="E445" s="37"/>
      <c r="F445" s="31" t="s">
        <v>75</v>
      </c>
    </row>
    <row r="446" spans="1:6" ht="15.75" customHeight="1">
      <c r="A446" s="33"/>
      <c r="B446" s="35"/>
      <c r="C446" s="59"/>
      <c r="D446" s="38"/>
      <c r="E446" s="38"/>
      <c r="F446" s="34" t="s">
        <v>75</v>
      </c>
    </row>
    <row r="447" spans="1:6" ht="15.75" customHeight="1">
      <c r="A447" s="30"/>
      <c r="B447" s="32"/>
      <c r="C447" s="60"/>
      <c r="D447" s="37"/>
      <c r="E447" s="37"/>
      <c r="F447" s="31" t="s">
        <v>75</v>
      </c>
    </row>
    <row r="448" spans="1:6" ht="15.75" customHeight="1">
      <c r="A448" s="33"/>
      <c r="B448" s="35"/>
      <c r="C448" s="59"/>
      <c r="D448" s="38"/>
      <c r="E448" s="38"/>
      <c r="F448" s="34" t="s">
        <v>75</v>
      </c>
    </row>
    <row r="449" spans="1:6" ht="15.75" customHeight="1">
      <c r="A449" s="30"/>
      <c r="B449" s="32"/>
      <c r="C449" s="60"/>
      <c r="D449" s="37"/>
      <c r="E449" s="37"/>
      <c r="F449" s="31" t="s">
        <v>75</v>
      </c>
    </row>
    <row r="450" spans="1:6" ht="15.75" customHeight="1">
      <c r="A450" s="33"/>
      <c r="B450" s="35"/>
      <c r="C450" s="59"/>
      <c r="D450" s="38"/>
      <c r="E450" s="38"/>
      <c r="F450" s="34" t="s">
        <v>75</v>
      </c>
    </row>
    <row r="451" spans="1:6" ht="15.75" customHeight="1">
      <c r="A451" s="30"/>
      <c r="B451" s="32"/>
      <c r="C451" s="60"/>
      <c r="D451" s="37"/>
      <c r="E451" s="37"/>
      <c r="F451" s="31" t="s">
        <v>75</v>
      </c>
    </row>
    <row r="452" spans="1:6" ht="15.75" customHeight="1">
      <c r="A452" s="33"/>
      <c r="B452" s="35"/>
      <c r="C452" s="59"/>
      <c r="D452" s="38"/>
      <c r="E452" s="38"/>
      <c r="F452" s="34" t="s">
        <v>75</v>
      </c>
    </row>
    <row r="453" spans="1:6" ht="15.75" customHeight="1">
      <c r="A453" s="30"/>
      <c r="B453" s="32"/>
      <c r="C453" s="60"/>
      <c r="D453" s="37"/>
      <c r="E453" s="37"/>
      <c r="F453" s="31" t="s">
        <v>75</v>
      </c>
    </row>
    <row r="454" spans="1:6" ht="15.75" customHeight="1">
      <c r="A454" s="33"/>
      <c r="B454" s="35"/>
      <c r="C454" s="59"/>
      <c r="D454" s="38"/>
      <c r="E454" s="38"/>
      <c r="F454" s="34" t="s">
        <v>75</v>
      </c>
    </row>
    <row r="455" spans="1:6" ht="15.75" customHeight="1">
      <c r="A455" s="30"/>
      <c r="B455" s="32"/>
      <c r="C455" s="60"/>
      <c r="D455" s="37"/>
      <c r="E455" s="37"/>
      <c r="F455" s="31" t="s">
        <v>75</v>
      </c>
    </row>
    <row r="456" spans="1:6" ht="15.75" customHeight="1">
      <c r="A456" s="33"/>
      <c r="B456" s="35"/>
      <c r="C456" s="59"/>
      <c r="D456" s="38"/>
      <c r="E456" s="38"/>
      <c r="F456" s="34" t="s">
        <v>75</v>
      </c>
    </row>
    <row r="457" spans="1:6" ht="15.75" customHeight="1">
      <c r="A457" s="30"/>
      <c r="B457" s="32"/>
      <c r="C457" s="60"/>
      <c r="D457" s="37"/>
      <c r="E457" s="37"/>
      <c r="F457" s="31" t="s">
        <v>75</v>
      </c>
    </row>
    <row r="458" spans="1:6" ht="15.75" customHeight="1">
      <c r="A458" s="33"/>
      <c r="B458" s="35"/>
      <c r="C458" s="59"/>
      <c r="D458" s="38"/>
      <c r="E458" s="38"/>
      <c r="F458" s="34" t="s">
        <v>75</v>
      </c>
    </row>
    <row r="459" spans="1:6" ht="15.75" customHeight="1">
      <c r="A459" s="30"/>
      <c r="B459" s="32"/>
      <c r="C459" s="60"/>
      <c r="D459" s="37"/>
      <c r="E459" s="37"/>
      <c r="F459" s="31" t="s">
        <v>75</v>
      </c>
    </row>
    <row r="460" spans="1:6" ht="15.75" customHeight="1">
      <c r="A460" s="33"/>
      <c r="B460" s="35"/>
      <c r="C460" s="59"/>
      <c r="D460" s="38"/>
      <c r="E460" s="38"/>
      <c r="F460" s="34" t="s">
        <v>75</v>
      </c>
    </row>
    <row r="461" spans="1:6" ht="15.75" customHeight="1">
      <c r="A461" s="30"/>
      <c r="B461" s="32"/>
      <c r="C461" s="60"/>
      <c r="D461" s="37"/>
      <c r="E461" s="37"/>
      <c r="F461" s="31" t="s">
        <v>75</v>
      </c>
    </row>
    <row r="462" spans="1:6" ht="15.75" customHeight="1">
      <c r="A462" s="33"/>
      <c r="B462" s="35"/>
      <c r="C462" s="59"/>
      <c r="D462" s="38"/>
      <c r="E462" s="38"/>
      <c r="F462" s="34" t="s">
        <v>75</v>
      </c>
    </row>
    <row r="463" spans="1:6" ht="15.75" customHeight="1">
      <c r="A463" s="30"/>
      <c r="B463" s="32"/>
      <c r="C463" s="60"/>
      <c r="D463" s="37"/>
      <c r="E463" s="37"/>
      <c r="F463" s="31" t="s">
        <v>75</v>
      </c>
    </row>
    <row r="464" spans="1:6" ht="15.75" customHeight="1">
      <c r="A464" s="33"/>
      <c r="B464" s="35"/>
      <c r="C464" s="59"/>
      <c r="D464" s="38"/>
      <c r="E464" s="38"/>
      <c r="F464" s="34" t="s">
        <v>75</v>
      </c>
    </row>
    <row r="465" spans="1:6" ht="15.75" customHeight="1">
      <c r="A465" s="30"/>
      <c r="B465" s="32"/>
      <c r="C465" s="60"/>
      <c r="D465" s="37"/>
      <c r="E465" s="37"/>
      <c r="F465" s="31" t="s">
        <v>75</v>
      </c>
    </row>
    <row r="466" spans="1:6" ht="15.75" customHeight="1">
      <c r="A466" s="33"/>
      <c r="B466" s="35"/>
      <c r="C466" s="59"/>
      <c r="D466" s="38"/>
      <c r="E466" s="38"/>
      <c r="F466" s="34" t="s">
        <v>75</v>
      </c>
    </row>
    <row r="467" spans="1:6" ht="15.75" customHeight="1">
      <c r="A467" s="30"/>
      <c r="B467" s="32"/>
      <c r="C467" s="60"/>
      <c r="D467" s="37"/>
      <c r="E467" s="37"/>
      <c r="F467" s="31" t="s">
        <v>75</v>
      </c>
    </row>
    <row r="468" spans="1:6" ht="15.75" customHeight="1">
      <c r="A468" s="33"/>
      <c r="B468" s="35"/>
      <c r="C468" s="59"/>
      <c r="D468" s="38"/>
      <c r="E468" s="38"/>
      <c r="F468" s="34" t="s">
        <v>75</v>
      </c>
    </row>
    <row r="469" spans="1:6" ht="15.75" customHeight="1">
      <c r="A469" s="30"/>
      <c r="B469" s="32"/>
      <c r="C469" s="60"/>
      <c r="D469" s="37"/>
      <c r="E469" s="37"/>
      <c r="F469" s="31" t="s">
        <v>75</v>
      </c>
    </row>
    <row r="470" spans="1:6" ht="15.75" customHeight="1">
      <c r="A470" s="33"/>
      <c r="B470" s="35"/>
      <c r="C470" s="59"/>
      <c r="D470" s="38"/>
      <c r="E470" s="38"/>
      <c r="F470" s="34" t="s">
        <v>75</v>
      </c>
    </row>
    <row r="471" spans="1:6" ht="15.75" customHeight="1">
      <c r="A471" s="30"/>
      <c r="B471" s="32"/>
      <c r="C471" s="60"/>
      <c r="D471" s="37"/>
      <c r="E471" s="37"/>
      <c r="F471" s="31" t="s">
        <v>75</v>
      </c>
    </row>
    <row r="472" spans="1:6" ht="15.75" customHeight="1">
      <c r="A472" s="33"/>
      <c r="B472" s="35"/>
      <c r="C472" s="59"/>
      <c r="D472" s="38"/>
      <c r="E472" s="38"/>
      <c r="F472" s="34" t="s">
        <v>75</v>
      </c>
    </row>
    <row r="473" spans="1:6" ht="15.75" customHeight="1">
      <c r="A473" s="30"/>
      <c r="B473" s="32"/>
      <c r="C473" s="60"/>
      <c r="D473" s="37"/>
      <c r="E473" s="37"/>
      <c r="F473" s="31" t="s">
        <v>75</v>
      </c>
    </row>
    <row r="474" spans="1:6" ht="15.75" customHeight="1">
      <c r="A474" s="33"/>
      <c r="B474" s="35"/>
      <c r="C474" s="59"/>
      <c r="D474" s="38"/>
      <c r="E474" s="38"/>
      <c r="F474" s="34" t="s">
        <v>75</v>
      </c>
    </row>
    <row r="475" spans="1:6" ht="15.75" customHeight="1">
      <c r="A475" s="30"/>
      <c r="B475" s="32"/>
      <c r="C475" s="60"/>
      <c r="D475" s="37"/>
      <c r="E475" s="37"/>
      <c r="F475" s="31" t="s">
        <v>75</v>
      </c>
    </row>
    <row r="476" spans="1:6" ht="15.75" customHeight="1">
      <c r="A476" s="33"/>
      <c r="B476" s="35"/>
      <c r="C476" s="59"/>
      <c r="D476" s="38"/>
      <c r="E476" s="38"/>
      <c r="F476" s="34" t="s">
        <v>75</v>
      </c>
    </row>
    <row r="477" spans="1:6" ht="15.75" customHeight="1">
      <c r="A477" s="30"/>
      <c r="B477" s="32"/>
      <c r="C477" s="60"/>
      <c r="D477" s="37"/>
      <c r="E477" s="37"/>
      <c r="F477" s="31" t="s">
        <v>75</v>
      </c>
    </row>
    <row r="478" spans="1:6" ht="15.75" customHeight="1">
      <c r="A478" s="33"/>
      <c r="B478" s="35"/>
      <c r="C478" s="59"/>
      <c r="D478" s="38"/>
      <c r="E478" s="38"/>
      <c r="F478" s="34" t="s">
        <v>75</v>
      </c>
    </row>
    <row r="479" spans="1:6" ht="15.75" customHeight="1">
      <c r="A479" s="30"/>
      <c r="B479" s="32"/>
      <c r="C479" s="60"/>
      <c r="D479" s="37"/>
      <c r="E479" s="37"/>
      <c r="F479" s="31" t="s">
        <v>75</v>
      </c>
    </row>
    <row r="480" spans="1:6" ht="15.75" customHeight="1">
      <c r="A480" s="33"/>
      <c r="B480" s="35"/>
      <c r="C480" s="59"/>
      <c r="D480" s="38"/>
      <c r="E480" s="38"/>
      <c r="F480" s="34" t="s">
        <v>75</v>
      </c>
    </row>
    <row r="481" spans="1:6" ht="15.75" customHeight="1">
      <c r="A481" s="30"/>
      <c r="B481" s="32"/>
      <c r="C481" s="60"/>
      <c r="D481" s="37"/>
      <c r="E481" s="37"/>
      <c r="F481" s="31" t="s">
        <v>75</v>
      </c>
    </row>
    <row r="482" spans="1:6" ht="15.75" customHeight="1">
      <c r="A482" s="33"/>
      <c r="B482" s="35"/>
      <c r="C482" s="59"/>
      <c r="D482" s="38"/>
      <c r="E482" s="38"/>
      <c r="F482" s="34" t="s">
        <v>75</v>
      </c>
    </row>
    <row r="483" spans="1:6" ht="15.75" customHeight="1">
      <c r="A483" s="30"/>
      <c r="B483" s="32"/>
      <c r="C483" s="60"/>
      <c r="D483" s="37"/>
      <c r="E483" s="37"/>
      <c r="F483" s="31" t="s">
        <v>75</v>
      </c>
    </row>
    <row r="484" spans="1:6" ht="15.75" customHeight="1">
      <c r="A484" s="33"/>
      <c r="B484" s="35"/>
      <c r="C484" s="59"/>
      <c r="D484" s="38"/>
      <c r="E484" s="38"/>
      <c r="F484" s="34" t="s">
        <v>75</v>
      </c>
    </row>
    <row r="485" spans="1:6" ht="15.75" customHeight="1">
      <c r="A485" s="30"/>
      <c r="B485" s="32"/>
      <c r="C485" s="60"/>
      <c r="D485" s="37"/>
      <c r="E485" s="37"/>
      <c r="F485" s="31" t="s">
        <v>75</v>
      </c>
    </row>
    <row r="486" spans="1:6" ht="15.75" customHeight="1">
      <c r="A486" s="33"/>
      <c r="B486" s="35"/>
      <c r="C486" s="59"/>
      <c r="D486" s="38"/>
      <c r="E486" s="38"/>
      <c r="F486" s="34" t="s">
        <v>75</v>
      </c>
    </row>
    <row r="487" spans="1:6" ht="15.75" customHeight="1">
      <c r="A487" s="30"/>
      <c r="B487" s="32"/>
      <c r="C487" s="60"/>
      <c r="D487" s="37"/>
      <c r="E487" s="37"/>
      <c r="F487" s="31" t="s">
        <v>75</v>
      </c>
    </row>
    <row r="488" spans="1:6" ht="15.75" customHeight="1">
      <c r="A488" s="33"/>
      <c r="B488" s="35"/>
      <c r="C488" s="59"/>
      <c r="D488" s="38"/>
      <c r="E488" s="38"/>
      <c r="F488" s="34" t="s">
        <v>75</v>
      </c>
    </row>
    <row r="489" spans="1:6" ht="15.75" customHeight="1">
      <c r="A489" s="30"/>
      <c r="B489" s="32"/>
      <c r="C489" s="60"/>
      <c r="D489" s="37"/>
      <c r="E489" s="37"/>
      <c r="F489" s="31" t="s">
        <v>75</v>
      </c>
    </row>
    <row r="490" spans="1:6" ht="15.75" customHeight="1">
      <c r="A490" s="33"/>
      <c r="B490" s="35"/>
      <c r="C490" s="59"/>
      <c r="D490" s="38"/>
      <c r="E490" s="38"/>
      <c r="F490" s="34" t="s">
        <v>75</v>
      </c>
    </row>
    <row r="491" spans="1:6" ht="15.75" customHeight="1">
      <c r="A491" s="30"/>
      <c r="B491" s="32"/>
      <c r="C491" s="60"/>
      <c r="D491" s="37"/>
      <c r="E491" s="37"/>
      <c r="F491" s="31" t="s">
        <v>75</v>
      </c>
    </row>
    <row r="492" spans="1:6" ht="15.75" customHeight="1">
      <c r="A492" s="33"/>
      <c r="B492" s="35"/>
      <c r="C492" s="59"/>
      <c r="D492" s="38"/>
      <c r="E492" s="38"/>
      <c r="F492" s="34" t="s">
        <v>75</v>
      </c>
    </row>
    <row r="493" spans="1:6" ht="15.75" customHeight="1">
      <c r="A493" s="30"/>
      <c r="B493" s="32"/>
      <c r="C493" s="60"/>
      <c r="D493" s="37"/>
      <c r="E493" s="37"/>
      <c r="F493" s="31" t="s">
        <v>75</v>
      </c>
    </row>
    <row r="494" spans="1:6" ht="15.75" customHeight="1">
      <c r="A494" s="33"/>
      <c r="B494" s="35"/>
      <c r="C494" s="59"/>
      <c r="D494" s="38"/>
      <c r="E494" s="38"/>
      <c r="F494" s="34" t="s">
        <v>75</v>
      </c>
    </row>
    <row r="495" spans="1:6" ht="15.75" customHeight="1">
      <c r="A495" s="30"/>
      <c r="B495" s="32"/>
      <c r="C495" s="60"/>
      <c r="D495" s="37"/>
      <c r="E495" s="37"/>
      <c r="F495" s="31" t="s">
        <v>75</v>
      </c>
    </row>
    <row r="496" spans="1:6" ht="15.75" customHeight="1">
      <c r="A496" s="33"/>
      <c r="B496" s="35"/>
      <c r="C496" s="59"/>
      <c r="D496" s="38"/>
      <c r="E496" s="38"/>
      <c r="F496" s="34" t="s">
        <v>75</v>
      </c>
    </row>
    <row r="497" spans="1:6" ht="15.75" customHeight="1">
      <c r="A497" s="30"/>
      <c r="B497" s="32"/>
      <c r="C497" s="60"/>
      <c r="D497" s="37"/>
      <c r="E497" s="37"/>
      <c r="F497" s="31" t="s">
        <v>75</v>
      </c>
    </row>
    <row r="498" spans="1:6" ht="15.75" customHeight="1">
      <c r="A498" s="33"/>
      <c r="B498" s="35"/>
      <c r="C498" s="59"/>
      <c r="D498" s="38"/>
      <c r="E498" s="38"/>
      <c r="F498" s="34" t="s">
        <v>75</v>
      </c>
    </row>
    <row r="499" spans="1:6" ht="15.75" customHeight="1">
      <c r="A499" s="30"/>
      <c r="B499" s="32"/>
      <c r="C499" s="60"/>
      <c r="D499" s="37"/>
      <c r="E499" s="37"/>
      <c r="F499" s="31" t="s">
        <v>75</v>
      </c>
    </row>
    <row r="500" spans="1:6" ht="15.75" customHeight="1">
      <c r="A500" s="33"/>
      <c r="B500" s="35"/>
      <c r="C500" s="59"/>
      <c r="D500" s="38"/>
      <c r="E500" s="38"/>
      <c r="F500" s="34" t="s">
        <v>75</v>
      </c>
    </row>
    <row r="501" spans="1:6" ht="15.75" customHeight="1">
      <c r="A501" s="30"/>
      <c r="B501" s="32"/>
      <c r="C501" s="60"/>
      <c r="D501" s="37"/>
      <c r="E501" s="37"/>
      <c r="F501" s="31" t="s">
        <v>75</v>
      </c>
    </row>
    <row r="502" spans="1:6" ht="15.75" customHeight="1">
      <c r="A502" s="33"/>
      <c r="B502" s="35"/>
      <c r="C502" s="59"/>
      <c r="D502" s="38"/>
      <c r="E502" s="38"/>
      <c r="F502" s="34" t="s">
        <v>75</v>
      </c>
    </row>
    <row r="503" spans="1:6" ht="15.75" customHeight="1">
      <c r="A503" s="30"/>
      <c r="B503" s="32"/>
      <c r="C503" s="60"/>
      <c r="D503" s="37"/>
      <c r="E503" s="37"/>
      <c r="F503" s="31" t="s">
        <v>75</v>
      </c>
    </row>
    <row r="504" spans="1:6" ht="15.75" customHeight="1">
      <c r="A504" s="33"/>
      <c r="B504" s="35"/>
      <c r="C504" s="59"/>
      <c r="D504" s="38"/>
      <c r="E504" s="38"/>
      <c r="F504" s="34" t="s">
        <v>75</v>
      </c>
    </row>
    <row r="505" spans="1:6" ht="15.75" customHeight="1">
      <c r="A505" s="30"/>
      <c r="B505" s="32"/>
      <c r="C505" s="60"/>
      <c r="D505" s="37"/>
      <c r="E505" s="37"/>
      <c r="F505" s="31" t="s">
        <v>75</v>
      </c>
    </row>
    <row r="506" spans="1:6" ht="15.75" customHeight="1">
      <c r="A506" s="33"/>
      <c r="B506" s="35"/>
      <c r="C506" s="59"/>
      <c r="D506" s="38"/>
      <c r="E506" s="38"/>
      <c r="F506" s="34" t="s">
        <v>75</v>
      </c>
    </row>
    <row r="507" spans="1:6" ht="15.75" customHeight="1">
      <c r="A507" s="39"/>
      <c r="B507" s="28"/>
      <c r="C507" s="61"/>
      <c r="D507" s="28"/>
      <c r="E507" s="28"/>
      <c r="F507" s="40" t="s">
        <v>75</v>
      </c>
    </row>
    <row r="508" spans="1:6" ht="15.75" customHeight="1">
      <c r="A508" s="41"/>
      <c r="B508" s="27"/>
      <c r="C508" s="62"/>
      <c r="D508" s="27"/>
      <c r="E508" s="27"/>
      <c r="F508" s="42" t="s">
        <v>75</v>
      </c>
    </row>
    <row r="509" spans="1:6" ht="15.75" customHeight="1">
      <c r="A509" s="39"/>
      <c r="B509" s="28"/>
      <c r="C509" s="61"/>
      <c r="D509" s="28"/>
      <c r="E509" s="28"/>
      <c r="F509" s="40" t="s">
        <v>75</v>
      </c>
    </row>
    <row r="510" spans="1:6" ht="15.75" customHeight="1">
      <c r="A510" s="41"/>
      <c r="B510" s="27"/>
      <c r="C510" s="62"/>
      <c r="D510" s="27"/>
      <c r="E510" s="27"/>
      <c r="F510" s="42" t="s">
        <v>75</v>
      </c>
    </row>
    <row r="511" spans="1:6" ht="15.75" customHeight="1">
      <c r="A511" s="39"/>
      <c r="B511" s="28"/>
      <c r="C511" s="61"/>
      <c r="D511" s="28"/>
      <c r="E511" s="28"/>
      <c r="F511" s="40" t="s">
        <v>75</v>
      </c>
    </row>
    <row r="512" spans="1:6" ht="15.75" customHeight="1">
      <c r="A512" s="41"/>
      <c r="B512" s="27"/>
      <c r="C512" s="62"/>
      <c r="D512" s="27"/>
      <c r="E512" s="27"/>
      <c r="F512" s="42" t="s">
        <v>75</v>
      </c>
    </row>
    <row r="513" spans="1:6" ht="15.75" customHeight="1">
      <c r="A513" s="39"/>
      <c r="B513" s="28"/>
      <c r="C513" s="61"/>
      <c r="D513" s="28"/>
      <c r="E513" s="28"/>
      <c r="F513" s="40" t="s">
        <v>75</v>
      </c>
    </row>
    <row r="514" spans="1:6" ht="15.75" customHeight="1">
      <c r="A514" s="41"/>
      <c r="B514" s="27"/>
      <c r="C514" s="62"/>
      <c r="D514" s="27"/>
      <c r="E514" s="27"/>
      <c r="F514" s="42" t="s">
        <v>75</v>
      </c>
    </row>
    <row r="515" spans="1:6" ht="15.75" customHeight="1">
      <c r="A515" s="39"/>
      <c r="B515" s="28"/>
      <c r="C515" s="61"/>
      <c r="D515" s="28"/>
      <c r="E515" s="28"/>
      <c r="F515" s="40" t="s">
        <v>75</v>
      </c>
    </row>
    <row r="516" spans="1:6" ht="15.75" customHeight="1">
      <c r="A516" s="41"/>
      <c r="B516" s="27"/>
      <c r="C516" s="62"/>
      <c r="D516" s="27"/>
      <c r="E516" s="27"/>
      <c r="F516" s="42" t="s">
        <v>75</v>
      </c>
    </row>
    <row r="517" spans="1:6" ht="15.75" customHeight="1">
      <c r="A517" s="39"/>
      <c r="B517" s="28"/>
      <c r="C517" s="61"/>
      <c r="D517" s="28"/>
      <c r="E517" s="28"/>
      <c r="F517" s="40" t="s">
        <v>75</v>
      </c>
    </row>
    <row r="518" spans="1:6" ht="15.75" customHeight="1">
      <c r="A518" s="41"/>
      <c r="B518" s="27"/>
      <c r="C518" s="62"/>
      <c r="D518" s="27"/>
      <c r="E518" s="27"/>
      <c r="F518" s="42" t="s">
        <v>75</v>
      </c>
    </row>
    <row r="519" spans="1:6" ht="15.75" customHeight="1">
      <c r="A519" s="39"/>
      <c r="B519" s="28"/>
      <c r="C519" s="61"/>
      <c r="D519" s="28"/>
      <c r="E519" s="28"/>
      <c r="F519" s="40" t="s">
        <v>75</v>
      </c>
    </row>
    <row r="520" spans="1:6" ht="15.75" customHeight="1">
      <c r="A520" s="41"/>
      <c r="B520" s="27"/>
      <c r="C520" s="62"/>
      <c r="D520" s="27"/>
      <c r="E520" s="27"/>
      <c r="F520" s="42" t="s">
        <v>75</v>
      </c>
    </row>
    <row r="521" spans="1:6" ht="15.75" customHeight="1">
      <c r="A521" s="39"/>
      <c r="B521" s="28"/>
      <c r="C521" s="61"/>
      <c r="D521" s="28"/>
      <c r="E521" s="28"/>
      <c r="F521" s="40" t="s">
        <v>75</v>
      </c>
    </row>
    <row r="522" spans="1:6" ht="15.75" customHeight="1">
      <c r="A522" s="41"/>
      <c r="B522" s="27"/>
      <c r="C522" s="62"/>
      <c r="D522" s="27"/>
      <c r="E522" s="27"/>
      <c r="F522" s="42" t="s">
        <v>75</v>
      </c>
    </row>
    <row r="523" spans="1:6" ht="15.75" customHeight="1">
      <c r="A523" s="39"/>
      <c r="B523" s="28"/>
      <c r="C523" s="61"/>
      <c r="D523" s="28"/>
      <c r="E523" s="28"/>
      <c r="F523" s="40" t="s">
        <v>75</v>
      </c>
    </row>
    <row r="524" spans="1:6" ht="15.75" customHeight="1">
      <c r="A524" s="41"/>
      <c r="B524" s="27"/>
      <c r="C524" s="62"/>
      <c r="D524" s="27"/>
      <c r="E524" s="27"/>
      <c r="F524" s="42" t="s">
        <v>75</v>
      </c>
    </row>
    <row r="525" spans="1:6" ht="15.75" customHeight="1">
      <c r="A525" s="39"/>
      <c r="B525" s="28"/>
      <c r="C525" s="61"/>
      <c r="D525" s="28"/>
      <c r="E525" s="28"/>
      <c r="F525" s="40" t="s">
        <v>75</v>
      </c>
    </row>
    <row r="526" spans="1:6" ht="15.75" customHeight="1">
      <c r="A526" s="41"/>
      <c r="B526" s="27"/>
      <c r="C526" s="62"/>
      <c r="D526" s="27"/>
      <c r="E526" s="27"/>
      <c r="F526" s="42" t="s">
        <v>75</v>
      </c>
    </row>
    <row r="527" spans="1:6" ht="15.75" customHeight="1">
      <c r="A527" s="39"/>
      <c r="B527" s="28"/>
      <c r="C527" s="61"/>
      <c r="D527" s="28"/>
      <c r="E527" s="28"/>
      <c r="F527" s="40" t="s">
        <v>75</v>
      </c>
    </row>
    <row r="528" spans="1:6" ht="15.75" customHeight="1">
      <c r="A528" s="41"/>
      <c r="B528" s="27"/>
      <c r="C528" s="62"/>
      <c r="D528" s="27"/>
      <c r="E528" s="27"/>
      <c r="F528" s="42" t="s">
        <v>75</v>
      </c>
    </row>
    <row r="529" spans="1:6" ht="15.75" customHeight="1">
      <c r="A529" s="39"/>
      <c r="B529" s="28"/>
      <c r="C529" s="61"/>
      <c r="D529" s="28"/>
      <c r="E529" s="28"/>
      <c r="F529" s="40" t="s">
        <v>75</v>
      </c>
    </row>
    <row r="530" spans="1:6" ht="15.75" customHeight="1">
      <c r="A530" s="41"/>
      <c r="B530" s="27"/>
      <c r="C530" s="62"/>
      <c r="D530" s="27"/>
      <c r="E530" s="27"/>
      <c r="F530" s="42" t="s">
        <v>75</v>
      </c>
    </row>
    <row r="531" spans="1:6" ht="15.75" customHeight="1">
      <c r="A531" s="39"/>
      <c r="B531" s="28"/>
      <c r="C531" s="61"/>
      <c r="D531" s="28"/>
      <c r="E531" s="28"/>
      <c r="F531" s="40" t="s">
        <v>75</v>
      </c>
    </row>
    <row r="532" spans="1:6" ht="15.75" customHeight="1">
      <c r="A532" s="41"/>
      <c r="B532" s="27"/>
      <c r="C532" s="62"/>
      <c r="D532" s="27"/>
      <c r="E532" s="27"/>
      <c r="F532" s="42" t="s">
        <v>75</v>
      </c>
    </row>
    <row r="533" spans="1:6" ht="15.75" customHeight="1">
      <c r="A533" s="39"/>
      <c r="B533" s="28"/>
      <c r="C533" s="61"/>
      <c r="D533" s="28"/>
      <c r="E533" s="28"/>
      <c r="F533" s="40" t="s">
        <v>75</v>
      </c>
    </row>
    <row r="534" spans="1:6" ht="15.75" customHeight="1">
      <c r="A534" s="41"/>
      <c r="B534" s="27"/>
      <c r="C534" s="62"/>
      <c r="D534" s="27"/>
      <c r="E534" s="27"/>
      <c r="F534" s="42" t="s">
        <v>75</v>
      </c>
    </row>
    <row r="535" spans="1:6" ht="15.75" customHeight="1">
      <c r="A535" s="39"/>
      <c r="B535" s="28"/>
      <c r="C535" s="61"/>
      <c r="D535" s="28"/>
      <c r="E535" s="28"/>
      <c r="F535" s="40" t="s">
        <v>75</v>
      </c>
    </row>
    <row r="536" spans="1:6" ht="15.75" customHeight="1">
      <c r="A536" s="41"/>
      <c r="B536" s="27"/>
      <c r="C536" s="62"/>
      <c r="D536" s="27"/>
      <c r="E536" s="27"/>
      <c r="F536" s="42" t="s">
        <v>75</v>
      </c>
    </row>
    <row r="537" spans="1:6" ht="15.75" customHeight="1">
      <c r="A537" s="39"/>
      <c r="B537" s="28"/>
      <c r="C537" s="61"/>
      <c r="D537" s="28"/>
      <c r="E537" s="28"/>
      <c r="F537" s="40" t="s">
        <v>75</v>
      </c>
    </row>
    <row r="538" spans="1:6" ht="15.75" customHeight="1">
      <c r="A538" s="41"/>
      <c r="B538" s="27"/>
      <c r="C538" s="62"/>
      <c r="D538" s="27"/>
      <c r="E538" s="27"/>
      <c r="F538" s="42" t="s">
        <v>75</v>
      </c>
    </row>
    <row r="539" spans="1:6" ht="15.75" customHeight="1">
      <c r="A539" s="39"/>
      <c r="B539" s="28"/>
      <c r="C539" s="61"/>
      <c r="D539" s="28"/>
      <c r="E539" s="28"/>
      <c r="F539" s="40" t="s">
        <v>75</v>
      </c>
    </row>
    <row r="540" spans="1:6" ht="15.75" customHeight="1">
      <c r="A540" s="41"/>
      <c r="B540" s="27"/>
      <c r="C540" s="62"/>
      <c r="D540" s="27"/>
      <c r="E540" s="27"/>
      <c r="F540" s="42" t="s">
        <v>75</v>
      </c>
    </row>
    <row r="541" spans="1:6" ht="15.75" customHeight="1">
      <c r="A541" s="39"/>
      <c r="B541" s="28"/>
      <c r="C541" s="61"/>
      <c r="D541" s="28"/>
      <c r="E541" s="28"/>
      <c r="F541" s="40" t="s">
        <v>75</v>
      </c>
    </row>
    <row r="542" spans="1:6" ht="15.75" customHeight="1">
      <c r="A542" s="41"/>
      <c r="B542" s="27"/>
      <c r="C542" s="62"/>
      <c r="D542" s="27"/>
      <c r="E542" s="27"/>
      <c r="F542" s="42" t="s">
        <v>75</v>
      </c>
    </row>
    <row r="543" spans="1:6" ht="15.75" customHeight="1">
      <c r="A543" s="39"/>
      <c r="B543" s="28"/>
      <c r="C543" s="61"/>
      <c r="D543" s="28"/>
      <c r="E543" s="28"/>
      <c r="F543" s="40" t="s">
        <v>75</v>
      </c>
    </row>
    <row r="544" spans="1:6" ht="15.75" customHeight="1">
      <c r="A544" s="41"/>
      <c r="B544" s="27"/>
      <c r="C544" s="62"/>
      <c r="D544" s="27"/>
      <c r="E544" s="27"/>
      <c r="F544" s="42" t="s">
        <v>75</v>
      </c>
    </row>
    <row r="545" spans="1:6" ht="15.75" customHeight="1">
      <c r="A545" s="39"/>
      <c r="B545" s="28"/>
      <c r="C545" s="61"/>
      <c r="D545" s="28"/>
      <c r="E545" s="28"/>
      <c r="F545" s="40" t="s">
        <v>75</v>
      </c>
    </row>
    <row r="546" spans="1:6" ht="15.75" customHeight="1">
      <c r="A546" s="41"/>
      <c r="B546" s="27"/>
      <c r="C546" s="62"/>
      <c r="D546" s="27"/>
      <c r="E546" s="27"/>
      <c r="F546" s="42" t="s">
        <v>75</v>
      </c>
    </row>
    <row r="547" spans="1:6" ht="15.75" customHeight="1">
      <c r="A547" s="39"/>
      <c r="B547" s="28"/>
      <c r="C547" s="61"/>
      <c r="D547" s="28"/>
      <c r="E547" s="28"/>
      <c r="F547" s="40" t="s">
        <v>75</v>
      </c>
    </row>
    <row r="548" spans="1:6" ht="15.75" customHeight="1">
      <c r="A548" s="41"/>
      <c r="B548" s="27"/>
      <c r="C548" s="62"/>
      <c r="D548" s="27"/>
      <c r="E548" s="27"/>
      <c r="F548" s="42" t="s">
        <v>75</v>
      </c>
    </row>
    <row r="549" spans="1:6" ht="15.75" customHeight="1">
      <c r="A549" s="39"/>
      <c r="B549" s="28"/>
      <c r="C549" s="61"/>
      <c r="D549" s="28"/>
      <c r="E549" s="28"/>
      <c r="F549" s="40" t="s">
        <v>75</v>
      </c>
    </row>
    <row r="550" spans="1:6" ht="15.75" customHeight="1">
      <c r="A550" s="41"/>
      <c r="B550" s="27"/>
      <c r="C550" s="62"/>
      <c r="D550" s="27"/>
      <c r="E550" s="27"/>
      <c r="F550" s="42" t="s">
        <v>75</v>
      </c>
    </row>
    <row r="551" spans="1:6" ht="15.75" customHeight="1">
      <c r="A551" s="39"/>
      <c r="B551" s="28"/>
      <c r="C551" s="61"/>
      <c r="D551" s="28"/>
      <c r="E551" s="28"/>
      <c r="F551" s="40" t="s">
        <v>75</v>
      </c>
    </row>
    <row r="552" spans="1:6" ht="15.75" customHeight="1">
      <c r="A552" s="41"/>
      <c r="B552" s="27"/>
      <c r="C552" s="62"/>
      <c r="D552" s="27"/>
      <c r="E552" s="27"/>
      <c r="F552" s="42" t="s">
        <v>75</v>
      </c>
    </row>
    <row r="553" spans="1:6" ht="15.75" customHeight="1">
      <c r="A553" s="39"/>
      <c r="B553" s="28"/>
      <c r="C553" s="61"/>
      <c r="D553" s="28"/>
      <c r="E553" s="28"/>
      <c r="F553" s="40" t="s">
        <v>75</v>
      </c>
    </row>
    <row r="554" spans="1:6" ht="15.75" customHeight="1">
      <c r="A554" s="41"/>
      <c r="B554" s="27"/>
      <c r="C554" s="62"/>
      <c r="D554" s="27"/>
      <c r="E554" s="27"/>
      <c r="F554" s="42" t="s">
        <v>75</v>
      </c>
    </row>
    <row r="555" spans="1:6" ht="15.75" customHeight="1">
      <c r="A555" s="39"/>
      <c r="B555" s="28"/>
      <c r="C555" s="61"/>
      <c r="D555" s="28"/>
      <c r="E555" s="28"/>
      <c r="F555" s="40" t="s">
        <v>75</v>
      </c>
    </row>
    <row r="556" spans="1:6" ht="15.75" customHeight="1">
      <c r="A556" s="41"/>
      <c r="B556" s="27"/>
      <c r="C556" s="62"/>
      <c r="D556" s="27"/>
      <c r="E556" s="27"/>
      <c r="F556" s="42" t="s">
        <v>75</v>
      </c>
    </row>
    <row r="557" spans="1:6" ht="15.75" customHeight="1">
      <c r="A557" s="39"/>
      <c r="B557" s="28"/>
      <c r="C557" s="61"/>
      <c r="D557" s="28"/>
      <c r="E557" s="28"/>
      <c r="F557" s="40" t="s">
        <v>75</v>
      </c>
    </row>
    <row r="558" spans="1:6" ht="15.75" customHeight="1">
      <c r="A558" s="41"/>
      <c r="B558" s="27"/>
      <c r="C558" s="62"/>
      <c r="D558" s="27"/>
      <c r="E558" s="27"/>
      <c r="F558" s="42" t="s">
        <v>75</v>
      </c>
    </row>
    <row r="559" spans="1:6" ht="15.75" customHeight="1">
      <c r="A559" s="39"/>
      <c r="B559" s="28"/>
      <c r="C559" s="61"/>
      <c r="D559" s="28"/>
      <c r="E559" s="28"/>
      <c r="F559" s="40" t="s">
        <v>75</v>
      </c>
    </row>
    <row r="560" spans="1:6" ht="15.75" customHeight="1">
      <c r="A560" s="41"/>
      <c r="B560" s="27"/>
      <c r="C560" s="62"/>
      <c r="D560" s="27"/>
      <c r="E560" s="27"/>
      <c r="F560" s="42" t="s">
        <v>75</v>
      </c>
    </row>
    <row r="561" spans="1:6" ht="15.75" customHeight="1">
      <c r="A561" s="39"/>
      <c r="B561" s="28"/>
      <c r="C561" s="61"/>
      <c r="D561" s="28"/>
      <c r="E561" s="28"/>
      <c r="F561" s="40" t="s">
        <v>75</v>
      </c>
    </row>
    <row r="562" spans="1:6" ht="15.75" customHeight="1">
      <c r="A562" s="41"/>
      <c r="B562" s="27"/>
      <c r="C562" s="62"/>
      <c r="D562" s="27"/>
      <c r="E562" s="27"/>
      <c r="F562" s="42" t="s">
        <v>75</v>
      </c>
    </row>
    <row r="563" spans="1:6" ht="15.75" customHeight="1">
      <c r="A563" s="39"/>
      <c r="B563" s="28"/>
      <c r="C563" s="61"/>
      <c r="D563" s="28"/>
      <c r="E563" s="28"/>
      <c r="F563" s="40" t="s">
        <v>75</v>
      </c>
    </row>
    <row r="564" spans="1:6" ht="15.75" customHeight="1">
      <c r="A564" s="41"/>
      <c r="B564" s="27"/>
      <c r="C564" s="62"/>
      <c r="D564" s="27"/>
      <c r="E564" s="27"/>
      <c r="F564" s="42" t="s">
        <v>75</v>
      </c>
    </row>
    <row r="565" spans="1:6" ht="15.75" customHeight="1">
      <c r="A565" s="39"/>
      <c r="B565" s="28"/>
      <c r="C565" s="61"/>
      <c r="D565" s="28"/>
      <c r="E565" s="28"/>
      <c r="F565" s="40" t="s">
        <v>75</v>
      </c>
    </row>
    <row r="566" spans="1:6" ht="15.75" customHeight="1">
      <c r="A566" s="41"/>
      <c r="B566" s="27"/>
      <c r="C566" s="62"/>
      <c r="D566" s="27"/>
      <c r="E566" s="27"/>
      <c r="F566" s="42" t="s">
        <v>75</v>
      </c>
    </row>
    <row r="567" spans="1:6" ht="15.75" customHeight="1">
      <c r="A567" s="39"/>
      <c r="B567" s="28"/>
      <c r="C567" s="61"/>
      <c r="D567" s="28"/>
      <c r="E567" s="28"/>
      <c r="F567" s="40" t="s">
        <v>75</v>
      </c>
    </row>
    <row r="568" spans="1:6" ht="15.75" customHeight="1">
      <c r="A568" s="41"/>
      <c r="B568" s="27"/>
      <c r="C568" s="62"/>
      <c r="D568" s="27"/>
      <c r="E568" s="27"/>
      <c r="F568" s="42" t="s">
        <v>75</v>
      </c>
    </row>
    <row r="569" spans="1:6" ht="15.75" customHeight="1">
      <c r="A569" s="39"/>
      <c r="B569" s="28"/>
      <c r="C569" s="61"/>
      <c r="D569" s="28"/>
      <c r="E569" s="28"/>
      <c r="F569" s="40" t="s">
        <v>75</v>
      </c>
    </row>
    <row r="570" spans="1:6" ht="15.75" customHeight="1">
      <c r="A570" s="41"/>
      <c r="B570" s="27"/>
      <c r="C570" s="62"/>
      <c r="D570" s="27"/>
      <c r="E570" s="27"/>
      <c r="F570" s="42" t="s">
        <v>75</v>
      </c>
    </row>
    <row r="571" spans="1:6" ht="15.75" customHeight="1">
      <c r="A571" s="39"/>
      <c r="B571" s="28"/>
      <c r="C571" s="61"/>
      <c r="D571" s="28"/>
      <c r="E571" s="28"/>
      <c r="F571" s="40" t="s">
        <v>75</v>
      </c>
    </row>
    <row r="572" spans="1:6" ht="15.75" customHeight="1">
      <c r="A572" s="41"/>
      <c r="B572" s="27"/>
      <c r="C572" s="62"/>
      <c r="D572" s="27"/>
      <c r="E572" s="27"/>
      <c r="F572" s="42" t="s">
        <v>75</v>
      </c>
    </row>
    <row r="573" spans="1:6" ht="15.75" customHeight="1">
      <c r="A573" s="39"/>
      <c r="B573" s="28"/>
      <c r="C573" s="61"/>
      <c r="D573" s="28"/>
      <c r="E573" s="28"/>
      <c r="F573" s="40" t="s">
        <v>75</v>
      </c>
    </row>
    <row r="574" spans="1:6" ht="15.75" customHeight="1">
      <c r="A574" s="41"/>
      <c r="B574" s="27"/>
      <c r="C574" s="62"/>
      <c r="D574" s="27"/>
      <c r="E574" s="27"/>
      <c r="F574" s="42" t="s">
        <v>75</v>
      </c>
    </row>
    <row r="575" spans="1:6" ht="15.75" customHeight="1">
      <c r="A575" s="39"/>
      <c r="B575" s="28"/>
      <c r="C575" s="61"/>
      <c r="D575" s="28"/>
      <c r="E575" s="28"/>
      <c r="F575" s="40" t="s">
        <v>75</v>
      </c>
    </row>
    <row r="576" spans="1:6" ht="15.75" customHeight="1">
      <c r="A576" s="41"/>
      <c r="B576" s="27"/>
      <c r="C576" s="62"/>
      <c r="D576" s="27"/>
      <c r="E576" s="27"/>
      <c r="F576" s="42" t="s">
        <v>75</v>
      </c>
    </row>
    <row r="577" spans="1:6" ht="15.75" customHeight="1">
      <c r="A577" s="39"/>
      <c r="B577" s="28"/>
      <c r="C577" s="61"/>
      <c r="D577" s="28"/>
      <c r="E577" s="28"/>
      <c r="F577" s="40" t="s">
        <v>75</v>
      </c>
    </row>
    <row r="578" spans="1:6" ht="15.75" customHeight="1">
      <c r="A578" s="41"/>
      <c r="B578" s="27"/>
      <c r="C578" s="62"/>
      <c r="D578" s="27"/>
      <c r="E578" s="27"/>
      <c r="F578" s="42" t="s">
        <v>75</v>
      </c>
    </row>
    <row r="579" spans="1:6" ht="15.75" customHeight="1">
      <c r="A579" s="39"/>
      <c r="B579" s="28"/>
      <c r="C579" s="61"/>
      <c r="D579" s="28"/>
      <c r="E579" s="28"/>
      <c r="F579" s="40" t="s">
        <v>75</v>
      </c>
    </row>
    <row r="580" spans="1:6" ht="15.75" customHeight="1">
      <c r="A580" s="41"/>
      <c r="B580" s="27"/>
      <c r="C580" s="62"/>
      <c r="D580" s="27"/>
      <c r="E580" s="27"/>
      <c r="F580" s="42" t="s">
        <v>75</v>
      </c>
    </row>
    <row r="581" spans="1:6" ht="15.75" customHeight="1">
      <c r="A581" s="39"/>
      <c r="B581" s="28"/>
      <c r="C581" s="61"/>
      <c r="D581" s="28"/>
      <c r="E581" s="28"/>
      <c r="F581" s="40" t="s">
        <v>75</v>
      </c>
    </row>
    <row r="582" spans="1:6" ht="15.75" customHeight="1">
      <c r="A582" s="41"/>
      <c r="B582" s="27"/>
      <c r="C582" s="62"/>
      <c r="D582" s="27"/>
      <c r="E582" s="27"/>
      <c r="F582" s="42" t="s">
        <v>75</v>
      </c>
    </row>
    <row r="583" spans="1:6" ht="15.75" customHeight="1">
      <c r="A583" s="39"/>
      <c r="B583" s="28"/>
      <c r="C583" s="61"/>
      <c r="D583" s="28"/>
      <c r="E583" s="28"/>
      <c r="F583" s="40" t="s">
        <v>75</v>
      </c>
    </row>
    <row r="584" spans="1:6" ht="15.75" customHeight="1">
      <c r="A584" s="41"/>
      <c r="B584" s="27"/>
      <c r="C584" s="62"/>
      <c r="D584" s="27"/>
      <c r="E584" s="27"/>
      <c r="F584" s="42" t="s">
        <v>75</v>
      </c>
    </row>
    <row r="585" spans="1:6" ht="15.75" customHeight="1">
      <c r="A585" s="39"/>
      <c r="B585" s="28"/>
      <c r="C585" s="61"/>
      <c r="D585" s="28"/>
      <c r="E585" s="28"/>
      <c r="F585" s="40" t="s">
        <v>75</v>
      </c>
    </row>
    <row r="586" spans="1:6" ht="15.75" customHeight="1">
      <c r="A586" s="41"/>
      <c r="B586" s="27"/>
      <c r="C586" s="62"/>
      <c r="D586" s="27"/>
      <c r="E586" s="27"/>
      <c r="F586" s="42" t="s">
        <v>75</v>
      </c>
    </row>
    <row r="587" spans="1:6" ht="15.75" customHeight="1">
      <c r="A587" s="39"/>
      <c r="B587" s="28"/>
      <c r="C587" s="61"/>
      <c r="D587" s="28"/>
      <c r="E587" s="28"/>
      <c r="F587" s="40" t="s">
        <v>75</v>
      </c>
    </row>
    <row r="588" spans="1:6" ht="15.75" customHeight="1">
      <c r="A588" s="41"/>
      <c r="B588" s="27"/>
      <c r="C588" s="62"/>
      <c r="D588" s="27"/>
      <c r="E588" s="27"/>
      <c r="F588" s="42" t="s">
        <v>75</v>
      </c>
    </row>
    <row r="589" spans="1:6" ht="15.75" customHeight="1">
      <c r="A589" s="39"/>
      <c r="B589" s="28"/>
      <c r="C589" s="61"/>
      <c r="D589" s="28"/>
      <c r="E589" s="28"/>
      <c r="F589" s="40" t="s">
        <v>75</v>
      </c>
    </row>
    <row r="590" spans="1:6" ht="15.75" customHeight="1">
      <c r="A590" s="41"/>
      <c r="B590" s="27"/>
      <c r="C590" s="62"/>
      <c r="D590" s="27"/>
      <c r="E590" s="27"/>
      <c r="F590" s="42" t="s">
        <v>75</v>
      </c>
    </row>
    <row r="591" spans="1:6" ht="15.75" customHeight="1">
      <c r="A591" s="39"/>
      <c r="B591" s="28"/>
      <c r="C591" s="61"/>
      <c r="D591" s="28"/>
      <c r="E591" s="28"/>
      <c r="F591" s="40" t="s">
        <v>75</v>
      </c>
    </row>
    <row r="592" spans="1:6" ht="15.75" customHeight="1">
      <c r="A592" s="41"/>
      <c r="B592" s="27"/>
      <c r="C592" s="62"/>
      <c r="D592" s="27"/>
      <c r="E592" s="27"/>
      <c r="F592" s="42" t="s">
        <v>75</v>
      </c>
    </row>
    <row r="593" spans="1:6" ht="15.75" customHeight="1">
      <c r="A593" s="39"/>
      <c r="B593" s="28"/>
      <c r="C593" s="61"/>
      <c r="D593" s="28"/>
      <c r="E593" s="28"/>
      <c r="F593" s="40" t="s">
        <v>75</v>
      </c>
    </row>
    <row r="594" spans="1:6" ht="15.75" customHeight="1">
      <c r="A594" s="41"/>
      <c r="B594" s="27"/>
      <c r="C594" s="62"/>
      <c r="D594" s="27"/>
      <c r="E594" s="27"/>
      <c r="F594" s="42" t="s">
        <v>75</v>
      </c>
    </row>
    <row r="595" spans="1:6" ht="15.75" customHeight="1">
      <c r="A595" s="39"/>
      <c r="B595" s="28"/>
      <c r="C595" s="61"/>
      <c r="D595" s="28"/>
      <c r="E595" s="28"/>
      <c r="F595" s="40" t="s">
        <v>75</v>
      </c>
    </row>
    <row r="596" spans="1:6" ht="15.75" customHeight="1">
      <c r="A596" s="41"/>
      <c r="B596" s="27"/>
      <c r="C596" s="62"/>
      <c r="D596" s="27"/>
      <c r="E596" s="27"/>
      <c r="F596" s="42" t="s">
        <v>75</v>
      </c>
    </row>
    <row r="597" spans="1:6" ht="15.75" customHeight="1">
      <c r="A597" s="39"/>
      <c r="B597" s="28"/>
      <c r="C597" s="61"/>
      <c r="D597" s="28"/>
      <c r="E597" s="28"/>
      <c r="F597" s="40" t="s">
        <v>75</v>
      </c>
    </row>
    <row r="598" spans="1:6" ht="15.75" customHeight="1">
      <c r="A598" s="41"/>
      <c r="B598" s="27"/>
      <c r="C598" s="62"/>
      <c r="D598" s="27"/>
      <c r="E598" s="27"/>
      <c r="F598" s="42" t="s">
        <v>75</v>
      </c>
    </row>
    <row r="599" spans="1:6" ht="15.75" customHeight="1">
      <c r="A599" s="39"/>
      <c r="B599" s="28"/>
      <c r="C599" s="61"/>
      <c r="D599" s="28"/>
      <c r="E599" s="28"/>
      <c r="F599" s="40" t="s">
        <v>75</v>
      </c>
    </row>
    <row r="600" spans="1:6" ht="15.75" customHeight="1">
      <c r="A600" s="41"/>
      <c r="B600" s="27"/>
      <c r="C600" s="62"/>
      <c r="D600" s="27"/>
      <c r="E600" s="27"/>
      <c r="F600" s="42" t="s">
        <v>75</v>
      </c>
    </row>
    <row r="601" spans="1:6" ht="15.75" customHeight="1">
      <c r="A601" s="39"/>
      <c r="B601" s="28"/>
      <c r="C601" s="61"/>
      <c r="D601" s="28"/>
      <c r="E601" s="28"/>
      <c r="F601" s="40" t="s">
        <v>75</v>
      </c>
    </row>
    <row r="602" spans="1:6" ht="15.75" customHeight="1">
      <c r="A602" s="41"/>
      <c r="B602" s="27"/>
      <c r="C602" s="62"/>
      <c r="D602" s="27"/>
      <c r="E602" s="27"/>
      <c r="F602" s="42" t="s">
        <v>75</v>
      </c>
    </row>
    <row r="603" spans="1:6" ht="15.75" customHeight="1">
      <c r="A603" s="39"/>
      <c r="B603" s="28"/>
      <c r="C603" s="61"/>
      <c r="D603" s="28"/>
      <c r="E603" s="28"/>
      <c r="F603" s="40" t="s">
        <v>75</v>
      </c>
    </row>
    <row r="604" spans="1:6" ht="15.75" customHeight="1">
      <c r="A604" s="41"/>
      <c r="B604" s="27"/>
      <c r="C604" s="62"/>
      <c r="D604" s="27"/>
      <c r="E604" s="27"/>
      <c r="F604" s="42" t="s">
        <v>75</v>
      </c>
    </row>
    <row r="605" spans="1:6" ht="15.75" customHeight="1">
      <c r="A605" s="39"/>
      <c r="B605" s="28"/>
      <c r="C605" s="61"/>
      <c r="D605" s="28"/>
      <c r="E605" s="28"/>
      <c r="F605" s="40" t="s">
        <v>75</v>
      </c>
    </row>
    <row r="606" spans="1:6" ht="15.75" customHeight="1">
      <c r="A606" s="41"/>
      <c r="B606" s="27"/>
      <c r="C606" s="62"/>
      <c r="D606" s="27"/>
      <c r="E606" s="27"/>
      <c r="F606" s="42" t="s">
        <v>75</v>
      </c>
    </row>
    <row r="607" spans="1:6" ht="15.75" customHeight="1">
      <c r="A607" s="39"/>
      <c r="B607" s="28"/>
      <c r="C607" s="61"/>
      <c r="D607" s="28"/>
      <c r="E607" s="28"/>
      <c r="F607" s="40" t="s">
        <v>75</v>
      </c>
    </row>
    <row r="608" spans="1:6" ht="15.75" customHeight="1">
      <c r="A608" s="41"/>
      <c r="B608" s="27"/>
      <c r="C608" s="62"/>
      <c r="D608" s="27"/>
      <c r="E608" s="27"/>
      <c r="F608" s="42" t="s">
        <v>75</v>
      </c>
    </row>
    <row r="609" spans="1:6" ht="15.75" customHeight="1">
      <c r="A609" s="39"/>
      <c r="B609" s="28"/>
      <c r="C609" s="61"/>
      <c r="D609" s="28"/>
      <c r="E609" s="28"/>
      <c r="F609" s="40" t="s">
        <v>75</v>
      </c>
    </row>
    <row r="610" spans="1:6" ht="15.75" customHeight="1">
      <c r="A610" s="41"/>
      <c r="B610" s="27"/>
      <c r="C610" s="62"/>
      <c r="D610" s="27"/>
      <c r="E610" s="27"/>
      <c r="F610" s="42" t="s">
        <v>75</v>
      </c>
    </row>
    <row r="611" spans="1:6" ht="15.75" customHeight="1">
      <c r="A611" s="39"/>
      <c r="B611" s="28"/>
      <c r="C611" s="61"/>
      <c r="D611" s="28"/>
      <c r="E611" s="28"/>
      <c r="F611" s="40" t="s">
        <v>75</v>
      </c>
    </row>
    <row r="612" spans="1:6" ht="15.75" customHeight="1">
      <c r="A612" s="41"/>
      <c r="B612" s="27"/>
      <c r="C612" s="62"/>
      <c r="D612" s="27"/>
      <c r="E612" s="27"/>
      <c r="F612" s="42" t="s">
        <v>75</v>
      </c>
    </row>
    <row r="613" spans="1:6" ht="15.75" customHeight="1">
      <c r="A613" s="39"/>
      <c r="B613" s="28"/>
      <c r="C613" s="61"/>
      <c r="D613" s="28"/>
      <c r="E613" s="28"/>
      <c r="F613" s="40" t="s">
        <v>75</v>
      </c>
    </row>
    <row r="614" spans="1:6" ht="15.75" customHeight="1">
      <c r="A614" s="41"/>
      <c r="B614" s="27"/>
      <c r="C614" s="62"/>
      <c r="D614" s="27"/>
      <c r="E614" s="27"/>
      <c r="F614" s="42" t="s">
        <v>75</v>
      </c>
    </row>
    <row r="615" spans="1:6" ht="15.75" customHeight="1">
      <c r="A615" s="39"/>
      <c r="B615" s="28"/>
      <c r="C615" s="61"/>
      <c r="D615" s="28"/>
      <c r="E615" s="28"/>
      <c r="F615" s="40" t="s">
        <v>75</v>
      </c>
    </row>
    <row r="616" spans="1:6" ht="15.75" customHeight="1">
      <c r="A616" s="41"/>
      <c r="B616" s="27"/>
      <c r="C616" s="62"/>
      <c r="D616" s="27"/>
      <c r="E616" s="27"/>
      <c r="F616" s="42" t="s">
        <v>75</v>
      </c>
    </row>
    <row r="617" spans="1:6" ht="15.75" customHeight="1">
      <c r="A617" s="39"/>
      <c r="B617" s="28"/>
      <c r="C617" s="61"/>
      <c r="D617" s="28"/>
      <c r="E617" s="28"/>
      <c r="F617" s="40" t="s">
        <v>75</v>
      </c>
    </row>
    <row r="618" spans="1:6" ht="15.75" customHeight="1">
      <c r="A618" s="41"/>
      <c r="B618" s="27"/>
      <c r="C618" s="62"/>
      <c r="D618" s="27"/>
      <c r="E618" s="27"/>
      <c r="F618" s="42" t="s">
        <v>75</v>
      </c>
    </row>
    <row r="619" spans="1:6" ht="15.75" customHeight="1">
      <c r="A619" s="39"/>
      <c r="B619" s="28"/>
      <c r="C619" s="61"/>
      <c r="D619" s="28"/>
      <c r="E619" s="28"/>
      <c r="F619" s="40" t="s">
        <v>75</v>
      </c>
    </row>
    <row r="620" spans="1:6" ht="15.75" customHeight="1">
      <c r="A620" s="41"/>
      <c r="B620" s="27"/>
      <c r="C620" s="62"/>
      <c r="D620" s="27"/>
      <c r="E620" s="27"/>
      <c r="F620" s="42" t="s">
        <v>75</v>
      </c>
    </row>
    <row r="621" spans="1:6" ht="15.75" customHeight="1">
      <c r="A621" s="39"/>
      <c r="B621" s="28"/>
      <c r="C621" s="61"/>
      <c r="D621" s="28"/>
      <c r="E621" s="28"/>
      <c r="F621" s="40" t="s">
        <v>75</v>
      </c>
    </row>
    <row r="622" spans="1:6" ht="15.75" customHeight="1">
      <c r="A622" s="41"/>
      <c r="B622" s="27"/>
      <c r="C622" s="62"/>
      <c r="D622" s="27"/>
      <c r="E622" s="27"/>
      <c r="F622" s="42" t="s">
        <v>75</v>
      </c>
    </row>
    <row r="623" spans="1:6" ht="15.75" customHeight="1">
      <c r="A623" s="39"/>
      <c r="B623" s="28"/>
      <c r="C623" s="61"/>
      <c r="D623" s="28"/>
      <c r="E623" s="28"/>
      <c r="F623" s="40" t="s">
        <v>75</v>
      </c>
    </row>
    <row r="624" spans="1:6" ht="15.75" customHeight="1">
      <c r="A624" s="41"/>
      <c r="B624" s="27"/>
      <c r="C624" s="62"/>
      <c r="D624" s="27"/>
      <c r="E624" s="27"/>
      <c r="F624" s="42" t="s">
        <v>75</v>
      </c>
    </row>
    <row r="625" spans="1:6" ht="15.75" customHeight="1">
      <c r="A625" s="39"/>
      <c r="B625" s="28"/>
      <c r="C625" s="61"/>
      <c r="D625" s="28"/>
      <c r="E625" s="28"/>
      <c r="F625" s="40" t="s">
        <v>75</v>
      </c>
    </row>
    <row r="626" spans="1:6" ht="15.75" customHeight="1">
      <c r="A626" s="41"/>
      <c r="B626" s="27"/>
      <c r="C626" s="62"/>
      <c r="D626" s="27"/>
      <c r="E626" s="27"/>
      <c r="F626" s="42" t="s">
        <v>75</v>
      </c>
    </row>
    <row r="627" spans="1:6" ht="15.75" customHeight="1">
      <c r="A627" s="39"/>
      <c r="B627" s="28"/>
      <c r="C627" s="61"/>
      <c r="D627" s="28"/>
      <c r="E627" s="28"/>
      <c r="F627" s="40" t="s">
        <v>75</v>
      </c>
    </row>
    <row r="628" spans="1:6" ht="15.75" customHeight="1">
      <c r="A628" s="41"/>
      <c r="B628" s="27"/>
      <c r="C628" s="62"/>
      <c r="D628" s="27"/>
      <c r="E628" s="27"/>
      <c r="F628" s="42" t="s">
        <v>75</v>
      </c>
    </row>
    <row r="629" spans="1:6" ht="15.75" customHeight="1">
      <c r="A629" s="39"/>
      <c r="B629" s="28"/>
      <c r="C629" s="61"/>
      <c r="D629" s="28"/>
      <c r="E629" s="28"/>
      <c r="F629" s="40" t="s">
        <v>75</v>
      </c>
    </row>
    <row r="630" spans="1:6" ht="15.75" customHeight="1">
      <c r="A630" s="41"/>
      <c r="B630" s="27"/>
      <c r="C630" s="62"/>
      <c r="D630" s="27"/>
      <c r="E630" s="27"/>
      <c r="F630" s="42" t="s">
        <v>75</v>
      </c>
    </row>
    <row r="631" spans="1:6" ht="15.75" customHeight="1">
      <c r="A631" s="39"/>
      <c r="B631" s="28"/>
      <c r="C631" s="61"/>
      <c r="D631" s="28"/>
      <c r="E631" s="28"/>
      <c r="F631" s="40" t="s">
        <v>75</v>
      </c>
    </row>
    <row r="632" spans="1:6" ht="15.75" customHeight="1">
      <c r="A632" s="41"/>
      <c r="B632" s="27"/>
      <c r="C632" s="62"/>
      <c r="D632" s="27"/>
      <c r="E632" s="27"/>
      <c r="F632" s="42" t="s">
        <v>75</v>
      </c>
    </row>
    <row r="633" spans="1:6" ht="15.75" customHeight="1">
      <c r="A633" s="39"/>
      <c r="B633" s="28"/>
      <c r="C633" s="61"/>
      <c r="D633" s="28"/>
      <c r="E633" s="28"/>
      <c r="F633" s="40" t="s">
        <v>75</v>
      </c>
    </row>
    <row r="634" spans="1:6" ht="15.75" customHeight="1">
      <c r="A634" s="41"/>
      <c r="B634" s="27"/>
      <c r="C634" s="62"/>
      <c r="D634" s="27"/>
      <c r="E634" s="27"/>
      <c r="F634" s="42" t="s">
        <v>75</v>
      </c>
    </row>
    <row r="635" spans="1:6" ht="15.75" customHeight="1">
      <c r="A635" s="39"/>
      <c r="B635" s="28"/>
      <c r="C635" s="61"/>
      <c r="D635" s="28"/>
      <c r="E635" s="28"/>
      <c r="F635" s="40" t="s">
        <v>75</v>
      </c>
    </row>
    <row r="636" spans="1:6" ht="15.75" customHeight="1">
      <c r="A636" s="41"/>
      <c r="B636" s="27"/>
      <c r="C636" s="62"/>
      <c r="D636" s="27"/>
      <c r="E636" s="27"/>
      <c r="F636" s="42" t="s">
        <v>75</v>
      </c>
    </row>
    <row r="637" spans="1:6" ht="15.75" customHeight="1">
      <c r="A637" s="39"/>
      <c r="B637" s="28"/>
      <c r="C637" s="61"/>
      <c r="D637" s="28"/>
      <c r="E637" s="28"/>
      <c r="F637" s="40" t="s">
        <v>75</v>
      </c>
    </row>
    <row r="638" spans="1:6" ht="15.75" customHeight="1">
      <c r="A638" s="41"/>
      <c r="B638" s="27"/>
      <c r="C638" s="62"/>
      <c r="D638" s="27"/>
      <c r="E638" s="27"/>
      <c r="F638" s="42" t="s">
        <v>75</v>
      </c>
    </row>
    <row r="639" spans="1:6" ht="15.75" customHeight="1">
      <c r="A639" s="39"/>
      <c r="B639" s="28"/>
      <c r="C639" s="61"/>
      <c r="D639" s="28"/>
      <c r="E639" s="28"/>
      <c r="F639" s="40" t="s">
        <v>75</v>
      </c>
    </row>
    <row r="640" spans="1:6" ht="15.75" customHeight="1">
      <c r="A640" s="41"/>
      <c r="B640" s="27"/>
      <c r="C640" s="62"/>
      <c r="D640" s="27"/>
      <c r="E640" s="27"/>
      <c r="F640" s="42" t="s">
        <v>75</v>
      </c>
    </row>
    <row r="641" spans="1:6" ht="15.75" customHeight="1">
      <c r="A641" s="39"/>
      <c r="B641" s="28"/>
      <c r="C641" s="61"/>
      <c r="D641" s="28"/>
      <c r="E641" s="28"/>
      <c r="F641" s="40" t="s">
        <v>75</v>
      </c>
    </row>
    <row r="642" spans="1:6" ht="15.75" customHeight="1">
      <c r="A642" s="41"/>
      <c r="B642" s="27"/>
      <c r="C642" s="62"/>
      <c r="D642" s="27"/>
      <c r="E642" s="27"/>
      <c r="F642" s="42" t="s">
        <v>75</v>
      </c>
    </row>
    <row r="643" spans="1:6" ht="15.75" customHeight="1">
      <c r="A643" s="39"/>
      <c r="B643" s="28"/>
      <c r="C643" s="61"/>
      <c r="D643" s="28"/>
      <c r="E643" s="28"/>
      <c r="F643" s="40" t="s">
        <v>75</v>
      </c>
    </row>
    <row r="644" spans="1:6" ht="15.75" customHeight="1">
      <c r="A644" s="41"/>
      <c r="B644" s="27"/>
      <c r="C644" s="62"/>
      <c r="D644" s="27"/>
      <c r="E644" s="27"/>
      <c r="F644" s="42" t="s">
        <v>75</v>
      </c>
    </row>
    <row r="645" spans="1:6" ht="15.75" customHeight="1">
      <c r="A645" s="39"/>
      <c r="B645" s="28"/>
      <c r="C645" s="61"/>
      <c r="D645" s="28"/>
      <c r="E645" s="28"/>
      <c r="F645" s="40" t="s">
        <v>75</v>
      </c>
    </row>
    <row r="646" spans="1:6" ht="15.75" customHeight="1">
      <c r="A646" s="41"/>
      <c r="B646" s="27"/>
      <c r="C646" s="62"/>
      <c r="D646" s="27"/>
      <c r="E646" s="27"/>
      <c r="F646" s="42" t="s">
        <v>75</v>
      </c>
    </row>
    <row r="647" spans="1:6" ht="15.75" customHeight="1">
      <c r="A647" s="39"/>
      <c r="B647" s="28"/>
      <c r="C647" s="61"/>
      <c r="D647" s="28"/>
      <c r="E647" s="28"/>
      <c r="F647" s="40" t="s">
        <v>75</v>
      </c>
    </row>
    <row r="648" spans="1:6" ht="15.75" customHeight="1">
      <c r="A648" s="41"/>
      <c r="B648" s="27"/>
      <c r="C648" s="62"/>
      <c r="D648" s="27"/>
      <c r="E648" s="27"/>
      <c r="F648" s="42" t="s">
        <v>75</v>
      </c>
    </row>
    <row r="649" spans="1:6" ht="15.75" customHeight="1">
      <c r="A649" s="39"/>
      <c r="B649" s="28"/>
      <c r="C649" s="61"/>
      <c r="D649" s="28"/>
      <c r="E649" s="28"/>
      <c r="F649" s="40" t="s">
        <v>75</v>
      </c>
    </row>
    <row r="650" spans="1:6" ht="15.75" customHeight="1">
      <c r="A650" s="41"/>
      <c r="B650" s="27"/>
      <c r="C650" s="62"/>
      <c r="D650" s="27"/>
      <c r="E650" s="27"/>
      <c r="F650" s="42" t="s">
        <v>75</v>
      </c>
    </row>
    <row r="651" spans="1:6" ht="15.75" customHeight="1">
      <c r="A651" s="39"/>
      <c r="B651" s="28"/>
      <c r="C651" s="61"/>
      <c r="D651" s="28"/>
      <c r="E651" s="28"/>
      <c r="F651" s="40" t="s">
        <v>75</v>
      </c>
    </row>
    <row r="652" spans="1:6" ht="15.75" customHeight="1">
      <c r="A652" s="41"/>
      <c r="B652" s="27"/>
      <c r="C652" s="62"/>
      <c r="D652" s="27"/>
      <c r="E652" s="27"/>
      <c r="F652" s="42" t="s">
        <v>75</v>
      </c>
    </row>
    <row r="653" spans="1:6" ht="15.75" customHeight="1">
      <c r="A653" s="39"/>
      <c r="B653" s="28"/>
      <c r="C653" s="61"/>
      <c r="D653" s="28"/>
      <c r="E653" s="28"/>
      <c r="F653" s="40" t="s">
        <v>75</v>
      </c>
    </row>
    <row r="654" spans="1:6" ht="15.75" customHeight="1">
      <c r="A654" s="41"/>
      <c r="B654" s="27"/>
      <c r="C654" s="62"/>
      <c r="D654" s="27"/>
      <c r="E654" s="27"/>
      <c r="F654" s="42" t="s">
        <v>75</v>
      </c>
    </row>
    <row r="655" spans="1:6" ht="15.75" customHeight="1">
      <c r="A655" s="39"/>
      <c r="B655" s="28"/>
      <c r="C655" s="61"/>
      <c r="D655" s="28"/>
      <c r="E655" s="28"/>
      <c r="F655" s="40" t="s">
        <v>75</v>
      </c>
    </row>
    <row r="656" spans="1:6" ht="15.75" customHeight="1">
      <c r="A656" s="41"/>
      <c r="B656" s="27"/>
      <c r="C656" s="62"/>
      <c r="D656" s="27"/>
      <c r="E656" s="27"/>
      <c r="F656" s="42" t="s">
        <v>75</v>
      </c>
    </row>
    <row r="657" spans="1:6" ht="15.75" customHeight="1">
      <c r="A657" s="39"/>
      <c r="B657" s="28"/>
      <c r="C657" s="61"/>
      <c r="D657" s="28"/>
      <c r="E657" s="28"/>
      <c r="F657" s="40" t="s">
        <v>75</v>
      </c>
    </row>
    <row r="658" spans="1:6" ht="15.75" customHeight="1">
      <c r="A658" s="41"/>
      <c r="B658" s="27"/>
      <c r="C658" s="62"/>
      <c r="D658" s="27"/>
      <c r="E658" s="27"/>
      <c r="F658" s="42" t="s">
        <v>75</v>
      </c>
    </row>
    <row r="659" spans="1:6" ht="15.75" customHeight="1">
      <c r="A659" s="39"/>
      <c r="B659" s="28"/>
      <c r="C659" s="61"/>
      <c r="D659" s="28"/>
      <c r="E659" s="28"/>
      <c r="F659" s="40" t="s">
        <v>75</v>
      </c>
    </row>
    <row r="660" spans="1:6" ht="15.75" customHeight="1">
      <c r="A660" s="41"/>
      <c r="B660" s="27"/>
      <c r="C660" s="62"/>
      <c r="D660" s="27"/>
      <c r="E660" s="27"/>
      <c r="F660" s="42" t="s">
        <v>75</v>
      </c>
    </row>
    <row r="661" spans="1:6" ht="15.75" customHeight="1">
      <c r="A661" s="39"/>
      <c r="B661" s="28"/>
      <c r="C661" s="61"/>
      <c r="D661" s="28"/>
      <c r="E661" s="28"/>
      <c r="F661" s="40" t="s">
        <v>75</v>
      </c>
    </row>
    <row r="662" spans="1:6" ht="15.75" customHeight="1">
      <c r="A662" s="41"/>
      <c r="B662" s="27"/>
      <c r="C662" s="62"/>
      <c r="D662" s="27"/>
      <c r="E662" s="27"/>
      <c r="F662" s="42" t="s">
        <v>75</v>
      </c>
    </row>
    <row r="663" spans="1:6" ht="15.75" customHeight="1">
      <c r="A663" s="39"/>
      <c r="B663" s="28"/>
      <c r="C663" s="61"/>
      <c r="D663" s="28"/>
      <c r="E663" s="28"/>
      <c r="F663" s="40" t="s">
        <v>75</v>
      </c>
    </row>
    <row r="664" spans="1:6" ht="15.75" customHeight="1">
      <c r="A664" s="41"/>
      <c r="B664" s="27"/>
      <c r="C664" s="62"/>
      <c r="D664" s="27"/>
      <c r="E664" s="27"/>
      <c r="F664" s="42" t="s">
        <v>75</v>
      </c>
    </row>
    <row r="665" spans="1:6" ht="15.75" customHeight="1">
      <c r="A665" s="39"/>
      <c r="B665" s="28"/>
      <c r="C665" s="61"/>
      <c r="D665" s="28"/>
      <c r="E665" s="28"/>
      <c r="F665" s="40" t="s">
        <v>75</v>
      </c>
    </row>
    <row r="666" spans="1:6" ht="15.75" customHeight="1">
      <c r="A666" s="41"/>
      <c r="B666" s="27"/>
      <c r="C666" s="62"/>
      <c r="D666" s="27"/>
      <c r="E666" s="27"/>
      <c r="F666" s="42" t="s">
        <v>75</v>
      </c>
    </row>
    <row r="667" spans="1:6" ht="15.75" customHeight="1">
      <c r="A667" s="39"/>
      <c r="B667" s="28"/>
      <c r="C667" s="61"/>
      <c r="D667" s="28"/>
      <c r="E667" s="28"/>
      <c r="F667" s="40" t="s">
        <v>75</v>
      </c>
    </row>
    <row r="668" spans="1:6" ht="15.75" customHeight="1">
      <c r="A668" s="41"/>
      <c r="B668" s="27"/>
      <c r="C668" s="62"/>
      <c r="D668" s="27"/>
      <c r="E668" s="27"/>
      <c r="F668" s="42" t="s">
        <v>75</v>
      </c>
    </row>
    <row r="669" spans="1:6" ht="15.75" customHeight="1">
      <c r="A669" s="39"/>
      <c r="B669" s="28"/>
      <c r="C669" s="61"/>
      <c r="D669" s="28"/>
      <c r="E669" s="28"/>
      <c r="F669" s="40" t="s">
        <v>75</v>
      </c>
    </row>
    <row r="670" spans="1:6" ht="15.75" customHeight="1">
      <c r="A670" s="41"/>
      <c r="B670" s="27"/>
      <c r="C670" s="62"/>
      <c r="D670" s="27"/>
      <c r="E670" s="27"/>
      <c r="F670" s="42" t="s">
        <v>75</v>
      </c>
    </row>
    <row r="671" spans="1:6" ht="15.75" customHeight="1">
      <c r="A671" s="39"/>
      <c r="B671" s="28"/>
      <c r="C671" s="61"/>
      <c r="D671" s="28"/>
      <c r="E671" s="28"/>
      <c r="F671" s="40" t="s">
        <v>75</v>
      </c>
    </row>
    <row r="672" spans="1:6" ht="15.75" customHeight="1">
      <c r="A672" s="41"/>
      <c r="B672" s="27"/>
      <c r="C672" s="62"/>
      <c r="D672" s="27"/>
      <c r="E672" s="27"/>
      <c r="F672" s="42" t="s">
        <v>75</v>
      </c>
    </row>
    <row r="673" spans="1:6" ht="15.75" customHeight="1">
      <c r="A673" s="39"/>
      <c r="B673" s="28"/>
      <c r="C673" s="61"/>
      <c r="D673" s="28"/>
      <c r="E673" s="28"/>
      <c r="F673" s="40" t="s">
        <v>75</v>
      </c>
    </row>
    <row r="674" spans="1:6" ht="15.75" customHeight="1">
      <c r="A674" s="41"/>
      <c r="B674" s="27"/>
      <c r="C674" s="62"/>
      <c r="D674" s="27"/>
      <c r="E674" s="27"/>
      <c r="F674" s="42" t="s">
        <v>75</v>
      </c>
    </row>
    <row r="675" spans="1:6" ht="15.75" customHeight="1">
      <c r="A675" s="39"/>
      <c r="B675" s="28"/>
      <c r="C675" s="61"/>
      <c r="D675" s="28"/>
      <c r="E675" s="28"/>
      <c r="F675" s="40" t="s">
        <v>75</v>
      </c>
    </row>
    <row r="676" spans="1:6" ht="15.75" customHeight="1">
      <c r="A676" s="41"/>
      <c r="B676" s="27"/>
      <c r="C676" s="62"/>
      <c r="D676" s="27"/>
      <c r="E676" s="27"/>
      <c r="F676" s="42" t="s">
        <v>75</v>
      </c>
    </row>
    <row r="677" spans="1:6" ht="15.75" customHeight="1">
      <c r="A677" s="39"/>
      <c r="B677" s="28"/>
      <c r="C677" s="61"/>
      <c r="D677" s="28"/>
      <c r="E677" s="28"/>
      <c r="F677" s="40" t="s">
        <v>75</v>
      </c>
    </row>
    <row r="678" spans="1:6" ht="15.75" customHeight="1">
      <c r="A678" s="41"/>
      <c r="B678" s="27"/>
      <c r="C678" s="62"/>
      <c r="D678" s="27"/>
      <c r="E678" s="27"/>
      <c r="F678" s="42" t="s">
        <v>75</v>
      </c>
    </row>
    <row r="679" spans="1:6" ht="15.75" customHeight="1">
      <c r="A679" s="39"/>
      <c r="B679" s="28"/>
      <c r="C679" s="61"/>
      <c r="D679" s="28"/>
      <c r="E679" s="28"/>
      <c r="F679" s="40" t="s">
        <v>75</v>
      </c>
    </row>
    <row r="680" spans="1:6" ht="15.75" customHeight="1">
      <c r="A680" s="41"/>
      <c r="B680" s="27"/>
      <c r="C680" s="62"/>
      <c r="D680" s="27"/>
      <c r="E680" s="27"/>
      <c r="F680" s="42" t="s">
        <v>75</v>
      </c>
    </row>
    <row r="681" spans="1:6" ht="15.75" customHeight="1">
      <c r="A681" s="39"/>
      <c r="B681" s="28"/>
      <c r="C681" s="61"/>
      <c r="D681" s="28"/>
      <c r="E681" s="28"/>
      <c r="F681" s="40" t="s">
        <v>75</v>
      </c>
    </row>
    <row r="682" spans="1:6" ht="15.75" customHeight="1">
      <c r="A682" s="41"/>
      <c r="B682" s="27"/>
      <c r="C682" s="62"/>
      <c r="D682" s="27"/>
      <c r="E682" s="27"/>
      <c r="F682" s="42" t="s">
        <v>75</v>
      </c>
    </row>
    <row r="683" spans="1:6" ht="15.75" customHeight="1">
      <c r="A683" s="39"/>
      <c r="B683" s="28"/>
      <c r="C683" s="61"/>
      <c r="D683" s="28"/>
      <c r="E683" s="28"/>
      <c r="F683" s="40" t="s">
        <v>75</v>
      </c>
    </row>
    <row r="684" spans="1:6" ht="15.75" customHeight="1">
      <c r="A684" s="41"/>
      <c r="B684" s="27"/>
      <c r="C684" s="62"/>
      <c r="D684" s="27"/>
      <c r="E684" s="27"/>
      <c r="F684" s="42" t="s">
        <v>75</v>
      </c>
    </row>
    <row r="685" spans="1:6" ht="15.75" customHeight="1">
      <c r="A685" s="39"/>
      <c r="B685" s="28"/>
      <c r="C685" s="61"/>
      <c r="D685" s="28"/>
      <c r="E685" s="28"/>
      <c r="F685" s="40" t="s">
        <v>75</v>
      </c>
    </row>
    <row r="686" spans="1:6" ht="15.75" customHeight="1">
      <c r="A686" s="41"/>
      <c r="B686" s="27"/>
      <c r="C686" s="62"/>
      <c r="D686" s="27"/>
      <c r="E686" s="27"/>
      <c r="F686" s="42" t="s">
        <v>75</v>
      </c>
    </row>
    <row r="687" spans="1:6" ht="15.75" customHeight="1">
      <c r="A687" s="39"/>
      <c r="B687" s="28"/>
      <c r="C687" s="61"/>
      <c r="D687" s="28"/>
      <c r="E687" s="28"/>
      <c r="F687" s="40" t="s">
        <v>75</v>
      </c>
    </row>
    <row r="688" spans="1:6" ht="15.75" customHeight="1">
      <c r="A688" s="41"/>
      <c r="B688" s="27"/>
      <c r="C688" s="62"/>
      <c r="D688" s="27"/>
      <c r="E688" s="27"/>
      <c r="F688" s="42" t="s">
        <v>75</v>
      </c>
    </row>
    <row r="689" spans="1:6" ht="15.75" customHeight="1">
      <c r="A689" s="39"/>
      <c r="B689" s="28"/>
      <c r="C689" s="61"/>
      <c r="D689" s="28"/>
      <c r="E689" s="28"/>
      <c r="F689" s="40" t="s">
        <v>75</v>
      </c>
    </row>
    <row r="690" spans="1:6" ht="15.75" customHeight="1">
      <c r="A690" s="41"/>
      <c r="B690" s="27"/>
      <c r="C690" s="62"/>
      <c r="D690" s="27"/>
      <c r="E690" s="27"/>
      <c r="F690" s="42" t="s">
        <v>75</v>
      </c>
    </row>
    <row r="691" spans="1:6" ht="15.75" customHeight="1">
      <c r="A691" s="39"/>
      <c r="B691" s="28"/>
      <c r="C691" s="61"/>
      <c r="D691" s="28"/>
      <c r="E691" s="28"/>
      <c r="F691" s="40" t="s">
        <v>75</v>
      </c>
    </row>
    <row r="692" spans="1:6" ht="15.75" customHeight="1">
      <c r="A692" s="41"/>
      <c r="B692" s="27"/>
      <c r="C692" s="62"/>
      <c r="D692" s="27"/>
      <c r="E692" s="27"/>
      <c r="F692" s="42" t="s">
        <v>75</v>
      </c>
    </row>
    <row r="693" spans="1:6" ht="15.75" customHeight="1">
      <c r="A693" s="39"/>
      <c r="B693" s="28"/>
      <c r="C693" s="61"/>
      <c r="D693" s="28"/>
      <c r="E693" s="28"/>
      <c r="F693" s="40" t="s">
        <v>75</v>
      </c>
    </row>
    <row r="694" spans="1:6" ht="15.75" customHeight="1">
      <c r="A694" s="41"/>
      <c r="B694" s="27"/>
      <c r="C694" s="62"/>
      <c r="D694" s="27"/>
      <c r="E694" s="27"/>
      <c r="F694" s="42" t="s">
        <v>75</v>
      </c>
    </row>
    <row r="695" spans="1:6" ht="15.75" customHeight="1">
      <c r="A695" s="39"/>
      <c r="B695" s="28"/>
      <c r="C695" s="61"/>
      <c r="D695" s="28"/>
      <c r="E695" s="28"/>
      <c r="F695" s="40" t="s">
        <v>75</v>
      </c>
    </row>
    <row r="696" spans="1:6" ht="15.75" customHeight="1">
      <c r="A696" s="41"/>
      <c r="B696" s="27"/>
      <c r="C696" s="62"/>
      <c r="D696" s="27"/>
      <c r="E696" s="27"/>
      <c r="F696" s="42" t="s">
        <v>75</v>
      </c>
    </row>
    <row r="697" spans="1:6" ht="15.75" customHeight="1">
      <c r="A697" s="39"/>
      <c r="B697" s="28"/>
      <c r="C697" s="61"/>
      <c r="D697" s="28"/>
      <c r="E697" s="28"/>
      <c r="F697" s="40" t="s">
        <v>75</v>
      </c>
    </row>
    <row r="698" spans="1:6" ht="15.75" customHeight="1">
      <c r="A698" s="41"/>
      <c r="B698" s="27"/>
      <c r="C698" s="62"/>
      <c r="D698" s="27"/>
      <c r="E698" s="27"/>
      <c r="F698" s="42" t="s">
        <v>75</v>
      </c>
    </row>
    <row r="699" spans="1:6" ht="15.75" customHeight="1">
      <c r="A699" s="39"/>
      <c r="B699" s="28"/>
      <c r="C699" s="61"/>
      <c r="D699" s="28"/>
      <c r="E699" s="28"/>
      <c r="F699" s="40" t="s">
        <v>75</v>
      </c>
    </row>
    <row r="700" spans="1:6" ht="15.75" customHeight="1">
      <c r="A700" s="41"/>
      <c r="B700" s="27"/>
      <c r="C700" s="62"/>
      <c r="D700" s="27"/>
      <c r="E700" s="27"/>
      <c r="F700" s="42" t="s">
        <v>75</v>
      </c>
    </row>
    <row r="701" spans="1:6" ht="15.75" customHeight="1">
      <c r="A701" s="39"/>
      <c r="B701" s="28"/>
      <c r="C701" s="61"/>
      <c r="D701" s="28"/>
      <c r="E701" s="28"/>
      <c r="F701" s="40" t="s">
        <v>75</v>
      </c>
    </row>
    <row r="702" spans="1:6" ht="15.75" customHeight="1">
      <c r="A702" s="41"/>
      <c r="B702" s="27"/>
      <c r="C702" s="62"/>
      <c r="D702" s="27"/>
      <c r="E702" s="27"/>
      <c r="F702" s="42" t="s">
        <v>75</v>
      </c>
    </row>
    <row r="703" spans="1:6" ht="15.75" customHeight="1">
      <c r="A703" s="39"/>
      <c r="B703" s="28"/>
      <c r="C703" s="61"/>
      <c r="D703" s="28"/>
      <c r="E703" s="28"/>
      <c r="F703" s="40" t="s">
        <v>75</v>
      </c>
    </row>
    <row r="704" spans="1:6" ht="15.75" customHeight="1">
      <c r="A704" s="41"/>
      <c r="B704" s="27"/>
      <c r="C704" s="62"/>
      <c r="D704" s="27"/>
      <c r="E704" s="27"/>
      <c r="F704" s="42" t="s">
        <v>75</v>
      </c>
    </row>
    <row r="705" spans="1:6" ht="15.75" customHeight="1">
      <c r="A705" s="39"/>
      <c r="B705" s="28"/>
      <c r="C705" s="61"/>
      <c r="D705" s="28"/>
      <c r="E705" s="28"/>
      <c r="F705" s="40" t="s">
        <v>75</v>
      </c>
    </row>
    <row r="706" spans="1:6" ht="15.75" customHeight="1">
      <c r="A706" s="41"/>
      <c r="B706" s="27"/>
      <c r="C706" s="62"/>
      <c r="D706" s="27"/>
      <c r="E706" s="27"/>
      <c r="F706" s="42" t="s">
        <v>75</v>
      </c>
    </row>
    <row r="707" spans="1:6" ht="15.75" customHeight="1">
      <c r="A707" s="39"/>
      <c r="B707" s="28"/>
      <c r="C707" s="61"/>
      <c r="D707" s="28"/>
      <c r="E707" s="28"/>
      <c r="F707" s="40" t="s">
        <v>75</v>
      </c>
    </row>
    <row r="708" spans="1:6" ht="15.75" customHeight="1">
      <c r="A708" s="41"/>
      <c r="B708" s="27"/>
      <c r="C708" s="62"/>
      <c r="D708" s="27"/>
      <c r="E708" s="27"/>
      <c r="F708" s="42" t="s">
        <v>75</v>
      </c>
    </row>
    <row r="709" spans="1:6" ht="15.75" customHeight="1">
      <c r="A709" s="39"/>
      <c r="B709" s="28"/>
      <c r="C709" s="61"/>
      <c r="D709" s="28"/>
      <c r="E709" s="28"/>
      <c r="F709" s="40" t="s">
        <v>75</v>
      </c>
    </row>
    <row r="710" spans="1:6" ht="15.75" customHeight="1">
      <c r="A710" s="41"/>
      <c r="B710" s="27"/>
      <c r="C710" s="62"/>
      <c r="D710" s="27"/>
      <c r="E710" s="27"/>
      <c r="F710" s="42" t="s">
        <v>75</v>
      </c>
    </row>
    <row r="711" spans="1:6" ht="15.75" customHeight="1">
      <c r="A711" s="39"/>
      <c r="B711" s="28"/>
      <c r="C711" s="61"/>
      <c r="D711" s="28"/>
      <c r="E711" s="28"/>
      <c r="F711" s="40" t="s">
        <v>75</v>
      </c>
    </row>
    <row r="712" spans="1:6" ht="15.75" customHeight="1">
      <c r="A712" s="41"/>
      <c r="B712" s="27"/>
      <c r="C712" s="62"/>
      <c r="D712" s="27"/>
      <c r="E712" s="27"/>
      <c r="F712" s="42" t="s">
        <v>75</v>
      </c>
    </row>
    <row r="713" spans="1:6" ht="15.75" customHeight="1">
      <c r="A713" s="39"/>
      <c r="B713" s="28"/>
      <c r="C713" s="61"/>
      <c r="D713" s="28"/>
      <c r="E713" s="28"/>
      <c r="F713" s="40" t="s">
        <v>75</v>
      </c>
    </row>
    <row r="714" spans="1:6" ht="15.75" customHeight="1">
      <c r="A714" s="41"/>
      <c r="B714" s="27"/>
      <c r="C714" s="62"/>
      <c r="D714" s="27"/>
      <c r="E714" s="27"/>
      <c r="F714" s="42" t="s">
        <v>75</v>
      </c>
    </row>
    <row r="715" spans="1:6" ht="15.75" customHeight="1">
      <c r="A715" s="39"/>
      <c r="B715" s="28"/>
      <c r="C715" s="61"/>
      <c r="D715" s="28"/>
      <c r="E715" s="28"/>
      <c r="F715" s="40" t="s">
        <v>75</v>
      </c>
    </row>
    <row r="716" spans="1:6" ht="15.75" customHeight="1">
      <c r="A716" s="41"/>
      <c r="B716" s="27"/>
      <c r="C716" s="62"/>
      <c r="D716" s="27"/>
      <c r="E716" s="27"/>
      <c r="F716" s="42" t="s">
        <v>75</v>
      </c>
    </row>
    <row r="717" spans="1:6" ht="15.75" customHeight="1">
      <c r="A717" s="39"/>
      <c r="B717" s="28"/>
      <c r="C717" s="61"/>
      <c r="D717" s="28"/>
      <c r="E717" s="28"/>
      <c r="F717" s="40" t="s">
        <v>75</v>
      </c>
    </row>
    <row r="718" spans="1:6" ht="15.75" customHeight="1">
      <c r="A718" s="41"/>
      <c r="B718" s="27"/>
      <c r="C718" s="62"/>
      <c r="D718" s="27"/>
      <c r="E718" s="27"/>
      <c r="F718" s="42" t="s">
        <v>75</v>
      </c>
    </row>
    <row r="719" spans="1:6" ht="15.75" customHeight="1">
      <c r="A719" s="39"/>
      <c r="B719" s="28"/>
      <c r="C719" s="61"/>
      <c r="D719" s="28"/>
      <c r="E719" s="28"/>
      <c r="F719" s="40" t="s">
        <v>75</v>
      </c>
    </row>
    <row r="720" spans="1:6" ht="15.75" customHeight="1">
      <c r="A720" s="41"/>
      <c r="B720" s="27"/>
      <c r="C720" s="62"/>
      <c r="D720" s="27"/>
      <c r="E720" s="27"/>
      <c r="F720" s="42" t="s">
        <v>75</v>
      </c>
    </row>
    <row r="721" spans="1:6" ht="15.75" customHeight="1">
      <c r="A721" s="39"/>
      <c r="B721" s="28"/>
      <c r="C721" s="61"/>
      <c r="D721" s="28"/>
      <c r="E721" s="28"/>
      <c r="F721" s="40" t="s">
        <v>75</v>
      </c>
    </row>
    <row r="722" spans="1:6" ht="15.75" customHeight="1">
      <c r="A722" s="41"/>
      <c r="B722" s="27"/>
      <c r="C722" s="62"/>
      <c r="D722" s="27"/>
      <c r="E722" s="27"/>
      <c r="F722" s="42" t="s">
        <v>75</v>
      </c>
    </row>
    <row r="723" spans="1:6" ht="15.75" customHeight="1">
      <c r="A723" s="39"/>
      <c r="B723" s="28"/>
      <c r="C723" s="61"/>
      <c r="D723" s="28"/>
      <c r="E723" s="28"/>
      <c r="F723" s="40" t="s">
        <v>75</v>
      </c>
    </row>
    <row r="724" spans="1:6" ht="15.75" customHeight="1">
      <c r="A724" s="41"/>
      <c r="B724" s="27"/>
      <c r="C724" s="62"/>
      <c r="D724" s="27"/>
      <c r="E724" s="27"/>
      <c r="F724" s="42" t="s">
        <v>75</v>
      </c>
    </row>
    <row r="725" spans="1:6" ht="15.75" customHeight="1">
      <c r="A725" s="39"/>
      <c r="B725" s="28"/>
      <c r="C725" s="61"/>
      <c r="D725" s="28"/>
      <c r="E725" s="28"/>
      <c r="F725" s="40" t="s">
        <v>75</v>
      </c>
    </row>
    <row r="726" spans="1:6" ht="15.75" customHeight="1">
      <c r="A726" s="41"/>
      <c r="B726" s="27"/>
      <c r="C726" s="62"/>
      <c r="D726" s="27"/>
      <c r="E726" s="27"/>
      <c r="F726" s="42" t="s">
        <v>75</v>
      </c>
    </row>
    <row r="727" spans="1:6" ht="15.75" customHeight="1">
      <c r="A727" s="39"/>
      <c r="B727" s="28"/>
      <c r="C727" s="61"/>
      <c r="D727" s="28"/>
      <c r="E727" s="28"/>
      <c r="F727" s="40" t="s">
        <v>75</v>
      </c>
    </row>
    <row r="728" spans="1:6" ht="15.75" customHeight="1">
      <c r="A728" s="41"/>
      <c r="B728" s="27"/>
      <c r="C728" s="62"/>
      <c r="D728" s="27"/>
      <c r="E728" s="27"/>
      <c r="F728" s="42" t="s">
        <v>75</v>
      </c>
    </row>
    <row r="729" spans="1:6" ht="15.75" customHeight="1">
      <c r="A729" s="39"/>
      <c r="B729" s="28"/>
      <c r="C729" s="61"/>
      <c r="D729" s="28"/>
      <c r="E729" s="28"/>
      <c r="F729" s="40" t="s">
        <v>75</v>
      </c>
    </row>
    <row r="730" spans="1:6" ht="15.75" customHeight="1">
      <c r="A730" s="41"/>
      <c r="B730" s="27"/>
      <c r="C730" s="62"/>
      <c r="D730" s="27"/>
      <c r="E730" s="27"/>
      <c r="F730" s="42" t="s">
        <v>75</v>
      </c>
    </row>
    <row r="731" spans="1:6" ht="15.75" customHeight="1">
      <c r="A731" s="39"/>
      <c r="B731" s="28"/>
      <c r="C731" s="61"/>
      <c r="D731" s="28"/>
      <c r="E731" s="28"/>
      <c r="F731" s="40" t="s">
        <v>75</v>
      </c>
    </row>
    <row r="732" spans="1:6" ht="15.75" customHeight="1">
      <c r="A732" s="41"/>
      <c r="B732" s="27"/>
      <c r="C732" s="62"/>
      <c r="D732" s="27"/>
      <c r="E732" s="27"/>
      <c r="F732" s="42" t="s">
        <v>75</v>
      </c>
    </row>
    <row r="733" spans="1:6" ht="15.75" customHeight="1">
      <c r="A733" s="39"/>
      <c r="B733" s="28"/>
      <c r="C733" s="61"/>
      <c r="D733" s="28"/>
      <c r="E733" s="28"/>
      <c r="F733" s="40" t="s">
        <v>75</v>
      </c>
    </row>
    <row r="734" spans="1:6" ht="15.75" customHeight="1">
      <c r="A734" s="41"/>
      <c r="B734" s="27"/>
      <c r="C734" s="62"/>
      <c r="D734" s="27"/>
      <c r="E734" s="27"/>
      <c r="F734" s="42" t="s">
        <v>75</v>
      </c>
    </row>
    <row r="735" spans="1:6" ht="15.75" customHeight="1">
      <c r="A735" s="39"/>
      <c r="B735" s="28"/>
      <c r="C735" s="61"/>
      <c r="D735" s="28"/>
      <c r="E735" s="28"/>
      <c r="F735" s="40" t="s">
        <v>75</v>
      </c>
    </row>
    <row r="736" spans="1:6" ht="15.75" customHeight="1">
      <c r="A736" s="41"/>
      <c r="B736" s="27"/>
      <c r="C736" s="62"/>
      <c r="D736" s="27"/>
      <c r="E736" s="27"/>
      <c r="F736" s="42" t="s">
        <v>75</v>
      </c>
    </row>
    <row r="737" spans="1:6" ht="15.75" customHeight="1">
      <c r="A737" s="39"/>
      <c r="B737" s="28"/>
      <c r="C737" s="61"/>
      <c r="D737" s="28"/>
      <c r="E737" s="28"/>
      <c r="F737" s="40" t="s">
        <v>75</v>
      </c>
    </row>
    <row r="738" spans="1:6" ht="15.75" customHeight="1">
      <c r="A738" s="41"/>
      <c r="B738" s="27"/>
      <c r="C738" s="62"/>
      <c r="D738" s="27"/>
      <c r="E738" s="27"/>
      <c r="F738" s="42" t="s">
        <v>75</v>
      </c>
    </row>
    <row r="739" spans="1:6" ht="15.75" customHeight="1">
      <c r="A739" s="39"/>
      <c r="B739" s="28"/>
      <c r="C739" s="61"/>
      <c r="D739" s="28"/>
      <c r="E739" s="28"/>
      <c r="F739" s="40" t="s">
        <v>75</v>
      </c>
    </row>
    <row r="740" spans="1:6" ht="15.75" customHeight="1">
      <c r="A740" s="41"/>
      <c r="B740" s="27"/>
      <c r="C740" s="62"/>
      <c r="D740" s="27"/>
      <c r="E740" s="27"/>
      <c r="F740" s="42" t="s">
        <v>75</v>
      </c>
    </row>
    <row r="741" spans="1:6" ht="15.75" customHeight="1">
      <c r="A741" s="39"/>
      <c r="B741" s="28"/>
      <c r="C741" s="61"/>
      <c r="D741" s="28"/>
      <c r="E741" s="28"/>
      <c r="F741" s="40" t="s">
        <v>75</v>
      </c>
    </row>
    <row r="742" spans="1:6" ht="15.75" customHeight="1">
      <c r="A742" s="41"/>
      <c r="B742" s="27"/>
      <c r="C742" s="62"/>
      <c r="D742" s="27"/>
      <c r="E742" s="27"/>
      <c r="F742" s="42" t="s">
        <v>75</v>
      </c>
    </row>
    <row r="743" spans="1:6" ht="15.75" customHeight="1">
      <c r="A743" s="39"/>
      <c r="B743" s="28"/>
      <c r="C743" s="61"/>
      <c r="D743" s="28"/>
      <c r="E743" s="28"/>
      <c r="F743" s="40" t="s">
        <v>75</v>
      </c>
    </row>
    <row r="744" spans="1:6" ht="15.75" customHeight="1">
      <c r="A744" s="41"/>
      <c r="B744" s="27"/>
      <c r="C744" s="62"/>
      <c r="D744" s="27"/>
      <c r="E744" s="27"/>
      <c r="F744" s="42" t="s">
        <v>75</v>
      </c>
    </row>
    <row r="745" spans="1:6" ht="15.75" customHeight="1">
      <c r="A745" s="39"/>
      <c r="B745" s="28"/>
      <c r="C745" s="61"/>
      <c r="D745" s="28"/>
      <c r="E745" s="28"/>
      <c r="F745" s="40" t="s">
        <v>75</v>
      </c>
    </row>
    <row r="746" spans="1:6" ht="15.75" customHeight="1">
      <c r="A746" s="41"/>
      <c r="B746" s="27"/>
      <c r="C746" s="62"/>
      <c r="D746" s="27"/>
      <c r="E746" s="27"/>
      <c r="F746" s="42" t="s">
        <v>75</v>
      </c>
    </row>
    <row r="747" spans="1:6" ht="15.75" customHeight="1">
      <c r="A747" s="39"/>
      <c r="B747" s="28"/>
      <c r="C747" s="61"/>
      <c r="D747" s="28"/>
      <c r="E747" s="28"/>
      <c r="F747" s="40" t="s">
        <v>75</v>
      </c>
    </row>
    <row r="748" spans="1:6" ht="15.75" customHeight="1">
      <c r="A748" s="41"/>
      <c r="B748" s="27"/>
      <c r="C748" s="62"/>
      <c r="D748" s="27"/>
      <c r="E748" s="27"/>
      <c r="F748" s="42" t="s">
        <v>75</v>
      </c>
    </row>
    <row r="749" spans="1:6" ht="15.75" customHeight="1">
      <c r="A749" s="39"/>
      <c r="B749" s="28"/>
      <c r="C749" s="61"/>
      <c r="D749" s="28"/>
      <c r="E749" s="28"/>
      <c r="F749" s="40" t="s">
        <v>75</v>
      </c>
    </row>
    <row r="750" spans="1:6" ht="15.75" customHeight="1">
      <c r="A750" s="41"/>
      <c r="B750" s="27"/>
      <c r="C750" s="62"/>
      <c r="D750" s="27"/>
      <c r="E750" s="27"/>
      <c r="F750" s="42" t="s">
        <v>75</v>
      </c>
    </row>
    <row r="751" spans="1:6" ht="15.75" customHeight="1">
      <c r="A751" s="39"/>
      <c r="B751" s="28"/>
      <c r="C751" s="61"/>
      <c r="D751" s="28"/>
      <c r="E751" s="28"/>
      <c r="F751" s="40" t="s">
        <v>75</v>
      </c>
    </row>
    <row r="752" spans="1:6" ht="15.75" customHeight="1">
      <c r="A752" s="41"/>
      <c r="B752" s="27"/>
      <c r="C752" s="62"/>
      <c r="D752" s="27"/>
      <c r="E752" s="27"/>
      <c r="F752" s="42" t="s">
        <v>75</v>
      </c>
    </row>
    <row r="753" spans="1:6" ht="15.75" customHeight="1">
      <c r="A753" s="39"/>
      <c r="B753" s="28"/>
      <c r="C753" s="61"/>
      <c r="D753" s="28"/>
      <c r="E753" s="28"/>
      <c r="F753" s="40" t="s">
        <v>75</v>
      </c>
    </row>
    <row r="754" spans="1:6" ht="15.75" customHeight="1">
      <c r="A754" s="41"/>
      <c r="B754" s="27"/>
      <c r="C754" s="62"/>
      <c r="D754" s="27"/>
      <c r="E754" s="27"/>
      <c r="F754" s="42" t="s">
        <v>75</v>
      </c>
    </row>
    <row r="755" spans="1:6" ht="15.75" customHeight="1">
      <c r="A755" s="39"/>
      <c r="B755" s="28"/>
      <c r="C755" s="61"/>
      <c r="D755" s="28"/>
      <c r="E755" s="28"/>
      <c r="F755" s="40" t="s">
        <v>75</v>
      </c>
    </row>
    <row r="756" spans="1:6" ht="15.75" customHeight="1">
      <c r="A756" s="41"/>
      <c r="B756" s="27"/>
      <c r="C756" s="62"/>
      <c r="D756" s="27"/>
      <c r="E756" s="27"/>
      <c r="F756" s="42" t="s">
        <v>75</v>
      </c>
    </row>
    <row r="757" spans="1:6" ht="15.75" customHeight="1">
      <c r="A757" s="39"/>
      <c r="B757" s="28"/>
      <c r="C757" s="61"/>
      <c r="D757" s="28"/>
      <c r="E757" s="28"/>
      <c r="F757" s="40" t="s">
        <v>75</v>
      </c>
    </row>
    <row r="758" spans="1:6" ht="15.75" customHeight="1">
      <c r="A758" s="41"/>
      <c r="B758" s="27"/>
      <c r="C758" s="62"/>
      <c r="D758" s="27"/>
      <c r="E758" s="27"/>
      <c r="F758" s="42" t="s">
        <v>75</v>
      </c>
    </row>
    <row r="759" spans="1:6" ht="15.75" customHeight="1">
      <c r="A759" s="39"/>
      <c r="B759" s="28"/>
      <c r="C759" s="61"/>
      <c r="D759" s="28"/>
      <c r="E759" s="28"/>
      <c r="F759" s="40" t="s">
        <v>75</v>
      </c>
    </row>
    <row r="760" spans="1:6" ht="15.75" customHeight="1">
      <c r="A760" s="41"/>
      <c r="B760" s="27"/>
      <c r="C760" s="62"/>
      <c r="D760" s="27"/>
      <c r="E760" s="27"/>
      <c r="F760" s="42" t="s">
        <v>75</v>
      </c>
    </row>
    <row r="761" spans="1:6" ht="15.75" customHeight="1">
      <c r="A761" s="39"/>
      <c r="B761" s="28"/>
      <c r="C761" s="61"/>
      <c r="D761" s="28"/>
      <c r="E761" s="28"/>
      <c r="F761" s="40" t="s">
        <v>75</v>
      </c>
    </row>
    <row r="762" spans="1:6" ht="15.75" customHeight="1">
      <c r="A762" s="41"/>
      <c r="B762" s="27"/>
      <c r="C762" s="62"/>
      <c r="D762" s="27"/>
      <c r="E762" s="27"/>
      <c r="F762" s="42" t="s">
        <v>75</v>
      </c>
    </row>
    <row r="763" spans="1:6" ht="15.75" customHeight="1">
      <c r="A763" s="39"/>
      <c r="B763" s="28"/>
      <c r="C763" s="61"/>
      <c r="D763" s="28"/>
      <c r="E763" s="28"/>
      <c r="F763" s="40" t="s">
        <v>75</v>
      </c>
    </row>
    <row r="764" spans="1:6" ht="15.75" customHeight="1">
      <c r="A764" s="41"/>
      <c r="B764" s="27"/>
      <c r="C764" s="62"/>
      <c r="D764" s="27"/>
      <c r="E764" s="27"/>
      <c r="F764" s="42" t="s">
        <v>75</v>
      </c>
    </row>
    <row r="765" spans="1:6" ht="15.75" customHeight="1">
      <c r="A765" s="39"/>
      <c r="B765" s="28"/>
      <c r="C765" s="61"/>
      <c r="D765" s="28"/>
      <c r="E765" s="28"/>
      <c r="F765" s="40" t="s">
        <v>75</v>
      </c>
    </row>
    <row r="766" spans="1:6" ht="15.75" customHeight="1">
      <c r="A766" s="41"/>
      <c r="B766" s="27"/>
      <c r="C766" s="62"/>
      <c r="D766" s="27"/>
      <c r="E766" s="27"/>
      <c r="F766" s="42" t="s">
        <v>75</v>
      </c>
    </row>
    <row r="767" spans="1:6" ht="15.75" customHeight="1">
      <c r="A767" s="39"/>
      <c r="B767" s="28"/>
      <c r="C767" s="61"/>
      <c r="D767" s="28"/>
      <c r="E767" s="28"/>
      <c r="F767" s="40" t="s">
        <v>75</v>
      </c>
    </row>
    <row r="768" spans="1:6" ht="15.75" customHeight="1">
      <c r="A768" s="41"/>
      <c r="B768" s="27"/>
      <c r="C768" s="62"/>
      <c r="D768" s="27"/>
      <c r="E768" s="27"/>
      <c r="F768" s="42" t="s">
        <v>75</v>
      </c>
    </row>
    <row r="769" spans="1:6" ht="15.75" customHeight="1">
      <c r="A769" s="39"/>
      <c r="B769" s="28"/>
      <c r="C769" s="61"/>
      <c r="D769" s="28"/>
      <c r="E769" s="28"/>
      <c r="F769" s="40" t="s">
        <v>75</v>
      </c>
    </row>
    <row r="770" spans="1:6" ht="15.75" customHeight="1">
      <c r="A770" s="41"/>
      <c r="B770" s="27"/>
      <c r="C770" s="62"/>
      <c r="D770" s="27"/>
      <c r="E770" s="27"/>
      <c r="F770" s="42" t="s">
        <v>75</v>
      </c>
    </row>
    <row r="771" spans="1:6" ht="15.75" customHeight="1">
      <c r="A771" s="39"/>
      <c r="B771" s="28"/>
      <c r="C771" s="61"/>
      <c r="D771" s="28"/>
      <c r="E771" s="28"/>
      <c r="F771" s="40" t="s">
        <v>75</v>
      </c>
    </row>
    <row r="772" spans="1:6" ht="15.75" customHeight="1">
      <c r="A772" s="41"/>
      <c r="B772" s="27"/>
      <c r="C772" s="62"/>
      <c r="D772" s="27"/>
      <c r="E772" s="27"/>
      <c r="F772" s="42" t="s">
        <v>75</v>
      </c>
    </row>
    <row r="773" spans="1:6" ht="15.75" customHeight="1">
      <c r="A773" s="39"/>
      <c r="B773" s="28"/>
      <c r="C773" s="61"/>
      <c r="D773" s="28"/>
      <c r="E773" s="28"/>
      <c r="F773" s="40" t="s">
        <v>75</v>
      </c>
    </row>
    <row r="774" spans="1:6" ht="15.75" customHeight="1">
      <c r="A774" s="41"/>
      <c r="B774" s="27"/>
      <c r="C774" s="62"/>
      <c r="D774" s="27"/>
      <c r="E774" s="27"/>
      <c r="F774" s="42" t="s">
        <v>75</v>
      </c>
    </row>
    <row r="775" spans="1:6" ht="15.75" customHeight="1">
      <c r="A775" s="39"/>
      <c r="B775" s="28"/>
      <c r="C775" s="61"/>
      <c r="D775" s="28"/>
      <c r="E775" s="28"/>
      <c r="F775" s="40" t="s">
        <v>75</v>
      </c>
    </row>
    <row r="776" spans="1:6" ht="15.75" customHeight="1">
      <c r="A776" s="41"/>
      <c r="B776" s="27"/>
      <c r="C776" s="62"/>
      <c r="D776" s="27"/>
      <c r="E776" s="27"/>
      <c r="F776" s="42" t="s">
        <v>75</v>
      </c>
    </row>
    <row r="777" spans="1:6" ht="15.75" customHeight="1">
      <c r="A777" s="39"/>
      <c r="B777" s="28"/>
      <c r="C777" s="61"/>
      <c r="D777" s="28"/>
      <c r="E777" s="28"/>
      <c r="F777" s="40" t="s">
        <v>75</v>
      </c>
    </row>
    <row r="778" spans="1:6" ht="15.75" customHeight="1">
      <c r="A778" s="41"/>
      <c r="B778" s="27"/>
      <c r="C778" s="62"/>
      <c r="D778" s="27"/>
      <c r="E778" s="27"/>
      <c r="F778" s="42" t="s">
        <v>75</v>
      </c>
    </row>
    <row r="779" spans="1:6" ht="15.75" customHeight="1">
      <c r="A779" s="39"/>
      <c r="B779" s="28"/>
      <c r="C779" s="61"/>
      <c r="D779" s="28"/>
      <c r="E779" s="28"/>
      <c r="F779" s="40" t="s">
        <v>75</v>
      </c>
    </row>
    <row r="780" spans="1:6" ht="15.75" customHeight="1">
      <c r="A780" s="41"/>
      <c r="B780" s="27"/>
      <c r="C780" s="62"/>
      <c r="D780" s="27"/>
      <c r="E780" s="27"/>
      <c r="F780" s="42" t="s">
        <v>75</v>
      </c>
    </row>
    <row r="781" spans="1:6" ht="15.75" customHeight="1">
      <c r="A781" s="39"/>
      <c r="B781" s="28"/>
      <c r="C781" s="61"/>
      <c r="D781" s="28"/>
      <c r="E781" s="28"/>
      <c r="F781" s="40" t="s">
        <v>75</v>
      </c>
    </row>
    <row r="782" spans="1:6" ht="15.75" customHeight="1">
      <c r="A782" s="41"/>
      <c r="B782" s="27"/>
      <c r="C782" s="62"/>
      <c r="D782" s="27"/>
      <c r="E782" s="27"/>
      <c r="F782" s="42" t="s">
        <v>75</v>
      </c>
    </row>
    <row r="783" spans="1:6" ht="15.75" customHeight="1">
      <c r="A783" s="39"/>
      <c r="B783" s="28"/>
      <c r="C783" s="61"/>
      <c r="D783" s="28"/>
      <c r="E783" s="28"/>
      <c r="F783" s="40" t="s">
        <v>75</v>
      </c>
    </row>
    <row r="784" spans="1:6" ht="15.75" customHeight="1">
      <c r="A784" s="41"/>
      <c r="B784" s="27"/>
      <c r="C784" s="62"/>
      <c r="D784" s="27"/>
      <c r="E784" s="27"/>
      <c r="F784" s="42" t="s">
        <v>75</v>
      </c>
    </row>
    <row r="785" spans="1:6" ht="15.75" customHeight="1">
      <c r="A785" s="39"/>
      <c r="B785" s="28"/>
      <c r="C785" s="61"/>
      <c r="D785" s="28"/>
      <c r="E785" s="28"/>
      <c r="F785" s="40" t="s">
        <v>75</v>
      </c>
    </row>
    <row r="786" spans="1:6" ht="15.75" customHeight="1">
      <c r="A786" s="41"/>
      <c r="B786" s="27"/>
      <c r="C786" s="62"/>
      <c r="D786" s="27"/>
      <c r="E786" s="27"/>
      <c r="F786" s="42" t="s">
        <v>75</v>
      </c>
    </row>
    <row r="787" spans="1:6" ht="15.75" customHeight="1">
      <c r="A787" s="39"/>
      <c r="B787" s="28"/>
      <c r="C787" s="61"/>
      <c r="D787" s="28"/>
      <c r="E787" s="28"/>
      <c r="F787" s="40" t="s">
        <v>75</v>
      </c>
    </row>
    <row r="788" spans="1:6" ht="15.75" customHeight="1">
      <c r="A788" s="41"/>
      <c r="B788" s="27"/>
      <c r="C788" s="62"/>
      <c r="D788" s="27"/>
      <c r="E788" s="27"/>
      <c r="F788" s="42" t="s">
        <v>75</v>
      </c>
    </row>
    <row r="789" spans="1:6" ht="15.75" customHeight="1">
      <c r="A789" s="39"/>
      <c r="B789" s="28"/>
      <c r="C789" s="61"/>
      <c r="D789" s="28"/>
      <c r="E789" s="28"/>
      <c r="F789" s="40" t="s">
        <v>75</v>
      </c>
    </row>
    <row r="790" spans="1:6" ht="15.75" customHeight="1">
      <c r="A790" s="41"/>
      <c r="B790" s="27"/>
      <c r="C790" s="62"/>
      <c r="D790" s="27"/>
      <c r="E790" s="27"/>
      <c r="F790" s="42" t="s">
        <v>75</v>
      </c>
    </row>
    <row r="791" spans="1:6" ht="15.75" customHeight="1">
      <c r="A791" s="39"/>
      <c r="B791" s="28"/>
      <c r="C791" s="61"/>
      <c r="D791" s="28"/>
      <c r="E791" s="28"/>
      <c r="F791" s="40" t="s">
        <v>75</v>
      </c>
    </row>
    <row r="792" spans="1:6" ht="15.75" customHeight="1">
      <c r="A792" s="41"/>
      <c r="B792" s="27"/>
      <c r="C792" s="62"/>
      <c r="D792" s="27"/>
      <c r="E792" s="27"/>
      <c r="F792" s="42" t="s">
        <v>75</v>
      </c>
    </row>
    <row r="793" spans="1:6" ht="15.75" customHeight="1">
      <c r="A793" s="39"/>
      <c r="B793" s="28"/>
      <c r="C793" s="61"/>
      <c r="D793" s="28"/>
      <c r="E793" s="28"/>
      <c r="F793" s="40" t="s">
        <v>75</v>
      </c>
    </row>
    <row r="794" spans="1:6" ht="15.75" customHeight="1">
      <c r="A794" s="41"/>
      <c r="B794" s="27"/>
      <c r="C794" s="62"/>
      <c r="D794" s="27"/>
      <c r="E794" s="27"/>
      <c r="F794" s="42" t="s">
        <v>75</v>
      </c>
    </row>
    <row r="795" spans="1:6" ht="15.75" customHeight="1">
      <c r="A795" s="39"/>
      <c r="B795" s="28"/>
      <c r="C795" s="61"/>
      <c r="D795" s="28"/>
      <c r="E795" s="28"/>
      <c r="F795" s="40" t="s">
        <v>75</v>
      </c>
    </row>
    <row r="796" spans="1:6" ht="15.75" customHeight="1">
      <c r="A796" s="41"/>
      <c r="B796" s="27"/>
      <c r="C796" s="62"/>
      <c r="D796" s="27"/>
      <c r="E796" s="27"/>
      <c r="F796" s="42" t="s">
        <v>75</v>
      </c>
    </row>
    <row r="797" spans="1:6" ht="15.75" customHeight="1">
      <c r="A797" s="39"/>
      <c r="B797" s="28"/>
      <c r="C797" s="61"/>
      <c r="D797" s="28"/>
      <c r="E797" s="28"/>
      <c r="F797" s="40" t="s">
        <v>75</v>
      </c>
    </row>
    <row r="798" spans="1:6" ht="15.75" customHeight="1">
      <c r="A798" s="41"/>
      <c r="B798" s="27"/>
      <c r="C798" s="62"/>
      <c r="D798" s="27"/>
      <c r="E798" s="27"/>
      <c r="F798" s="42" t="s">
        <v>75</v>
      </c>
    </row>
    <row r="799" spans="1:6" ht="15.75" customHeight="1">
      <c r="A799" s="39"/>
      <c r="B799" s="28"/>
      <c r="C799" s="61"/>
      <c r="D799" s="28"/>
      <c r="E799" s="28"/>
      <c r="F799" s="40" t="s">
        <v>75</v>
      </c>
    </row>
    <row r="800" spans="1:6" ht="15.75" customHeight="1">
      <c r="A800" s="41"/>
      <c r="B800" s="27"/>
      <c r="C800" s="62"/>
      <c r="D800" s="27"/>
      <c r="E800" s="27"/>
      <c r="F800" s="42" t="s">
        <v>75</v>
      </c>
    </row>
    <row r="801" spans="1:6" ht="15.75" customHeight="1">
      <c r="A801" s="39"/>
      <c r="B801" s="28"/>
      <c r="C801" s="61"/>
      <c r="D801" s="28"/>
      <c r="E801" s="28"/>
      <c r="F801" s="40" t="s">
        <v>75</v>
      </c>
    </row>
    <row r="802" spans="1:6" ht="15.75" customHeight="1">
      <c r="A802" s="41"/>
      <c r="B802" s="27"/>
      <c r="C802" s="62"/>
      <c r="D802" s="27"/>
      <c r="E802" s="27"/>
      <c r="F802" s="42" t="s">
        <v>75</v>
      </c>
    </row>
    <row r="803" spans="1:6" ht="15.75" customHeight="1">
      <c r="A803" s="39"/>
      <c r="B803" s="28"/>
      <c r="C803" s="61"/>
      <c r="D803" s="28"/>
      <c r="E803" s="28"/>
      <c r="F803" s="40" t="s">
        <v>75</v>
      </c>
    </row>
    <row r="804" spans="1:6" ht="15.75" customHeight="1">
      <c r="A804" s="41"/>
      <c r="B804" s="27"/>
      <c r="C804" s="62"/>
      <c r="D804" s="27"/>
      <c r="E804" s="27"/>
      <c r="F804" s="42" t="s">
        <v>75</v>
      </c>
    </row>
    <row r="805" spans="1:6" ht="15.75" customHeight="1">
      <c r="A805" s="39"/>
      <c r="B805" s="28"/>
      <c r="C805" s="61"/>
      <c r="D805" s="28"/>
      <c r="E805" s="28"/>
      <c r="F805" s="40" t="s">
        <v>75</v>
      </c>
    </row>
    <row r="806" spans="1:6" ht="15.75" customHeight="1">
      <c r="A806" s="41"/>
      <c r="B806" s="27"/>
      <c r="C806" s="62"/>
      <c r="D806" s="27"/>
      <c r="E806" s="27"/>
      <c r="F806" s="42" t="s">
        <v>75</v>
      </c>
    </row>
    <row r="807" spans="1:6" ht="15.75" customHeight="1">
      <c r="A807" s="39"/>
      <c r="B807" s="28"/>
      <c r="C807" s="61"/>
      <c r="D807" s="28"/>
      <c r="E807" s="28"/>
      <c r="F807" s="40" t="s">
        <v>75</v>
      </c>
    </row>
    <row r="808" spans="1:6" ht="15.75" customHeight="1">
      <c r="A808" s="41"/>
      <c r="B808" s="27"/>
      <c r="C808" s="62"/>
      <c r="D808" s="27"/>
      <c r="E808" s="27"/>
      <c r="F808" s="42" t="s">
        <v>75</v>
      </c>
    </row>
    <row r="809" spans="1:6" ht="15.75" customHeight="1">
      <c r="A809" s="39"/>
      <c r="B809" s="28"/>
      <c r="C809" s="61"/>
      <c r="D809" s="28"/>
      <c r="E809" s="28"/>
      <c r="F809" s="40" t="s">
        <v>75</v>
      </c>
    </row>
    <row r="810" spans="1:6" ht="15.75" customHeight="1">
      <c r="A810" s="41"/>
      <c r="B810" s="27"/>
      <c r="C810" s="62"/>
      <c r="D810" s="27"/>
      <c r="E810" s="27"/>
      <c r="F810" s="42" t="s">
        <v>75</v>
      </c>
    </row>
    <row r="811" spans="1:6" ht="15.75" customHeight="1">
      <c r="A811" s="39"/>
      <c r="B811" s="28"/>
      <c r="C811" s="61"/>
      <c r="D811" s="28"/>
      <c r="E811" s="28"/>
      <c r="F811" s="40" t="s">
        <v>75</v>
      </c>
    </row>
    <row r="812" spans="1:6" ht="15.75" customHeight="1">
      <c r="A812" s="41"/>
      <c r="B812" s="27"/>
      <c r="C812" s="62"/>
      <c r="D812" s="27"/>
      <c r="E812" s="27"/>
      <c r="F812" s="42" t="s">
        <v>75</v>
      </c>
    </row>
    <row r="813" spans="1:6" ht="15.75" customHeight="1">
      <c r="A813" s="39"/>
      <c r="B813" s="28"/>
      <c r="C813" s="61"/>
      <c r="D813" s="28"/>
      <c r="E813" s="28"/>
      <c r="F813" s="40" t="s">
        <v>75</v>
      </c>
    </row>
    <row r="814" spans="1:6" ht="15.75" customHeight="1">
      <c r="A814" s="41"/>
      <c r="B814" s="27"/>
      <c r="C814" s="62"/>
      <c r="D814" s="27"/>
      <c r="E814" s="27"/>
      <c r="F814" s="42" t="s">
        <v>75</v>
      </c>
    </row>
    <row r="815" spans="1:6" ht="15.75" customHeight="1">
      <c r="A815" s="39"/>
      <c r="B815" s="28"/>
      <c r="C815" s="61"/>
      <c r="D815" s="28"/>
      <c r="E815" s="28"/>
      <c r="F815" s="40" t="s">
        <v>75</v>
      </c>
    </row>
    <row r="816" spans="1:6" ht="15.75" customHeight="1">
      <c r="A816" s="41"/>
      <c r="B816" s="27"/>
      <c r="C816" s="62"/>
      <c r="D816" s="27"/>
      <c r="E816" s="27"/>
      <c r="F816" s="42" t="s">
        <v>75</v>
      </c>
    </row>
    <row r="817" spans="1:6" ht="15.75" customHeight="1">
      <c r="A817" s="39"/>
      <c r="B817" s="28"/>
      <c r="C817" s="61"/>
      <c r="D817" s="28"/>
      <c r="E817" s="28"/>
      <c r="F817" s="40" t="s">
        <v>75</v>
      </c>
    </row>
    <row r="818" spans="1:6" ht="15.75" customHeight="1">
      <c r="A818" s="41"/>
      <c r="B818" s="27"/>
      <c r="C818" s="62"/>
      <c r="D818" s="27"/>
      <c r="E818" s="27"/>
      <c r="F818" s="42" t="s">
        <v>75</v>
      </c>
    </row>
    <row r="819" spans="1:6" ht="15.75" customHeight="1">
      <c r="A819" s="39"/>
      <c r="B819" s="28"/>
      <c r="C819" s="61"/>
      <c r="D819" s="28"/>
      <c r="E819" s="28"/>
      <c r="F819" s="40" t="s">
        <v>75</v>
      </c>
    </row>
    <row r="820" spans="1:6" ht="15.75" customHeight="1">
      <c r="A820" s="41"/>
      <c r="B820" s="27"/>
      <c r="C820" s="62"/>
      <c r="D820" s="27"/>
      <c r="E820" s="27"/>
      <c r="F820" s="42" t="s">
        <v>75</v>
      </c>
    </row>
    <row r="821" spans="1:6" ht="15.75" customHeight="1">
      <c r="A821" s="39"/>
      <c r="B821" s="28"/>
      <c r="C821" s="61"/>
      <c r="D821" s="28"/>
      <c r="E821" s="28"/>
      <c r="F821" s="40" t="s">
        <v>75</v>
      </c>
    </row>
    <row r="822" spans="1:6" ht="15.75" customHeight="1">
      <c r="A822" s="41"/>
      <c r="B822" s="27"/>
      <c r="C822" s="62"/>
      <c r="D822" s="27"/>
      <c r="E822" s="27"/>
      <c r="F822" s="42" t="s">
        <v>75</v>
      </c>
    </row>
    <row r="823" spans="1:6" ht="15.75" customHeight="1">
      <c r="A823" s="39"/>
      <c r="B823" s="28"/>
      <c r="C823" s="61"/>
      <c r="D823" s="28"/>
      <c r="E823" s="28"/>
      <c r="F823" s="40" t="s">
        <v>75</v>
      </c>
    </row>
    <row r="824" spans="1:6" ht="15.75" customHeight="1">
      <c r="A824" s="41"/>
      <c r="B824" s="27"/>
      <c r="C824" s="62"/>
      <c r="D824" s="27"/>
      <c r="E824" s="27"/>
      <c r="F824" s="42" t="s">
        <v>75</v>
      </c>
    </row>
    <row r="825" spans="1:6" ht="15.75" customHeight="1">
      <c r="A825" s="39"/>
      <c r="B825" s="28"/>
      <c r="C825" s="61"/>
      <c r="D825" s="28"/>
      <c r="E825" s="28"/>
      <c r="F825" s="40" t="s">
        <v>75</v>
      </c>
    </row>
    <row r="826" spans="1:6" ht="15.75" customHeight="1">
      <c r="A826" s="41"/>
      <c r="B826" s="27"/>
      <c r="C826" s="62"/>
      <c r="D826" s="27"/>
      <c r="E826" s="27"/>
      <c r="F826" s="42" t="s">
        <v>75</v>
      </c>
    </row>
    <row r="827" spans="1:6" ht="15.75" customHeight="1">
      <c r="A827" s="39"/>
      <c r="B827" s="28"/>
      <c r="C827" s="61"/>
      <c r="D827" s="28"/>
      <c r="E827" s="28"/>
      <c r="F827" s="40" t="s">
        <v>75</v>
      </c>
    </row>
    <row r="828" spans="1:6" ht="15.75" customHeight="1">
      <c r="A828" s="41"/>
      <c r="B828" s="27"/>
      <c r="C828" s="62"/>
      <c r="D828" s="27"/>
      <c r="E828" s="27"/>
      <c r="F828" s="42" t="s">
        <v>75</v>
      </c>
    </row>
    <row r="829" spans="1:6" ht="15.75" customHeight="1">
      <c r="A829" s="39"/>
      <c r="B829" s="28"/>
      <c r="C829" s="61"/>
      <c r="D829" s="28"/>
      <c r="E829" s="28"/>
      <c r="F829" s="40" t="s">
        <v>75</v>
      </c>
    </row>
    <row r="830" spans="1:6" ht="15.75" customHeight="1">
      <c r="A830" s="41"/>
      <c r="B830" s="27"/>
      <c r="C830" s="62"/>
      <c r="D830" s="27"/>
      <c r="E830" s="27"/>
      <c r="F830" s="42" t="s">
        <v>75</v>
      </c>
    </row>
    <row r="831" spans="1:6" ht="15.75" customHeight="1">
      <c r="A831" s="39"/>
      <c r="B831" s="28"/>
      <c r="C831" s="61"/>
      <c r="D831" s="28"/>
      <c r="E831" s="28"/>
      <c r="F831" s="40" t="s">
        <v>75</v>
      </c>
    </row>
    <row r="832" spans="1:6" ht="15.75" customHeight="1">
      <c r="A832" s="41"/>
      <c r="B832" s="27"/>
      <c r="C832" s="62"/>
      <c r="D832" s="27"/>
      <c r="E832" s="27"/>
      <c r="F832" s="42" t="s">
        <v>75</v>
      </c>
    </row>
    <row r="833" spans="1:6" ht="15" customHeight="1">
      <c r="A833" s="39"/>
      <c r="B833" s="28"/>
      <c r="C833" s="61"/>
      <c r="D833" s="28"/>
      <c r="E833" s="28"/>
      <c r="F833" s="40" t="s">
        <v>75</v>
      </c>
    </row>
    <row r="834" spans="1:6" ht="15" customHeight="1">
      <c r="A834" s="41"/>
      <c r="B834" s="27"/>
      <c r="C834" s="62"/>
      <c r="D834" s="27"/>
      <c r="E834" s="27"/>
      <c r="F834" s="42" t="s">
        <v>75</v>
      </c>
    </row>
    <row r="835" spans="1:6" ht="15" customHeight="1">
      <c r="A835" s="39"/>
      <c r="B835" s="28"/>
      <c r="C835" s="61"/>
      <c r="D835" s="28"/>
      <c r="E835" s="28"/>
      <c r="F835" s="40" t="s">
        <v>75</v>
      </c>
    </row>
    <row r="836" spans="1:6" ht="15" customHeight="1">
      <c r="A836" s="41"/>
      <c r="B836" s="27"/>
      <c r="C836" s="62"/>
      <c r="D836" s="27"/>
      <c r="E836" s="27"/>
      <c r="F836" s="42" t="s">
        <v>75</v>
      </c>
    </row>
    <row r="837" spans="1:6" ht="15" customHeight="1">
      <c r="A837" s="39"/>
      <c r="B837" s="28"/>
      <c r="C837" s="61"/>
      <c r="D837" s="28"/>
      <c r="E837" s="28"/>
      <c r="F837" s="40" t="s">
        <v>75</v>
      </c>
    </row>
    <row r="838" spans="1:6" ht="15" customHeight="1">
      <c r="A838" s="41"/>
      <c r="B838" s="27"/>
      <c r="C838" s="62"/>
      <c r="D838" s="27"/>
      <c r="E838" s="27"/>
      <c r="F838" s="42" t="s">
        <v>75</v>
      </c>
    </row>
    <row r="839" spans="1:6" ht="15" customHeight="1">
      <c r="A839" s="39"/>
      <c r="B839" s="28"/>
      <c r="C839" s="61"/>
      <c r="D839" s="28"/>
      <c r="E839" s="28"/>
      <c r="F839" s="40" t="s">
        <v>75</v>
      </c>
    </row>
    <row r="840" spans="1:6" ht="15" customHeight="1">
      <c r="A840" s="41"/>
      <c r="B840" s="27"/>
      <c r="C840" s="62"/>
      <c r="D840" s="27"/>
      <c r="E840" s="27"/>
      <c r="F840" s="42" t="s">
        <v>75</v>
      </c>
    </row>
    <row r="841" spans="1:6" ht="15" customHeight="1">
      <c r="A841" s="39"/>
      <c r="B841" s="28"/>
      <c r="C841" s="61"/>
      <c r="D841" s="28"/>
      <c r="E841" s="28"/>
      <c r="F841" s="40" t="s">
        <v>75</v>
      </c>
    </row>
    <row r="842" spans="1:6" ht="15" customHeight="1">
      <c r="A842" s="41"/>
      <c r="B842" s="27"/>
      <c r="C842" s="62"/>
      <c r="D842" s="27"/>
      <c r="E842" s="27"/>
      <c r="F842" s="42" t="s">
        <v>75</v>
      </c>
    </row>
    <row r="843" spans="1:6" ht="15" customHeight="1">
      <c r="A843" s="39"/>
      <c r="B843" s="28"/>
      <c r="C843" s="61"/>
      <c r="D843" s="28"/>
      <c r="E843" s="28"/>
      <c r="F843" s="40" t="s">
        <v>75</v>
      </c>
    </row>
    <row r="844" spans="1:6" ht="15" customHeight="1">
      <c r="A844" s="41"/>
      <c r="B844" s="27"/>
      <c r="C844" s="62"/>
      <c r="D844" s="27"/>
      <c r="E844" s="27"/>
      <c r="F844" s="42" t="s">
        <v>75</v>
      </c>
    </row>
    <row r="845" spans="1:6" ht="15" customHeight="1">
      <c r="A845" s="39"/>
      <c r="B845" s="28"/>
      <c r="C845" s="61"/>
      <c r="D845" s="28"/>
      <c r="E845" s="28"/>
      <c r="F845" s="40" t="s">
        <v>75</v>
      </c>
    </row>
    <row r="846" spans="1:6" ht="15" customHeight="1">
      <c r="A846" s="41"/>
      <c r="B846" s="27"/>
      <c r="C846" s="62"/>
      <c r="D846" s="27"/>
      <c r="E846" s="27"/>
      <c r="F846" s="42" t="s">
        <v>75</v>
      </c>
    </row>
    <row r="847" spans="1:6" ht="15" customHeight="1">
      <c r="A847" s="39"/>
      <c r="B847" s="28"/>
      <c r="C847" s="61"/>
      <c r="D847" s="28"/>
      <c r="E847" s="28"/>
      <c r="F847" s="40" t="s">
        <v>75</v>
      </c>
    </row>
    <row r="848" spans="1:6" ht="15" customHeight="1">
      <c r="A848" s="41"/>
      <c r="B848" s="27"/>
      <c r="C848" s="62"/>
      <c r="D848" s="27"/>
      <c r="E848" s="27"/>
      <c r="F848" s="42" t="s">
        <v>75</v>
      </c>
    </row>
    <row r="849" spans="1:6" ht="15" customHeight="1">
      <c r="A849" s="39"/>
      <c r="B849" s="28"/>
      <c r="C849" s="61"/>
      <c r="D849" s="28"/>
      <c r="E849" s="28"/>
      <c r="F849" s="40" t="s">
        <v>75</v>
      </c>
    </row>
    <row r="850" spans="1:6" ht="15" customHeight="1">
      <c r="A850" s="41"/>
      <c r="B850" s="27"/>
      <c r="C850" s="62"/>
      <c r="D850" s="27"/>
      <c r="E850" s="27"/>
      <c r="F850" s="42" t="s">
        <v>75</v>
      </c>
    </row>
    <row r="851" spans="1:6" ht="15" customHeight="1">
      <c r="A851" s="39"/>
      <c r="B851" s="28"/>
      <c r="C851" s="61"/>
      <c r="D851" s="28"/>
      <c r="E851" s="28"/>
      <c r="F851" s="40" t="s">
        <v>75</v>
      </c>
    </row>
    <row r="852" spans="1:6" ht="15" customHeight="1">
      <c r="A852" s="41"/>
      <c r="B852" s="27"/>
      <c r="C852" s="62"/>
      <c r="D852" s="27"/>
      <c r="E852" s="27"/>
      <c r="F852" s="42" t="s">
        <v>75</v>
      </c>
    </row>
    <row r="853" spans="1:6" ht="15" customHeight="1">
      <c r="A853" s="39"/>
      <c r="B853" s="28"/>
      <c r="C853" s="61"/>
      <c r="D853" s="28"/>
      <c r="E853" s="28"/>
      <c r="F853" s="40" t="s">
        <v>75</v>
      </c>
    </row>
    <row r="854" spans="1:6" ht="15" customHeight="1">
      <c r="A854" s="41"/>
      <c r="B854" s="27"/>
      <c r="C854" s="62"/>
      <c r="D854" s="27"/>
      <c r="E854" s="27"/>
      <c r="F854" s="42" t="s">
        <v>75</v>
      </c>
    </row>
    <row r="855" spans="1:6" ht="15" customHeight="1">
      <c r="A855" s="39"/>
      <c r="B855" s="28"/>
      <c r="C855" s="61"/>
      <c r="D855" s="28"/>
      <c r="E855" s="28"/>
      <c r="F855" s="40" t="s">
        <v>75</v>
      </c>
    </row>
    <row r="856" spans="1:6" ht="15" customHeight="1">
      <c r="A856" s="41"/>
      <c r="B856" s="27"/>
      <c r="C856" s="62"/>
      <c r="D856" s="27"/>
      <c r="E856" s="27"/>
      <c r="F856" s="42" t="s">
        <v>75</v>
      </c>
    </row>
    <row r="857" spans="1:6" ht="15" customHeight="1">
      <c r="A857" s="39"/>
      <c r="B857" s="28"/>
      <c r="C857" s="61"/>
      <c r="D857" s="28"/>
      <c r="E857" s="28"/>
      <c r="F857" s="40" t="s">
        <v>75</v>
      </c>
    </row>
    <row r="858" spans="1:6" ht="15" customHeight="1">
      <c r="A858" s="41"/>
      <c r="B858" s="27"/>
      <c r="C858" s="62"/>
      <c r="D858" s="27"/>
      <c r="E858" s="27"/>
      <c r="F858" s="42" t="s">
        <v>75</v>
      </c>
    </row>
    <row r="859" spans="1:6" ht="15" customHeight="1">
      <c r="A859" s="39"/>
      <c r="B859" s="28"/>
      <c r="C859" s="61"/>
      <c r="D859" s="28"/>
      <c r="E859" s="28"/>
      <c r="F859" s="40" t="s">
        <v>75</v>
      </c>
    </row>
    <row r="860" spans="1:6" ht="15" customHeight="1">
      <c r="A860" s="41"/>
      <c r="B860" s="27"/>
      <c r="C860" s="62"/>
      <c r="D860" s="27"/>
      <c r="E860" s="27"/>
      <c r="F860" s="42" t="s">
        <v>75</v>
      </c>
    </row>
    <row r="861" spans="1:6" ht="15" customHeight="1">
      <c r="A861" s="39"/>
      <c r="B861" s="28"/>
      <c r="C861" s="61"/>
      <c r="D861" s="28"/>
      <c r="E861" s="28"/>
      <c r="F861" s="40" t="s">
        <v>75</v>
      </c>
    </row>
    <row r="862" spans="1:6" ht="15" customHeight="1">
      <c r="A862" s="41"/>
      <c r="B862" s="27"/>
      <c r="C862" s="62"/>
      <c r="D862" s="27"/>
      <c r="E862" s="27"/>
      <c r="F862" s="42" t="s">
        <v>75</v>
      </c>
    </row>
    <row r="863" spans="1:6" ht="15" customHeight="1">
      <c r="A863" s="39"/>
      <c r="B863" s="28"/>
      <c r="C863" s="61"/>
      <c r="D863" s="28"/>
      <c r="E863" s="28"/>
      <c r="F863" s="40" t="s">
        <v>75</v>
      </c>
    </row>
    <row r="864" spans="1:6" ht="15" customHeight="1">
      <c r="A864" s="41"/>
      <c r="B864" s="27"/>
      <c r="C864" s="62"/>
      <c r="D864" s="27"/>
      <c r="E864" s="27"/>
      <c r="F864" s="42" t="s">
        <v>75</v>
      </c>
    </row>
    <row r="865" spans="1:6" ht="15" customHeight="1">
      <c r="A865" s="39"/>
      <c r="B865" s="28"/>
      <c r="C865" s="61"/>
      <c r="D865" s="28"/>
      <c r="E865" s="28"/>
      <c r="F865" s="40" t="s">
        <v>75</v>
      </c>
    </row>
    <row r="866" spans="1:6" ht="15" customHeight="1">
      <c r="A866" s="41"/>
      <c r="B866" s="27"/>
      <c r="C866" s="62"/>
      <c r="D866" s="27"/>
      <c r="E866" s="27"/>
      <c r="F866" s="42" t="s">
        <v>75</v>
      </c>
    </row>
    <row r="867" spans="1:6" ht="15" customHeight="1">
      <c r="A867" s="39"/>
      <c r="B867" s="28"/>
      <c r="C867" s="61"/>
      <c r="D867" s="28"/>
      <c r="E867" s="28"/>
      <c r="F867" s="40" t="s">
        <v>75</v>
      </c>
    </row>
    <row r="868" spans="1:6" ht="15" customHeight="1">
      <c r="A868" s="41"/>
      <c r="B868" s="27"/>
      <c r="C868" s="62"/>
      <c r="D868" s="27"/>
      <c r="E868" s="27"/>
      <c r="F868" s="42" t="s">
        <v>75</v>
      </c>
    </row>
    <row r="869" spans="1:6" ht="15" customHeight="1">
      <c r="A869" s="39"/>
      <c r="B869" s="28"/>
      <c r="C869" s="61"/>
      <c r="D869" s="28"/>
      <c r="E869" s="28"/>
      <c r="F869" s="40" t="s">
        <v>75</v>
      </c>
    </row>
    <row r="870" spans="1:6" ht="15" customHeight="1">
      <c r="A870" s="41"/>
      <c r="B870" s="27"/>
      <c r="C870" s="62"/>
      <c r="D870" s="27"/>
      <c r="E870" s="27"/>
      <c r="F870" s="42" t="s">
        <v>75</v>
      </c>
    </row>
    <row r="871" spans="1:6" ht="15" customHeight="1">
      <c r="A871" s="39"/>
      <c r="B871" s="28"/>
      <c r="C871" s="61"/>
      <c r="D871" s="28"/>
      <c r="E871" s="28"/>
      <c r="F871" s="40" t="s">
        <v>75</v>
      </c>
    </row>
    <row r="872" spans="1:6" ht="15" customHeight="1">
      <c r="A872" s="41"/>
      <c r="B872" s="27"/>
      <c r="C872" s="62"/>
      <c r="D872" s="27"/>
      <c r="E872" s="27"/>
      <c r="F872" s="42" t="s">
        <v>75</v>
      </c>
    </row>
    <row r="873" spans="1:6" ht="15" customHeight="1">
      <c r="A873" s="39"/>
      <c r="B873" s="28"/>
      <c r="C873" s="61"/>
      <c r="D873" s="28"/>
      <c r="E873" s="28"/>
      <c r="F873" s="40" t="s">
        <v>75</v>
      </c>
    </row>
    <row r="874" spans="1:6" ht="15" customHeight="1">
      <c r="A874" s="41"/>
      <c r="B874" s="27"/>
      <c r="C874" s="62"/>
      <c r="D874" s="27"/>
      <c r="E874" s="27"/>
      <c r="F874" s="42" t="s">
        <v>75</v>
      </c>
    </row>
    <row r="875" spans="1:6" ht="15" customHeight="1">
      <c r="A875" s="39"/>
      <c r="B875" s="28"/>
      <c r="C875" s="61"/>
      <c r="D875" s="28"/>
      <c r="E875" s="28"/>
      <c r="F875" s="40" t="s">
        <v>75</v>
      </c>
    </row>
    <row r="876" spans="1:6" ht="15" customHeight="1">
      <c r="A876" s="41"/>
      <c r="B876" s="27"/>
      <c r="C876" s="62"/>
      <c r="D876" s="27"/>
      <c r="E876" s="27"/>
      <c r="F876" s="42" t="s">
        <v>75</v>
      </c>
    </row>
    <row r="877" spans="1:6" ht="15" customHeight="1">
      <c r="A877" s="39"/>
      <c r="B877" s="28"/>
      <c r="C877" s="61"/>
      <c r="D877" s="28"/>
      <c r="E877" s="28"/>
      <c r="F877" s="40" t="s">
        <v>75</v>
      </c>
    </row>
    <row r="878" spans="1:6" ht="15" customHeight="1">
      <c r="A878" s="41"/>
      <c r="B878" s="27"/>
      <c r="C878" s="62"/>
      <c r="D878" s="27"/>
      <c r="E878" s="27"/>
      <c r="F878" s="42" t="s">
        <v>75</v>
      </c>
    </row>
    <row r="879" spans="1:6" ht="15" customHeight="1">
      <c r="A879" s="39"/>
      <c r="B879" s="28"/>
      <c r="C879" s="61"/>
      <c r="D879" s="28"/>
      <c r="E879" s="28"/>
      <c r="F879" s="40" t="s">
        <v>75</v>
      </c>
    </row>
    <row r="880" spans="1:6" ht="15" customHeight="1">
      <c r="A880" s="41"/>
      <c r="B880" s="27"/>
      <c r="C880" s="62"/>
      <c r="D880" s="27"/>
      <c r="E880" s="27"/>
      <c r="F880" s="42" t="s">
        <v>75</v>
      </c>
    </row>
    <row r="881" spans="1:6" ht="15" customHeight="1">
      <c r="A881" s="39"/>
      <c r="B881" s="28"/>
      <c r="C881" s="61"/>
      <c r="D881" s="28"/>
      <c r="E881" s="28"/>
      <c r="F881" s="40" t="s">
        <v>75</v>
      </c>
    </row>
    <row r="882" spans="1:6" ht="15" customHeight="1">
      <c r="A882" s="41"/>
      <c r="B882" s="27"/>
      <c r="C882" s="62"/>
      <c r="D882" s="27"/>
      <c r="E882" s="27"/>
      <c r="F882" s="42" t="s">
        <v>75</v>
      </c>
    </row>
    <row r="883" spans="1:6" ht="15" customHeight="1">
      <c r="A883" s="39"/>
      <c r="B883" s="28"/>
      <c r="C883" s="61"/>
      <c r="D883" s="28"/>
      <c r="E883" s="28"/>
      <c r="F883" s="40" t="s">
        <v>75</v>
      </c>
    </row>
    <row r="884" spans="1:6" ht="15" customHeight="1">
      <c r="A884" s="41"/>
      <c r="B884" s="27"/>
      <c r="C884" s="62"/>
      <c r="D884" s="27"/>
      <c r="E884" s="27"/>
      <c r="F884" s="42" t="s">
        <v>75</v>
      </c>
    </row>
    <row r="885" spans="1:6" ht="15" customHeight="1">
      <c r="A885" s="39"/>
      <c r="B885" s="28"/>
      <c r="C885" s="61"/>
      <c r="D885" s="28"/>
      <c r="E885" s="28"/>
      <c r="F885" s="40" t="s">
        <v>75</v>
      </c>
    </row>
    <row r="886" spans="1:6" ht="15" customHeight="1">
      <c r="A886" s="41"/>
      <c r="B886" s="27"/>
      <c r="C886" s="62"/>
      <c r="D886" s="27"/>
      <c r="E886" s="27"/>
      <c r="F886" s="42" t="s">
        <v>75</v>
      </c>
    </row>
    <row r="887" spans="1:6" ht="15" customHeight="1">
      <c r="A887" s="39"/>
      <c r="B887" s="28"/>
      <c r="C887" s="61"/>
      <c r="D887" s="28"/>
      <c r="E887" s="28"/>
      <c r="F887" s="40" t="s">
        <v>75</v>
      </c>
    </row>
    <row r="888" spans="1:6" ht="15" customHeight="1">
      <c r="A888" s="41"/>
      <c r="B888" s="27"/>
      <c r="C888" s="62"/>
      <c r="D888" s="27"/>
      <c r="E888" s="27"/>
      <c r="F888" s="42" t="s">
        <v>75</v>
      </c>
    </row>
    <row r="889" spans="1:6" ht="15" customHeight="1">
      <c r="A889" s="39"/>
      <c r="B889" s="28"/>
      <c r="C889" s="61"/>
      <c r="D889" s="28"/>
      <c r="E889" s="28"/>
      <c r="F889" s="40" t="s">
        <v>75</v>
      </c>
    </row>
    <row r="890" spans="1:6" ht="15" customHeight="1">
      <c r="A890" s="41"/>
      <c r="B890" s="27"/>
      <c r="C890" s="62"/>
      <c r="D890" s="27"/>
      <c r="E890" s="27"/>
      <c r="F890" s="42" t="s">
        <v>75</v>
      </c>
    </row>
    <row r="891" spans="1:6" ht="15" customHeight="1">
      <c r="A891" s="39"/>
      <c r="B891" s="28"/>
      <c r="C891" s="61"/>
      <c r="D891" s="28"/>
      <c r="E891" s="28"/>
      <c r="F891" s="40" t="s">
        <v>75</v>
      </c>
    </row>
    <row r="892" spans="1:6" ht="15" customHeight="1">
      <c r="A892" s="41"/>
      <c r="B892" s="27"/>
      <c r="C892" s="62"/>
      <c r="D892" s="27"/>
      <c r="E892" s="27"/>
      <c r="F892" s="42" t="s">
        <v>75</v>
      </c>
    </row>
    <row r="893" spans="1:6" ht="15" customHeight="1">
      <c r="A893" s="39"/>
      <c r="B893" s="28"/>
      <c r="C893" s="61"/>
      <c r="D893" s="28"/>
      <c r="E893" s="28"/>
      <c r="F893" s="40" t="s">
        <v>75</v>
      </c>
    </row>
    <row r="894" spans="1:6" ht="15" customHeight="1">
      <c r="A894" s="41"/>
      <c r="B894" s="27"/>
      <c r="C894" s="62"/>
      <c r="D894" s="27"/>
      <c r="E894" s="27"/>
      <c r="F894" s="42" t="s">
        <v>75</v>
      </c>
    </row>
    <row r="895" spans="1:6" ht="15" customHeight="1">
      <c r="A895" s="39"/>
      <c r="B895" s="28"/>
      <c r="C895" s="61"/>
      <c r="D895" s="28"/>
      <c r="E895" s="28"/>
      <c r="F895" s="40" t="s">
        <v>75</v>
      </c>
    </row>
    <row r="896" spans="1:6" ht="15" customHeight="1">
      <c r="A896" s="41"/>
      <c r="B896" s="27"/>
      <c r="C896" s="62"/>
      <c r="D896" s="27"/>
      <c r="E896" s="27"/>
      <c r="F896" s="42" t="s">
        <v>75</v>
      </c>
    </row>
    <row r="897" spans="1:6" ht="15" customHeight="1">
      <c r="A897" s="39"/>
      <c r="B897" s="28"/>
      <c r="C897" s="61"/>
      <c r="D897" s="28"/>
      <c r="E897" s="28"/>
      <c r="F897" s="40" t="s">
        <v>75</v>
      </c>
    </row>
    <row r="898" spans="1:6" ht="15" customHeight="1">
      <c r="A898" s="41"/>
      <c r="B898" s="27"/>
      <c r="C898" s="62"/>
      <c r="D898" s="27"/>
      <c r="E898" s="27"/>
      <c r="F898" s="42" t="s">
        <v>75</v>
      </c>
    </row>
    <row r="899" spans="1:6" ht="15" customHeight="1">
      <c r="A899" s="39"/>
      <c r="B899" s="28"/>
      <c r="C899" s="61"/>
      <c r="D899" s="28"/>
      <c r="E899" s="28"/>
      <c r="F899" s="40" t="s">
        <v>75</v>
      </c>
    </row>
    <row r="900" spans="1:6" ht="15" customHeight="1">
      <c r="A900" s="41"/>
      <c r="B900" s="27"/>
      <c r="C900" s="62"/>
      <c r="D900" s="27"/>
      <c r="E900" s="27"/>
      <c r="F900" s="42" t="s">
        <v>75</v>
      </c>
    </row>
    <row r="901" spans="1:6" ht="15" customHeight="1">
      <c r="A901" s="39"/>
      <c r="B901" s="28"/>
      <c r="C901" s="61"/>
      <c r="D901" s="28"/>
      <c r="E901" s="28"/>
      <c r="F901" s="40" t="s">
        <v>75</v>
      </c>
    </row>
    <row r="902" spans="1:6" ht="15" customHeight="1">
      <c r="A902" s="41"/>
      <c r="B902" s="27"/>
      <c r="C902" s="62"/>
      <c r="D902" s="27"/>
      <c r="E902" s="27"/>
      <c r="F902" s="42" t="s">
        <v>75</v>
      </c>
    </row>
    <row r="903" spans="1:6" ht="15" customHeight="1">
      <c r="A903" s="39"/>
      <c r="B903" s="28"/>
      <c r="C903" s="61"/>
      <c r="D903" s="28"/>
      <c r="E903" s="28"/>
      <c r="F903" s="40" t="s">
        <v>75</v>
      </c>
    </row>
    <row r="904" spans="1:6" ht="15" customHeight="1">
      <c r="A904" s="41"/>
      <c r="B904" s="27"/>
      <c r="C904" s="62"/>
      <c r="D904" s="27"/>
      <c r="E904" s="27"/>
      <c r="F904" s="42" t="s">
        <v>75</v>
      </c>
    </row>
    <row r="905" spans="1:6" ht="15" customHeight="1">
      <c r="A905" s="39"/>
      <c r="B905" s="28"/>
      <c r="C905" s="61"/>
      <c r="D905" s="28"/>
      <c r="E905" s="28"/>
      <c r="F905" s="40" t="s">
        <v>75</v>
      </c>
    </row>
    <row r="906" spans="1:6" ht="15" customHeight="1">
      <c r="A906" s="41"/>
      <c r="B906" s="27"/>
      <c r="C906" s="62"/>
      <c r="D906" s="27"/>
      <c r="E906" s="27"/>
      <c r="F906" s="42" t="s">
        <v>75</v>
      </c>
    </row>
    <row r="907" spans="1:6" ht="15" customHeight="1">
      <c r="A907" s="39"/>
      <c r="B907" s="28"/>
      <c r="C907" s="61"/>
      <c r="D907" s="28"/>
      <c r="E907" s="28"/>
      <c r="F907" s="40" t="s">
        <v>75</v>
      </c>
    </row>
    <row r="908" spans="1:6" ht="15" customHeight="1">
      <c r="A908" s="41"/>
      <c r="B908" s="27"/>
      <c r="C908" s="62"/>
      <c r="D908" s="27"/>
      <c r="E908" s="27"/>
      <c r="F908" s="42" t="s">
        <v>75</v>
      </c>
    </row>
    <row r="909" spans="1:6" ht="15" customHeight="1">
      <c r="A909" s="39"/>
      <c r="B909" s="28"/>
      <c r="C909" s="61"/>
      <c r="D909" s="28"/>
      <c r="E909" s="28"/>
      <c r="F909" s="40" t="s">
        <v>75</v>
      </c>
    </row>
    <row r="910" spans="1:6" ht="15" customHeight="1">
      <c r="A910" s="41"/>
      <c r="B910" s="27"/>
      <c r="C910" s="62"/>
      <c r="D910" s="27"/>
      <c r="E910" s="27"/>
      <c r="F910" s="42" t="s">
        <v>75</v>
      </c>
    </row>
    <row r="911" spans="1:6" ht="15" customHeight="1">
      <c r="A911" s="39"/>
      <c r="B911" s="28"/>
      <c r="C911" s="61"/>
      <c r="D911" s="28"/>
      <c r="E911" s="28"/>
      <c r="F911" s="40" t="s">
        <v>75</v>
      </c>
    </row>
    <row r="912" spans="1:6" ht="15" customHeight="1">
      <c r="A912" s="41"/>
      <c r="B912" s="27"/>
      <c r="C912" s="62"/>
      <c r="D912" s="27"/>
      <c r="E912" s="27"/>
      <c r="F912" s="42" t="s">
        <v>75</v>
      </c>
    </row>
    <row r="913" spans="1:6" ht="15" customHeight="1">
      <c r="A913" s="39"/>
      <c r="B913" s="28"/>
      <c r="C913" s="61"/>
      <c r="D913" s="28"/>
      <c r="E913" s="28"/>
      <c r="F913" s="40" t="s">
        <v>75</v>
      </c>
    </row>
    <row r="914" spans="1:6" ht="15" customHeight="1">
      <c r="A914" s="41"/>
      <c r="B914" s="27"/>
      <c r="C914" s="62"/>
      <c r="D914" s="27"/>
      <c r="E914" s="27"/>
      <c r="F914" s="42" t="s">
        <v>75</v>
      </c>
    </row>
    <row r="915" spans="1:6" ht="15" customHeight="1">
      <c r="A915" s="39"/>
      <c r="B915" s="28"/>
      <c r="C915" s="61"/>
      <c r="D915" s="28"/>
      <c r="E915" s="28"/>
      <c r="F915" s="40" t="s">
        <v>75</v>
      </c>
    </row>
    <row r="916" spans="1:6" ht="15" customHeight="1">
      <c r="A916" s="41"/>
      <c r="B916" s="27"/>
      <c r="C916" s="62"/>
      <c r="D916" s="27"/>
      <c r="E916" s="27"/>
      <c r="F916" s="42" t="s">
        <v>75</v>
      </c>
    </row>
    <row r="917" spans="1:6" ht="15" customHeight="1">
      <c r="A917" s="39"/>
      <c r="B917" s="28"/>
      <c r="C917" s="61"/>
      <c r="D917" s="28"/>
      <c r="E917" s="28"/>
      <c r="F917" s="40" t="s">
        <v>75</v>
      </c>
    </row>
    <row r="918" spans="1:6" ht="15" customHeight="1">
      <c r="A918" s="41"/>
      <c r="B918" s="27"/>
      <c r="C918" s="62"/>
      <c r="D918" s="27"/>
      <c r="E918" s="27"/>
      <c r="F918" s="42" t="s">
        <v>75</v>
      </c>
    </row>
    <row r="919" spans="1:6" ht="15" customHeight="1">
      <c r="A919" s="39"/>
      <c r="B919" s="28"/>
      <c r="C919" s="61"/>
      <c r="D919" s="28"/>
      <c r="E919" s="28"/>
      <c r="F919" s="40" t="s">
        <v>75</v>
      </c>
    </row>
    <row r="920" spans="1:6" ht="15" customHeight="1">
      <c r="A920" s="41"/>
      <c r="B920" s="27"/>
      <c r="C920" s="62"/>
      <c r="D920" s="27"/>
      <c r="E920" s="27"/>
      <c r="F920" s="42" t="s">
        <v>75</v>
      </c>
    </row>
    <row r="921" spans="1:6" ht="15" customHeight="1">
      <c r="A921" s="39"/>
      <c r="B921" s="28"/>
      <c r="C921" s="61"/>
      <c r="D921" s="28"/>
      <c r="E921" s="28"/>
      <c r="F921" s="40" t="s">
        <v>75</v>
      </c>
    </row>
    <row r="922" spans="1:6" ht="15" customHeight="1">
      <c r="A922" s="41"/>
      <c r="B922" s="27"/>
      <c r="C922" s="62"/>
      <c r="D922" s="27"/>
      <c r="E922" s="27"/>
      <c r="F922" s="42" t="s">
        <v>75</v>
      </c>
    </row>
    <row r="923" spans="1:6" ht="15" customHeight="1">
      <c r="A923" s="39"/>
      <c r="B923" s="28"/>
      <c r="C923" s="61"/>
      <c r="D923" s="28"/>
      <c r="E923" s="28"/>
      <c r="F923" s="40" t="s">
        <v>75</v>
      </c>
    </row>
    <row r="924" spans="1:6" ht="15" customHeight="1">
      <c r="A924" s="41"/>
      <c r="B924" s="27"/>
      <c r="C924" s="62"/>
      <c r="D924" s="27"/>
      <c r="E924" s="27"/>
      <c r="F924" s="42" t="s">
        <v>75</v>
      </c>
    </row>
    <row r="925" spans="1:6" ht="15" customHeight="1">
      <c r="A925" s="39"/>
      <c r="B925" s="28"/>
      <c r="C925" s="61"/>
      <c r="D925" s="28"/>
      <c r="E925" s="28"/>
      <c r="F925" s="40" t="s">
        <v>75</v>
      </c>
    </row>
    <row r="926" spans="1:6" ht="15" customHeight="1">
      <c r="A926" s="41"/>
      <c r="B926" s="27"/>
      <c r="C926" s="62"/>
      <c r="D926" s="27"/>
      <c r="E926" s="27"/>
      <c r="F926" s="42" t="s">
        <v>75</v>
      </c>
    </row>
    <row r="927" spans="1:6" ht="15" customHeight="1">
      <c r="A927" s="39"/>
      <c r="B927" s="28"/>
      <c r="C927" s="61"/>
      <c r="D927" s="28"/>
      <c r="E927" s="28"/>
      <c r="F927" s="40" t="s">
        <v>75</v>
      </c>
    </row>
    <row r="928" spans="1:6" ht="15" customHeight="1">
      <c r="A928" s="41"/>
      <c r="B928" s="27"/>
      <c r="C928" s="62"/>
      <c r="D928" s="27"/>
      <c r="E928" s="27"/>
      <c r="F928" s="42" t="s">
        <v>75</v>
      </c>
    </row>
    <row r="929" spans="1:6" ht="15" customHeight="1">
      <c r="A929" s="39"/>
      <c r="B929" s="28"/>
      <c r="C929" s="61"/>
      <c r="D929" s="28"/>
      <c r="E929" s="28"/>
      <c r="F929" s="40" t="s">
        <v>75</v>
      </c>
    </row>
    <row r="930" spans="1:6" ht="15" customHeight="1">
      <c r="A930" s="41"/>
      <c r="B930" s="27"/>
      <c r="C930" s="62"/>
      <c r="D930" s="27"/>
      <c r="E930" s="27"/>
      <c r="F930" s="42" t="s">
        <v>75</v>
      </c>
    </row>
    <row r="931" spans="1:6" ht="15" customHeight="1">
      <c r="A931" s="39"/>
      <c r="B931" s="28"/>
      <c r="C931" s="61"/>
      <c r="D931" s="28"/>
      <c r="E931" s="28"/>
      <c r="F931" s="40" t="s">
        <v>75</v>
      </c>
    </row>
    <row r="932" spans="1:6" ht="15" customHeight="1">
      <c r="A932" s="41"/>
      <c r="B932" s="27"/>
      <c r="C932" s="62"/>
      <c r="D932" s="27"/>
      <c r="E932" s="27"/>
      <c r="F932" s="42" t="s">
        <v>75</v>
      </c>
    </row>
    <row r="933" spans="1:6" ht="15" customHeight="1">
      <c r="A933" s="39"/>
      <c r="B933" s="28"/>
      <c r="C933" s="61"/>
      <c r="D933" s="28"/>
      <c r="E933" s="28"/>
      <c r="F933" s="40" t="s">
        <v>75</v>
      </c>
    </row>
    <row r="934" spans="1:6" ht="15" customHeight="1">
      <c r="A934" s="41"/>
      <c r="B934" s="27"/>
      <c r="C934" s="62"/>
      <c r="D934" s="27"/>
      <c r="E934" s="27"/>
      <c r="F934" s="42" t="s">
        <v>75</v>
      </c>
    </row>
    <row r="935" spans="1:6" ht="15" customHeight="1">
      <c r="A935" s="39"/>
      <c r="B935" s="28"/>
      <c r="C935" s="61"/>
      <c r="D935" s="28"/>
      <c r="E935" s="28"/>
      <c r="F935" s="40" t="s">
        <v>75</v>
      </c>
    </row>
    <row r="936" spans="1:6" ht="15" customHeight="1">
      <c r="A936" s="41"/>
      <c r="B936" s="27"/>
      <c r="C936" s="62"/>
      <c r="D936" s="27"/>
      <c r="E936" s="27"/>
      <c r="F936" s="42" t="s">
        <v>75</v>
      </c>
    </row>
    <row r="937" spans="1:6" ht="15" customHeight="1">
      <c r="A937" s="39"/>
      <c r="B937" s="28"/>
      <c r="C937" s="61"/>
      <c r="D937" s="28"/>
      <c r="E937" s="28"/>
      <c r="F937" s="40" t="s">
        <v>75</v>
      </c>
    </row>
    <row r="938" spans="1:6" ht="15" customHeight="1">
      <c r="A938" s="41"/>
      <c r="B938" s="27"/>
      <c r="C938" s="62"/>
      <c r="D938" s="27"/>
      <c r="E938" s="27"/>
      <c r="F938" s="42" t="s">
        <v>75</v>
      </c>
    </row>
    <row r="939" spans="1:6" ht="15" customHeight="1">
      <c r="A939" s="39"/>
      <c r="B939" s="28"/>
      <c r="C939" s="61"/>
      <c r="D939" s="28"/>
      <c r="E939" s="28"/>
      <c r="F939" s="40" t="s">
        <v>75</v>
      </c>
    </row>
    <row r="940" spans="1:6" ht="15" customHeight="1">
      <c r="A940" s="41"/>
      <c r="B940" s="27"/>
      <c r="C940" s="62"/>
      <c r="D940" s="27"/>
      <c r="E940" s="27"/>
      <c r="F940" s="42" t="s">
        <v>75</v>
      </c>
    </row>
    <row r="941" spans="1:6" ht="15" customHeight="1">
      <c r="A941" s="39"/>
      <c r="B941" s="28"/>
      <c r="C941" s="61"/>
      <c r="D941" s="28"/>
      <c r="E941" s="28"/>
      <c r="F941" s="40" t="s">
        <v>75</v>
      </c>
    </row>
    <row r="942" spans="1:6" ht="15" customHeight="1">
      <c r="A942" s="41"/>
      <c r="B942" s="27"/>
      <c r="C942" s="62"/>
      <c r="D942" s="27"/>
      <c r="E942" s="27"/>
      <c r="F942" s="42" t="s">
        <v>75</v>
      </c>
    </row>
    <row r="943" spans="1:6" ht="15" customHeight="1">
      <c r="A943" s="39"/>
      <c r="B943" s="28"/>
      <c r="C943" s="61"/>
      <c r="D943" s="28"/>
      <c r="E943" s="28"/>
      <c r="F943" s="40" t="s">
        <v>75</v>
      </c>
    </row>
    <row r="944" spans="1:6" ht="15" customHeight="1">
      <c r="A944" s="41"/>
      <c r="B944" s="27"/>
      <c r="C944" s="62"/>
      <c r="D944" s="27"/>
      <c r="E944" s="27"/>
      <c r="F944" s="42" t="s">
        <v>75</v>
      </c>
    </row>
    <row r="945" spans="1:6" ht="15" customHeight="1">
      <c r="A945" s="39"/>
      <c r="B945" s="28"/>
      <c r="C945" s="61"/>
      <c r="D945" s="28"/>
      <c r="E945" s="28"/>
      <c r="F945" s="40" t="s">
        <v>75</v>
      </c>
    </row>
    <row r="946" spans="1:6" ht="15" customHeight="1">
      <c r="A946" s="41"/>
      <c r="B946" s="27"/>
      <c r="C946" s="62"/>
      <c r="D946" s="27"/>
      <c r="E946" s="27"/>
      <c r="F946" s="42" t="s">
        <v>75</v>
      </c>
    </row>
    <row r="947" spans="1:6" ht="15" customHeight="1">
      <c r="A947" s="39"/>
      <c r="B947" s="28"/>
      <c r="C947" s="61"/>
      <c r="D947" s="28"/>
      <c r="E947" s="28"/>
      <c r="F947" s="40" t="s">
        <v>75</v>
      </c>
    </row>
    <row r="948" spans="1:6" ht="15" customHeight="1">
      <c r="A948" s="41"/>
      <c r="B948" s="27"/>
      <c r="C948" s="62"/>
      <c r="D948" s="27"/>
      <c r="E948" s="27"/>
      <c r="F948" s="42" t="s">
        <v>75</v>
      </c>
    </row>
    <row r="949" spans="1:6" ht="15" customHeight="1">
      <c r="A949" s="39"/>
      <c r="B949" s="28"/>
      <c r="C949" s="61"/>
      <c r="D949" s="28"/>
      <c r="E949" s="28"/>
      <c r="F949" s="40" t="s">
        <v>75</v>
      </c>
    </row>
    <row r="950" spans="1:6" ht="15" customHeight="1">
      <c r="A950" s="41"/>
      <c r="B950" s="27"/>
      <c r="C950" s="62"/>
      <c r="D950" s="27"/>
      <c r="E950" s="27"/>
      <c r="F950" s="42" t="s">
        <v>75</v>
      </c>
    </row>
    <row r="951" spans="1:6" ht="15" customHeight="1">
      <c r="A951" s="39"/>
      <c r="B951" s="28"/>
      <c r="C951" s="61"/>
      <c r="D951" s="28"/>
      <c r="E951" s="28"/>
      <c r="F951" s="40" t="s">
        <v>75</v>
      </c>
    </row>
    <row r="952" spans="1:6" ht="15" customHeight="1">
      <c r="A952" s="41"/>
      <c r="B952" s="27"/>
      <c r="C952" s="62"/>
      <c r="D952" s="27"/>
      <c r="E952" s="27"/>
      <c r="F952" s="42" t="s">
        <v>75</v>
      </c>
    </row>
    <row r="953" spans="1:6" ht="15" customHeight="1">
      <c r="A953" s="39"/>
      <c r="B953" s="28"/>
      <c r="C953" s="61"/>
      <c r="D953" s="28"/>
      <c r="E953" s="28"/>
      <c r="F953" s="40" t="s">
        <v>75</v>
      </c>
    </row>
    <row r="954" spans="1:6" ht="15" customHeight="1">
      <c r="A954" s="41"/>
      <c r="B954" s="27"/>
      <c r="C954" s="62"/>
      <c r="D954" s="27"/>
      <c r="E954" s="27"/>
      <c r="F954" s="42" t="s">
        <v>75</v>
      </c>
    </row>
    <row r="955" spans="1:6" ht="15" customHeight="1">
      <c r="A955" s="39"/>
      <c r="B955" s="28"/>
      <c r="C955" s="61"/>
      <c r="D955" s="28"/>
      <c r="E955" s="28"/>
      <c r="F955" s="40" t="s">
        <v>75</v>
      </c>
    </row>
    <row r="956" spans="1:6" ht="15" customHeight="1">
      <c r="A956" s="41"/>
      <c r="B956" s="27"/>
      <c r="C956" s="62"/>
      <c r="D956" s="27"/>
      <c r="E956" s="27"/>
      <c r="F956" s="42" t="s">
        <v>75</v>
      </c>
    </row>
    <row r="957" spans="1:6" ht="15" customHeight="1">
      <c r="A957" s="39"/>
      <c r="B957" s="28"/>
      <c r="C957" s="61"/>
      <c r="D957" s="28"/>
      <c r="E957" s="28"/>
      <c r="F957" s="40" t="s">
        <v>75</v>
      </c>
    </row>
    <row r="958" spans="1:6" ht="15" customHeight="1">
      <c r="A958" s="41"/>
      <c r="B958" s="27"/>
      <c r="C958" s="62"/>
      <c r="D958" s="27"/>
      <c r="E958" s="27"/>
      <c r="F958" s="42" t="s">
        <v>75</v>
      </c>
    </row>
    <row r="959" spans="1:6" ht="15" customHeight="1">
      <c r="A959" s="39"/>
      <c r="B959" s="28"/>
      <c r="C959" s="61"/>
      <c r="D959" s="28"/>
      <c r="E959" s="28"/>
      <c r="F959" s="40" t="s">
        <v>75</v>
      </c>
    </row>
    <row r="960" spans="1:6" ht="15" customHeight="1">
      <c r="A960" s="41"/>
      <c r="B960" s="27"/>
      <c r="C960" s="62"/>
      <c r="D960" s="27"/>
      <c r="E960" s="27"/>
      <c r="F960" s="42" t="s">
        <v>75</v>
      </c>
    </row>
    <row r="961" spans="1:6" ht="15" customHeight="1">
      <c r="A961" s="39"/>
      <c r="B961" s="28"/>
      <c r="C961" s="61"/>
      <c r="D961" s="28"/>
      <c r="E961" s="28"/>
      <c r="F961" s="40" t="s">
        <v>75</v>
      </c>
    </row>
    <row r="962" spans="1:6" ht="15" customHeight="1">
      <c r="A962" s="41"/>
      <c r="B962" s="27"/>
      <c r="C962" s="62"/>
      <c r="D962" s="27"/>
      <c r="E962" s="27"/>
      <c r="F962" s="42" t="s">
        <v>75</v>
      </c>
    </row>
    <row r="963" spans="1:6" ht="15" customHeight="1">
      <c r="A963" s="39"/>
      <c r="B963" s="28"/>
      <c r="C963" s="61"/>
      <c r="D963" s="28"/>
      <c r="E963" s="28"/>
      <c r="F963" s="40" t="s">
        <v>75</v>
      </c>
    </row>
    <row r="964" spans="1:6" ht="15" customHeight="1">
      <c r="A964" s="41"/>
      <c r="B964" s="27"/>
      <c r="C964" s="62"/>
      <c r="D964" s="27"/>
      <c r="E964" s="27"/>
      <c r="F964" s="42" t="s">
        <v>75</v>
      </c>
    </row>
    <row r="965" spans="1:6" ht="15" customHeight="1">
      <c r="A965" s="39"/>
      <c r="B965" s="28"/>
      <c r="C965" s="61"/>
      <c r="D965" s="28"/>
      <c r="E965" s="28"/>
      <c r="F965" s="40" t="s">
        <v>75</v>
      </c>
    </row>
    <row r="966" spans="1:6" ht="15" customHeight="1">
      <c r="A966" s="41"/>
      <c r="B966" s="27"/>
      <c r="C966" s="62"/>
      <c r="D966" s="27"/>
      <c r="E966" s="27"/>
      <c r="F966" s="42" t="s">
        <v>75</v>
      </c>
    </row>
    <row r="967" spans="1:6" ht="15" customHeight="1">
      <c r="A967" s="39"/>
      <c r="B967" s="28"/>
      <c r="C967" s="61"/>
      <c r="D967" s="28"/>
      <c r="E967" s="28"/>
      <c r="F967" s="40" t="s">
        <v>75</v>
      </c>
    </row>
    <row r="968" spans="1:6" ht="15" customHeight="1">
      <c r="A968" s="41"/>
      <c r="B968" s="27"/>
      <c r="C968" s="62"/>
      <c r="D968" s="27"/>
      <c r="E968" s="27"/>
      <c r="F968" s="42" t="s">
        <v>75</v>
      </c>
    </row>
    <row r="969" spans="1:6" ht="15" customHeight="1">
      <c r="A969" s="39"/>
      <c r="B969" s="28"/>
      <c r="C969" s="61"/>
      <c r="D969" s="28"/>
      <c r="E969" s="28"/>
      <c r="F969" s="40" t="s">
        <v>75</v>
      </c>
    </row>
    <row r="970" spans="1:6" ht="15" customHeight="1">
      <c r="A970" s="41"/>
      <c r="B970" s="27"/>
      <c r="C970" s="62"/>
      <c r="D970" s="27"/>
      <c r="E970" s="27"/>
      <c r="F970" s="42" t="s">
        <v>75</v>
      </c>
    </row>
    <row r="971" spans="1:6" ht="15" customHeight="1">
      <c r="A971" s="39"/>
      <c r="B971" s="28"/>
      <c r="C971" s="61"/>
      <c r="D971" s="28"/>
      <c r="E971" s="28"/>
      <c r="F971" s="40" t="s">
        <v>75</v>
      </c>
    </row>
    <row r="972" spans="1:6" ht="15" customHeight="1">
      <c r="A972" s="41"/>
      <c r="B972" s="27"/>
      <c r="C972" s="62"/>
      <c r="D972" s="27"/>
      <c r="E972" s="27"/>
      <c r="F972" s="42" t="s">
        <v>75</v>
      </c>
    </row>
    <row r="973" spans="1:6" ht="15" customHeight="1">
      <c r="A973" s="39"/>
      <c r="B973" s="28"/>
      <c r="C973" s="61"/>
      <c r="D973" s="28"/>
      <c r="E973" s="28"/>
      <c r="F973" s="40" t="s">
        <v>75</v>
      </c>
    </row>
    <row r="974" spans="1:6" ht="15" customHeight="1">
      <c r="A974" s="41"/>
      <c r="B974" s="27"/>
      <c r="C974" s="62"/>
      <c r="D974" s="27"/>
      <c r="E974" s="27"/>
      <c r="F974" s="42" t="s">
        <v>75</v>
      </c>
    </row>
    <row r="975" spans="1:6" ht="15" customHeight="1">
      <c r="A975" s="39"/>
      <c r="B975" s="28"/>
      <c r="C975" s="61"/>
      <c r="D975" s="28"/>
      <c r="E975" s="28"/>
      <c r="F975" s="40" t="s">
        <v>75</v>
      </c>
    </row>
    <row r="976" spans="1:6" ht="15" customHeight="1">
      <c r="A976" s="41"/>
      <c r="B976" s="27"/>
      <c r="C976" s="62"/>
      <c r="D976" s="27"/>
      <c r="E976" s="27"/>
      <c r="F976" s="42" t="s">
        <v>75</v>
      </c>
    </row>
    <row r="977" spans="1:6" ht="15" customHeight="1">
      <c r="A977" s="39"/>
      <c r="B977" s="28"/>
      <c r="C977" s="61"/>
      <c r="D977" s="28"/>
      <c r="E977" s="28"/>
      <c r="F977" s="40" t="s">
        <v>75</v>
      </c>
    </row>
    <row r="978" spans="1:6" ht="15" customHeight="1">
      <c r="A978" s="41"/>
      <c r="B978" s="27"/>
      <c r="C978" s="62"/>
      <c r="D978" s="27"/>
      <c r="E978" s="27"/>
      <c r="F978" s="42" t="s">
        <v>75</v>
      </c>
    </row>
    <row r="979" spans="1:6" ht="15" customHeight="1">
      <c r="A979" s="39"/>
      <c r="B979" s="28"/>
      <c r="C979" s="61"/>
      <c r="D979" s="28"/>
      <c r="E979" s="28"/>
      <c r="F979" s="40" t="s">
        <v>75</v>
      </c>
    </row>
    <row r="980" spans="1:6" ht="15" customHeight="1">
      <c r="A980" s="41"/>
      <c r="B980" s="27"/>
      <c r="C980" s="62"/>
      <c r="D980" s="27"/>
      <c r="E980" s="27"/>
      <c r="F980" s="42" t="s">
        <v>75</v>
      </c>
    </row>
    <row r="981" spans="1:6" ht="15" customHeight="1">
      <c r="A981" s="39"/>
      <c r="B981" s="28"/>
      <c r="C981" s="61"/>
      <c r="D981" s="28"/>
      <c r="E981" s="28"/>
      <c r="F981" s="40" t="s">
        <v>75</v>
      </c>
    </row>
    <row r="982" spans="1:6" ht="15" customHeight="1">
      <c r="A982" s="41"/>
      <c r="B982" s="27"/>
      <c r="C982" s="62"/>
      <c r="D982" s="27"/>
      <c r="E982" s="27"/>
      <c r="F982" s="42" t="s">
        <v>75</v>
      </c>
    </row>
    <row r="983" spans="1:6" ht="15" customHeight="1">
      <c r="A983" s="39"/>
      <c r="B983" s="28"/>
      <c r="C983" s="61"/>
      <c r="D983" s="28"/>
      <c r="E983" s="28"/>
      <c r="F983" s="40" t="s">
        <v>75</v>
      </c>
    </row>
    <row r="984" spans="1:6" ht="15" customHeight="1">
      <c r="A984" s="41"/>
      <c r="B984" s="27"/>
      <c r="C984" s="62"/>
      <c r="D984" s="27"/>
      <c r="E984" s="27"/>
      <c r="F984" s="42" t="s">
        <v>75</v>
      </c>
    </row>
    <row r="985" spans="1:6" ht="15" customHeight="1">
      <c r="A985" s="39"/>
      <c r="B985" s="28"/>
      <c r="C985" s="61"/>
      <c r="D985" s="28"/>
      <c r="E985" s="28"/>
      <c r="F985" s="40" t="s">
        <v>75</v>
      </c>
    </row>
    <row r="986" spans="1:6" ht="15" customHeight="1">
      <c r="A986" s="41"/>
      <c r="B986" s="27"/>
      <c r="C986" s="62"/>
      <c r="D986" s="27"/>
      <c r="E986" s="27"/>
      <c r="F986" s="42" t="s">
        <v>75</v>
      </c>
    </row>
    <row r="987" spans="1:6" ht="15" customHeight="1">
      <c r="A987" s="39"/>
      <c r="B987" s="28"/>
      <c r="C987" s="61"/>
      <c r="D987" s="28"/>
      <c r="E987" s="28"/>
      <c r="F987" s="40" t="s">
        <v>75</v>
      </c>
    </row>
    <row r="988" spans="1:6" ht="15" customHeight="1">
      <c r="A988" s="41"/>
      <c r="B988" s="27"/>
      <c r="C988" s="62"/>
      <c r="D988" s="27"/>
      <c r="E988" s="27"/>
      <c r="F988" s="42" t="s">
        <v>75</v>
      </c>
    </row>
    <row r="989" spans="1:6" ht="15" customHeight="1">
      <c r="A989" s="39"/>
      <c r="B989" s="28"/>
      <c r="C989" s="61"/>
      <c r="D989" s="28"/>
      <c r="E989" s="28"/>
      <c r="F989" s="40" t="s">
        <v>75</v>
      </c>
    </row>
    <row r="990" spans="1:6" ht="15" customHeight="1">
      <c r="A990" s="41"/>
      <c r="B990" s="27"/>
      <c r="C990" s="62"/>
      <c r="D990" s="27"/>
      <c r="E990" s="27"/>
      <c r="F990" s="42" t="s">
        <v>75</v>
      </c>
    </row>
    <row r="991" spans="1:6" ht="15" customHeight="1">
      <c r="A991" s="39"/>
      <c r="B991" s="28"/>
      <c r="C991" s="61"/>
      <c r="D991" s="28"/>
      <c r="E991" s="28"/>
      <c r="F991" s="40" t="s">
        <v>75</v>
      </c>
    </row>
    <row r="992" spans="1:6" ht="15" customHeight="1">
      <c r="A992" s="41"/>
      <c r="B992" s="27"/>
      <c r="C992" s="62"/>
      <c r="D992" s="27"/>
      <c r="E992" s="27"/>
      <c r="F992" s="42" t="s">
        <v>75</v>
      </c>
    </row>
    <row r="993" spans="1:6" ht="15" customHeight="1">
      <c r="A993" s="39"/>
      <c r="B993" s="28"/>
      <c r="C993" s="61"/>
      <c r="D993" s="28"/>
      <c r="E993" s="28"/>
      <c r="F993" s="40" t="s">
        <v>75</v>
      </c>
    </row>
    <row r="994" spans="1:6" ht="15" customHeight="1">
      <c r="A994" s="41"/>
      <c r="B994" s="27"/>
      <c r="C994" s="62"/>
      <c r="D994" s="27"/>
      <c r="E994" s="27"/>
      <c r="F994" s="42" t="s">
        <v>75</v>
      </c>
    </row>
    <row r="995" spans="1:6" ht="15" customHeight="1">
      <c r="A995" s="39"/>
      <c r="B995" s="28"/>
      <c r="C995" s="61"/>
      <c r="D995" s="28"/>
      <c r="E995" s="28"/>
      <c r="F995" s="40" t="s">
        <v>75</v>
      </c>
    </row>
    <row r="996" spans="1:6" ht="15" customHeight="1">
      <c r="A996" s="41"/>
      <c r="B996" s="27"/>
      <c r="C996" s="62"/>
      <c r="D996" s="27"/>
      <c r="E996" s="27"/>
      <c r="F996" s="42" t="s">
        <v>75</v>
      </c>
    </row>
    <row r="997" spans="1:6" ht="15" customHeight="1">
      <c r="A997" s="39"/>
      <c r="B997" s="28"/>
      <c r="C997" s="61"/>
      <c r="D997" s="28"/>
      <c r="E997" s="28"/>
      <c r="F997" s="40" t="s">
        <v>75</v>
      </c>
    </row>
    <row r="998" spans="1:6" ht="15" customHeight="1">
      <c r="A998" s="41"/>
      <c r="B998" s="27"/>
      <c r="C998" s="62"/>
      <c r="D998" s="27"/>
      <c r="E998" s="27"/>
      <c r="F998" s="42" t="s">
        <v>75</v>
      </c>
    </row>
    <row r="999" spans="1:6" ht="15" customHeight="1">
      <c r="A999" s="39"/>
      <c r="B999" s="28"/>
      <c r="C999" s="61"/>
      <c r="D999" s="28"/>
      <c r="E999" s="28"/>
      <c r="F999" s="40" t="s">
        <v>75</v>
      </c>
    </row>
    <row r="1000" spans="1:6" ht="15" customHeight="1">
      <c r="A1000" s="41"/>
      <c r="B1000" s="27"/>
      <c r="C1000" s="62"/>
      <c r="D1000" s="27"/>
      <c r="E1000" s="27"/>
      <c r="F1000" s="42" t="s">
        <v>75</v>
      </c>
    </row>
    <row r="1001" spans="1:6" ht="15" customHeight="1">
      <c r="A1001" s="39"/>
      <c r="B1001" s="28"/>
      <c r="C1001" s="61"/>
      <c r="D1001" s="28"/>
      <c r="E1001" s="28"/>
      <c r="F1001" s="40" t="s">
        <v>75</v>
      </c>
    </row>
  </sheetData>
  <autoFilter ref="A1:F1001" xr:uid="{00000000-0001-0000-0000-000000000000}"/>
  <dataValidations count="1">
    <dataValidation type="list" errorStyle="warning" allowBlank="1" showInputMessage="1" showErrorMessage="1" errorTitle="Внимание" error="Значение не из списка статей бюджета" sqref="D116:D1001 D2" xr:uid="{675A845A-3C43-4815-8FF1-A38C3F06ABA3}">
      <formula1>BudgetArticles</formula1>
    </dataValidation>
  </dataValidation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Внимание" error="Значение не из списка субстатей" xr:uid="{F63E4A1C-6948-4DF2-9BFD-CF04B7DA4C31}">
          <x14:formula1>
            <xm:f>INDIRECT(VLOOKUP(D2,Справочник!$A$2:$C$18,3,FALSE))</xm:f>
          </x14:formula1>
          <xm:sqref>E116:E1001 E2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3">
    <tabColor theme="9"/>
  </sheetPr>
  <dimension ref="A1:CO247"/>
  <sheetViews>
    <sheetView zoomScale="87" zoomScaleNormal="86" workbookViewId="0">
      <pane xSplit="2" ySplit="1" topLeftCell="I2" activePane="bottomRight" state="frozen"/>
      <selection pane="topRight" activeCell="C1" sqref="C1"/>
      <selection pane="bottomLeft" activeCell="A3" sqref="A3"/>
      <selection pane="bottomRight" activeCell="A12" sqref="A12"/>
    </sheetView>
  </sheetViews>
  <sheetFormatPr defaultColWidth="14.42578125" defaultRowHeight="15" customHeight="1"/>
  <cols>
    <col min="1" max="1" width="54.28515625" bestFit="1" customWidth="1"/>
    <col min="2" max="2" width="22.42578125" style="77" bestFit="1" customWidth="1"/>
    <col min="3" max="8" width="14.7109375" customWidth="1"/>
    <col min="9" max="9" width="14.85546875" customWidth="1"/>
    <col min="10" max="11" width="14.7109375" customWidth="1"/>
  </cols>
  <sheetData>
    <row r="1" spans="1:93" ht="24" customHeight="1">
      <c r="A1" s="99" t="s">
        <v>79</v>
      </c>
      <c r="B1" s="68" t="s">
        <v>6</v>
      </c>
      <c r="C1" s="47">
        <f>DATE(2026,4,1+0)</f>
        <v>46113</v>
      </c>
      <c r="D1" s="48">
        <f>DATE(2026,4,1+1)</f>
        <v>46114</v>
      </c>
      <c r="E1" s="47">
        <f>DATE(2026,4,1+2)</f>
        <v>46115</v>
      </c>
      <c r="F1" s="47">
        <f>DATE(2026,4,1+3)</f>
        <v>46116</v>
      </c>
      <c r="G1" s="47">
        <f>DATE(2026,4,1+4)</f>
        <v>46117</v>
      </c>
      <c r="H1" s="48">
        <f>DATE(2026,4,1+5)</f>
        <v>46118</v>
      </c>
      <c r="I1" s="47">
        <f>DATE(2026,4,1+6)</f>
        <v>46119</v>
      </c>
      <c r="J1" s="47">
        <f>DATE(2026,4,1+7)</f>
        <v>46120</v>
      </c>
      <c r="K1" s="48">
        <f>DATE(2026,4,1+8)</f>
        <v>46121</v>
      </c>
      <c r="L1" s="47">
        <f>DATE(2026,4,1+9)</f>
        <v>46122</v>
      </c>
      <c r="M1" s="47">
        <f>DATE(2026,4,1+10)</f>
        <v>46123</v>
      </c>
      <c r="N1" s="47">
        <f>DATE(2026,4,1+11)</f>
        <v>46124</v>
      </c>
      <c r="O1" s="47">
        <f>DATE(2026,4,1+12)</f>
        <v>46125</v>
      </c>
      <c r="P1" s="47">
        <f>DATE(2026,4,1+13)</f>
        <v>46126</v>
      </c>
      <c r="Q1" s="47">
        <f>DATE(2026,4,1+14)</f>
        <v>46127</v>
      </c>
      <c r="R1" s="47">
        <f>DATE(2026,4,1+15)</f>
        <v>46128</v>
      </c>
      <c r="S1" s="47">
        <f>DATE(2026,4,1+16)</f>
        <v>46129</v>
      </c>
      <c r="T1" s="47">
        <f>DATE(2026,4,1+17)</f>
        <v>46130</v>
      </c>
      <c r="U1" s="47">
        <f>DATE(2026,4,1+18)</f>
        <v>46131</v>
      </c>
      <c r="V1" s="47">
        <f>DATE(2026,4,1+19)</f>
        <v>46132</v>
      </c>
      <c r="W1" s="47">
        <f>DATE(2026,4,1+20)</f>
        <v>46133</v>
      </c>
      <c r="X1" s="47">
        <f>DATE(2026,4,1+21)</f>
        <v>46134</v>
      </c>
      <c r="Y1" s="47">
        <f>DATE(2026,4,1+22)</f>
        <v>46135</v>
      </c>
      <c r="Z1" s="47">
        <f>DATE(2026,4,1+23)</f>
        <v>46136</v>
      </c>
      <c r="AA1" s="47">
        <f>DATE(2026,4,1+24)</f>
        <v>46137</v>
      </c>
      <c r="AB1" s="47">
        <f>DATE(2026,4,1+25)</f>
        <v>46138</v>
      </c>
      <c r="AC1" s="47">
        <f>DATE(2026,4,1+26)</f>
        <v>46139</v>
      </c>
      <c r="AD1" s="47">
        <f>DATE(2026,4,1+27)</f>
        <v>46140</v>
      </c>
      <c r="AE1" s="47">
        <f>DATE(2026,4,1+28)</f>
        <v>46141</v>
      </c>
      <c r="AF1" s="47">
        <f>DATE(2026,4,1+29)</f>
        <v>46142</v>
      </c>
      <c r="AG1" s="47">
        <f>DATE(2026,4,1+30)</f>
        <v>46143</v>
      </c>
      <c r="AH1" s="47">
        <f>DATE(2026,4,1+31)</f>
        <v>46144</v>
      </c>
      <c r="AI1" s="47">
        <f>DATE(2026,4,1+32)</f>
        <v>46145</v>
      </c>
      <c r="AJ1" s="47">
        <f>DATE(2026,4,1+33)</f>
        <v>46146</v>
      </c>
      <c r="AK1" s="47">
        <f>DATE(2026,4,1+34)</f>
        <v>46147</v>
      </c>
      <c r="AL1" s="47">
        <f>DATE(2026,4,1+35)</f>
        <v>46148</v>
      </c>
      <c r="AM1" s="47">
        <f>DATE(2026,4,1+36)</f>
        <v>46149</v>
      </c>
      <c r="AN1" s="47">
        <f>DATE(2026,4,1+37)</f>
        <v>46150</v>
      </c>
      <c r="AO1" s="47">
        <f>DATE(2026,4,1+38)</f>
        <v>46151</v>
      </c>
      <c r="AP1" s="47">
        <f>DATE(2026,4,1+39)</f>
        <v>46152</v>
      </c>
      <c r="AQ1" s="47">
        <f>DATE(2026,4,1+40)</f>
        <v>46153</v>
      </c>
      <c r="AR1" s="47">
        <f>DATE(2026,4,1+41)</f>
        <v>46154</v>
      </c>
      <c r="AS1" s="47">
        <f>DATE(2026,4,1+42)</f>
        <v>46155</v>
      </c>
      <c r="AT1" s="47">
        <f>DATE(2026,4,1+43)</f>
        <v>46156</v>
      </c>
      <c r="AU1" s="47">
        <f>DATE(2026,4,1+44)</f>
        <v>46157</v>
      </c>
      <c r="AV1" s="47">
        <f>DATE(2026,4,1+45)</f>
        <v>46158</v>
      </c>
      <c r="AW1" s="47">
        <f>DATE(2026,4,1+46)</f>
        <v>46159</v>
      </c>
      <c r="AX1" s="47">
        <f>DATE(2026,4,1+47)</f>
        <v>46160</v>
      </c>
      <c r="AY1" s="47">
        <f>DATE(2026,4,1+48)</f>
        <v>46161</v>
      </c>
      <c r="AZ1" s="47">
        <f>DATE(2026,4,1+49)</f>
        <v>46162</v>
      </c>
      <c r="BA1" s="47">
        <f>DATE(2026,4,1+50)</f>
        <v>46163</v>
      </c>
      <c r="BB1" s="47">
        <f>DATE(2026,4,1+51)</f>
        <v>46164</v>
      </c>
      <c r="BC1" s="47">
        <f>DATE(2026,4,1+52)</f>
        <v>46165</v>
      </c>
      <c r="BD1" s="47">
        <f>DATE(2026,4,1+53)</f>
        <v>46166</v>
      </c>
      <c r="BE1" s="47">
        <f>DATE(2026,4,1+54)</f>
        <v>46167</v>
      </c>
      <c r="BF1" s="47">
        <f>DATE(2026,4,1+55)</f>
        <v>46168</v>
      </c>
      <c r="BG1" s="47">
        <f>DATE(2026,4,1+56)</f>
        <v>46169</v>
      </c>
      <c r="BH1" s="47">
        <f>DATE(2026,4,1+57)</f>
        <v>46170</v>
      </c>
      <c r="BI1" s="47">
        <f>DATE(2026,4,1+58)</f>
        <v>46171</v>
      </c>
      <c r="BJ1" s="47">
        <f>DATE(2026,4,1+59)</f>
        <v>46172</v>
      </c>
      <c r="BK1" s="47">
        <f>DATE(2026,4,1+60)</f>
        <v>46173</v>
      </c>
      <c r="BL1" s="47">
        <f>DATE(2026,4,1+61)</f>
        <v>46174</v>
      </c>
      <c r="BM1" s="47">
        <f>DATE(2026,4,1+62)</f>
        <v>46175</v>
      </c>
      <c r="BN1" s="47">
        <f>DATE(2026,4,1+63)</f>
        <v>46176</v>
      </c>
      <c r="BO1" s="47">
        <f>DATE(2026,4,1+64)</f>
        <v>46177</v>
      </c>
      <c r="BP1" s="129">
        <f>DATE(2026,4,1+65)</f>
        <v>46178</v>
      </c>
      <c r="BQ1" s="129">
        <f>DATE(2026,4,1+66)</f>
        <v>46179</v>
      </c>
      <c r="BR1" s="129">
        <f>DATE(2026,4,1+67)</f>
        <v>46180</v>
      </c>
      <c r="BS1" s="129">
        <f>DATE(2026,4,1+68)</f>
        <v>46181</v>
      </c>
      <c r="BT1" s="129">
        <f>DATE(2026,4,1+69)</f>
        <v>46182</v>
      </c>
      <c r="BU1" s="129">
        <f>DATE(2026,4,1+70)</f>
        <v>46183</v>
      </c>
      <c r="BV1" s="129">
        <f>DATE(2026,4,1+71)</f>
        <v>46184</v>
      </c>
      <c r="BW1" s="129">
        <f>DATE(2026,4,1+72)</f>
        <v>46185</v>
      </c>
      <c r="BX1" s="129">
        <f>DATE(2026,4,1+73)</f>
        <v>46186</v>
      </c>
      <c r="BY1" s="129">
        <f>DATE(2026,4,1+74)</f>
        <v>46187</v>
      </c>
      <c r="BZ1" s="129">
        <f>DATE(2026,4,1+75)</f>
        <v>46188</v>
      </c>
      <c r="CA1" s="129">
        <f>DATE(2026,4,1+76)</f>
        <v>46189</v>
      </c>
      <c r="CB1" s="129">
        <f>DATE(2026,4,1+77)</f>
        <v>46190</v>
      </c>
      <c r="CC1" s="129">
        <f>DATE(2026,4,1+78)</f>
        <v>46191</v>
      </c>
      <c r="CD1" s="129">
        <f>DATE(2026,4,1+79)</f>
        <v>46192</v>
      </c>
      <c r="CE1" s="129">
        <f>DATE(2026,4,1+80)</f>
        <v>46193</v>
      </c>
      <c r="CF1" s="129">
        <f>DATE(2026,4,1+81)</f>
        <v>46194</v>
      </c>
      <c r="CG1" s="129">
        <f>DATE(2026,4,1+82)</f>
        <v>46195</v>
      </c>
      <c r="CH1" s="129">
        <f>DATE(2026,4,1+83)</f>
        <v>46196</v>
      </c>
      <c r="CI1" s="129">
        <f>DATE(2026,4,1+84)</f>
        <v>46197</v>
      </c>
      <c r="CJ1" s="129">
        <f>DATE(2026,4,1+85)</f>
        <v>46198</v>
      </c>
      <c r="CK1" s="129">
        <f>DATE(2026,4,1+86)</f>
        <v>46199</v>
      </c>
      <c r="CL1" s="129">
        <f>DATE(2026,4,1+87)</f>
        <v>46200</v>
      </c>
      <c r="CM1" s="129">
        <f>DATE(2026,4,1+88)</f>
        <v>46201</v>
      </c>
      <c r="CN1" s="46">
        <f>DATE(2026,4,1+89)</f>
        <v>46202</v>
      </c>
      <c r="CO1" s="46">
        <f>DATE(2026,4,1+90)</f>
        <v>46203</v>
      </c>
    </row>
    <row r="2" spans="1:93" ht="27.75" customHeight="1">
      <c r="A2" s="1" t="s">
        <v>7</v>
      </c>
      <c r="B2" s="1"/>
      <c r="C2" s="2"/>
      <c r="D2" s="2"/>
      <c r="E2" s="2"/>
      <c r="F2" s="2"/>
      <c r="G2" s="2"/>
      <c r="H2" s="2"/>
      <c r="I2" s="2"/>
      <c r="J2" s="2"/>
      <c r="K2" s="2"/>
      <c r="L2" s="2"/>
      <c r="M2" s="2"/>
      <c r="N2" s="2"/>
      <c r="O2" s="2"/>
      <c r="P2" s="2"/>
      <c r="Q2" s="2"/>
      <c r="R2" s="2"/>
      <c r="S2" s="2"/>
      <c r="T2" s="2"/>
      <c r="U2" s="2"/>
      <c r="V2" s="2"/>
      <c r="W2" s="2"/>
      <c r="X2" s="2"/>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c r="BA2" s="96"/>
      <c r="BB2" s="96"/>
      <c r="BC2" s="96"/>
      <c r="BD2" s="96"/>
      <c r="BE2" s="96"/>
      <c r="BF2" s="96"/>
      <c r="BG2" s="96"/>
      <c r="BH2" s="96"/>
      <c r="BI2" s="96"/>
      <c r="BJ2" s="96"/>
      <c r="BK2" s="96"/>
      <c r="BL2" s="96"/>
      <c r="BM2" s="96"/>
      <c r="BN2" s="96"/>
      <c r="BO2" s="96"/>
      <c r="CN2" s="96"/>
      <c r="CO2" s="96"/>
    </row>
    <row r="3" spans="1:93" ht="7.5" customHeight="1">
      <c r="A3" s="3"/>
      <c r="B3" s="69"/>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CN3" s="128"/>
      <c r="CO3" s="128"/>
    </row>
    <row r="4" spans="1:93" ht="24" customHeight="1">
      <c r="A4" s="5" t="s">
        <v>8</v>
      </c>
      <c r="B4" s="70"/>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CN4" s="128"/>
      <c r="CO4" s="128"/>
    </row>
    <row r="5" spans="1:93" ht="21.75" customHeight="1">
      <c r="A5" s="67" t="str">
        <f>HYPERLINK("#'Поступления по контрактам'!A1","Поступления по контрактам [Income]")</f>
        <v>Поступления по контрактам [Income]</v>
      </c>
      <c r="B5" s="71">
        <f>SUM(C5:CO5)</f>
        <v>0</v>
      </c>
      <c r="C5" s="7">
        <f>'Поступления по контрактам'!D2</f>
        <v>0</v>
      </c>
      <c r="D5" s="7">
        <f>'Поступления по контрактам'!E2</f>
        <v>0</v>
      </c>
      <c r="E5" s="7">
        <f>'Поступления по контрактам'!F2</f>
        <v>0</v>
      </c>
      <c r="F5" s="7">
        <f>'Поступления по контрактам'!G2</f>
        <v>0</v>
      </c>
      <c r="G5" s="7">
        <f>'Поступления по контрактам'!H2</f>
        <v>0</v>
      </c>
      <c r="H5" s="7">
        <f>'Поступления по контрактам'!I2</f>
        <v>0</v>
      </c>
      <c r="I5" s="7">
        <f>'Поступления по контрактам'!J2</f>
        <v>0</v>
      </c>
      <c r="J5" s="7">
        <f>'Поступления по контрактам'!K2</f>
        <v>0</v>
      </c>
      <c r="K5" s="7">
        <f>'Поступления по контрактам'!L2</f>
        <v>0</v>
      </c>
      <c r="L5" s="7">
        <f>'Поступления по контрактам'!M2</f>
        <v>0</v>
      </c>
      <c r="M5" s="7">
        <f>'Поступления по контрактам'!N2</f>
        <v>0</v>
      </c>
      <c r="N5" s="7">
        <f>'Поступления по контрактам'!O2</f>
        <v>0</v>
      </c>
      <c r="O5" s="7">
        <f>'Поступления по контрактам'!P2</f>
        <v>0</v>
      </c>
      <c r="P5" s="7">
        <f>'Поступления по контрактам'!Q2</f>
        <v>0</v>
      </c>
      <c r="Q5" s="7">
        <f>'Поступления по контрактам'!R2</f>
        <v>0</v>
      </c>
      <c r="R5" s="7">
        <f>'Поступления по контрактам'!S2</f>
        <v>0</v>
      </c>
      <c r="S5" s="7">
        <f>'Поступления по контрактам'!T2</f>
        <v>0</v>
      </c>
      <c r="T5" s="7">
        <f>'Поступления по контрактам'!U2</f>
        <v>0</v>
      </c>
      <c r="U5" s="7">
        <f>'Поступления по контрактам'!V2</f>
        <v>0</v>
      </c>
      <c r="V5" s="7">
        <f>'Поступления по контрактам'!W2</f>
        <v>0</v>
      </c>
      <c r="W5" s="7">
        <f>'Поступления по контрактам'!X2</f>
        <v>0</v>
      </c>
      <c r="X5" s="89">
        <f>'Поступления по контрактам'!Y2</f>
        <v>0</v>
      </c>
      <c r="Y5" s="89">
        <f>'Поступления по контрактам'!Z2</f>
        <v>0</v>
      </c>
      <c r="Z5" s="89">
        <f>'Поступления по контрактам'!AA2</f>
        <v>0</v>
      </c>
      <c r="AA5" s="89">
        <f>'Поступления по контрактам'!AB2</f>
        <v>0</v>
      </c>
      <c r="AB5" s="89">
        <f>'Поступления по контрактам'!AC2</f>
        <v>0</v>
      </c>
      <c r="AC5" s="89">
        <f>'Поступления по контрактам'!AD2</f>
        <v>0</v>
      </c>
      <c r="AD5" s="89">
        <f>'Поступления по контрактам'!AE2</f>
        <v>0</v>
      </c>
      <c r="AE5" s="89">
        <f>'Поступления по контрактам'!AF2</f>
        <v>0</v>
      </c>
      <c r="AF5" s="89">
        <f>'Поступления по контрактам'!AG2</f>
        <v>0</v>
      </c>
      <c r="AG5" s="89">
        <f>'Поступления по контрактам'!AH2</f>
        <v>0</v>
      </c>
      <c r="AH5" s="89">
        <f>'Поступления по контрактам'!AI2</f>
        <v>0</v>
      </c>
      <c r="AI5" s="89">
        <f>'Поступления по контрактам'!AJ2</f>
        <v>0</v>
      </c>
      <c r="AJ5" s="89">
        <f>'Поступления по контрактам'!AK2</f>
        <v>0</v>
      </c>
      <c r="AK5" s="89">
        <f>'Поступления по контрактам'!AL2</f>
        <v>0</v>
      </c>
      <c r="AL5" s="89">
        <f>'Поступления по контрактам'!AM2</f>
        <v>0</v>
      </c>
      <c r="AM5" s="89">
        <f>'Поступления по контрактам'!AN2</f>
        <v>0</v>
      </c>
      <c r="AN5" s="89">
        <f>'Поступления по контрактам'!AO2</f>
        <v>0</v>
      </c>
      <c r="AO5" s="89">
        <f>'Поступления по контрактам'!AP2</f>
        <v>0</v>
      </c>
      <c r="AP5" s="89">
        <f>'Поступления по контрактам'!AQ2</f>
        <v>0</v>
      </c>
      <c r="AQ5" s="89">
        <f>'Поступления по контрактам'!AR2</f>
        <v>0</v>
      </c>
      <c r="AR5" s="89">
        <f>'Поступления по контрактам'!AS2</f>
        <v>0</v>
      </c>
      <c r="AS5" s="89">
        <f>'Поступления по контрактам'!AT2</f>
        <v>0</v>
      </c>
      <c r="AT5" s="89">
        <f>'Поступления по контрактам'!AU2</f>
        <v>0</v>
      </c>
      <c r="AU5" s="89">
        <f>'Поступления по контрактам'!AV2</f>
        <v>0</v>
      </c>
      <c r="AV5" s="89">
        <f>'Поступления по контрактам'!AW2</f>
        <v>0</v>
      </c>
      <c r="AW5" s="89">
        <f>'Поступления по контрактам'!AX2</f>
        <v>0</v>
      </c>
      <c r="AX5" s="89">
        <f>'Поступления по контрактам'!AY2</f>
        <v>0</v>
      </c>
      <c r="AY5" s="89">
        <f>'Поступления по контрактам'!AZ2</f>
        <v>0</v>
      </c>
      <c r="AZ5" s="89">
        <f>'Поступления по контрактам'!BA2</f>
        <v>0</v>
      </c>
      <c r="BA5" s="89">
        <f>'Поступления по контрактам'!BB2</f>
        <v>0</v>
      </c>
      <c r="BB5" s="89">
        <f>'Поступления по контрактам'!BC2</f>
        <v>0</v>
      </c>
      <c r="BC5" s="89">
        <f>'Поступления по контрактам'!BD2</f>
        <v>0</v>
      </c>
      <c r="BD5" s="89">
        <f>'Поступления по контрактам'!BE2</f>
        <v>0</v>
      </c>
      <c r="BE5" s="89">
        <f>'Поступления по контрактам'!BF2</f>
        <v>0</v>
      </c>
      <c r="BF5" s="89">
        <f>'Поступления по контрактам'!BG2</f>
        <v>0</v>
      </c>
      <c r="BG5" s="89">
        <f>'Поступления по контрактам'!BH2</f>
        <v>0</v>
      </c>
      <c r="BH5" s="89">
        <f>'Поступления по контрактам'!BI2</f>
        <v>0</v>
      </c>
      <c r="BI5" s="89">
        <f>'Поступления по контрактам'!BJ2</f>
        <v>0</v>
      </c>
      <c r="BJ5" s="89">
        <f>'Поступления по контрактам'!BK2</f>
        <v>0</v>
      </c>
      <c r="BK5" s="89">
        <f>'Поступления по контрактам'!BL2</f>
        <v>0</v>
      </c>
      <c r="BL5" s="89">
        <f>'Поступления по контрактам'!BM2</f>
        <v>0</v>
      </c>
      <c r="BM5" s="89">
        <f>'Поступления по контрактам'!BN2</f>
        <v>0</v>
      </c>
      <c r="BN5" s="89">
        <f>'Поступления по контрактам'!BO2</f>
        <v>0</v>
      </c>
      <c r="BO5" s="89">
        <f>'Поступления по контрактам'!BP2</f>
        <v>0</v>
      </c>
      <c r="BP5">
        <f>'Поступления по контрактам'!BQ2</f>
        <v>0</v>
      </c>
      <c r="BQ5">
        <f>'Поступления по контрактам'!BR2</f>
        <v>0</v>
      </c>
      <c r="BR5">
        <f>'Поступления по контрактам'!BS2</f>
        <v>0</v>
      </c>
      <c r="BS5">
        <f>'Поступления по контрактам'!BT2</f>
        <v>0</v>
      </c>
      <c r="BT5">
        <f>'Поступления по контрактам'!BU2</f>
        <v>0</v>
      </c>
      <c r="BU5">
        <f>'Поступления по контрактам'!BV2</f>
        <v>0</v>
      </c>
      <c r="BV5">
        <f>'Поступления по контрактам'!BW2</f>
        <v>0</v>
      </c>
      <c r="BW5">
        <f>'Поступления по контрактам'!BX2</f>
        <v>0</v>
      </c>
      <c r="BX5">
        <f>'Поступления по контрактам'!BY2</f>
        <v>0</v>
      </c>
      <c r="BY5">
        <f>'Поступления по контрактам'!BZ2</f>
        <v>0</v>
      </c>
      <c r="BZ5">
        <f>'Поступления по контрактам'!CA2</f>
        <v>0</v>
      </c>
      <c r="CA5">
        <f>'Поступления по контрактам'!CB2</f>
        <v>0</v>
      </c>
      <c r="CB5">
        <f>'Поступления по контрактам'!CC2</f>
        <v>0</v>
      </c>
      <c r="CC5">
        <f>'Поступления по контрактам'!CD2</f>
        <v>0</v>
      </c>
      <c r="CD5">
        <f>'Поступления по контрактам'!CE2</f>
        <v>0</v>
      </c>
      <c r="CE5">
        <f>'Поступления по контрактам'!CF2</f>
        <v>0</v>
      </c>
      <c r="CF5">
        <f>'Поступления по контрактам'!CG2</f>
        <v>0</v>
      </c>
      <c r="CG5">
        <f>'Поступления по контрактам'!CH2</f>
        <v>0</v>
      </c>
      <c r="CH5">
        <f>'Поступления по контрактам'!CI2</f>
        <v>0</v>
      </c>
      <c r="CI5">
        <f>'Поступления по контрактам'!CJ2</f>
        <v>0</v>
      </c>
      <c r="CJ5">
        <f>'Поступления по контрактам'!CK2</f>
        <v>0</v>
      </c>
      <c r="CK5">
        <f>'Поступления по контрактам'!CL2</f>
        <v>0</v>
      </c>
      <c r="CL5">
        <f>'Поступления по контрактам'!CM2</f>
        <v>0</v>
      </c>
      <c r="CM5">
        <f>'Поступления по контрактам'!CN2</f>
        <v>0</v>
      </c>
      <c r="CN5" s="89">
        <f>'Поступления по контрактам'!CO2</f>
        <v>0</v>
      </c>
      <c r="CO5" s="89">
        <f>'Поступления по контрактам'!CP2</f>
        <v>0</v>
      </c>
    </row>
    <row r="6" spans="1:93" ht="21.75" customHeight="1">
      <c r="A6" s="83" t="str">
        <f>HYPERLINK("#'Проч. операц. поступления'!A1","Прочие операционные поступления [Income]")</f>
        <v>Прочие операционные поступления [Income]</v>
      </c>
      <c r="B6" s="72">
        <f>SUM(C6:CO6)</f>
        <v>0</v>
      </c>
      <c r="C6" s="8">
        <f>'Проч. операц. поступления'!D2</f>
        <v>0</v>
      </c>
      <c r="D6" s="133">
        <f>'Проч. операц. поступления'!E2</f>
        <v>0</v>
      </c>
      <c r="E6" s="133">
        <f>'Проч. операц. поступления'!F2</f>
        <v>0</v>
      </c>
      <c r="F6" s="133">
        <f>'Проч. операц. поступления'!G2</f>
        <v>0</v>
      </c>
      <c r="G6" s="133">
        <f>'Проч. операц. поступления'!H2</f>
        <v>0</v>
      </c>
      <c r="H6" s="133">
        <f>'Проч. операц. поступления'!I2</f>
        <v>0</v>
      </c>
      <c r="I6" s="133">
        <f>'Проч. операц. поступления'!J2</f>
        <v>0</v>
      </c>
      <c r="J6" s="133">
        <f>'Проч. операц. поступления'!K2</f>
        <v>0</v>
      </c>
      <c r="K6" s="133">
        <f>'Проч. операц. поступления'!L2</f>
        <v>0</v>
      </c>
      <c r="L6" s="133">
        <f>'Проч. операц. поступления'!M2</f>
        <v>0</v>
      </c>
      <c r="M6" s="133">
        <f>'Проч. операц. поступления'!N2</f>
        <v>0</v>
      </c>
      <c r="N6" s="133">
        <f>'Проч. операц. поступления'!O2</f>
        <v>0</v>
      </c>
      <c r="O6" s="133">
        <f>'Проч. операц. поступления'!P2</f>
        <v>0</v>
      </c>
      <c r="P6" s="133">
        <f>'Проч. операц. поступления'!Q2</f>
        <v>0</v>
      </c>
      <c r="Q6" s="133">
        <f>'Проч. операц. поступления'!R2</f>
        <v>0</v>
      </c>
      <c r="R6" s="133">
        <f>'Проч. операц. поступления'!S2</f>
        <v>0</v>
      </c>
      <c r="S6" s="133">
        <f>'Проч. операц. поступления'!T2</f>
        <v>0</v>
      </c>
      <c r="T6" s="133">
        <f>'Проч. операц. поступления'!U2</f>
        <v>0</v>
      </c>
      <c r="U6" s="133">
        <f>'Проч. операц. поступления'!V2</f>
        <v>0</v>
      </c>
      <c r="V6" s="133">
        <f>'Проч. операц. поступления'!W2</f>
        <v>0</v>
      </c>
      <c r="W6" s="133">
        <f>'Проч. операц. поступления'!X2</f>
        <v>0</v>
      </c>
      <c r="X6" s="133">
        <f>'Проч. операц. поступления'!Y2</f>
        <v>0</v>
      </c>
      <c r="Y6" s="133">
        <f>'Проч. операц. поступления'!Z2</f>
        <v>0</v>
      </c>
      <c r="Z6" s="133">
        <f>'Проч. операц. поступления'!AA2</f>
        <v>0</v>
      </c>
      <c r="AA6" s="133">
        <f>'Проч. операц. поступления'!AB2</f>
        <v>0</v>
      </c>
      <c r="AB6" s="133">
        <f>'Проч. операц. поступления'!AC2</f>
        <v>0</v>
      </c>
      <c r="AC6" s="133">
        <f>'Проч. операц. поступления'!AD2</f>
        <v>0</v>
      </c>
      <c r="AD6" s="133">
        <f>'Проч. операц. поступления'!AE2</f>
        <v>0</v>
      </c>
      <c r="AE6" s="133">
        <f>'Проч. операц. поступления'!AF2</f>
        <v>0</v>
      </c>
      <c r="AF6" s="133">
        <f>'Проч. операц. поступления'!AG2</f>
        <v>0</v>
      </c>
      <c r="AG6" s="133">
        <f>'Проч. операц. поступления'!AH2</f>
        <v>0</v>
      </c>
      <c r="AH6" s="133">
        <f>'Проч. операц. поступления'!AI2</f>
        <v>0</v>
      </c>
      <c r="AI6" s="133">
        <f>'Проч. операц. поступления'!AJ2</f>
        <v>0</v>
      </c>
      <c r="AJ6" s="133">
        <f>'Проч. операц. поступления'!AK2</f>
        <v>0</v>
      </c>
      <c r="AK6" s="133">
        <f>'Проч. операц. поступления'!AL2</f>
        <v>0</v>
      </c>
      <c r="AL6" s="133">
        <f>'Проч. операц. поступления'!AM2</f>
        <v>0</v>
      </c>
      <c r="AM6" s="133">
        <f>'Проч. операц. поступления'!AN2</f>
        <v>0</v>
      </c>
      <c r="AN6" s="133">
        <f>'Проч. операц. поступления'!AO2</f>
        <v>0</v>
      </c>
      <c r="AO6" s="133">
        <f>'Проч. операц. поступления'!AP2</f>
        <v>0</v>
      </c>
      <c r="AP6" s="133">
        <f>'Проч. операц. поступления'!AQ2</f>
        <v>0</v>
      </c>
      <c r="AQ6" s="133">
        <f>'Проч. операц. поступления'!AR2</f>
        <v>0</v>
      </c>
      <c r="AR6" s="133">
        <f>'Проч. операц. поступления'!AS2</f>
        <v>0</v>
      </c>
      <c r="AS6" s="133">
        <f>'Проч. операц. поступления'!AT2</f>
        <v>0</v>
      </c>
      <c r="AT6" s="133">
        <f>'Проч. операц. поступления'!AU2</f>
        <v>0</v>
      </c>
      <c r="AU6" s="133">
        <f>'Проч. операц. поступления'!AV2</f>
        <v>0</v>
      </c>
      <c r="AV6" s="133">
        <f>'Проч. операц. поступления'!AW2</f>
        <v>0</v>
      </c>
      <c r="AW6" s="133">
        <f>'Проч. операц. поступления'!AX2</f>
        <v>0</v>
      </c>
      <c r="AX6" s="133">
        <f>'Проч. операц. поступления'!AY2</f>
        <v>0</v>
      </c>
      <c r="AY6" s="133">
        <f>'Проч. операц. поступления'!AZ2</f>
        <v>0</v>
      </c>
      <c r="AZ6" s="133">
        <f>'Проч. операц. поступления'!BA2</f>
        <v>0</v>
      </c>
      <c r="BA6" s="133">
        <f>'Проч. операц. поступления'!BB2</f>
        <v>0</v>
      </c>
      <c r="BB6" s="133">
        <f>'Проч. операц. поступления'!BC2</f>
        <v>0</v>
      </c>
      <c r="BC6" s="133">
        <f>'Проч. операц. поступления'!BD2</f>
        <v>0</v>
      </c>
      <c r="BD6" s="133">
        <f>'Проч. операц. поступления'!BE2</f>
        <v>0</v>
      </c>
      <c r="BE6" s="133">
        <f>'Проч. операц. поступления'!BF2</f>
        <v>0</v>
      </c>
      <c r="BF6" s="133">
        <f>'Проч. операц. поступления'!BG2</f>
        <v>0</v>
      </c>
      <c r="BG6" s="133">
        <f>'Проч. операц. поступления'!BH2</f>
        <v>0</v>
      </c>
      <c r="BH6" s="133">
        <f>'Проч. операц. поступления'!BI2</f>
        <v>0</v>
      </c>
      <c r="BI6" s="133">
        <f>'Проч. операц. поступления'!BJ2</f>
        <v>0</v>
      </c>
      <c r="BJ6" s="133">
        <f>'Проч. операц. поступления'!BK2</f>
        <v>0</v>
      </c>
      <c r="BK6" s="133">
        <f>'Проч. операц. поступления'!BL2</f>
        <v>0</v>
      </c>
      <c r="BL6" s="133">
        <f>'Проч. операц. поступления'!BM2</f>
        <v>0</v>
      </c>
      <c r="BM6" s="133">
        <f>'Проч. операц. поступления'!BN2</f>
        <v>0</v>
      </c>
      <c r="BN6" s="133">
        <f>'Проч. операц. поступления'!BO2</f>
        <v>0</v>
      </c>
      <c r="BO6" s="133">
        <f>'Проч. операц. поступления'!BP2</f>
        <v>0</v>
      </c>
      <c r="BP6" s="132">
        <f>'Проч. операц. поступления'!BQ2</f>
        <v>0</v>
      </c>
      <c r="BQ6" s="132">
        <f>'Проч. операц. поступления'!BR2</f>
        <v>0</v>
      </c>
      <c r="BR6" s="132">
        <f>'Проч. операц. поступления'!BS2</f>
        <v>0</v>
      </c>
      <c r="BS6" s="132">
        <f>'Проч. операц. поступления'!BT2</f>
        <v>0</v>
      </c>
      <c r="BT6" s="132">
        <f>'Проч. операц. поступления'!BU2</f>
        <v>0</v>
      </c>
      <c r="BU6" s="132">
        <f>'Проч. операц. поступления'!BV2</f>
        <v>0</v>
      </c>
      <c r="BV6" s="132">
        <f>'Проч. операц. поступления'!BW2</f>
        <v>0</v>
      </c>
      <c r="BW6" s="132">
        <f>'Проч. операц. поступления'!BX2</f>
        <v>0</v>
      </c>
      <c r="BX6" s="132">
        <f>'Проч. операц. поступления'!BY2</f>
        <v>0</v>
      </c>
      <c r="BY6" s="132">
        <f>'Проч. операц. поступления'!BZ2</f>
        <v>0</v>
      </c>
      <c r="BZ6" s="132">
        <f>'Проч. операц. поступления'!CA2</f>
        <v>0</v>
      </c>
      <c r="CA6" s="132">
        <f>'Проч. операц. поступления'!CB2</f>
        <v>0</v>
      </c>
      <c r="CB6" s="132">
        <f>'Проч. операц. поступления'!CC2</f>
        <v>0</v>
      </c>
      <c r="CC6" s="132">
        <f>'Проч. операц. поступления'!CD2</f>
        <v>0</v>
      </c>
      <c r="CD6" s="132">
        <f>'Проч. операц. поступления'!CE2</f>
        <v>0</v>
      </c>
      <c r="CE6" s="132">
        <f>'Проч. операц. поступления'!CF2</f>
        <v>0</v>
      </c>
      <c r="CF6" s="132">
        <f>'Проч. операц. поступления'!CG2</f>
        <v>0</v>
      </c>
      <c r="CG6" s="132">
        <f>'Проч. операц. поступления'!CH2</f>
        <v>0</v>
      </c>
      <c r="CH6" s="132">
        <f>'Проч. операц. поступления'!CI2</f>
        <v>0</v>
      </c>
      <c r="CI6" s="132">
        <f>'Проч. операц. поступления'!CJ2</f>
        <v>0</v>
      </c>
      <c r="CJ6" s="132">
        <f>'Проч. операц. поступления'!CK2</f>
        <v>0</v>
      </c>
      <c r="CK6" s="132">
        <f>'Проч. операц. поступления'!CL2</f>
        <v>0</v>
      </c>
      <c r="CL6" s="132">
        <f>'Проч. операц. поступления'!CM2</f>
        <v>0</v>
      </c>
      <c r="CM6" s="132">
        <f>'Проч. операц. поступления'!CN2</f>
        <v>0</v>
      </c>
      <c r="CN6" s="37">
        <f>'Проч. операц. поступления'!CO2</f>
        <v>0</v>
      </c>
      <c r="CO6" s="37">
        <f>'Проч. операц. поступления'!CP2</f>
        <v>0</v>
      </c>
    </row>
    <row r="7" spans="1:93" ht="24" customHeight="1">
      <c r="A7" s="9" t="s">
        <v>9</v>
      </c>
      <c r="B7" s="73">
        <f>SUM(C7:CO7)</f>
        <v>0</v>
      </c>
      <c r="C7" s="10">
        <f>C5+C6</f>
        <v>0</v>
      </c>
      <c r="D7" s="10">
        <f>D5+D6</f>
        <v>0</v>
      </c>
      <c r="E7" s="10">
        <f>E5+E6</f>
        <v>0</v>
      </c>
      <c r="F7" s="10">
        <f>F5+F6</f>
        <v>0</v>
      </c>
      <c r="G7" s="10">
        <f>G5+G6</f>
        <v>0</v>
      </c>
      <c r="H7" s="10">
        <f>H5+H6</f>
        <v>0</v>
      </c>
      <c r="I7" s="10">
        <f>I5+I6</f>
        <v>0</v>
      </c>
      <c r="J7" s="10">
        <f>J5+J6</f>
        <v>0</v>
      </c>
      <c r="K7" s="10">
        <f>K5+K6</f>
        <v>0</v>
      </c>
      <c r="L7" s="10">
        <f>L5+L6</f>
        <v>0</v>
      </c>
      <c r="M7" s="10">
        <f>M5+M6</f>
        <v>0</v>
      </c>
      <c r="N7" s="10">
        <f>N5+N6</f>
        <v>0</v>
      </c>
      <c r="O7" s="10">
        <f>O5+O6</f>
        <v>0</v>
      </c>
      <c r="P7" s="10">
        <f>P5+P6</f>
        <v>0</v>
      </c>
      <c r="Q7" s="10">
        <f>Q5+Q6</f>
        <v>0</v>
      </c>
      <c r="R7" s="10">
        <f>R5+R6</f>
        <v>0</v>
      </c>
      <c r="S7" s="10">
        <f>S5+S6</f>
        <v>0</v>
      </c>
      <c r="T7" s="10">
        <f>T5+T6</f>
        <v>0</v>
      </c>
      <c r="U7" s="10">
        <f>U5+U6</f>
        <v>0</v>
      </c>
      <c r="V7" s="10">
        <f>V5+V6</f>
        <v>0</v>
      </c>
      <c r="W7" s="10">
        <f>W5+W6</f>
        <v>0</v>
      </c>
      <c r="X7" s="10">
        <f>X5+X6</f>
        <v>0</v>
      </c>
      <c r="Y7" s="10">
        <f>Y5+Y6</f>
        <v>0</v>
      </c>
      <c r="Z7" s="10">
        <f>Z5+Z6</f>
        <v>0</v>
      </c>
      <c r="AA7" s="10">
        <f>AA5+AA6</f>
        <v>0</v>
      </c>
      <c r="AB7" s="10">
        <f>AB5+AB6</f>
        <v>0</v>
      </c>
      <c r="AC7" s="10">
        <f>AC5+AC6</f>
        <v>0</v>
      </c>
      <c r="AD7" s="10">
        <f>AD5+AD6</f>
        <v>0</v>
      </c>
      <c r="AE7" s="10">
        <f>AE5+AE6</f>
        <v>0</v>
      </c>
      <c r="AF7" s="10">
        <f>AF5+AF6</f>
        <v>0</v>
      </c>
      <c r="AG7" s="10">
        <f>AG5+AG6</f>
        <v>0</v>
      </c>
      <c r="AH7" s="10">
        <f>AH5+AH6</f>
        <v>0</v>
      </c>
      <c r="AI7" s="10">
        <f>AI5+AI6</f>
        <v>0</v>
      </c>
      <c r="AJ7" s="10">
        <f>AJ5+AJ6</f>
        <v>0</v>
      </c>
      <c r="AK7" s="10">
        <f>AK5+AK6</f>
        <v>0</v>
      </c>
      <c r="AL7" s="10">
        <f>AL5+AL6</f>
        <v>0</v>
      </c>
      <c r="AM7" s="10">
        <f>AM5+AM6</f>
        <v>0</v>
      </c>
      <c r="AN7" s="10">
        <f>AN5+AN6</f>
        <v>0</v>
      </c>
      <c r="AO7" s="10">
        <f>AO5+AO6</f>
        <v>0</v>
      </c>
      <c r="AP7" s="10">
        <f>AP5+AP6</f>
        <v>0</v>
      </c>
      <c r="AQ7" s="10">
        <f>AQ5+AQ6</f>
        <v>0</v>
      </c>
      <c r="AR7" s="10">
        <f>AR5+AR6</f>
        <v>0</v>
      </c>
      <c r="AS7" s="10">
        <f>AS5+AS6</f>
        <v>0</v>
      </c>
      <c r="AT7" s="10">
        <f>AT5+AT6</f>
        <v>0</v>
      </c>
      <c r="AU7" s="10">
        <f>AU5+AU6</f>
        <v>0</v>
      </c>
      <c r="AV7" s="10">
        <f>AV5+AV6</f>
        <v>0</v>
      </c>
      <c r="AW7" s="10">
        <f>AW5+AW6</f>
        <v>0</v>
      </c>
      <c r="AX7" s="10">
        <f>AX5+AX6</f>
        <v>0</v>
      </c>
      <c r="AY7" s="10">
        <f>AY5+AY6</f>
        <v>0</v>
      </c>
      <c r="AZ7" s="10">
        <f>AZ5+AZ6</f>
        <v>0</v>
      </c>
      <c r="BA7" s="10">
        <f>BA5+BA6</f>
        <v>0</v>
      </c>
      <c r="BB7" s="10">
        <f>BB5+BB6</f>
        <v>0</v>
      </c>
      <c r="BC7" s="10">
        <f>BC5+BC6</f>
        <v>0</v>
      </c>
      <c r="BD7" s="10">
        <f>BD5+BD6</f>
        <v>0</v>
      </c>
      <c r="BE7" s="10">
        <f>BE5+BE6</f>
        <v>0</v>
      </c>
      <c r="BF7" s="10">
        <f>BF5+BF6</f>
        <v>0</v>
      </c>
      <c r="BG7" s="10">
        <f>BG5+BG6</f>
        <v>0</v>
      </c>
      <c r="BH7" s="10">
        <f>BH5+BH6</f>
        <v>0</v>
      </c>
      <c r="BI7" s="10">
        <f>BI5+BI6</f>
        <v>0</v>
      </c>
      <c r="BJ7" s="10">
        <f>BJ5+BJ6</f>
        <v>0</v>
      </c>
      <c r="BK7" s="10">
        <f>BK5+BK6</f>
        <v>0</v>
      </c>
      <c r="BL7" s="10">
        <f>BL5+BL6</f>
        <v>0</v>
      </c>
      <c r="BM7" s="10">
        <f>BM5+BM6</f>
        <v>0</v>
      </c>
      <c r="BN7" s="10">
        <f>BN5+BN6</f>
        <v>0</v>
      </c>
      <c r="BO7" s="10">
        <f>BO5+BO6</f>
        <v>0</v>
      </c>
      <c r="BP7" s="134">
        <f>BP5+BP6</f>
        <v>0</v>
      </c>
      <c r="BQ7" s="134">
        <f>BQ5+BQ6</f>
        <v>0</v>
      </c>
      <c r="BR7" s="134">
        <f>BR5+BR6</f>
        <v>0</v>
      </c>
      <c r="BS7" s="134">
        <f>BS5+BS6</f>
        <v>0</v>
      </c>
      <c r="BT7" s="134">
        <f>BT5+BT6</f>
        <v>0</v>
      </c>
      <c r="BU7" s="134">
        <f>BU5+BU6</f>
        <v>0</v>
      </c>
      <c r="BV7" s="134">
        <f>BV5+BV6</f>
        <v>0</v>
      </c>
      <c r="BW7" s="134">
        <f>BW5+BW6</f>
        <v>0</v>
      </c>
      <c r="BX7" s="134">
        <f>BX5+BX6</f>
        <v>0</v>
      </c>
      <c r="BY7" s="134">
        <f>BY5+BY6</f>
        <v>0</v>
      </c>
      <c r="BZ7" s="134">
        <f>BZ5+BZ6</f>
        <v>0</v>
      </c>
      <c r="CA7" s="134">
        <f>CA5+CA6</f>
        <v>0</v>
      </c>
      <c r="CB7" s="134">
        <f>CB5+CB6</f>
        <v>0</v>
      </c>
      <c r="CC7" s="134">
        <f>CC5+CC6</f>
        <v>0</v>
      </c>
      <c r="CD7" s="134">
        <f>CD5+CD6</f>
        <v>0</v>
      </c>
      <c r="CE7" s="134">
        <f>CE5+CE6</f>
        <v>0</v>
      </c>
      <c r="CF7" s="134">
        <f>CF5+CF6</f>
        <v>0</v>
      </c>
      <c r="CG7" s="134">
        <f>CG5+CG6</f>
        <v>0</v>
      </c>
      <c r="CH7" s="134">
        <f>CH5+CH6</f>
        <v>0</v>
      </c>
      <c r="CI7" s="134">
        <f>CI5+CI6</f>
        <v>0</v>
      </c>
      <c r="CJ7" s="134">
        <f>CJ5+CJ6</f>
        <v>0</v>
      </c>
      <c r="CK7" s="134">
        <f>CK5+CK6</f>
        <v>0</v>
      </c>
      <c r="CL7" s="134">
        <f>CL5+CL6</f>
        <v>0</v>
      </c>
      <c r="CM7" s="134">
        <f>CM5+CM6</f>
        <v>0</v>
      </c>
      <c r="CN7" s="92">
        <f>CN5+CN6</f>
        <v>0</v>
      </c>
      <c r="CO7" s="92">
        <f>CO5+CO6</f>
        <v>0</v>
      </c>
    </row>
    <row r="8" spans="1:93" ht="7.5" customHeight="1">
      <c r="A8" s="3"/>
      <c r="B8" s="71"/>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CN8" s="128"/>
      <c r="CO8" s="128"/>
    </row>
    <row r="9" spans="1:93" ht="24" customHeight="1">
      <c r="A9" s="5" t="s">
        <v>10</v>
      </c>
      <c r="B9" s="74"/>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CN9" s="128"/>
      <c r="CO9" s="128"/>
    </row>
    <row r="10" spans="1:93" ht="7.5" customHeight="1">
      <c r="A10" s="3"/>
      <c r="B10" s="71"/>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CN10" s="128"/>
      <c r="CO10" s="128"/>
    </row>
    <row r="11" spans="1:93" ht="21.75" customHeight="1">
      <c r="A11" s="12" t="s">
        <v>11</v>
      </c>
      <c r="B11" s="75"/>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CN11" s="128"/>
      <c r="CO11" s="128"/>
    </row>
    <row r="12" spans="1:93" ht="21.75" customHeight="1">
      <c r="A12" s="67" t="str">
        <f>HYPERLINK("#'Оплата субподряда'!A1","Оплата субподряда [Direct cost]")</f>
        <v>Оплата субподряда [Direct cost]</v>
      </c>
      <c r="B12" s="71">
        <f>SUM(C12:CO12)</f>
        <v>0</v>
      </c>
      <c r="C12" s="91">
        <f>'Оплата субподряда'!D2</f>
        <v>0</v>
      </c>
      <c r="D12" s="7">
        <f>'Оплата субподряда'!E2</f>
        <v>0</v>
      </c>
      <c r="E12" s="7">
        <f>'Оплата субподряда'!F2</f>
        <v>0</v>
      </c>
      <c r="F12" s="89">
        <f>'Оплата субподряда'!G2</f>
        <v>0</v>
      </c>
      <c r="G12" s="7">
        <f>'Оплата субподряда'!H2</f>
        <v>0</v>
      </c>
      <c r="H12" s="7">
        <f>'Оплата субподряда'!I2</f>
        <v>0</v>
      </c>
      <c r="I12" s="7">
        <f>'Оплата субподряда'!J2</f>
        <v>0</v>
      </c>
      <c r="J12" s="7">
        <f>'Оплата субподряда'!K2</f>
        <v>0</v>
      </c>
      <c r="K12" s="7">
        <f>'Оплата субподряда'!L2</f>
        <v>0</v>
      </c>
      <c r="L12" s="7">
        <f>'Оплата субподряда'!M2</f>
        <v>0</v>
      </c>
      <c r="M12" s="7">
        <f>'Оплата субподряда'!N2</f>
        <v>0</v>
      </c>
      <c r="N12" s="7">
        <f>'Оплата субподряда'!O2</f>
        <v>0</v>
      </c>
      <c r="O12" s="7">
        <f>'Оплата субподряда'!P2</f>
        <v>0</v>
      </c>
      <c r="P12" s="7">
        <f>'Оплата субподряда'!Q2</f>
        <v>0</v>
      </c>
      <c r="Q12" s="7">
        <f>'Оплата субподряда'!R2</f>
        <v>0</v>
      </c>
      <c r="R12" s="7">
        <f>'Оплата субподряда'!S2</f>
        <v>0</v>
      </c>
      <c r="S12" s="7">
        <f>'Оплата субподряда'!T2</f>
        <v>0</v>
      </c>
      <c r="T12" s="7">
        <f>'Оплата субподряда'!U2</f>
        <v>0</v>
      </c>
      <c r="U12" s="7">
        <f>'Оплата субподряда'!V2</f>
        <v>0</v>
      </c>
      <c r="V12" s="7">
        <f>'Оплата субподряда'!W2</f>
        <v>0</v>
      </c>
      <c r="W12" s="7">
        <f>'Оплата субподряда'!X2</f>
        <v>0</v>
      </c>
      <c r="X12" s="7">
        <f>'Оплата субподряда'!Y2</f>
        <v>0</v>
      </c>
      <c r="Y12" s="7">
        <f>'Оплата субподряда'!Z2</f>
        <v>0</v>
      </c>
      <c r="Z12" s="7">
        <f>'Оплата субподряда'!AA2</f>
        <v>0</v>
      </c>
      <c r="AA12" s="7">
        <f>'Оплата субподряда'!AB2</f>
        <v>0</v>
      </c>
      <c r="AB12" s="7">
        <f>'Оплата субподряда'!AC2</f>
        <v>0</v>
      </c>
      <c r="AC12" s="7">
        <f>'Оплата субподряда'!AD2</f>
        <v>0</v>
      </c>
      <c r="AD12" s="7">
        <f>'Оплата субподряда'!AE2</f>
        <v>0</v>
      </c>
      <c r="AE12" s="7">
        <f>'Оплата субподряда'!AF2</f>
        <v>0</v>
      </c>
      <c r="AF12" s="7">
        <f>'Оплата субподряда'!AG2</f>
        <v>0</v>
      </c>
      <c r="AG12" s="7">
        <f>'Оплата субподряда'!AH2</f>
        <v>0</v>
      </c>
      <c r="AH12" s="7">
        <f>'Оплата субподряда'!AI2</f>
        <v>0</v>
      </c>
      <c r="AI12" s="7">
        <f>'Оплата субподряда'!AJ2</f>
        <v>0</v>
      </c>
      <c r="AJ12" s="7">
        <f>'Оплата субподряда'!AK2</f>
        <v>0</v>
      </c>
      <c r="AK12" s="7">
        <f>'Оплата субподряда'!AL2</f>
        <v>0</v>
      </c>
      <c r="AL12" s="7">
        <f>'Оплата субподряда'!AM2</f>
        <v>0</v>
      </c>
      <c r="AM12" s="7">
        <f>'Оплата субподряда'!AN2</f>
        <v>0</v>
      </c>
      <c r="AN12" s="7">
        <f>'Оплата субподряда'!AO2</f>
        <v>0</v>
      </c>
      <c r="AO12" s="7">
        <f>'Оплата субподряда'!AP2</f>
        <v>0</v>
      </c>
      <c r="AP12" s="7">
        <f>'Оплата субподряда'!AQ2</f>
        <v>0</v>
      </c>
      <c r="AQ12" s="7">
        <f>'Оплата субподряда'!AR2</f>
        <v>0</v>
      </c>
      <c r="AR12" s="7">
        <f>'Оплата субподряда'!AS2</f>
        <v>0</v>
      </c>
      <c r="AS12" s="7">
        <f>'Оплата субподряда'!AT2</f>
        <v>0</v>
      </c>
      <c r="AT12" s="7">
        <f>'Оплата субподряда'!AU2</f>
        <v>0</v>
      </c>
      <c r="AU12" s="7">
        <f>'Оплата субподряда'!AV2</f>
        <v>0</v>
      </c>
      <c r="AV12" s="7">
        <f>'Оплата субподряда'!AW2</f>
        <v>0</v>
      </c>
      <c r="AW12" s="7">
        <f>'Оплата субподряда'!AX2</f>
        <v>0</v>
      </c>
      <c r="AX12" s="7">
        <f>'Оплата субподряда'!AY2</f>
        <v>0</v>
      </c>
      <c r="AY12" s="7">
        <f>'Оплата субподряда'!AZ2</f>
        <v>0</v>
      </c>
      <c r="AZ12" s="7">
        <f>'Оплата субподряда'!BA2</f>
        <v>0</v>
      </c>
      <c r="BA12" s="7">
        <f>'Оплата субподряда'!BB2</f>
        <v>0</v>
      </c>
      <c r="BB12" s="7">
        <f>'Оплата субподряда'!BC2</f>
        <v>0</v>
      </c>
      <c r="BC12" s="7">
        <f>'Оплата субподряда'!BD2</f>
        <v>0</v>
      </c>
      <c r="BD12" s="7">
        <f>'Оплата субподряда'!BE2</f>
        <v>0</v>
      </c>
      <c r="BE12" s="7">
        <f>'Оплата субподряда'!BF2</f>
        <v>0</v>
      </c>
      <c r="BF12" s="7">
        <f>'Оплата субподряда'!BG2</f>
        <v>0</v>
      </c>
      <c r="BG12" s="7">
        <f>'Оплата субподряда'!BH2</f>
        <v>0</v>
      </c>
      <c r="BH12" s="7">
        <f>'Оплата субподряда'!BI2</f>
        <v>0</v>
      </c>
      <c r="BI12" s="7">
        <f>'Оплата субподряда'!BJ2</f>
        <v>0</v>
      </c>
      <c r="BJ12" s="7">
        <f>'Оплата субподряда'!BK2</f>
        <v>0</v>
      </c>
      <c r="BK12" s="7">
        <f>'Оплата субподряда'!BL2</f>
        <v>0</v>
      </c>
      <c r="BL12" s="7">
        <f>'Оплата субподряда'!BM2</f>
        <v>0</v>
      </c>
      <c r="BM12" s="7">
        <f>'Оплата субподряда'!BN2</f>
        <v>0</v>
      </c>
      <c r="BN12" s="7">
        <f>'Оплата субподряда'!BO2</f>
        <v>0</v>
      </c>
      <c r="BO12" s="7">
        <f>'Оплата субподряда'!BP2</f>
        <v>0</v>
      </c>
      <c r="BP12">
        <f>'Оплата субподряда'!BQ2</f>
        <v>0</v>
      </c>
      <c r="BQ12">
        <f>'Оплата субподряда'!BR2</f>
        <v>0</v>
      </c>
      <c r="BR12">
        <f>'Оплата субподряда'!BS2</f>
        <v>0</v>
      </c>
      <c r="BS12">
        <f>'Оплата субподряда'!BT2</f>
        <v>0</v>
      </c>
      <c r="BT12">
        <f>'Оплата субподряда'!BU2</f>
        <v>0</v>
      </c>
      <c r="BU12">
        <f>'Оплата субподряда'!BV2</f>
        <v>0</v>
      </c>
      <c r="BV12">
        <f>'Оплата субподряда'!BW2</f>
        <v>0</v>
      </c>
      <c r="BW12">
        <f>'Оплата субподряда'!BX2</f>
        <v>0</v>
      </c>
      <c r="BX12">
        <f>'Оплата субподряда'!BY2</f>
        <v>0</v>
      </c>
      <c r="BY12">
        <f>'Оплата субподряда'!BZ2</f>
        <v>0</v>
      </c>
      <c r="BZ12">
        <f>'Оплата субподряда'!CA2</f>
        <v>0</v>
      </c>
      <c r="CA12">
        <f>'Оплата субподряда'!CB2</f>
        <v>0</v>
      </c>
      <c r="CB12">
        <f>'Оплата субподряда'!CC2</f>
        <v>0</v>
      </c>
      <c r="CC12">
        <f>'Оплата субподряда'!CD2</f>
        <v>0</v>
      </c>
      <c r="CD12">
        <f>'Оплата субподряда'!CE2</f>
        <v>0</v>
      </c>
      <c r="CE12">
        <f>'Оплата субподряда'!CF2</f>
        <v>0</v>
      </c>
      <c r="CF12">
        <f>'Оплата субподряда'!CG2</f>
        <v>0</v>
      </c>
      <c r="CG12">
        <f>'Оплата субподряда'!CH2</f>
        <v>0</v>
      </c>
      <c r="CH12">
        <f>'Оплата субподряда'!CI2</f>
        <v>0</v>
      </c>
      <c r="CI12">
        <f>'Оплата субподряда'!CJ2</f>
        <v>0</v>
      </c>
      <c r="CJ12">
        <f>'Оплата субподряда'!CK2</f>
        <v>0</v>
      </c>
      <c r="CK12">
        <f>'Оплата субподряда'!CL2</f>
        <v>0</v>
      </c>
      <c r="CL12">
        <f>'Оплата субподряда'!CM2</f>
        <v>0</v>
      </c>
      <c r="CM12">
        <f>'Оплата субподряда'!CN2</f>
        <v>0</v>
      </c>
      <c r="CN12" s="89">
        <f>'Оплата субподряда'!CO2</f>
        <v>0</v>
      </c>
      <c r="CO12" s="89">
        <f>'Оплата субподряда'!CP2</f>
        <v>0</v>
      </c>
    </row>
    <row r="13" spans="1:93" ht="21.75" customHeight="1">
      <c r="A13" s="84" t="str">
        <f>HYPERLINK("#'Осн. обор. и мат.'!A1","Осн. обор. и материалы  [Direct cost]")</f>
        <v>Осн. обор. и материалы  [Direct cost]</v>
      </c>
      <c r="B13" s="72">
        <f>SUM(C13:CO13)</f>
        <v>0</v>
      </c>
      <c r="C13" s="88">
        <f>'Осн. обор. и мат.'!D2</f>
        <v>0</v>
      </c>
      <c r="D13" s="88">
        <f>'Осн. обор. и мат.'!E2</f>
        <v>0</v>
      </c>
      <c r="E13" s="88">
        <f>'Осн. обор. и мат.'!F2</f>
        <v>0</v>
      </c>
      <c r="F13" s="8">
        <f>'Осн. обор. и мат.'!G2</f>
        <v>0</v>
      </c>
      <c r="G13" s="88">
        <f>'Осн. обор. и мат.'!H2</f>
        <v>0</v>
      </c>
      <c r="H13" s="8">
        <f>'Осн. обор. и мат.'!I2</f>
        <v>0</v>
      </c>
      <c r="I13" s="88">
        <f>'Осн. обор. и мат.'!J2</f>
        <v>0</v>
      </c>
      <c r="J13" s="8">
        <f>'Осн. обор. и мат.'!K2</f>
        <v>0</v>
      </c>
      <c r="K13" s="8">
        <f>'Осн. обор. и мат.'!L2</f>
        <v>0</v>
      </c>
      <c r="L13" s="8">
        <f>'Осн. обор. и мат.'!M2</f>
        <v>0</v>
      </c>
      <c r="M13" s="8">
        <f>'Осн. обор. и мат.'!N2</f>
        <v>0</v>
      </c>
      <c r="N13" s="88">
        <f>'Осн. обор. и мат.'!O2</f>
        <v>0</v>
      </c>
      <c r="O13" s="8">
        <f>'Осн. обор. и мат.'!P2</f>
        <v>0</v>
      </c>
      <c r="P13" s="8">
        <f>'Осн. обор. и мат.'!Q2</f>
        <v>0</v>
      </c>
      <c r="Q13" s="8">
        <f>'Осн. обор. и мат.'!R2</f>
        <v>0</v>
      </c>
      <c r="R13" s="8">
        <f>'Осн. обор. и мат.'!S2</f>
        <v>0</v>
      </c>
      <c r="S13" s="88">
        <f>'Осн. обор. и мат.'!T2</f>
        <v>0</v>
      </c>
      <c r="T13" s="8">
        <f>'Осн. обор. и мат.'!U2</f>
        <v>0</v>
      </c>
      <c r="U13" s="8">
        <f>'Осн. обор. и мат.'!V2</f>
        <v>0</v>
      </c>
      <c r="V13" s="8">
        <f>'Осн. обор. и мат.'!W2</f>
        <v>0</v>
      </c>
      <c r="W13" s="8">
        <f>'Осн. обор. и мат.'!X2</f>
        <v>0</v>
      </c>
      <c r="X13" s="8">
        <f>'Осн. обор. и мат.'!Y2</f>
        <v>0</v>
      </c>
      <c r="Y13" s="8">
        <f>'Осн. обор. и мат.'!Z2</f>
        <v>0</v>
      </c>
      <c r="Z13" s="8">
        <f>'Осн. обор. и мат.'!AA2</f>
        <v>0</v>
      </c>
      <c r="AA13" s="8">
        <f>'Осн. обор. и мат.'!AB2</f>
        <v>0</v>
      </c>
      <c r="AB13" s="8">
        <f>'Осн. обор. и мат.'!AC2</f>
        <v>0</v>
      </c>
      <c r="AC13" s="8">
        <f>'Осн. обор. и мат.'!AD2</f>
        <v>0</v>
      </c>
      <c r="AD13" s="8">
        <f>'Осн. обор. и мат.'!AE2</f>
        <v>0</v>
      </c>
      <c r="AE13" s="8">
        <f>'Осн. обор. и мат.'!AF2</f>
        <v>0</v>
      </c>
      <c r="AF13" s="8">
        <f>'Осн. обор. и мат.'!AG2</f>
        <v>0</v>
      </c>
      <c r="AG13" s="8">
        <f>'Осн. обор. и мат.'!AH2</f>
        <v>0</v>
      </c>
      <c r="AH13" s="8">
        <f>'Осн. обор. и мат.'!AI2</f>
        <v>0</v>
      </c>
      <c r="AI13" s="8">
        <f>'Осн. обор. и мат.'!AJ2</f>
        <v>0</v>
      </c>
      <c r="AJ13" s="8">
        <f>'Осн. обор. и мат.'!AK2</f>
        <v>0</v>
      </c>
      <c r="AK13" s="8">
        <f>'Осн. обор. и мат.'!AL2</f>
        <v>0</v>
      </c>
      <c r="AL13" s="8">
        <f>'Осн. обор. и мат.'!AM2</f>
        <v>0</v>
      </c>
      <c r="AM13" s="8">
        <f>'Осн. обор. и мат.'!AN2</f>
        <v>0</v>
      </c>
      <c r="AN13" s="8">
        <f>'Осн. обор. и мат.'!AO2</f>
        <v>0</v>
      </c>
      <c r="AO13" s="8">
        <f>'Осн. обор. и мат.'!AP2</f>
        <v>0</v>
      </c>
      <c r="AP13" s="8">
        <f>'Осн. обор. и мат.'!AQ2</f>
        <v>0</v>
      </c>
      <c r="AQ13" s="8">
        <f>'Осн. обор. и мат.'!AR2</f>
        <v>0</v>
      </c>
      <c r="AR13" s="8">
        <f>'Осн. обор. и мат.'!AS2</f>
        <v>0</v>
      </c>
      <c r="AS13" s="8">
        <f>'Осн. обор. и мат.'!AT2</f>
        <v>0</v>
      </c>
      <c r="AT13" s="8">
        <f>'Осн. обор. и мат.'!AU2</f>
        <v>0</v>
      </c>
      <c r="AU13" s="8">
        <f>'Осн. обор. и мат.'!AV2</f>
        <v>0</v>
      </c>
      <c r="AV13" s="8">
        <f>'Осн. обор. и мат.'!AW2</f>
        <v>0</v>
      </c>
      <c r="AW13" s="8">
        <f>'Осн. обор. и мат.'!AX2</f>
        <v>0</v>
      </c>
      <c r="AX13" s="8">
        <f>'Осн. обор. и мат.'!AY2</f>
        <v>0</v>
      </c>
      <c r="AY13" s="8">
        <f>'Осн. обор. и мат.'!AZ2</f>
        <v>0</v>
      </c>
      <c r="AZ13" s="8">
        <f>'Осн. обор. и мат.'!BA2</f>
        <v>0</v>
      </c>
      <c r="BA13" s="8">
        <f>'Осн. обор. и мат.'!BB2</f>
        <v>0</v>
      </c>
      <c r="BB13" s="8">
        <f>'Осн. обор. и мат.'!BC2</f>
        <v>0</v>
      </c>
      <c r="BC13" s="8">
        <f>'Осн. обор. и мат.'!BD2</f>
        <v>0</v>
      </c>
      <c r="BD13" s="8">
        <f>'Осн. обор. и мат.'!BE2</f>
        <v>0</v>
      </c>
      <c r="BE13" s="8">
        <f>'Осн. обор. и мат.'!BF2</f>
        <v>0</v>
      </c>
      <c r="BF13" s="8">
        <f>'Осн. обор. и мат.'!BG2</f>
        <v>0</v>
      </c>
      <c r="BG13" s="8">
        <f>'Осн. обор. и мат.'!BH2</f>
        <v>0</v>
      </c>
      <c r="BH13" s="8">
        <f>'Осн. обор. и мат.'!BI2</f>
        <v>0</v>
      </c>
      <c r="BI13" s="8">
        <f>'Осн. обор. и мат.'!BJ2</f>
        <v>0</v>
      </c>
      <c r="BJ13" s="8">
        <f>'Осн. обор. и мат.'!BK2</f>
        <v>0</v>
      </c>
      <c r="BK13" s="8">
        <f>'Осн. обор. и мат.'!BL2</f>
        <v>0</v>
      </c>
      <c r="BL13" s="8">
        <f>'Осн. обор. и мат.'!BM2</f>
        <v>0</v>
      </c>
      <c r="BM13" s="8">
        <f>'Осн. обор. и мат.'!BN2</f>
        <v>0</v>
      </c>
      <c r="BN13" s="8">
        <f>'Осн. обор. и мат.'!BO2</f>
        <v>0</v>
      </c>
      <c r="BO13" s="8">
        <f>'Осн. обор. и мат.'!BP2</f>
        <v>0</v>
      </c>
      <c r="BP13">
        <f>'Осн. обор. и мат.'!BQ2</f>
        <v>0</v>
      </c>
      <c r="BQ13">
        <f>'Осн. обор. и мат.'!BR2</f>
        <v>0</v>
      </c>
      <c r="BR13">
        <f>'Осн. обор. и мат.'!BS2</f>
        <v>0</v>
      </c>
      <c r="BS13">
        <f>'Осн. обор. и мат.'!BT2</f>
        <v>0</v>
      </c>
      <c r="BT13">
        <f>'Осн. обор. и мат.'!BU2</f>
        <v>0</v>
      </c>
      <c r="BU13">
        <f>'Осн. обор. и мат.'!BV2</f>
        <v>0</v>
      </c>
      <c r="BV13">
        <f>'Осн. обор. и мат.'!BW2</f>
        <v>0</v>
      </c>
      <c r="BW13">
        <f>'Осн. обор. и мат.'!BX2</f>
        <v>0</v>
      </c>
      <c r="BX13">
        <f>'Осн. обор. и мат.'!BY2</f>
        <v>0</v>
      </c>
      <c r="BY13">
        <f>'Осн. обор. и мат.'!BZ2</f>
        <v>0</v>
      </c>
      <c r="BZ13">
        <f>'Осн. обор. и мат.'!CA2</f>
        <v>0</v>
      </c>
      <c r="CA13">
        <f>'Осн. обор. и мат.'!CB2</f>
        <v>0</v>
      </c>
      <c r="CB13">
        <f>'Осн. обор. и мат.'!CC2</f>
        <v>0</v>
      </c>
      <c r="CC13">
        <f>'Осн. обор. и мат.'!CD2</f>
        <v>0</v>
      </c>
      <c r="CD13">
        <f>'Осн. обор. и мат.'!CE2</f>
        <v>0</v>
      </c>
      <c r="CE13">
        <f>'Осн. обор. и мат.'!CF2</f>
        <v>0</v>
      </c>
      <c r="CF13">
        <f>'Осн. обор. и мат.'!CG2</f>
        <v>0</v>
      </c>
      <c r="CG13">
        <f>'Осн. обор. и мат.'!CH2</f>
        <v>0</v>
      </c>
      <c r="CH13">
        <f>'Осн. обор. и мат.'!CI2</f>
        <v>0</v>
      </c>
      <c r="CI13">
        <f>'Осн. обор. и мат.'!CJ2</f>
        <v>0</v>
      </c>
      <c r="CJ13">
        <f>'Осн. обор. и мат.'!CK2</f>
        <v>0</v>
      </c>
      <c r="CK13">
        <f>'Осн. обор. и мат.'!CL2</f>
        <v>0</v>
      </c>
      <c r="CL13">
        <f>'Осн. обор. и мат.'!CM2</f>
        <v>0</v>
      </c>
      <c r="CM13">
        <f>'Осн. обор. и мат.'!CN2</f>
        <v>0</v>
      </c>
      <c r="CN13" s="88">
        <f>'Осн. обор. и мат.'!CO2</f>
        <v>0</v>
      </c>
      <c r="CO13" s="88">
        <f>'Осн. обор. и мат.'!CP2</f>
        <v>0</v>
      </c>
    </row>
    <row r="14" spans="1:93" ht="21.75" customHeight="1">
      <c r="A14" s="85" t="str">
        <f>HYPERLINK("#'Расходные материалы'!A1","Расходные материалы  [Direct cost]")</f>
        <v>Расходные материалы  [Direct cost]</v>
      </c>
      <c r="B14" s="71">
        <f>SUM(C14:CO14)</f>
        <v>0</v>
      </c>
      <c r="C14" s="7">
        <f>'Расходные материалы'!D2</f>
        <v>0</v>
      </c>
      <c r="D14" s="89">
        <f>'Расходные материалы'!E2</f>
        <v>0</v>
      </c>
      <c r="E14" s="89">
        <f>'Расходные материалы'!F2</f>
        <v>0</v>
      </c>
      <c r="F14" s="7">
        <f>'Расходные материалы'!G2</f>
        <v>0</v>
      </c>
      <c r="G14" s="7">
        <f>'Расходные материалы'!H2</f>
        <v>0</v>
      </c>
      <c r="H14" s="7">
        <f>'Расходные материалы'!I2</f>
        <v>0</v>
      </c>
      <c r="I14" s="7">
        <f>'Расходные материалы'!J2</f>
        <v>0</v>
      </c>
      <c r="J14" s="7">
        <f>'Расходные материалы'!K2</f>
        <v>0</v>
      </c>
      <c r="K14" s="7">
        <f>'Расходные материалы'!L2</f>
        <v>0</v>
      </c>
      <c r="L14" s="7">
        <f>'Расходные материалы'!M2</f>
        <v>0</v>
      </c>
      <c r="M14" s="7">
        <f>'Расходные материалы'!N2</f>
        <v>0</v>
      </c>
      <c r="N14" s="7">
        <f>'Расходные материалы'!O2</f>
        <v>0</v>
      </c>
      <c r="O14" s="7">
        <f>'Расходные материалы'!P2</f>
        <v>0</v>
      </c>
      <c r="P14" s="7">
        <f>'Расходные материалы'!Q2</f>
        <v>0</v>
      </c>
      <c r="Q14" s="7">
        <f>'Расходные материалы'!R2</f>
        <v>0</v>
      </c>
      <c r="R14" s="7">
        <f>'Расходные материалы'!S2</f>
        <v>0</v>
      </c>
      <c r="S14" s="7">
        <f>'Расходные материалы'!T2</f>
        <v>0</v>
      </c>
      <c r="T14" s="7">
        <f>'Расходные материалы'!U2</f>
        <v>0</v>
      </c>
      <c r="U14" s="7">
        <f>'Расходные материалы'!V2</f>
        <v>0</v>
      </c>
      <c r="V14" s="7">
        <f>'Расходные материалы'!W2</f>
        <v>0</v>
      </c>
      <c r="W14" s="7">
        <f>'Расходные материалы'!X2</f>
        <v>0</v>
      </c>
      <c r="X14" s="7">
        <f>'Расходные материалы'!Y2</f>
        <v>0</v>
      </c>
      <c r="Y14" s="7">
        <f>'Расходные материалы'!Z2</f>
        <v>0</v>
      </c>
      <c r="Z14" s="7">
        <f>'Расходные материалы'!AA2</f>
        <v>0</v>
      </c>
      <c r="AA14" s="7">
        <f>'Расходные материалы'!AB2</f>
        <v>0</v>
      </c>
      <c r="AB14" s="7">
        <f>'Расходные материалы'!AC2</f>
        <v>0</v>
      </c>
      <c r="AC14" s="7">
        <f>'Расходные материалы'!AD2</f>
        <v>0</v>
      </c>
      <c r="AD14" s="7">
        <f>'Расходные материалы'!AE2</f>
        <v>0</v>
      </c>
      <c r="AE14" s="7">
        <f>'Расходные материалы'!AF2</f>
        <v>0</v>
      </c>
      <c r="AF14" s="7">
        <f>'Расходные материалы'!AG2</f>
        <v>0</v>
      </c>
      <c r="AG14" s="7">
        <f>'Расходные материалы'!AH2</f>
        <v>0</v>
      </c>
      <c r="AH14" s="7">
        <f>'Расходные материалы'!AI2</f>
        <v>0</v>
      </c>
      <c r="AI14" s="7">
        <f>'Расходные материалы'!AJ2</f>
        <v>0</v>
      </c>
      <c r="AJ14" s="7">
        <f>'Расходные материалы'!AK2</f>
        <v>0</v>
      </c>
      <c r="AK14" s="7">
        <f>'Расходные материалы'!AL2</f>
        <v>0</v>
      </c>
      <c r="AL14" s="7">
        <f>'Расходные материалы'!AM2</f>
        <v>0</v>
      </c>
      <c r="AM14" s="7">
        <f>'Расходные материалы'!AN2</f>
        <v>0</v>
      </c>
      <c r="AN14" s="7">
        <f>'Расходные материалы'!AO2</f>
        <v>0</v>
      </c>
      <c r="AO14" s="7">
        <f>'Расходные материалы'!AP2</f>
        <v>0</v>
      </c>
      <c r="AP14" s="7">
        <f>'Расходные материалы'!AQ2</f>
        <v>0</v>
      </c>
      <c r="AQ14" s="7">
        <f>'Расходные материалы'!AR2</f>
        <v>0</v>
      </c>
      <c r="AR14" s="7">
        <f>'Расходные материалы'!AS2</f>
        <v>0</v>
      </c>
      <c r="AS14" s="7">
        <f>'Расходные материалы'!AT2</f>
        <v>0</v>
      </c>
      <c r="AT14" s="7">
        <f>'Расходные материалы'!AU2</f>
        <v>0</v>
      </c>
      <c r="AU14" s="7">
        <f>'Расходные материалы'!AV2</f>
        <v>0</v>
      </c>
      <c r="AV14" s="7">
        <f>'Расходные материалы'!AW2</f>
        <v>0</v>
      </c>
      <c r="AW14" s="7">
        <f>'Расходные материалы'!AX2</f>
        <v>0</v>
      </c>
      <c r="AX14" s="7">
        <f>'Расходные материалы'!AY2</f>
        <v>0</v>
      </c>
      <c r="AY14" s="7">
        <f>'Расходные материалы'!AZ2</f>
        <v>0</v>
      </c>
      <c r="AZ14" s="7">
        <f>'Расходные материалы'!BA2</f>
        <v>0</v>
      </c>
      <c r="BA14" s="7">
        <f>'Расходные материалы'!BB2</f>
        <v>0</v>
      </c>
      <c r="BB14" s="7">
        <f>'Расходные материалы'!BC2</f>
        <v>0</v>
      </c>
      <c r="BC14" s="7">
        <f>'Расходные материалы'!BD2</f>
        <v>0</v>
      </c>
      <c r="BD14" s="7">
        <f>'Расходные материалы'!BE2</f>
        <v>0</v>
      </c>
      <c r="BE14" s="7">
        <f>'Расходные материалы'!BF2</f>
        <v>0</v>
      </c>
      <c r="BF14" s="7">
        <f>'Расходные материалы'!BG2</f>
        <v>0</v>
      </c>
      <c r="BG14" s="7">
        <f>'Расходные материалы'!BH2</f>
        <v>0</v>
      </c>
      <c r="BH14" s="7">
        <f>'Расходные материалы'!BI2</f>
        <v>0</v>
      </c>
      <c r="BI14" s="7">
        <f>'Расходные материалы'!BJ2</f>
        <v>0</v>
      </c>
      <c r="BJ14" s="7">
        <f>'Расходные материалы'!BK2</f>
        <v>0</v>
      </c>
      <c r="BK14" s="7">
        <f>'Расходные материалы'!BL2</f>
        <v>0</v>
      </c>
      <c r="BL14" s="7">
        <f>'Расходные материалы'!BM2</f>
        <v>0</v>
      </c>
      <c r="BM14" s="7">
        <f>'Расходные материалы'!BN2</f>
        <v>0</v>
      </c>
      <c r="BN14" s="7">
        <f>'Расходные материалы'!BO2</f>
        <v>0</v>
      </c>
      <c r="BO14" s="7">
        <f>'Расходные материалы'!BP2</f>
        <v>0</v>
      </c>
      <c r="BP14">
        <f>'Расходные материалы'!BQ2</f>
        <v>0</v>
      </c>
      <c r="BQ14">
        <f>'Расходные материалы'!BR2</f>
        <v>0</v>
      </c>
      <c r="BR14">
        <f>'Расходные материалы'!BS2</f>
        <v>0</v>
      </c>
      <c r="BS14">
        <f>'Расходные материалы'!BT2</f>
        <v>0</v>
      </c>
      <c r="BT14">
        <f>'Расходные материалы'!BU2</f>
        <v>0</v>
      </c>
      <c r="BU14">
        <f>'Расходные материалы'!BV2</f>
        <v>0</v>
      </c>
      <c r="BV14">
        <f>'Расходные материалы'!BW2</f>
        <v>0</v>
      </c>
      <c r="BW14">
        <f>'Расходные материалы'!BX2</f>
        <v>0</v>
      </c>
      <c r="BX14">
        <f>'Расходные материалы'!BY2</f>
        <v>0</v>
      </c>
      <c r="BY14">
        <f>'Расходные материалы'!BZ2</f>
        <v>0</v>
      </c>
      <c r="BZ14">
        <f>'Расходные материалы'!CA2</f>
        <v>0</v>
      </c>
      <c r="CA14">
        <f>'Расходные материалы'!CB2</f>
        <v>0</v>
      </c>
      <c r="CB14">
        <f>'Расходные материалы'!CC2</f>
        <v>0</v>
      </c>
      <c r="CC14">
        <f>'Расходные материалы'!CD2</f>
        <v>0</v>
      </c>
      <c r="CD14">
        <f>'Расходные материалы'!CE2</f>
        <v>0</v>
      </c>
      <c r="CE14">
        <f>'Расходные материалы'!CF2</f>
        <v>0</v>
      </c>
      <c r="CF14">
        <f>'Расходные материалы'!CG2</f>
        <v>0</v>
      </c>
      <c r="CG14">
        <f>'Расходные материалы'!CH2</f>
        <v>0</v>
      </c>
      <c r="CH14">
        <f>'Расходные материалы'!CI2</f>
        <v>0</v>
      </c>
      <c r="CI14">
        <f>'Расходные материалы'!CJ2</f>
        <v>0</v>
      </c>
      <c r="CJ14">
        <f>'Расходные материалы'!CK2</f>
        <v>0</v>
      </c>
      <c r="CK14">
        <f>'Расходные материалы'!CL2</f>
        <v>0</v>
      </c>
      <c r="CL14">
        <f>'Расходные материалы'!CM2</f>
        <v>0</v>
      </c>
      <c r="CM14">
        <f>'Расходные материалы'!CN2</f>
        <v>0</v>
      </c>
      <c r="CN14" s="89">
        <f>'Расходные материалы'!CO2</f>
        <v>0</v>
      </c>
      <c r="CO14" s="89">
        <f>'Расходные материалы'!CP2</f>
        <v>0</v>
      </c>
    </row>
    <row r="15" spans="1:93" ht="21.75" customHeight="1">
      <c r="A15" s="84" t="str">
        <f>HYPERLINK("#'Аренда машин и обор.'!A1","Аренда машин и оборудования [Direct cost]")</f>
        <v>Аренда машин и оборудования [Direct cost]</v>
      </c>
      <c r="B15" s="72">
        <f>SUM(C15:CO15)</f>
        <v>0</v>
      </c>
      <c r="C15" s="88">
        <f>'Аренда машин и обор.'!D2</f>
        <v>0</v>
      </c>
      <c r="D15" s="88">
        <f>'Аренда машин и обор.'!E2</f>
        <v>0</v>
      </c>
      <c r="E15" s="88">
        <f>'Аренда машин и обор.'!F2</f>
        <v>0</v>
      </c>
      <c r="F15" s="8">
        <f>'Аренда машин и обор.'!G2</f>
        <v>0</v>
      </c>
      <c r="G15" s="8">
        <f>'Аренда машин и обор.'!H2</f>
        <v>0</v>
      </c>
      <c r="H15" s="8">
        <f>'Аренда машин и обор.'!I2</f>
        <v>0</v>
      </c>
      <c r="I15" s="8">
        <f>'Аренда машин и обор.'!J2</f>
        <v>0</v>
      </c>
      <c r="J15" s="8">
        <f>'Аренда машин и обор.'!K2</f>
        <v>0</v>
      </c>
      <c r="K15" s="8">
        <f>'Аренда машин и обор.'!L2</f>
        <v>0</v>
      </c>
      <c r="L15" s="8">
        <f>'Аренда машин и обор.'!M2</f>
        <v>0</v>
      </c>
      <c r="M15" s="8">
        <f>'Аренда машин и обор.'!N2</f>
        <v>0</v>
      </c>
      <c r="N15" s="8">
        <f>'Аренда машин и обор.'!O2</f>
        <v>0</v>
      </c>
      <c r="O15" s="8">
        <f>'Аренда машин и обор.'!P2</f>
        <v>0</v>
      </c>
      <c r="P15" s="8">
        <f>'Аренда машин и обор.'!Q2</f>
        <v>0</v>
      </c>
      <c r="Q15" s="8">
        <f>'Аренда машин и обор.'!R2</f>
        <v>0</v>
      </c>
      <c r="R15" s="8">
        <f>'Аренда машин и обор.'!S2</f>
        <v>0</v>
      </c>
      <c r="S15" s="8">
        <f>'Аренда машин и обор.'!T2</f>
        <v>0</v>
      </c>
      <c r="T15" s="8">
        <f>'Аренда машин и обор.'!U2</f>
        <v>0</v>
      </c>
      <c r="U15" s="8">
        <f>'Аренда машин и обор.'!V2</f>
        <v>0</v>
      </c>
      <c r="V15" s="8">
        <f>'Аренда машин и обор.'!W2</f>
        <v>0</v>
      </c>
      <c r="W15" s="8">
        <f>'Аренда машин и обор.'!X2</f>
        <v>0</v>
      </c>
      <c r="X15" s="8">
        <f>'Аренда машин и обор.'!Y2</f>
        <v>0</v>
      </c>
      <c r="Y15" s="8">
        <f>'Аренда машин и обор.'!Z2</f>
        <v>0</v>
      </c>
      <c r="Z15" s="8">
        <f>'Аренда машин и обор.'!AA2</f>
        <v>0</v>
      </c>
      <c r="AA15" s="8">
        <f>'Аренда машин и обор.'!AB2</f>
        <v>0</v>
      </c>
      <c r="AB15" s="8">
        <f>'Аренда машин и обор.'!AC2</f>
        <v>0</v>
      </c>
      <c r="AC15" s="8">
        <f>'Аренда машин и обор.'!AD2</f>
        <v>0</v>
      </c>
      <c r="AD15" s="8">
        <f>'Аренда машин и обор.'!AE2</f>
        <v>0</v>
      </c>
      <c r="AE15" s="8">
        <f>'Аренда машин и обор.'!AF2</f>
        <v>0</v>
      </c>
      <c r="AF15" s="8">
        <f>'Аренда машин и обор.'!AG2</f>
        <v>0</v>
      </c>
      <c r="AG15" s="8">
        <f>'Аренда машин и обор.'!AH2</f>
        <v>0</v>
      </c>
      <c r="AH15" s="8">
        <f>'Аренда машин и обор.'!AI2</f>
        <v>0</v>
      </c>
      <c r="AI15" s="8">
        <f>'Аренда машин и обор.'!AJ2</f>
        <v>0</v>
      </c>
      <c r="AJ15" s="8">
        <f>'Аренда машин и обор.'!AK2</f>
        <v>0</v>
      </c>
      <c r="AK15" s="8">
        <f>'Аренда машин и обор.'!AL2</f>
        <v>0</v>
      </c>
      <c r="AL15" s="8">
        <f>'Аренда машин и обор.'!AM2</f>
        <v>0</v>
      </c>
      <c r="AM15" s="8">
        <f>'Аренда машин и обор.'!AN2</f>
        <v>0</v>
      </c>
      <c r="AN15" s="8">
        <f>'Аренда машин и обор.'!AO2</f>
        <v>0</v>
      </c>
      <c r="AO15" s="8">
        <f>'Аренда машин и обор.'!AP2</f>
        <v>0</v>
      </c>
      <c r="AP15" s="8">
        <f>'Аренда машин и обор.'!AQ2</f>
        <v>0</v>
      </c>
      <c r="AQ15" s="8">
        <f>'Аренда машин и обор.'!AR2</f>
        <v>0</v>
      </c>
      <c r="AR15" s="8">
        <f>'Аренда машин и обор.'!AS2</f>
        <v>0</v>
      </c>
      <c r="AS15" s="8">
        <f>'Аренда машин и обор.'!AT2</f>
        <v>0</v>
      </c>
      <c r="AT15" s="8">
        <f>'Аренда машин и обор.'!AU2</f>
        <v>0</v>
      </c>
      <c r="AU15" s="8">
        <f>'Аренда машин и обор.'!AV2</f>
        <v>0</v>
      </c>
      <c r="AV15" s="8">
        <f>'Аренда машин и обор.'!AW2</f>
        <v>0</v>
      </c>
      <c r="AW15" s="8">
        <f>'Аренда машин и обор.'!AX2</f>
        <v>0</v>
      </c>
      <c r="AX15" s="8">
        <f>'Аренда машин и обор.'!AY2</f>
        <v>0</v>
      </c>
      <c r="AY15" s="8">
        <f>'Аренда машин и обор.'!AZ2</f>
        <v>0</v>
      </c>
      <c r="AZ15" s="8">
        <f>'Аренда машин и обор.'!BA2</f>
        <v>0</v>
      </c>
      <c r="BA15" s="8">
        <f>'Аренда машин и обор.'!BB2</f>
        <v>0</v>
      </c>
      <c r="BB15" s="8">
        <f>'Аренда машин и обор.'!BC2</f>
        <v>0</v>
      </c>
      <c r="BC15" s="8">
        <f>'Аренда машин и обор.'!BD2</f>
        <v>0</v>
      </c>
      <c r="BD15" s="8">
        <f>'Аренда машин и обор.'!BE2</f>
        <v>0</v>
      </c>
      <c r="BE15" s="8">
        <f>'Аренда машин и обор.'!BF2</f>
        <v>0</v>
      </c>
      <c r="BF15" s="8">
        <f>'Аренда машин и обор.'!BG2</f>
        <v>0</v>
      </c>
      <c r="BG15" s="8">
        <f>'Аренда машин и обор.'!BH2</f>
        <v>0</v>
      </c>
      <c r="BH15" s="8">
        <f>'Аренда машин и обор.'!BI2</f>
        <v>0</v>
      </c>
      <c r="BI15" s="8">
        <f>'Аренда машин и обор.'!BJ2</f>
        <v>0</v>
      </c>
      <c r="BJ15" s="8">
        <f>'Аренда машин и обор.'!BK2</f>
        <v>0</v>
      </c>
      <c r="BK15" s="8">
        <f>'Аренда машин и обор.'!BL2</f>
        <v>0</v>
      </c>
      <c r="BL15" s="8">
        <f>'Аренда машин и обор.'!BM2</f>
        <v>0</v>
      </c>
      <c r="BM15" s="8">
        <f>'Аренда машин и обор.'!BN2</f>
        <v>0</v>
      </c>
      <c r="BN15" s="8">
        <f>'Аренда машин и обор.'!BO2</f>
        <v>0</v>
      </c>
      <c r="BO15" s="8">
        <f>'Аренда машин и обор.'!BP2</f>
        <v>0</v>
      </c>
      <c r="BP15">
        <f>'Аренда машин и обор.'!BQ2</f>
        <v>0</v>
      </c>
      <c r="BQ15">
        <f>'Аренда машин и обор.'!BR2</f>
        <v>0</v>
      </c>
      <c r="BR15">
        <f>'Аренда машин и обор.'!BS2</f>
        <v>0</v>
      </c>
      <c r="BS15">
        <f>'Аренда машин и обор.'!BT2</f>
        <v>0</v>
      </c>
      <c r="BT15">
        <f>'Аренда машин и обор.'!BU2</f>
        <v>0</v>
      </c>
      <c r="BU15">
        <f>'Аренда машин и обор.'!BV2</f>
        <v>0</v>
      </c>
      <c r="BV15">
        <f>'Аренда машин и обор.'!BW2</f>
        <v>0</v>
      </c>
      <c r="BW15">
        <f>'Аренда машин и обор.'!BX2</f>
        <v>0</v>
      </c>
      <c r="BX15">
        <f>'Аренда машин и обор.'!BY2</f>
        <v>0</v>
      </c>
      <c r="BY15">
        <f>'Аренда машин и обор.'!BZ2</f>
        <v>0</v>
      </c>
      <c r="BZ15">
        <f>'Аренда машин и обор.'!CA2</f>
        <v>0</v>
      </c>
      <c r="CA15">
        <f>'Аренда машин и обор.'!CB2</f>
        <v>0</v>
      </c>
      <c r="CB15">
        <f>'Аренда машин и обор.'!CC2</f>
        <v>0</v>
      </c>
      <c r="CC15">
        <f>'Аренда машин и обор.'!CD2</f>
        <v>0</v>
      </c>
      <c r="CD15">
        <f>'Аренда машин и обор.'!CE2</f>
        <v>0</v>
      </c>
      <c r="CE15">
        <f>'Аренда машин и обор.'!CF2</f>
        <v>0</v>
      </c>
      <c r="CF15">
        <f>'Аренда машин и обор.'!CG2</f>
        <v>0</v>
      </c>
      <c r="CG15">
        <f>'Аренда машин и обор.'!CH2</f>
        <v>0</v>
      </c>
      <c r="CH15">
        <f>'Аренда машин и обор.'!CI2</f>
        <v>0</v>
      </c>
      <c r="CI15">
        <f>'Аренда машин и обор.'!CJ2</f>
        <v>0</v>
      </c>
      <c r="CJ15">
        <f>'Аренда машин и обор.'!CK2</f>
        <v>0</v>
      </c>
      <c r="CK15">
        <f>'Аренда машин и обор.'!CL2</f>
        <v>0</v>
      </c>
      <c r="CL15">
        <f>'Аренда машин и обор.'!CM2</f>
        <v>0</v>
      </c>
      <c r="CM15">
        <f>'Аренда машин и обор.'!CN2</f>
        <v>0</v>
      </c>
      <c r="CN15" s="88">
        <f>'Аренда машин и обор.'!CO2</f>
        <v>0</v>
      </c>
      <c r="CO15" s="88">
        <f>'Аренда машин и обор.'!CP2</f>
        <v>0</v>
      </c>
    </row>
    <row r="16" spans="1:93" ht="21.75" customHeight="1">
      <c r="A16" s="67" t="str">
        <f>HYPERLINK("#'ФОТ производственный'!A1","ФОТ производственный [Direct cost]")</f>
        <v>ФОТ производственный [Direct cost]</v>
      </c>
      <c r="B16" s="71">
        <f>SUM(C16:CO16)</f>
        <v>0</v>
      </c>
      <c r="C16" s="89">
        <f>'ФОТ производственный'!D2</f>
        <v>0</v>
      </c>
      <c r="D16" s="7">
        <f>'ФОТ производственный'!E2</f>
        <v>0</v>
      </c>
      <c r="E16" s="7">
        <f>'ФОТ производственный'!F2</f>
        <v>0</v>
      </c>
      <c r="F16" s="7">
        <f>'ФОТ производственный'!G2</f>
        <v>0</v>
      </c>
      <c r="G16" s="7">
        <f>'ФОТ производственный'!H2</f>
        <v>0</v>
      </c>
      <c r="H16" s="7">
        <f>'ФОТ производственный'!I2</f>
        <v>0</v>
      </c>
      <c r="I16" s="7">
        <f>'ФОТ производственный'!J2</f>
        <v>0</v>
      </c>
      <c r="J16" s="7">
        <f>'ФОТ производственный'!K2</f>
        <v>0</v>
      </c>
      <c r="K16" s="7">
        <f>'ФОТ производственный'!L2</f>
        <v>0</v>
      </c>
      <c r="L16" s="7">
        <f>'ФОТ производственный'!M2</f>
        <v>0</v>
      </c>
      <c r="M16" s="7">
        <f>'ФОТ производственный'!N2</f>
        <v>0</v>
      </c>
      <c r="N16" s="7">
        <f>'ФОТ производственный'!O2</f>
        <v>0</v>
      </c>
      <c r="O16" s="7">
        <f>'ФОТ производственный'!P2</f>
        <v>0</v>
      </c>
      <c r="P16" s="7">
        <f>'ФОТ производственный'!Q2</f>
        <v>0</v>
      </c>
      <c r="Q16" s="7">
        <f>'ФОТ производственный'!R2</f>
        <v>0</v>
      </c>
      <c r="R16" s="7">
        <f>'ФОТ производственный'!S2</f>
        <v>0</v>
      </c>
      <c r="S16" s="7">
        <f>'ФОТ производственный'!T2</f>
        <v>0</v>
      </c>
      <c r="T16" s="7">
        <f>'ФОТ производственный'!U2</f>
        <v>0</v>
      </c>
      <c r="U16" s="7">
        <f>'ФОТ производственный'!V2</f>
        <v>0</v>
      </c>
      <c r="V16" s="7">
        <f>'ФОТ производственный'!W2</f>
        <v>0</v>
      </c>
      <c r="W16" s="7">
        <f>'ФОТ производственный'!X2</f>
        <v>0</v>
      </c>
      <c r="X16" s="7">
        <f>'ФОТ производственный'!Y2</f>
        <v>0</v>
      </c>
      <c r="Y16" s="7">
        <f>'ФОТ производственный'!Z2</f>
        <v>0</v>
      </c>
      <c r="Z16" s="7">
        <f>'ФОТ производственный'!AA2</f>
        <v>0</v>
      </c>
      <c r="AA16" s="7">
        <f>'ФОТ производственный'!AB2</f>
        <v>0</v>
      </c>
      <c r="AB16" s="7">
        <f>'ФОТ производственный'!AC2</f>
        <v>0</v>
      </c>
      <c r="AC16" s="7">
        <f>'ФОТ производственный'!AD2</f>
        <v>0</v>
      </c>
      <c r="AD16" s="7">
        <f>'ФОТ производственный'!AE2</f>
        <v>0</v>
      </c>
      <c r="AE16" s="7">
        <f>'ФОТ производственный'!AF2</f>
        <v>0</v>
      </c>
      <c r="AF16" s="7">
        <f>'ФОТ производственный'!AG2</f>
        <v>0</v>
      </c>
      <c r="AG16" s="7">
        <f>'ФОТ производственный'!AH2</f>
        <v>0</v>
      </c>
      <c r="AH16" s="7">
        <f>'ФОТ производственный'!AI2</f>
        <v>0</v>
      </c>
      <c r="AI16" s="7">
        <f>'ФОТ производственный'!AJ2</f>
        <v>0</v>
      </c>
      <c r="AJ16" s="7">
        <f>'ФОТ производственный'!AK2</f>
        <v>0</v>
      </c>
      <c r="AK16" s="7">
        <f>'ФОТ производственный'!AL2</f>
        <v>0</v>
      </c>
      <c r="AL16" s="7">
        <f>'ФОТ производственный'!AM2</f>
        <v>0</v>
      </c>
      <c r="AM16" s="7">
        <f>'ФОТ производственный'!AN2</f>
        <v>0</v>
      </c>
      <c r="AN16" s="7">
        <f>'ФОТ производственный'!AO2</f>
        <v>0</v>
      </c>
      <c r="AO16" s="7">
        <f>'ФОТ производственный'!AP2</f>
        <v>0</v>
      </c>
      <c r="AP16" s="7">
        <f>'ФОТ производственный'!AQ2</f>
        <v>0</v>
      </c>
      <c r="AQ16" s="7">
        <f>'ФОТ производственный'!AR2</f>
        <v>0</v>
      </c>
      <c r="AR16" s="7">
        <f>'ФОТ производственный'!AS2</f>
        <v>0</v>
      </c>
      <c r="AS16" s="7">
        <f>'ФОТ производственный'!AT2</f>
        <v>0</v>
      </c>
      <c r="AT16" s="7">
        <f>'ФОТ производственный'!AU2</f>
        <v>0</v>
      </c>
      <c r="AU16" s="7">
        <f>'ФОТ производственный'!AV2</f>
        <v>0</v>
      </c>
      <c r="AV16" s="7">
        <f>'ФОТ производственный'!AW2</f>
        <v>0</v>
      </c>
      <c r="AW16" s="7">
        <f>'ФОТ производственный'!AX2</f>
        <v>0</v>
      </c>
      <c r="AX16" s="7">
        <f>'ФОТ производственный'!AY2</f>
        <v>0</v>
      </c>
      <c r="AY16" s="7">
        <f>'ФОТ производственный'!AZ2</f>
        <v>0</v>
      </c>
      <c r="AZ16" s="7">
        <f>'ФОТ производственный'!BA2</f>
        <v>0</v>
      </c>
      <c r="BA16" s="7">
        <f>'ФОТ производственный'!BB2</f>
        <v>0</v>
      </c>
      <c r="BB16" s="7">
        <f>'ФОТ производственный'!BC2</f>
        <v>0</v>
      </c>
      <c r="BC16" s="7">
        <f>'ФОТ производственный'!BD2</f>
        <v>0</v>
      </c>
      <c r="BD16" s="7">
        <f>'ФОТ производственный'!BE2</f>
        <v>0</v>
      </c>
      <c r="BE16" s="7">
        <f>'ФОТ производственный'!BF2</f>
        <v>0</v>
      </c>
      <c r="BF16" s="7">
        <f>'ФОТ производственный'!BG2</f>
        <v>0</v>
      </c>
      <c r="BG16" s="7">
        <f>'ФОТ производственный'!BH2</f>
        <v>0</v>
      </c>
      <c r="BH16" s="7">
        <f>'ФОТ производственный'!BI2</f>
        <v>0</v>
      </c>
      <c r="BI16" s="7">
        <f>'ФОТ производственный'!BJ2</f>
        <v>0</v>
      </c>
      <c r="BJ16" s="7">
        <f>'ФОТ производственный'!BK2</f>
        <v>0</v>
      </c>
      <c r="BK16" s="7">
        <f>'ФОТ производственный'!BL2</f>
        <v>0</v>
      </c>
      <c r="BL16" s="7">
        <f>'ФОТ производственный'!BM2</f>
        <v>0</v>
      </c>
      <c r="BM16" s="7">
        <f>'ФОТ производственный'!BN2</f>
        <v>0</v>
      </c>
      <c r="BN16" s="7">
        <f>'ФОТ производственный'!BO2</f>
        <v>0</v>
      </c>
      <c r="BO16" s="7">
        <f>'ФОТ производственный'!BP2</f>
        <v>0</v>
      </c>
      <c r="BP16">
        <f>'ФОТ производственный'!BQ2</f>
        <v>0</v>
      </c>
      <c r="BQ16">
        <f>'ФОТ производственный'!BR2</f>
        <v>0</v>
      </c>
      <c r="BR16">
        <f>'ФОТ производственный'!BS2</f>
        <v>0</v>
      </c>
      <c r="BS16">
        <f>'ФОТ производственный'!BT2</f>
        <v>0</v>
      </c>
      <c r="BT16">
        <f>'ФОТ производственный'!BU2</f>
        <v>0</v>
      </c>
      <c r="BU16">
        <f>'ФОТ производственный'!BV2</f>
        <v>0</v>
      </c>
      <c r="BV16">
        <f>'ФОТ производственный'!BW2</f>
        <v>0</v>
      </c>
      <c r="BW16">
        <f>'ФОТ производственный'!BX2</f>
        <v>0</v>
      </c>
      <c r="BX16">
        <f>'ФОТ производственный'!BY2</f>
        <v>0</v>
      </c>
      <c r="BY16">
        <f>'ФОТ производственный'!BZ2</f>
        <v>0</v>
      </c>
      <c r="BZ16">
        <f>'ФОТ производственный'!CA2</f>
        <v>0</v>
      </c>
      <c r="CA16">
        <f>'ФОТ производственный'!CB2</f>
        <v>0</v>
      </c>
      <c r="CB16">
        <f>'ФОТ производственный'!CC2</f>
        <v>0</v>
      </c>
      <c r="CC16">
        <f>'ФОТ производственный'!CD2</f>
        <v>0</v>
      </c>
      <c r="CD16">
        <f>'ФОТ производственный'!CE2</f>
        <v>0</v>
      </c>
      <c r="CE16">
        <f>'ФОТ производственный'!CF2</f>
        <v>0</v>
      </c>
      <c r="CF16">
        <f>'ФОТ производственный'!CG2</f>
        <v>0</v>
      </c>
      <c r="CG16">
        <f>'ФОТ производственный'!CH2</f>
        <v>0</v>
      </c>
      <c r="CH16">
        <f>'ФОТ производственный'!CI2</f>
        <v>0</v>
      </c>
      <c r="CI16">
        <f>'ФОТ производственный'!CJ2</f>
        <v>0</v>
      </c>
      <c r="CJ16">
        <f>'ФОТ производственный'!CK2</f>
        <v>0</v>
      </c>
      <c r="CK16">
        <f>'ФОТ производственный'!CL2</f>
        <v>0</v>
      </c>
      <c r="CL16">
        <f>'ФОТ производственный'!CM2</f>
        <v>0</v>
      </c>
      <c r="CM16">
        <f>'ФОТ производственный'!CN2</f>
        <v>0</v>
      </c>
      <c r="CN16" s="89">
        <f>'ФОТ производственный'!CO2</f>
        <v>0</v>
      </c>
      <c r="CO16" s="89">
        <f>'ФОТ производственный'!CP2</f>
        <v>0</v>
      </c>
    </row>
    <row r="17" spans="1:93" ht="21.75" customHeight="1">
      <c r="A17" s="83" t="str">
        <f>HYPERLINK("#'Прочие расходы DC'!A1","Прочие расходы [Direct cost]")</f>
        <v>Прочие расходы [Direct cost]</v>
      </c>
      <c r="B17" s="72">
        <f>SUM(C17:CO17)</f>
        <v>0</v>
      </c>
      <c r="C17" s="8">
        <f>'Прочие расходы DC'!D2</f>
        <v>0</v>
      </c>
      <c r="D17" s="37">
        <f>'Прочие расходы DC'!E2</f>
        <v>0</v>
      </c>
      <c r="E17" s="37">
        <f>'Прочие расходы DC'!F2</f>
        <v>0</v>
      </c>
      <c r="F17" s="133">
        <f>'Прочие расходы DC'!G2</f>
        <v>0</v>
      </c>
      <c r="G17" s="37">
        <f>'Прочие расходы DC'!H2</f>
        <v>0</v>
      </c>
      <c r="H17" s="133">
        <f>'Прочие расходы DC'!I2</f>
        <v>0</v>
      </c>
      <c r="I17" s="37">
        <f>'Прочие расходы DC'!J2</f>
        <v>0</v>
      </c>
      <c r="J17" s="37">
        <f>'Прочие расходы DC'!K2</f>
        <v>0</v>
      </c>
      <c r="K17" s="133">
        <f>'Прочие расходы DC'!L2</f>
        <v>0</v>
      </c>
      <c r="L17" s="37">
        <f>'Прочие расходы DC'!M2</f>
        <v>0</v>
      </c>
      <c r="M17" s="37">
        <f>'Прочие расходы DC'!N2</f>
        <v>0</v>
      </c>
      <c r="N17" s="133">
        <f>'Прочие расходы DC'!O2</f>
        <v>0</v>
      </c>
      <c r="O17" s="37">
        <f>'Прочие расходы DC'!P2</f>
        <v>0</v>
      </c>
      <c r="P17" s="133">
        <f>'Прочие расходы DC'!Q2</f>
        <v>0</v>
      </c>
      <c r="Q17" s="37">
        <f>'Прочие расходы DC'!R2</f>
        <v>0</v>
      </c>
      <c r="R17" s="133">
        <f>'Прочие расходы DC'!S2</f>
        <v>0</v>
      </c>
      <c r="S17" s="133">
        <f>'Прочие расходы DC'!T2</f>
        <v>0</v>
      </c>
      <c r="T17" s="133">
        <f>'Прочие расходы DC'!U2</f>
        <v>0</v>
      </c>
      <c r="U17" s="133">
        <f>'Прочие расходы DC'!V2</f>
        <v>0</v>
      </c>
      <c r="V17" s="133">
        <f>'Прочие расходы DC'!W2</f>
        <v>0</v>
      </c>
      <c r="W17" s="37">
        <f>'Прочие расходы DC'!X2</f>
        <v>0</v>
      </c>
      <c r="X17" s="133">
        <f>'Прочие расходы DC'!Y2</f>
        <v>0</v>
      </c>
      <c r="Y17" s="133">
        <f>'Прочие расходы DC'!Z2</f>
        <v>0</v>
      </c>
      <c r="Z17" s="133">
        <f>'Прочие расходы DC'!AA2</f>
        <v>0</v>
      </c>
      <c r="AA17" s="133">
        <f>'Прочие расходы DC'!AB2</f>
        <v>0</v>
      </c>
      <c r="AB17" s="133">
        <f>'Прочие расходы DC'!AC2</f>
        <v>0</v>
      </c>
      <c r="AC17" s="133">
        <f>'Прочие расходы DC'!AD2</f>
        <v>0</v>
      </c>
      <c r="AD17" s="133">
        <f>'Прочие расходы DC'!AE2</f>
        <v>0</v>
      </c>
      <c r="AE17" s="133">
        <f>'Прочие расходы DC'!AF2</f>
        <v>0</v>
      </c>
      <c r="AF17" s="133">
        <f>'Прочие расходы DC'!AG2</f>
        <v>0</v>
      </c>
      <c r="AG17" s="133">
        <f>'Прочие расходы DC'!AH2</f>
        <v>0</v>
      </c>
      <c r="AH17" s="133">
        <f>'Прочие расходы DC'!AI2</f>
        <v>0</v>
      </c>
      <c r="AI17" s="133">
        <f>'Прочие расходы DC'!AJ2</f>
        <v>0</v>
      </c>
      <c r="AJ17" s="133">
        <f>'Прочие расходы DC'!AK2</f>
        <v>0</v>
      </c>
      <c r="AK17" s="133">
        <f>'Прочие расходы DC'!AL2</f>
        <v>0</v>
      </c>
      <c r="AL17" s="133">
        <f>'Прочие расходы DC'!AM2</f>
        <v>0</v>
      </c>
      <c r="AM17" s="133">
        <f>'Прочие расходы DC'!AN2</f>
        <v>0</v>
      </c>
      <c r="AN17" s="133">
        <f>'Прочие расходы DC'!AO2</f>
        <v>0</v>
      </c>
      <c r="AO17" s="133">
        <f>'Прочие расходы DC'!AP2</f>
        <v>0</v>
      </c>
      <c r="AP17" s="133">
        <f>'Прочие расходы DC'!AQ2</f>
        <v>0</v>
      </c>
      <c r="AQ17" s="133">
        <f>'Прочие расходы DC'!AR2</f>
        <v>0</v>
      </c>
      <c r="AR17" s="133">
        <f>'Прочие расходы DC'!AS2</f>
        <v>0</v>
      </c>
      <c r="AS17" s="133">
        <f>'Прочие расходы DC'!AT2</f>
        <v>0</v>
      </c>
      <c r="AT17" s="133">
        <f>'Прочие расходы DC'!AU2</f>
        <v>0</v>
      </c>
      <c r="AU17" s="133">
        <f>'Прочие расходы DC'!AV2</f>
        <v>0</v>
      </c>
      <c r="AV17" s="133">
        <f>'Прочие расходы DC'!AW2</f>
        <v>0</v>
      </c>
      <c r="AW17" s="133">
        <f>'Прочие расходы DC'!AX2</f>
        <v>0</v>
      </c>
      <c r="AX17" s="133">
        <f>'Прочие расходы DC'!AY2</f>
        <v>0</v>
      </c>
      <c r="AY17" s="133">
        <f>'Прочие расходы DC'!AZ2</f>
        <v>0</v>
      </c>
      <c r="AZ17" s="133">
        <f>'Прочие расходы DC'!BA2</f>
        <v>0</v>
      </c>
      <c r="BA17" s="133">
        <f>'Прочие расходы DC'!BB2</f>
        <v>0</v>
      </c>
      <c r="BB17" s="133">
        <f>'Прочие расходы DC'!BC2</f>
        <v>0</v>
      </c>
      <c r="BC17" s="133">
        <f>'Прочие расходы DC'!BD2</f>
        <v>0</v>
      </c>
      <c r="BD17" s="133">
        <f>'Прочие расходы DC'!BE2</f>
        <v>0</v>
      </c>
      <c r="BE17" s="133">
        <f>'Прочие расходы DC'!BF2</f>
        <v>0</v>
      </c>
      <c r="BF17" s="133">
        <f>'Прочие расходы DC'!BG2</f>
        <v>0</v>
      </c>
      <c r="BG17" s="133">
        <f>'Прочие расходы DC'!BH2</f>
        <v>0</v>
      </c>
      <c r="BH17" s="133">
        <f>'Прочие расходы DC'!BI2</f>
        <v>0</v>
      </c>
      <c r="BI17" s="133">
        <f>'Прочие расходы DC'!BJ2</f>
        <v>0</v>
      </c>
      <c r="BJ17" s="133">
        <f>'Прочие расходы DC'!BK2</f>
        <v>0</v>
      </c>
      <c r="BK17" s="133">
        <f>'Прочие расходы DC'!BL2</f>
        <v>0</v>
      </c>
      <c r="BL17" s="133">
        <f>'Прочие расходы DC'!BM2</f>
        <v>0</v>
      </c>
      <c r="BM17" s="133">
        <f>'Прочие расходы DC'!BN2</f>
        <v>0</v>
      </c>
      <c r="BN17" s="133">
        <f>'Прочие расходы DC'!BO2</f>
        <v>0</v>
      </c>
      <c r="BO17" s="133">
        <f>'Прочие расходы DC'!BP2</f>
        <v>0</v>
      </c>
      <c r="BP17" s="132">
        <f>'Прочие расходы DC'!BQ2</f>
        <v>0</v>
      </c>
      <c r="BQ17" s="132">
        <f>'Прочие расходы DC'!BR2</f>
        <v>0</v>
      </c>
      <c r="BR17" s="132">
        <f>'Прочие расходы DC'!BS2</f>
        <v>0</v>
      </c>
      <c r="BS17" s="132">
        <f>'Прочие расходы DC'!BT2</f>
        <v>0</v>
      </c>
      <c r="BT17" s="132">
        <f>'Прочие расходы DC'!BU2</f>
        <v>0</v>
      </c>
      <c r="BU17" s="132">
        <f>'Прочие расходы DC'!BV2</f>
        <v>0</v>
      </c>
      <c r="BV17" s="132">
        <f>'Прочие расходы DC'!BW2</f>
        <v>0</v>
      </c>
      <c r="BW17" s="132">
        <f>'Прочие расходы DC'!BX2</f>
        <v>0</v>
      </c>
      <c r="BX17" s="132">
        <f>'Прочие расходы DC'!BY2</f>
        <v>0</v>
      </c>
      <c r="BY17" s="132">
        <f>'Прочие расходы DC'!BZ2</f>
        <v>0</v>
      </c>
      <c r="BZ17" s="132">
        <f>'Прочие расходы DC'!CA2</f>
        <v>0</v>
      </c>
      <c r="CA17" s="132">
        <f>'Прочие расходы DC'!CB2</f>
        <v>0</v>
      </c>
      <c r="CB17" s="132">
        <f>'Прочие расходы DC'!CC2</f>
        <v>0</v>
      </c>
      <c r="CC17" s="132">
        <f>'Прочие расходы DC'!CD2</f>
        <v>0</v>
      </c>
      <c r="CD17" s="132">
        <f>'Прочие расходы DC'!CE2</f>
        <v>0</v>
      </c>
      <c r="CE17" s="132">
        <f>'Прочие расходы DC'!CF2</f>
        <v>0</v>
      </c>
      <c r="CF17" s="132">
        <f>'Прочие расходы DC'!CG2</f>
        <v>0</v>
      </c>
      <c r="CG17" s="132">
        <f>'Прочие расходы DC'!CH2</f>
        <v>0</v>
      </c>
      <c r="CH17" s="132">
        <f>'Прочие расходы DC'!CI2</f>
        <v>0</v>
      </c>
      <c r="CI17" s="132">
        <f>'Прочие расходы DC'!CJ2</f>
        <v>0</v>
      </c>
      <c r="CJ17" s="132">
        <f>'Прочие расходы DC'!CK2</f>
        <v>0</v>
      </c>
      <c r="CK17" s="132">
        <f>'Прочие расходы DC'!CL2</f>
        <v>0</v>
      </c>
      <c r="CL17" s="132">
        <f>'Прочие расходы DC'!CM2</f>
        <v>0</v>
      </c>
      <c r="CM17" s="132">
        <f>'Прочие расходы DC'!CN2</f>
        <v>0</v>
      </c>
      <c r="CN17" s="37">
        <f>'Прочие расходы DC'!CO2</f>
        <v>0</v>
      </c>
      <c r="CO17" s="37">
        <f>'Прочие расходы DC'!CP2</f>
        <v>0</v>
      </c>
    </row>
    <row r="18" spans="1:93" ht="24" customHeight="1">
      <c r="A18" s="9" t="s">
        <v>13</v>
      </c>
      <c r="B18" s="73">
        <f>SUM(C18:CO18)</f>
        <v>0</v>
      </c>
      <c r="C18" s="92">
        <f>SUM(C12:C17)</f>
        <v>0</v>
      </c>
      <c r="D18" s="92">
        <f>SUM(D12:D17)</f>
        <v>0</v>
      </c>
      <c r="E18" s="92">
        <f>SUM(E12:E17)</f>
        <v>0</v>
      </c>
      <c r="F18" s="92">
        <f>SUM(F12:F17)</f>
        <v>0</v>
      </c>
      <c r="G18" s="92">
        <f>SUM(G12:G17)</f>
        <v>0</v>
      </c>
      <c r="H18" s="10">
        <f>SUM(H12:H17)</f>
        <v>0</v>
      </c>
      <c r="I18" s="10">
        <f>SUM(I12:I17)</f>
        <v>0</v>
      </c>
      <c r="J18" s="10">
        <f>SUM(J12:J17)</f>
        <v>0</v>
      </c>
      <c r="K18" s="10">
        <f>SUM(K12:K17)</f>
        <v>0</v>
      </c>
      <c r="L18" s="10">
        <f>SUM(L12:L17)</f>
        <v>0</v>
      </c>
      <c r="M18" s="10">
        <f>SUM(M12:M17)</f>
        <v>0</v>
      </c>
      <c r="N18" s="10">
        <f>SUM(N12:N17)</f>
        <v>0</v>
      </c>
      <c r="O18" s="10">
        <f>SUM(O12:O17)</f>
        <v>0</v>
      </c>
      <c r="P18" s="10">
        <f>SUM(P12:P17)</f>
        <v>0</v>
      </c>
      <c r="Q18" s="10">
        <f>SUM(Q12:Q17)</f>
        <v>0</v>
      </c>
      <c r="R18" s="10">
        <f>SUM(R12:R17)</f>
        <v>0</v>
      </c>
      <c r="S18" s="10">
        <f>SUM(S12:S17)</f>
        <v>0</v>
      </c>
      <c r="T18" s="10">
        <f>SUM(T12:T17)</f>
        <v>0</v>
      </c>
      <c r="U18" s="10">
        <f>SUM(U12:U17)</f>
        <v>0</v>
      </c>
      <c r="V18" s="10">
        <f>SUM(V12:V17)</f>
        <v>0</v>
      </c>
      <c r="W18" s="10">
        <f>SUM(W12:W17)</f>
        <v>0</v>
      </c>
      <c r="X18" s="10">
        <f>SUM(X12:X17)</f>
        <v>0</v>
      </c>
      <c r="Y18" s="10">
        <f>SUM(Y12:Y17)</f>
        <v>0</v>
      </c>
      <c r="Z18" s="10">
        <f>SUM(Z12:Z17)</f>
        <v>0</v>
      </c>
      <c r="AA18" s="10">
        <f>SUM(AA12:AA17)</f>
        <v>0</v>
      </c>
      <c r="AB18" s="10">
        <f>SUM(AB12:AB17)</f>
        <v>0</v>
      </c>
      <c r="AC18" s="10">
        <f>SUM(AC12:AC17)</f>
        <v>0</v>
      </c>
      <c r="AD18" s="10">
        <f>SUM(AD12:AD17)</f>
        <v>0</v>
      </c>
      <c r="AE18" s="10">
        <f>SUM(AE12:AE17)</f>
        <v>0</v>
      </c>
      <c r="AF18" s="10">
        <f>SUM(AF12:AF17)</f>
        <v>0</v>
      </c>
      <c r="AG18" s="10">
        <f>SUM(AG12:AG17)</f>
        <v>0</v>
      </c>
      <c r="AH18" s="10">
        <f>SUM(AH12:AH17)</f>
        <v>0</v>
      </c>
      <c r="AI18" s="10">
        <f>SUM(AI12:AI17)</f>
        <v>0</v>
      </c>
      <c r="AJ18" s="10">
        <f>SUM(AJ12:AJ17)</f>
        <v>0</v>
      </c>
      <c r="AK18" s="10">
        <f>SUM(AK12:AK17)</f>
        <v>0</v>
      </c>
      <c r="AL18" s="10">
        <f>SUM(AL12:AL17)</f>
        <v>0</v>
      </c>
      <c r="AM18" s="10">
        <f>SUM(AM12:AM17)</f>
        <v>0</v>
      </c>
      <c r="AN18" s="10">
        <f>SUM(AN12:AN17)</f>
        <v>0</v>
      </c>
      <c r="AO18" s="10">
        <f>SUM(AO12:AO17)</f>
        <v>0</v>
      </c>
      <c r="AP18" s="10">
        <f>SUM(AP12:AP17)</f>
        <v>0</v>
      </c>
      <c r="AQ18" s="10">
        <f>SUM(AQ12:AQ17)</f>
        <v>0</v>
      </c>
      <c r="AR18" s="10">
        <f>SUM(AR12:AR17)</f>
        <v>0</v>
      </c>
      <c r="AS18" s="10">
        <f>SUM(AS12:AS17)</f>
        <v>0</v>
      </c>
      <c r="AT18" s="10">
        <f>SUM(AT12:AT17)</f>
        <v>0</v>
      </c>
      <c r="AU18" s="10">
        <f>SUM(AU12:AU17)</f>
        <v>0</v>
      </c>
      <c r="AV18" s="10">
        <f>SUM(AV12:AV17)</f>
        <v>0</v>
      </c>
      <c r="AW18" s="10">
        <f>SUM(AW12:AW17)</f>
        <v>0</v>
      </c>
      <c r="AX18" s="10">
        <f>SUM(AX12:AX17)</f>
        <v>0</v>
      </c>
      <c r="AY18" s="10">
        <f>SUM(AY12:AY17)</f>
        <v>0</v>
      </c>
      <c r="AZ18" s="10">
        <f>SUM(AZ12:AZ17)</f>
        <v>0</v>
      </c>
      <c r="BA18" s="10">
        <f>SUM(BA12:BA17)</f>
        <v>0</v>
      </c>
      <c r="BB18" s="10">
        <f>SUM(BB12:BB17)</f>
        <v>0</v>
      </c>
      <c r="BC18" s="10">
        <f>SUM(BC12:BC17)</f>
        <v>0</v>
      </c>
      <c r="BD18" s="10">
        <f>SUM(BD12:BD17)</f>
        <v>0</v>
      </c>
      <c r="BE18" s="10">
        <f>SUM(BE12:BE17)</f>
        <v>0</v>
      </c>
      <c r="BF18" s="10">
        <f>SUM(BF12:BF17)</f>
        <v>0</v>
      </c>
      <c r="BG18" s="10">
        <f>SUM(BG12:BG17)</f>
        <v>0</v>
      </c>
      <c r="BH18" s="10">
        <f>SUM(BH12:BH17)</f>
        <v>0</v>
      </c>
      <c r="BI18" s="10">
        <f>SUM(BI12:BI17)</f>
        <v>0</v>
      </c>
      <c r="BJ18" s="10">
        <f>SUM(BJ12:BJ17)</f>
        <v>0</v>
      </c>
      <c r="BK18" s="10">
        <f>SUM(BK12:BK17)</f>
        <v>0</v>
      </c>
      <c r="BL18" s="10">
        <f>SUM(BL12:BL17)</f>
        <v>0</v>
      </c>
      <c r="BM18" s="10">
        <f>SUM(BM12:BM17)</f>
        <v>0</v>
      </c>
      <c r="BN18" s="10">
        <f>SUM(BN12:BN17)</f>
        <v>0</v>
      </c>
      <c r="BO18" s="10">
        <f>SUM(BO12:BO17)</f>
        <v>0</v>
      </c>
      <c r="BP18" s="134">
        <f>SUM(BP12:BP17)</f>
        <v>0</v>
      </c>
      <c r="BQ18" s="134">
        <f>SUM(BQ12:BQ17)</f>
        <v>0</v>
      </c>
      <c r="BR18" s="134">
        <f>SUM(BR12:BR17)</f>
        <v>0</v>
      </c>
      <c r="BS18" s="134">
        <f>SUM(BS12:BS17)</f>
        <v>0</v>
      </c>
      <c r="BT18" s="134">
        <f>SUM(BT12:BT17)</f>
        <v>0</v>
      </c>
      <c r="BU18" s="134">
        <f>SUM(BU12:BU17)</f>
        <v>0</v>
      </c>
      <c r="BV18" s="134">
        <f>SUM(BV12:BV17)</f>
        <v>0</v>
      </c>
      <c r="BW18" s="134">
        <f>SUM(BW12:BW17)</f>
        <v>0</v>
      </c>
      <c r="BX18" s="134">
        <f>SUM(BX12:BX17)</f>
        <v>0</v>
      </c>
      <c r="BY18" s="134">
        <f>SUM(BY12:BY17)</f>
        <v>0</v>
      </c>
      <c r="BZ18" s="134">
        <f>SUM(BZ12:BZ17)</f>
        <v>0</v>
      </c>
      <c r="CA18" s="134">
        <f>SUM(CA12:CA17)</f>
        <v>0</v>
      </c>
      <c r="CB18" s="134">
        <f>SUM(CB12:CB17)</f>
        <v>0</v>
      </c>
      <c r="CC18" s="134">
        <f>SUM(CC12:CC17)</f>
        <v>0</v>
      </c>
      <c r="CD18" s="134">
        <f>SUM(CD12:CD17)</f>
        <v>0</v>
      </c>
      <c r="CE18" s="134">
        <f>SUM(CE12:CE17)</f>
        <v>0</v>
      </c>
      <c r="CF18" s="134">
        <f>SUM(CF12:CF17)</f>
        <v>0</v>
      </c>
      <c r="CG18" s="134">
        <f>SUM(CG12:CG17)</f>
        <v>0</v>
      </c>
      <c r="CH18" s="134">
        <f>SUM(CH12:CH17)</f>
        <v>0</v>
      </c>
      <c r="CI18" s="134">
        <f>SUM(CI12:CI17)</f>
        <v>0</v>
      </c>
      <c r="CJ18" s="134">
        <f>SUM(CJ12:CJ17)</f>
        <v>0</v>
      </c>
      <c r="CK18" s="134">
        <f>SUM(CK12:CK17)</f>
        <v>0</v>
      </c>
      <c r="CL18" s="134">
        <f>SUM(CL12:CL17)</f>
        <v>0</v>
      </c>
      <c r="CM18" s="134">
        <f>SUM(CM12:CM17)</f>
        <v>0</v>
      </c>
      <c r="CN18" s="92">
        <f>SUM(CN12:CN17)</f>
        <v>0</v>
      </c>
      <c r="CO18" s="92">
        <f>SUM(CO12:CO17)</f>
        <v>0</v>
      </c>
    </row>
    <row r="19" spans="1:93" ht="7.5" customHeight="1">
      <c r="A19" s="3"/>
      <c r="B19" s="71"/>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CN19" s="128"/>
      <c r="CO19" s="128"/>
    </row>
    <row r="20" spans="1:93" ht="21.75" customHeight="1">
      <c r="A20" s="12" t="s">
        <v>14</v>
      </c>
      <c r="B20" s="75"/>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CN20" s="128"/>
      <c r="CO20" s="128"/>
    </row>
    <row r="21" spans="1:93" ht="21.75" customHeight="1">
      <c r="A21" s="67" t="str">
        <f>HYPERLINK("#'ФОТ управленческий'!A1","ФОТ управленческий [OPEX]")</f>
        <v>ФОТ управленческий [OPEX]</v>
      </c>
      <c r="B21" s="71">
        <f>SUM(C21:CO21)</f>
        <v>0</v>
      </c>
      <c r="C21" s="7">
        <f>'ФОТ управленческий'!D2</f>
        <v>0</v>
      </c>
      <c r="D21" s="89">
        <f>'ФОТ управленческий'!E2</f>
        <v>0</v>
      </c>
      <c r="E21" s="7">
        <f>'ФОТ управленческий'!F2</f>
        <v>0</v>
      </c>
      <c r="F21" s="7">
        <f>'ФОТ управленческий'!G2</f>
        <v>0</v>
      </c>
      <c r="G21" s="7">
        <f>'ФОТ управленческий'!H2</f>
        <v>0</v>
      </c>
      <c r="H21" s="7">
        <f>'ФОТ управленческий'!I2</f>
        <v>0</v>
      </c>
      <c r="I21" s="7">
        <f>'ФОТ управленческий'!J2</f>
        <v>0</v>
      </c>
      <c r="J21" s="7">
        <f>'ФОТ управленческий'!K2</f>
        <v>0</v>
      </c>
      <c r="K21" s="7">
        <f>'ФОТ управленческий'!L2</f>
        <v>0</v>
      </c>
      <c r="L21" s="7">
        <f>'ФОТ управленческий'!M2</f>
        <v>0</v>
      </c>
      <c r="M21" s="7">
        <f>'ФОТ управленческий'!N2</f>
        <v>0</v>
      </c>
      <c r="N21" s="7">
        <f>'ФОТ управленческий'!O2</f>
        <v>0</v>
      </c>
      <c r="O21" s="7">
        <f>'ФОТ управленческий'!P2</f>
        <v>0</v>
      </c>
      <c r="P21" s="7">
        <f>'ФОТ управленческий'!Q2</f>
        <v>0</v>
      </c>
      <c r="Q21" s="7">
        <f>'ФОТ управленческий'!R2</f>
        <v>0</v>
      </c>
      <c r="R21" s="7">
        <f>'ФОТ управленческий'!S2</f>
        <v>0</v>
      </c>
      <c r="S21" s="7">
        <f>'ФОТ управленческий'!T2</f>
        <v>0</v>
      </c>
      <c r="T21" s="7">
        <f>'ФОТ управленческий'!U2</f>
        <v>0</v>
      </c>
      <c r="U21" s="7">
        <f>'ФОТ управленческий'!V2</f>
        <v>0</v>
      </c>
      <c r="V21" s="7">
        <f>'ФОТ управленческий'!W2</f>
        <v>0</v>
      </c>
      <c r="W21" s="7">
        <f>'ФОТ управленческий'!X2</f>
        <v>0</v>
      </c>
      <c r="X21" s="7">
        <f>'ФОТ управленческий'!Y2</f>
        <v>0</v>
      </c>
      <c r="Y21" s="7">
        <f>'ФОТ управленческий'!Z2</f>
        <v>0</v>
      </c>
      <c r="Z21" s="7">
        <f>'ФОТ управленческий'!AA2</f>
        <v>0</v>
      </c>
      <c r="AA21" s="7">
        <f>'ФОТ управленческий'!AB2</f>
        <v>0</v>
      </c>
      <c r="AB21" s="7">
        <f>'ФОТ управленческий'!AC2</f>
        <v>0</v>
      </c>
      <c r="AC21" s="7">
        <f>'ФОТ управленческий'!AD2</f>
        <v>0</v>
      </c>
      <c r="AD21" s="7">
        <f>'ФОТ управленческий'!AE2</f>
        <v>0</v>
      </c>
      <c r="AE21" s="7">
        <f>'ФОТ управленческий'!AF2</f>
        <v>0</v>
      </c>
      <c r="AF21" s="7">
        <f>'ФОТ управленческий'!AG2</f>
        <v>0</v>
      </c>
      <c r="AG21" s="7">
        <f>'ФОТ управленческий'!AH2</f>
        <v>0</v>
      </c>
      <c r="AH21" s="7">
        <f>'ФОТ управленческий'!AI2</f>
        <v>0</v>
      </c>
      <c r="AI21" s="7">
        <f>'ФОТ управленческий'!AJ2</f>
        <v>0</v>
      </c>
      <c r="AJ21" s="7">
        <f>'ФОТ управленческий'!AK2</f>
        <v>0</v>
      </c>
      <c r="AK21" s="7">
        <f>'ФОТ управленческий'!AL2</f>
        <v>0</v>
      </c>
      <c r="AL21" s="7">
        <f>'ФОТ управленческий'!AM2</f>
        <v>0</v>
      </c>
      <c r="AM21" s="7">
        <f>'ФОТ управленческий'!AN2</f>
        <v>0</v>
      </c>
      <c r="AN21" s="7">
        <f>'ФОТ управленческий'!AO2</f>
        <v>0</v>
      </c>
      <c r="AO21" s="7">
        <f>'ФОТ управленческий'!AP2</f>
        <v>0</v>
      </c>
      <c r="AP21" s="7">
        <f>'ФОТ управленческий'!AQ2</f>
        <v>0</v>
      </c>
      <c r="AQ21" s="7">
        <f>'ФОТ управленческий'!AR2</f>
        <v>0</v>
      </c>
      <c r="AR21" s="7">
        <f>'ФОТ управленческий'!AS2</f>
        <v>0</v>
      </c>
      <c r="AS21" s="7">
        <f>'ФОТ управленческий'!AT2</f>
        <v>0</v>
      </c>
      <c r="AT21" s="7">
        <f>'ФОТ управленческий'!AU2</f>
        <v>0</v>
      </c>
      <c r="AU21" s="7">
        <f>'ФОТ управленческий'!AV2</f>
        <v>0</v>
      </c>
      <c r="AV21" s="7">
        <f>'ФОТ управленческий'!AW2</f>
        <v>0</v>
      </c>
      <c r="AW21" s="7">
        <f>'ФОТ управленческий'!AX2</f>
        <v>0</v>
      </c>
      <c r="AX21" s="7">
        <f>'ФОТ управленческий'!AY2</f>
        <v>0</v>
      </c>
      <c r="AY21" s="7">
        <f>'ФОТ управленческий'!AZ2</f>
        <v>0</v>
      </c>
      <c r="AZ21" s="7">
        <f>'ФОТ управленческий'!BA2</f>
        <v>0</v>
      </c>
      <c r="BA21" s="7">
        <f>'ФОТ управленческий'!BB2</f>
        <v>0</v>
      </c>
      <c r="BB21" s="7">
        <f>'ФОТ управленческий'!BC2</f>
        <v>0</v>
      </c>
      <c r="BC21" s="7">
        <f>'ФОТ управленческий'!BD2</f>
        <v>0</v>
      </c>
      <c r="BD21" s="7">
        <f>'ФОТ управленческий'!BE2</f>
        <v>0</v>
      </c>
      <c r="BE21" s="7">
        <f>'ФОТ управленческий'!BF2</f>
        <v>0</v>
      </c>
      <c r="BF21" s="7">
        <f>'ФОТ управленческий'!BG2</f>
        <v>0</v>
      </c>
      <c r="BG21" s="7">
        <f>'ФОТ управленческий'!BH2</f>
        <v>0</v>
      </c>
      <c r="BH21" s="7">
        <f>'ФОТ управленческий'!BI2</f>
        <v>0</v>
      </c>
      <c r="BI21" s="7">
        <f>'ФОТ управленческий'!BJ2</f>
        <v>0</v>
      </c>
      <c r="BJ21" s="7">
        <f>'ФОТ управленческий'!BK2</f>
        <v>0</v>
      </c>
      <c r="BK21" s="7">
        <f>'ФОТ управленческий'!BL2</f>
        <v>0</v>
      </c>
      <c r="BL21" s="7">
        <f>'ФОТ управленческий'!BM2</f>
        <v>0</v>
      </c>
      <c r="BM21" s="7">
        <f>'ФОТ управленческий'!BN2</f>
        <v>0</v>
      </c>
      <c r="BN21" s="7">
        <f>'ФОТ управленческий'!BO2</f>
        <v>0</v>
      </c>
      <c r="BO21" s="7">
        <f>'ФОТ управленческий'!BP2</f>
        <v>0</v>
      </c>
      <c r="BP21">
        <f>'ФОТ управленческий'!BQ2</f>
        <v>0</v>
      </c>
      <c r="BQ21">
        <f>'ФОТ управленческий'!BR2</f>
        <v>0</v>
      </c>
      <c r="BR21">
        <f>'ФОТ управленческий'!BS2</f>
        <v>0</v>
      </c>
      <c r="BS21">
        <f>'ФОТ управленческий'!BT2</f>
        <v>0</v>
      </c>
      <c r="BT21">
        <f>'ФОТ управленческий'!BU2</f>
        <v>0</v>
      </c>
      <c r="BU21">
        <f>'ФОТ управленческий'!BV2</f>
        <v>0</v>
      </c>
      <c r="BV21">
        <f>'ФОТ управленческий'!BW2</f>
        <v>0</v>
      </c>
      <c r="BW21">
        <f>'ФОТ управленческий'!BX2</f>
        <v>0</v>
      </c>
      <c r="BX21">
        <f>'ФОТ управленческий'!BY2</f>
        <v>0</v>
      </c>
      <c r="BY21">
        <f>'ФОТ управленческий'!BZ2</f>
        <v>0</v>
      </c>
      <c r="BZ21">
        <f>'ФОТ управленческий'!CA2</f>
        <v>0</v>
      </c>
      <c r="CA21">
        <f>'ФОТ управленческий'!CB2</f>
        <v>0</v>
      </c>
      <c r="CB21">
        <f>'ФОТ управленческий'!CC2</f>
        <v>0</v>
      </c>
      <c r="CC21">
        <f>'ФОТ управленческий'!CD2</f>
        <v>0</v>
      </c>
      <c r="CD21">
        <f>'ФОТ управленческий'!CE2</f>
        <v>0</v>
      </c>
      <c r="CE21">
        <f>'ФОТ управленческий'!CF2</f>
        <v>0</v>
      </c>
      <c r="CF21">
        <f>'ФОТ управленческий'!CG2</f>
        <v>0</v>
      </c>
      <c r="CG21">
        <f>'ФОТ управленческий'!CH2</f>
        <v>0</v>
      </c>
      <c r="CH21">
        <f>'ФОТ управленческий'!CI2</f>
        <v>0</v>
      </c>
      <c r="CI21">
        <f>'ФОТ управленческий'!CJ2</f>
        <v>0</v>
      </c>
      <c r="CJ21">
        <f>'ФОТ управленческий'!CK2</f>
        <v>0</v>
      </c>
      <c r="CK21">
        <f>'ФОТ управленческий'!CL2</f>
        <v>0</v>
      </c>
      <c r="CL21">
        <f>'ФОТ управленческий'!CM2</f>
        <v>0</v>
      </c>
      <c r="CM21">
        <f>'ФОТ управленческий'!CN2</f>
        <v>0</v>
      </c>
      <c r="CN21" s="89">
        <f>'ФОТ управленческий'!CO2</f>
        <v>0</v>
      </c>
      <c r="CO21" s="89">
        <f>'ФОТ управленческий'!CP2</f>
        <v>0</v>
      </c>
    </row>
    <row r="22" spans="1:93" ht="21.75" customHeight="1">
      <c r="A22" s="97" t="str">
        <f>HYPERLINK("#'Содержание офиса | штаба '!A1","Содержание офиса | штаба [OPEX]")</f>
        <v>Содержание офиса | штаба [OPEX]</v>
      </c>
      <c r="B22" s="72">
        <f>SUM(C22:CO22)</f>
        <v>0</v>
      </c>
      <c r="C22" s="88">
        <f>'Содержание офиса | штаба '!D2</f>
        <v>0</v>
      </c>
      <c r="D22" s="8">
        <f>'Содержание офиса | штаба '!E2</f>
        <v>0</v>
      </c>
      <c r="E22" s="88">
        <f>'Содержание офиса | штаба '!F2</f>
        <v>0</v>
      </c>
      <c r="F22" s="8">
        <f>'Содержание офиса | штаба '!G2</f>
        <v>0</v>
      </c>
      <c r="G22" s="8">
        <f>'Содержание офиса | штаба '!H2</f>
        <v>0</v>
      </c>
      <c r="H22" s="8">
        <f>'Содержание офиса | штаба '!I2</f>
        <v>0</v>
      </c>
      <c r="I22" s="8">
        <f>'Содержание офиса | штаба '!J2</f>
        <v>0</v>
      </c>
      <c r="J22" s="8">
        <f>'Содержание офиса | штаба '!K2</f>
        <v>0</v>
      </c>
      <c r="K22" s="8">
        <f>'Содержание офиса | штаба '!L2</f>
        <v>0</v>
      </c>
      <c r="L22" s="8">
        <f>'Содержание офиса | штаба '!M2</f>
        <v>0</v>
      </c>
      <c r="M22" s="8">
        <f>'Содержание офиса | штаба '!N2</f>
        <v>0</v>
      </c>
      <c r="N22" s="8">
        <f>'Содержание офиса | штаба '!O2</f>
        <v>0</v>
      </c>
      <c r="O22" s="8">
        <f>'Содержание офиса | штаба '!P2</f>
        <v>0</v>
      </c>
      <c r="P22" s="8">
        <f>'Содержание офиса | штаба '!Q2</f>
        <v>0</v>
      </c>
      <c r="Q22" s="8">
        <f>'Содержание офиса | штаба '!R2</f>
        <v>0</v>
      </c>
      <c r="R22" s="8">
        <f>'Содержание офиса | штаба '!S2</f>
        <v>0</v>
      </c>
      <c r="S22" s="8">
        <f>'Содержание офиса | штаба '!T2</f>
        <v>0</v>
      </c>
      <c r="T22" s="8">
        <f>'Содержание офиса | штаба '!U2</f>
        <v>0</v>
      </c>
      <c r="U22" s="8">
        <f>'Содержание офиса | штаба '!V2</f>
        <v>0</v>
      </c>
      <c r="V22" s="8">
        <f>'Содержание офиса | штаба '!W2</f>
        <v>0</v>
      </c>
      <c r="W22" s="8">
        <f>'Содержание офиса | штаба '!X2</f>
        <v>0</v>
      </c>
      <c r="X22" s="8">
        <f>'Содержание офиса | штаба '!Y2</f>
        <v>0</v>
      </c>
      <c r="Y22" s="8">
        <f>'Содержание офиса | штаба '!Z2</f>
        <v>0</v>
      </c>
      <c r="Z22" s="8">
        <f>'Содержание офиса | штаба '!AA2</f>
        <v>0</v>
      </c>
      <c r="AA22" s="8">
        <f>'Содержание офиса | штаба '!AB2</f>
        <v>0</v>
      </c>
      <c r="AB22" s="8">
        <f>'Содержание офиса | штаба '!AC2</f>
        <v>0</v>
      </c>
      <c r="AC22" s="8">
        <f>'Содержание офиса | штаба '!AD2</f>
        <v>0</v>
      </c>
      <c r="AD22" s="8">
        <f>'Содержание офиса | штаба '!AE2</f>
        <v>0</v>
      </c>
      <c r="AE22" s="8">
        <f>'Содержание офиса | штаба '!AF2</f>
        <v>0</v>
      </c>
      <c r="AF22" s="8">
        <f>'Содержание офиса | штаба '!AG2</f>
        <v>0</v>
      </c>
      <c r="AG22" s="8">
        <f>'Содержание офиса | штаба '!AH2</f>
        <v>0</v>
      </c>
      <c r="AH22" s="8">
        <f>'Содержание офиса | штаба '!AI2</f>
        <v>0</v>
      </c>
      <c r="AI22" s="8">
        <f>'Содержание офиса | штаба '!AJ2</f>
        <v>0</v>
      </c>
      <c r="AJ22" s="8">
        <f>'Содержание офиса | штаба '!AK2</f>
        <v>0</v>
      </c>
      <c r="AK22" s="8">
        <f>'Содержание офиса | штаба '!AL2</f>
        <v>0</v>
      </c>
      <c r="AL22" s="8">
        <f>'Содержание офиса | штаба '!AM2</f>
        <v>0</v>
      </c>
      <c r="AM22" s="8">
        <f>'Содержание офиса | штаба '!AN2</f>
        <v>0</v>
      </c>
      <c r="AN22" s="8">
        <f>'Содержание офиса | штаба '!AO2</f>
        <v>0</v>
      </c>
      <c r="AO22" s="8">
        <f>'Содержание офиса | штаба '!AP2</f>
        <v>0</v>
      </c>
      <c r="AP22" s="8">
        <f>'Содержание офиса | штаба '!AQ2</f>
        <v>0</v>
      </c>
      <c r="AQ22" s="8">
        <f>'Содержание офиса | штаба '!AR2</f>
        <v>0</v>
      </c>
      <c r="AR22" s="8">
        <f>'Содержание офиса | штаба '!AS2</f>
        <v>0</v>
      </c>
      <c r="AS22" s="8">
        <f>'Содержание офиса | штаба '!AT2</f>
        <v>0</v>
      </c>
      <c r="AT22" s="8">
        <f>'Содержание офиса | штаба '!AU2</f>
        <v>0</v>
      </c>
      <c r="AU22" s="8">
        <f>'Содержание офиса | штаба '!AV2</f>
        <v>0</v>
      </c>
      <c r="AV22" s="8">
        <f>'Содержание офиса | штаба '!AW2</f>
        <v>0</v>
      </c>
      <c r="AW22" s="8">
        <f>'Содержание офиса | штаба '!AX2</f>
        <v>0</v>
      </c>
      <c r="AX22" s="8">
        <f>'Содержание офиса | штаба '!AY2</f>
        <v>0</v>
      </c>
      <c r="AY22" s="8">
        <f>'Содержание офиса | штаба '!AZ2</f>
        <v>0</v>
      </c>
      <c r="AZ22" s="8">
        <f>'Содержание офиса | штаба '!BA2</f>
        <v>0</v>
      </c>
      <c r="BA22" s="8">
        <f>'Содержание офиса | штаба '!BB2</f>
        <v>0</v>
      </c>
      <c r="BB22" s="8">
        <f>'Содержание офиса | штаба '!BC2</f>
        <v>0</v>
      </c>
      <c r="BC22" s="8">
        <f>'Содержание офиса | штаба '!BD2</f>
        <v>0</v>
      </c>
      <c r="BD22" s="8">
        <f>'Содержание офиса | штаба '!BE2</f>
        <v>0</v>
      </c>
      <c r="BE22" s="8">
        <f>'Содержание офиса | штаба '!BF2</f>
        <v>0</v>
      </c>
      <c r="BF22" s="8">
        <f>'Содержание офиса | штаба '!BG2</f>
        <v>0</v>
      </c>
      <c r="BG22" s="8">
        <f>'Содержание офиса | штаба '!BH2</f>
        <v>0</v>
      </c>
      <c r="BH22" s="8">
        <f>'Содержание офиса | штаба '!BI2</f>
        <v>0</v>
      </c>
      <c r="BI22" s="8">
        <f>'Содержание офиса | штаба '!BJ2</f>
        <v>0</v>
      </c>
      <c r="BJ22" s="8">
        <f>'Содержание офиса | штаба '!BK2</f>
        <v>0</v>
      </c>
      <c r="BK22" s="8">
        <f>'Содержание офиса | штаба '!BL2</f>
        <v>0</v>
      </c>
      <c r="BL22" s="8">
        <f>'Содержание офиса | штаба '!BM2</f>
        <v>0</v>
      </c>
      <c r="BM22" s="8">
        <f>'Содержание офиса | штаба '!BN2</f>
        <v>0</v>
      </c>
      <c r="BN22" s="8">
        <f>'Содержание офиса | штаба '!BO2</f>
        <v>0</v>
      </c>
      <c r="BO22" s="8">
        <f>'Содержание офиса | штаба '!BP2</f>
        <v>0</v>
      </c>
      <c r="BP22">
        <f>'Содержание офиса | штаба '!BQ2</f>
        <v>0</v>
      </c>
      <c r="BQ22">
        <f>'Содержание офиса | штаба '!BR2</f>
        <v>0</v>
      </c>
      <c r="BR22">
        <f>'Содержание офиса | штаба '!BS2</f>
        <v>0</v>
      </c>
      <c r="BS22">
        <f>'Содержание офиса | штаба '!BT2</f>
        <v>0</v>
      </c>
      <c r="BT22">
        <f>'Содержание офиса | штаба '!BU2</f>
        <v>0</v>
      </c>
      <c r="BU22">
        <f>'Содержание офиса | штаба '!BV2</f>
        <v>0</v>
      </c>
      <c r="BV22">
        <f>'Содержание офиса | штаба '!BW2</f>
        <v>0</v>
      </c>
      <c r="BW22">
        <f>'Содержание офиса | штаба '!BX2</f>
        <v>0</v>
      </c>
      <c r="BX22">
        <f>'Содержание офиса | штаба '!BY2</f>
        <v>0</v>
      </c>
      <c r="BY22">
        <f>'Содержание офиса | штаба '!BZ2</f>
        <v>0</v>
      </c>
      <c r="BZ22">
        <f>'Содержание офиса | штаба '!CA2</f>
        <v>0</v>
      </c>
      <c r="CA22">
        <f>'Содержание офиса | штаба '!CB2</f>
        <v>0</v>
      </c>
      <c r="CB22">
        <f>'Содержание офиса | штаба '!CC2</f>
        <v>0</v>
      </c>
      <c r="CC22">
        <f>'Содержание офиса | штаба '!CD2</f>
        <v>0</v>
      </c>
      <c r="CD22">
        <f>'Содержание офиса | штаба '!CE2</f>
        <v>0</v>
      </c>
      <c r="CE22">
        <f>'Содержание офиса | штаба '!CF2</f>
        <v>0</v>
      </c>
      <c r="CF22">
        <f>'Содержание офиса | штаба '!CG2</f>
        <v>0</v>
      </c>
      <c r="CG22">
        <f>'Содержание офиса | штаба '!CH2</f>
        <v>0</v>
      </c>
      <c r="CH22">
        <f>'Содержание офиса | штаба '!CI2</f>
        <v>0</v>
      </c>
      <c r="CI22">
        <f>'Содержание офиса | штаба '!CJ2</f>
        <v>0</v>
      </c>
      <c r="CJ22">
        <f>'Содержание офиса | штаба '!CK2</f>
        <v>0</v>
      </c>
      <c r="CK22">
        <f>'Содержание офиса | штаба '!CL2</f>
        <v>0</v>
      </c>
      <c r="CL22">
        <f>'Содержание офиса | штаба '!CM2</f>
        <v>0</v>
      </c>
      <c r="CM22">
        <f>'Содержание офиса | штаба '!CN2</f>
        <v>0</v>
      </c>
      <c r="CN22" s="88">
        <f>'Содержание офиса | штаба '!CO2</f>
        <v>0</v>
      </c>
      <c r="CO22" s="88">
        <f>'Содержание офиса | штаба '!CP2</f>
        <v>0</v>
      </c>
    </row>
    <row r="23" spans="1:93" ht="21.75" customHeight="1">
      <c r="A23" s="83" t="str">
        <f>HYPERLINK("#'Аренда транспорта'!A1","Аренда транспорта [OPEX]")</f>
        <v>Аренда транспорта [OPEX]</v>
      </c>
      <c r="B23" s="72">
        <f>SUM(C23:CO23)</f>
        <v>0</v>
      </c>
      <c r="C23" s="88">
        <f>'Аренда транспорта'!D2</f>
        <v>0</v>
      </c>
      <c r="D23" s="8">
        <f>'Аренда транспорта'!E2</f>
        <v>0</v>
      </c>
      <c r="E23" s="8">
        <f>'Аренда транспорта'!F2</f>
        <v>0</v>
      </c>
      <c r="F23" s="8">
        <f>'Аренда транспорта'!G2</f>
        <v>0</v>
      </c>
      <c r="G23" s="8">
        <f>'Аренда транспорта'!H2</f>
        <v>0</v>
      </c>
      <c r="H23" s="8">
        <f>'Аренда транспорта'!I2</f>
        <v>0</v>
      </c>
      <c r="I23" s="8">
        <f>'Аренда транспорта'!J2</f>
        <v>0</v>
      </c>
      <c r="J23" s="8">
        <f>'Аренда транспорта'!K2</f>
        <v>0</v>
      </c>
      <c r="K23" s="8">
        <f>'Аренда транспорта'!L2</f>
        <v>0</v>
      </c>
      <c r="L23" s="8">
        <f>'Аренда транспорта'!M2</f>
        <v>0</v>
      </c>
      <c r="M23" s="8">
        <f>'Аренда транспорта'!N2</f>
        <v>0</v>
      </c>
      <c r="N23" s="8">
        <f>'Аренда транспорта'!O2</f>
        <v>0</v>
      </c>
      <c r="O23" s="8">
        <f>'Аренда транспорта'!P2</f>
        <v>0</v>
      </c>
      <c r="P23" s="8">
        <f>'Аренда транспорта'!Q2</f>
        <v>0</v>
      </c>
      <c r="Q23" s="8">
        <f>'Аренда транспорта'!R2</f>
        <v>0</v>
      </c>
      <c r="R23" s="8">
        <f>'Аренда транспорта'!S2</f>
        <v>0</v>
      </c>
      <c r="S23" s="8">
        <f>'Аренда транспорта'!T2</f>
        <v>0</v>
      </c>
      <c r="T23" s="8">
        <f>'Аренда транспорта'!U2</f>
        <v>0</v>
      </c>
      <c r="U23" s="8">
        <f>'Аренда транспорта'!V2</f>
        <v>0</v>
      </c>
      <c r="V23" s="8">
        <f>'Аренда транспорта'!W2</f>
        <v>0</v>
      </c>
      <c r="W23" s="8">
        <f>'Аренда транспорта'!X2</f>
        <v>0</v>
      </c>
      <c r="X23" s="8">
        <f>'Аренда транспорта'!Y2</f>
        <v>0</v>
      </c>
      <c r="Y23" s="8">
        <f>'Аренда транспорта'!Z2</f>
        <v>0</v>
      </c>
      <c r="Z23" s="8">
        <f>'Аренда транспорта'!AA2</f>
        <v>0</v>
      </c>
      <c r="AA23" s="8">
        <f>'Аренда транспорта'!AB2</f>
        <v>0</v>
      </c>
      <c r="AB23" s="8">
        <f>'Аренда транспорта'!AC2</f>
        <v>0</v>
      </c>
      <c r="AC23" s="8">
        <f>'Аренда транспорта'!AD2</f>
        <v>0</v>
      </c>
      <c r="AD23" s="8">
        <f>'Аренда транспорта'!AE2</f>
        <v>0</v>
      </c>
      <c r="AE23" s="8">
        <f>'Аренда транспорта'!AF2</f>
        <v>0</v>
      </c>
      <c r="AF23" s="8">
        <f>'Аренда транспорта'!AG2</f>
        <v>0</v>
      </c>
      <c r="AG23" s="8">
        <f>'Аренда транспорта'!AH2</f>
        <v>0</v>
      </c>
      <c r="AH23" s="8">
        <f>'Аренда транспорта'!AI2</f>
        <v>0</v>
      </c>
      <c r="AI23" s="8">
        <f>'Аренда транспорта'!AJ2</f>
        <v>0</v>
      </c>
      <c r="AJ23" s="8">
        <f>'Аренда транспорта'!AK2</f>
        <v>0</v>
      </c>
      <c r="AK23" s="8">
        <f>'Аренда транспорта'!AL2</f>
        <v>0</v>
      </c>
      <c r="AL23" s="8">
        <f>'Аренда транспорта'!AM2</f>
        <v>0</v>
      </c>
      <c r="AM23" s="8">
        <f>'Аренда транспорта'!AN2</f>
        <v>0</v>
      </c>
      <c r="AN23" s="8">
        <f>'Аренда транспорта'!AO2</f>
        <v>0</v>
      </c>
      <c r="AO23" s="8">
        <f>'Аренда транспорта'!AP2</f>
        <v>0</v>
      </c>
      <c r="AP23" s="8">
        <f>'Аренда транспорта'!AQ2</f>
        <v>0</v>
      </c>
      <c r="AQ23" s="8">
        <f>'Аренда транспорта'!AR2</f>
        <v>0</v>
      </c>
      <c r="AR23" s="8">
        <f>'Аренда транспорта'!AS2</f>
        <v>0</v>
      </c>
      <c r="AS23" s="8">
        <f>'Аренда транспорта'!AT2</f>
        <v>0</v>
      </c>
      <c r="AT23" s="8">
        <f>'Аренда транспорта'!AU2</f>
        <v>0</v>
      </c>
      <c r="AU23" s="8">
        <f>'Аренда транспорта'!AV2</f>
        <v>0</v>
      </c>
      <c r="AV23" s="8">
        <f>'Аренда транспорта'!AW2</f>
        <v>0</v>
      </c>
      <c r="AW23" s="8">
        <f>'Аренда транспорта'!AX2</f>
        <v>0</v>
      </c>
      <c r="AX23" s="8">
        <f>'Аренда транспорта'!AY2</f>
        <v>0</v>
      </c>
      <c r="AY23" s="8">
        <f>'Аренда транспорта'!AZ2</f>
        <v>0</v>
      </c>
      <c r="AZ23" s="8">
        <f>'Аренда транспорта'!BA2</f>
        <v>0</v>
      </c>
      <c r="BA23" s="8">
        <f>'Аренда транспорта'!BB2</f>
        <v>0</v>
      </c>
      <c r="BB23" s="8">
        <f>'Аренда транспорта'!BC2</f>
        <v>0</v>
      </c>
      <c r="BC23" s="8">
        <f>'Аренда транспорта'!BD2</f>
        <v>0</v>
      </c>
      <c r="BD23" s="8">
        <f>'Аренда транспорта'!BE2</f>
        <v>0</v>
      </c>
      <c r="BE23" s="8">
        <f>'Аренда транспорта'!BF2</f>
        <v>0</v>
      </c>
      <c r="BF23" s="8">
        <f>'Аренда транспорта'!BG2</f>
        <v>0</v>
      </c>
      <c r="BG23" s="8">
        <f>'Аренда транспорта'!BH2</f>
        <v>0</v>
      </c>
      <c r="BH23" s="8">
        <f>'Аренда транспорта'!BI2</f>
        <v>0</v>
      </c>
      <c r="BI23" s="8">
        <f>'Аренда транспорта'!BJ2</f>
        <v>0</v>
      </c>
      <c r="BJ23" s="8">
        <f>'Аренда транспорта'!BK2</f>
        <v>0</v>
      </c>
      <c r="BK23" s="8">
        <f>'Аренда транспорта'!BL2</f>
        <v>0</v>
      </c>
      <c r="BL23" s="8">
        <f>'Аренда транспорта'!BM2</f>
        <v>0</v>
      </c>
      <c r="BM23" s="8">
        <f>'Аренда транспорта'!BN2</f>
        <v>0</v>
      </c>
      <c r="BN23" s="8">
        <f>'Аренда транспорта'!BO2</f>
        <v>0</v>
      </c>
      <c r="BO23" s="8">
        <f>'Аренда транспорта'!BP2</f>
        <v>0</v>
      </c>
      <c r="BP23">
        <f>'Аренда транспорта'!BQ2</f>
        <v>0</v>
      </c>
      <c r="BQ23">
        <f>'Аренда транспорта'!BR2</f>
        <v>0</v>
      </c>
      <c r="BR23">
        <f>'Аренда транспорта'!BS2</f>
        <v>0</v>
      </c>
      <c r="BS23">
        <f>'Аренда транспорта'!BT2</f>
        <v>0</v>
      </c>
      <c r="BT23">
        <f>'Аренда транспорта'!BU2</f>
        <v>0</v>
      </c>
      <c r="BU23">
        <f>'Аренда транспорта'!BV2</f>
        <v>0</v>
      </c>
      <c r="BV23">
        <f>'Аренда транспорта'!BW2</f>
        <v>0</v>
      </c>
      <c r="BW23">
        <f>'Аренда транспорта'!BX2</f>
        <v>0</v>
      </c>
      <c r="BX23">
        <f>'Аренда транспорта'!BY2</f>
        <v>0</v>
      </c>
      <c r="BY23">
        <f>'Аренда транспорта'!BZ2</f>
        <v>0</v>
      </c>
      <c r="BZ23">
        <f>'Аренда транспорта'!CA2</f>
        <v>0</v>
      </c>
      <c r="CA23">
        <f>'Аренда транспорта'!CB2</f>
        <v>0</v>
      </c>
      <c r="CB23">
        <f>'Аренда транспорта'!CC2</f>
        <v>0</v>
      </c>
      <c r="CC23">
        <f>'Аренда транспорта'!CD2</f>
        <v>0</v>
      </c>
      <c r="CD23">
        <f>'Аренда транспорта'!CE2</f>
        <v>0</v>
      </c>
      <c r="CE23">
        <f>'Аренда транспорта'!CF2</f>
        <v>0</v>
      </c>
      <c r="CF23">
        <f>'Аренда транспорта'!CG2</f>
        <v>0</v>
      </c>
      <c r="CG23">
        <f>'Аренда транспорта'!CH2</f>
        <v>0</v>
      </c>
      <c r="CH23">
        <f>'Аренда транспорта'!CI2</f>
        <v>0</v>
      </c>
      <c r="CI23">
        <f>'Аренда транспорта'!CJ2</f>
        <v>0</v>
      </c>
      <c r="CJ23">
        <f>'Аренда транспорта'!CK2</f>
        <v>0</v>
      </c>
      <c r="CK23">
        <f>'Аренда транспорта'!CL2</f>
        <v>0</v>
      </c>
      <c r="CL23">
        <f>'Аренда транспорта'!CM2</f>
        <v>0</v>
      </c>
      <c r="CM23">
        <f>'Аренда транспорта'!CN2</f>
        <v>0</v>
      </c>
      <c r="CN23" s="88">
        <f>'Аренда транспорта'!CO2</f>
        <v>0</v>
      </c>
      <c r="CO23" s="88">
        <f>'Аренда транспорта'!CP2</f>
        <v>0</v>
      </c>
    </row>
    <row r="24" spans="1:93" ht="21.75" customHeight="1">
      <c r="A24" s="83" t="str">
        <f>HYPERLINK("#'Прочие расходы OPEX'!A1","Прочие расходы [OPEX]")</f>
        <v>Прочие расходы [OPEX]</v>
      </c>
      <c r="B24" s="72">
        <f>SUM(C24:CO24)</f>
        <v>0</v>
      </c>
      <c r="C24" s="37">
        <f>'Прочие расходы OPEX'!D2</f>
        <v>0</v>
      </c>
      <c r="D24" s="133">
        <f>'Прочие расходы OPEX'!E2</f>
        <v>0</v>
      </c>
      <c r="E24" s="37">
        <f>'Прочие расходы OPEX'!F2</f>
        <v>0</v>
      </c>
      <c r="F24" s="133">
        <f>'Прочие расходы OPEX'!G2</f>
        <v>0</v>
      </c>
      <c r="G24" s="133">
        <f>'Прочие расходы OPEX'!H2</f>
        <v>0</v>
      </c>
      <c r="H24" s="133">
        <f>'Прочие расходы OPEX'!I2</f>
        <v>0</v>
      </c>
      <c r="I24" s="133">
        <f>'Прочие расходы OPEX'!J2</f>
        <v>0</v>
      </c>
      <c r="J24" s="133">
        <f>'Прочие расходы OPEX'!K2</f>
        <v>0</v>
      </c>
      <c r="K24" s="133">
        <f>'Прочие расходы OPEX'!L2</f>
        <v>0</v>
      </c>
      <c r="L24" s="133">
        <f>'Прочие расходы OPEX'!M2</f>
        <v>0</v>
      </c>
      <c r="M24" s="133">
        <f>'Прочие расходы OPEX'!N2</f>
        <v>0</v>
      </c>
      <c r="N24" s="133">
        <f>'Прочие расходы OPEX'!O2</f>
        <v>0</v>
      </c>
      <c r="O24" s="133">
        <f>'Прочие расходы OPEX'!P2</f>
        <v>0</v>
      </c>
      <c r="P24" s="133">
        <f>'Прочие расходы OPEX'!Q2</f>
        <v>0</v>
      </c>
      <c r="Q24" s="133">
        <f>'Прочие расходы OPEX'!R2</f>
        <v>0</v>
      </c>
      <c r="R24" s="133">
        <f>'Прочие расходы OPEX'!S2</f>
        <v>0</v>
      </c>
      <c r="S24" s="133">
        <f>'Прочие расходы OPEX'!T2</f>
        <v>0</v>
      </c>
      <c r="T24" s="133">
        <f>'Прочие расходы OPEX'!U2</f>
        <v>0</v>
      </c>
      <c r="U24" s="133">
        <f>'Прочие расходы OPEX'!V2</f>
        <v>0</v>
      </c>
      <c r="V24" s="133">
        <f>'Прочие расходы OPEX'!W2</f>
        <v>0</v>
      </c>
      <c r="W24" s="133">
        <f>'Прочие расходы OPEX'!X2</f>
        <v>0</v>
      </c>
      <c r="X24" s="133">
        <f>'Прочие расходы OPEX'!Y2</f>
        <v>0</v>
      </c>
      <c r="Y24" s="133">
        <f>'Прочие расходы OPEX'!Z2</f>
        <v>0</v>
      </c>
      <c r="Z24" s="133">
        <f>'Прочие расходы OPEX'!AA2</f>
        <v>0</v>
      </c>
      <c r="AA24" s="133">
        <f>'Прочие расходы OPEX'!AB2</f>
        <v>0</v>
      </c>
      <c r="AB24" s="133">
        <f>'Прочие расходы OPEX'!AC2</f>
        <v>0</v>
      </c>
      <c r="AC24" s="133">
        <f>'Прочие расходы OPEX'!AD2</f>
        <v>0</v>
      </c>
      <c r="AD24" s="133">
        <f>'Прочие расходы OPEX'!AE2</f>
        <v>0</v>
      </c>
      <c r="AE24" s="133">
        <f>'Прочие расходы OPEX'!AF2</f>
        <v>0</v>
      </c>
      <c r="AF24" s="133">
        <f>'Прочие расходы OPEX'!AG2</f>
        <v>0</v>
      </c>
      <c r="AG24" s="133">
        <f>'Прочие расходы OPEX'!AH2</f>
        <v>0</v>
      </c>
      <c r="AH24" s="133">
        <f>'Прочие расходы OPEX'!AI2</f>
        <v>0</v>
      </c>
      <c r="AI24" s="133">
        <f>'Прочие расходы OPEX'!AJ2</f>
        <v>0</v>
      </c>
      <c r="AJ24" s="133">
        <f>'Прочие расходы OPEX'!AK2</f>
        <v>0</v>
      </c>
      <c r="AK24" s="133">
        <f>'Прочие расходы OPEX'!AL2</f>
        <v>0</v>
      </c>
      <c r="AL24" s="133">
        <f>'Прочие расходы OPEX'!AM2</f>
        <v>0</v>
      </c>
      <c r="AM24" s="133">
        <f>'Прочие расходы OPEX'!AN2</f>
        <v>0</v>
      </c>
      <c r="AN24" s="133">
        <f>'Прочие расходы OPEX'!AO2</f>
        <v>0</v>
      </c>
      <c r="AO24" s="133">
        <f>'Прочие расходы OPEX'!AP2</f>
        <v>0</v>
      </c>
      <c r="AP24" s="133">
        <f>'Прочие расходы OPEX'!AQ2</f>
        <v>0</v>
      </c>
      <c r="AQ24" s="133">
        <f>'Прочие расходы OPEX'!AR2</f>
        <v>0</v>
      </c>
      <c r="AR24" s="133">
        <f>'Прочие расходы OPEX'!AS2</f>
        <v>0</v>
      </c>
      <c r="AS24" s="133">
        <f>'Прочие расходы OPEX'!AT2</f>
        <v>0</v>
      </c>
      <c r="AT24" s="133">
        <f>'Прочие расходы OPEX'!AU2</f>
        <v>0</v>
      </c>
      <c r="AU24" s="133">
        <f>'Прочие расходы OPEX'!AV2</f>
        <v>0</v>
      </c>
      <c r="AV24" s="133">
        <f>'Прочие расходы OPEX'!AW2</f>
        <v>0</v>
      </c>
      <c r="AW24" s="133">
        <f>'Прочие расходы OPEX'!AX2</f>
        <v>0</v>
      </c>
      <c r="AX24" s="133">
        <f>'Прочие расходы OPEX'!AY2</f>
        <v>0</v>
      </c>
      <c r="AY24" s="133">
        <f>'Прочие расходы OPEX'!AZ2</f>
        <v>0</v>
      </c>
      <c r="AZ24" s="133">
        <f>'Прочие расходы OPEX'!BA2</f>
        <v>0</v>
      </c>
      <c r="BA24" s="133">
        <f>'Прочие расходы OPEX'!BB2</f>
        <v>0</v>
      </c>
      <c r="BB24" s="133">
        <f>'Прочие расходы OPEX'!BC2</f>
        <v>0</v>
      </c>
      <c r="BC24" s="133">
        <f>'Прочие расходы OPEX'!BD2</f>
        <v>0</v>
      </c>
      <c r="BD24" s="133">
        <f>'Прочие расходы OPEX'!BE2</f>
        <v>0</v>
      </c>
      <c r="BE24" s="133">
        <f>'Прочие расходы OPEX'!BF2</f>
        <v>0</v>
      </c>
      <c r="BF24" s="133">
        <f>'Прочие расходы OPEX'!BG2</f>
        <v>0</v>
      </c>
      <c r="BG24" s="133">
        <f>'Прочие расходы OPEX'!BH2</f>
        <v>0</v>
      </c>
      <c r="BH24" s="133">
        <f>'Прочие расходы OPEX'!BI2</f>
        <v>0</v>
      </c>
      <c r="BI24" s="133">
        <f>'Прочие расходы OPEX'!BJ2</f>
        <v>0</v>
      </c>
      <c r="BJ24" s="133">
        <f>'Прочие расходы OPEX'!BK2</f>
        <v>0</v>
      </c>
      <c r="BK24" s="133">
        <f>'Прочие расходы OPEX'!BL2</f>
        <v>0</v>
      </c>
      <c r="BL24" s="133">
        <f>'Прочие расходы OPEX'!BM2</f>
        <v>0</v>
      </c>
      <c r="BM24" s="133">
        <f>'Прочие расходы OPEX'!BN2</f>
        <v>0</v>
      </c>
      <c r="BN24" s="133">
        <f>'Прочие расходы OPEX'!BO2</f>
        <v>0</v>
      </c>
      <c r="BO24" s="133">
        <f>'Прочие расходы OPEX'!BP2</f>
        <v>0</v>
      </c>
      <c r="BP24" s="132">
        <f>'Прочие расходы OPEX'!BQ2</f>
        <v>0</v>
      </c>
      <c r="BQ24" s="132">
        <f>'Прочие расходы OPEX'!BR2</f>
        <v>0</v>
      </c>
      <c r="BR24" s="132">
        <f>'Прочие расходы OPEX'!BS2</f>
        <v>0</v>
      </c>
      <c r="BS24" s="132">
        <f>'Прочие расходы OPEX'!BT2</f>
        <v>0</v>
      </c>
      <c r="BT24" s="132">
        <f>'Прочие расходы OPEX'!BU2</f>
        <v>0</v>
      </c>
      <c r="BU24" s="132">
        <f>'Прочие расходы OPEX'!BV2</f>
        <v>0</v>
      </c>
      <c r="BV24" s="132">
        <f>'Прочие расходы OPEX'!BW2</f>
        <v>0</v>
      </c>
      <c r="BW24" s="132">
        <f>'Прочие расходы OPEX'!BX2</f>
        <v>0</v>
      </c>
      <c r="BX24" s="132">
        <f>'Прочие расходы OPEX'!BY2</f>
        <v>0</v>
      </c>
      <c r="BY24" s="132">
        <f>'Прочие расходы OPEX'!BZ2</f>
        <v>0</v>
      </c>
      <c r="BZ24" s="132">
        <f>'Прочие расходы OPEX'!CA2</f>
        <v>0</v>
      </c>
      <c r="CA24" s="132">
        <f>'Прочие расходы OPEX'!CB2</f>
        <v>0</v>
      </c>
      <c r="CB24" s="132">
        <f>'Прочие расходы OPEX'!CC2</f>
        <v>0</v>
      </c>
      <c r="CC24" s="132">
        <f>'Прочие расходы OPEX'!CD2</f>
        <v>0</v>
      </c>
      <c r="CD24" s="132">
        <f>'Прочие расходы OPEX'!CE2</f>
        <v>0</v>
      </c>
      <c r="CE24" s="132">
        <f>'Прочие расходы OPEX'!CF2</f>
        <v>0</v>
      </c>
      <c r="CF24" s="132">
        <f>'Прочие расходы OPEX'!CG2</f>
        <v>0</v>
      </c>
      <c r="CG24" s="132">
        <f>'Прочие расходы OPEX'!CH2</f>
        <v>0</v>
      </c>
      <c r="CH24" s="132">
        <f>'Прочие расходы OPEX'!CI2</f>
        <v>0</v>
      </c>
      <c r="CI24" s="132">
        <f>'Прочие расходы OPEX'!CJ2</f>
        <v>0</v>
      </c>
      <c r="CJ24" s="132">
        <f>'Прочие расходы OPEX'!CK2</f>
        <v>0</v>
      </c>
      <c r="CK24" s="132">
        <f>'Прочие расходы OPEX'!CL2</f>
        <v>0</v>
      </c>
      <c r="CL24" s="132">
        <f>'Прочие расходы OPEX'!CM2</f>
        <v>0</v>
      </c>
      <c r="CM24" s="132">
        <f>'Прочие расходы OPEX'!CN2</f>
        <v>0</v>
      </c>
      <c r="CN24" s="37">
        <f>'Прочие расходы OPEX'!CO2</f>
        <v>0</v>
      </c>
      <c r="CO24" s="37">
        <f>'Прочие расходы OPEX'!CP2</f>
        <v>0</v>
      </c>
    </row>
    <row r="25" spans="1:93" ht="24" customHeight="1">
      <c r="A25" s="9" t="s">
        <v>15</v>
      </c>
      <c r="B25" s="73">
        <f>SUM(C25:CO25)</f>
        <v>0</v>
      </c>
      <c r="C25" s="92">
        <f>SUM(C21:C24)</f>
        <v>0</v>
      </c>
      <c r="D25" s="92">
        <f>SUM(D21:D24)</f>
        <v>0</v>
      </c>
      <c r="E25" s="92">
        <f>SUM(E21:E24)</f>
        <v>0</v>
      </c>
      <c r="F25" s="10">
        <f>SUM(F21:F24)</f>
        <v>0</v>
      </c>
      <c r="G25" s="10">
        <f>SUM(G21:G24)</f>
        <v>0</v>
      </c>
      <c r="H25" s="10">
        <f>SUM(H21:H24)</f>
        <v>0</v>
      </c>
      <c r="I25" s="10">
        <f>SUM(I21:I24)</f>
        <v>0</v>
      </c>
      <c r="J25" s="10">
        <f>SUM(J21:J24)</f>
        <v>0</v>
      </c>
      <c r="K25" s="10">
        <f>SUM(K21:K24)</f>
        <v>0</v>
      </c>
      <c r="L25" s="10">
        <f>SUM(L21:L24)</f>
        <v>0</v>
      </c>
      <c r="M25" s="10">
        <f>SUM(M21:M24)</f>
        <v>0</v>
      </c>
      <c r="N25" s="10">
        <f>SUM(N21:N24)</f>
        <v>0</v>
      </c>
      <c r="O25" s="10">
        <f>SUM(O21:O24)</f>
        <v>0</v>
      </c>
      <c r="P25" s="10">
        <f>SUM(P21:P24)</f>
        <v>0</v>
      </c>
      <c r="Q25" s="10">
        <f>SUM(Q21:Q24)</f>
        <v>0</v>
      </c>
      <c r="R25" s="10">
        <f>SUM(R21:R24)</f>
        <v>0</v>
      </c>
      <c r="S25" s="10">
        <f>SUM(S21:S24)</f>
        <v>0</v>
      </c>
      <c r="T25" s="10">
        <f>SUM(T21:T24)</f>
        <v>0</v>
      </c>
      <c r="U25" s="10">
        <f>SUM(U21:U24)</f>
        <v>0</v>
      </c>
      <c r="V25" s="10">
        <f>SUM(V21:V24)</f>
        <v>0</v>
      </c>
      <c r="W25" s="10">
        <f>SUM(W21:W24)</f>
        <v>0</v>
      </c>
      <c r="X25" s="10">
        <f>SUM(X21:X24)</f>
        <v>0</v>
      </c>
      <c r="Y25" s="10">
        <f>SUM(Y21:Y24)</f>
        <v>0</v>
      </c>
      <c r="Z25" s="10">
        <f>SUM(Z21:Z24)</f>
        <v>0</v>
      </c>
      <c r="AA25" s="10">
        <f>SUM(AA21:AA24)</f>
        <v>0</v>
      </c>
      <c r="AB25" s="10">
        <f>SUM(AB21:AB24)</f>
        <v>0</v>
      </c>
      <c r="AC25" s="10">
        <f>SUM(AC21:AC24)</f>
        <v>0</v>
      </c>
      <c r="AD25" s="10">
        <f>SUM(AD21:AD24)</f>
        <v>0</v>
      </c>
      <c r="AE25" s="10">
        <f>SUM(AE21:AE24)</f>
        <v>0</v>
      </c>
      <c r="AF25" s="10">
        <f>SUM(AF21:AF24)</f>
        <v>0</v>
      </c>
      <c r="AG25" s="10">
        <f>SUM(AG21:AG24)</f>
        <v>0</v>
      </c>
      <c r="AH25" s="10">
        <f>SUM(AH21:AH24)</f>
        <v>0</v>
      </c>
      <c r="AI25" s="10">
        <f>SUM(AI21:AI24)</f>
        <v>0</v>
      </c>
      <c r="AJ25" s="10">
        <f>SUM(AJ21:AJ24)</f>
        <v>0</v>
      </c>
      <c r="AK25" s="10">
        <f>SUM(AK21:AK24)</f>
        <v>0</v>
      </c>
      <c r="AL25" s="10">
        <f>SUM(AL21:AL24)</f>
        <v>0</v>
      </c>
      <c r="AM25" s="10">
        <f>SUM(AM21:AM24)</f>
        <v>0</v>
      </c>
      <c r="AN25" s="10">
        <f>SUM(AN21:AN24)</f>
        <v>0</v>
      </c>
      <c r="AO25" s="10">
        <f>SUM(AO21:AO24)</f>
        <v>0</v>
      </c>
      <c r="AP25" s="10">
        <f>SUM(AP21:AP24)</f>
        <v>0</v>
      </c>
      <c r="AQ25" s="10">
        <f>SUM(AQ21:AQ24)</f>
        <v>0</v>
      </c>
      <c r="AR25" s="10">
        <f>SUM(AR21:AR24)</f>
        <v>0</v>
      </c>
      <c r="AS25" s="10">
        <f>SUM(AS21:AS24)</f>
        <v>0</v>
      </c>
      <c r="AT25" s="10">
        <f>SUM(AT21:AT24)</f>
        <v>0</v>
      </c>
      <c r="AU25" s="10">
        <f>SUM(AU21:AU24)</f>
        <v>0</v>
      </c>
      <c r="AV25" s="10">
        <f>SUM(AV21:AV24)</f>
        <v>0</v>
      </c>
      <c r="AW25" s="10">
        <f>SUM(AW21:AW24)</f>
        <v>0</v>
      </c>
      <c r="AX25" s="10">
        <f>SUM(AX21:AX24)</f>
        <v>0</v>
      </c>
      <c r="AY25" s="10">
        <f>SUM(AY21:AY24)</f>
        <v>0</v>
      </c>
      <c r="AZ25" s="10">
        <f>SUM(AZ21:AZ24)</f>
        <v>0</v>
      </c>
      <c r="BA25" s="10">
        <f>SUM(BA21:BA24)</f>
        <v>0</v>
      </c>
      <c r="BB25" s="10">
        <f>SUM(BB21:BB24)</f>
        <v>0</v>
      </c>
      <c r="BC25" s="10">
        <f>SUM(BC21:BC24)</f>
        <v>0</v>
      </c>
      <c r="BD25" s="10">
        <f>SUM(BD21:BD24)</f>
        <v>0</v>
      </c>
      <c r="BE25" s="10">
        <f>SUM(BE21:BE24)</f>
        <v>0</v>
      </c>
      <c r="BF25" s="10">
        <f>SUM(BF21:BF24)</f>
        <v>0</v>
      </c>
      <c r="BG25" s="10">
        <f>SUM(BG21:BG24)</f>
        <v>0</v>
      </c>
      <c r="BH25" s="10">
        <f>SUM(BH21:BH24)</f>
        <v>0</v>
      </c>
      <c r="BI25" s="10">
        <f>SUM(BI21:BI24)</f>
        <v>0</v>
      </c>
      <c r="BJ25" s="10">
        <f>SUM(BJ21:BJ24)</f>
        <v>0</v>
      </c>
      <c r="BK25" s="10">
        <f>SUM(BK21:BK24)</f>
        <v>0</v>
      </c>
      <c r="BL25" s="10">
        <f>SUM(BL21:BL24)</f>
        <v>0</v>
      </c>
      <c r="BM25" s="10">
        <f>SUM(BM21:BM24)</f>
        <v>0</v>
      </c>
      <c r="BN25" s="10">
        <f>SUM(BN21:BN24)</f>
        <v>0</v>
      </c>
      <c r="BO25" s="10">
        <f>SUM(BO21:BO24)</f>
        <v>0</v>
      </c>
      <c r="BP25" s="134">
        <f>SUM(BP21:BP24)</f>
        <v>0</v>
      </c>
      <c r="BQ25" s="134">
        <f>SUM(BQ21:BQ24)</f>
        <v>0</v>
      </c>
      <c r="BR25" s="134">
        <f>SUM(BR21:BR24)</f>
        <v>0</v>
      </c>
      <c r="BS25" s="134">
        <f>SUM(BS21:BS24)</f>
        <v>0</v>
      </c>
      <c r="BT25" s="134">
        <f>SUM(BT21:BT24)</f>
        <v>0</v>
      </c>
      <c r="BU25" s="134">
        <f>SUM(BU21:BU24)</f>
        <v>0</v>
      </c>
      <c r="BV25" s="134">
        <f>SUM(BV21:BV24)</f>
        <v>0</v>
      </c>
      <c r="BW25" s="134">
        <f>SUM(BW21:BW24)</f>
        <v>0</v>
      </c>
      <c r="BX25" s="134">
        <f>SUM(BX21:BX24)</f>
        <v>0</v>
      </c>
      <c r="BY25" s="134">
        <f>SUM(BY21:BY24)</f>
        <v>0</v>
      </c>
      <c r="BZ25" s="134">
        <f>SUM(BZ21:BZ24)</f>
        <v>0</v>
      </c>
      <c r="CA25" s="134">
        <f>SUM(CA21:CA24)</f>
        <v>0</v>
      </c>
      <c r="CB25" s="134">
        <f>SUM(CB21:CB24)</f>
        <v>0</v>
      </c>
      <c r="CC25" s="134">
        <f>SUM(CC21:CC24)</f>
        <v>0</v>
      </c>
      <c r="CD25" s="134">
        <f>SUM(CD21:CD24)</f>
        <v>0</v>
      </c>
      <c r="CE25" s="134">
        <f>SUM(CE21:CE24)</f>
        <v>0</v>
      </c>
      <c r="CF25" s="134">
        <f>SUM(CF21:CF24)</f>
        <v>0</v>
      </c>
      <c r="CG25" s="134">
        <f>SUM(CG21:CG24)</f>
        <v>0</v>
      </c>
      <c r="CH25" s="134">
        <f>SUM(CH21:CH24)</f>
        <v>0</v>
      </c>
      <c r="CI25" s="134">
        <f>SUM(CI21:CI24)</f>
        <v>0</v>
      </c>
      <c r="CJ25" s="134">
        <f>SUM(CJ21:CJ24)</f>
        <v>0</v>
      </c>
      <c r="CK25" s="134">
        <f>SUM(CK21:CK24)</f>
        <v>0</v>
      </c>
      <c r="CL25" s="134">
        <f>SUM(CL21:CL24)</f>
        <v>0</v>
      </c>
      <c r="CM25" s="134">
        <f>SUM(CM21:CM24)</f>
        <v>0</v>
      </c>
      <c r="CN25" s="92">
        <f>SUM(CN21:CN24)</f>
        <v>0</v>
      </c>
      <c r="CO25" s="92">
        <f>SUM(CO21:CO24)</f>
        <v>0</v>
      </c>
    </row>
    <row r="26" spans="1:93" ht="7.5" customHeight="1">
      <c r="A26" s="3"/>
      <c r="B26" s="71"/>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CN26" s="128"/>
      <c r="CO26" s="128"/>
    </row>
    <row r="27" spans="1:93" ht="21.75" customHeight="1">
      <c r="A27" s="12" t="s">
        <v>16</v>
      </c>
      <c r="B27" s="75"/>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CN27" s="128"/>
      <c r="CO27" s="128"/>
    </row>
    <row r="28" spans="1:93" ht="21.75" customHeight="1">
      <c r="A28" s="67" t="str">
        <f>HYPERLINK("#'Налоговые платежи'!A1","Налоговые платежи [Taxes]")</f>
        <v>Налоговые платежи [Taxes]</v>
      </c>
      <c r="B28" s="71">
        <f>SUM(C28:CO28)</f>
        <v>0</v>
      </c>
      <c r="C28" s="38">
        <f>'Налоговые платежи'!D2</f>
        <v>0</v>
      </c>
      <c r="D28" s="135">
        <f>'Налоговые платежи'!E2</f>
        <v>0</v>
      </c>
      <c r="E28" s="135">
        <f>'Налоговые платежи'!F2</f>
        <v>0</v>
      </c>
      <c r="F28" s="135">
        <f>'Налоговые платежи'!G2</f>
        <v>0</v>
      </c>
      <c r="G28" s="135">
        <f>'Налоговые платежи'!H2</f>
        <v>0</v>
      </c>
      <c r="H28" s="135">
        <f>'Налоговые платежи'!I2</f>
        <v>0</v>
      </c>
      <c r="I28" s="135">
        <f>'Налоговые платежи'!J2</f>
        <v>0</v>
      </c>
      <c r="J28" s="135">
        <f>'Налоговые платежи'!K2</f>
        <v>0</v>
      </c>
      <c r="K28" s="135">
        <f>'Налоговые платежи'!L2</f>
        <v>0</v>
      </c>
      <c r="L28" s="135">
        <f>'Налоговые платежи'!M2</f>
        <v>0</v>
      </c>
      <c r="M28" s="135">
        <f>'Налоговые платежи'!N2</f>
        <v>0</v>
      </c>
      <c r="N28" s="135">
        <f>'Налоговые платежи'!O2</f>
        <v>0</v>
      </c>
      <c r="O28" s="135">
        <f>'Налоговые платежи'!P2</f>
        <v>0</v>
      </c>
      <c r="P28" s="135">
        <f>'Налоговые платежи'!Q2</f>
        <v>0</v>
      </c>
      <c r="Q28" s="135">
        <f>'Налоговые платежи'!R2</f>
        <v>0</v>
      </c>
      <c r="R28" s="135">
        <f>'Налоговые платежи'!S2</f>
        <v>0</v>
      </c>
      <c r="S28" s="135">
        <f>'Налоговые платежи'!T2</f>
        <v>0</v>
      </c>
      <c r="T28" s="135">
        <f>'Налоговые платежи'!U2</f>
        <v>0</v>
      </c>
      <c r="U28" s="135">
        <f>'Налоговые платежи'!V2</f>
        <v>0</v>
      </c>
      <c r="V28" s="135">
        <f>'Налоговые платежи'!W2</f>
        <v>0</v>
      </c>
      <c r="W28" s="135">
        <f>'Налоговые платежи'!X2</f>
        <v>0</v>
      </c>
      <c r="X28" s="135">
        <f>'Налоговые платежи'!Y2</f>
        <v>0</v>
      </c>
      <c r="Y28" s="135">
        <f>'Налоговые платежи'!Z2</f>
        <v>0</v>
      </c>
      <c r="Z28" s="135">
        <f>'Налоговые платежи'!AA2</f>
        <v>0</v>
      </c>
      <c r="AA28" s="135">
        <f>'Налоговые платежи'!AB2</f>
        <v>0</v>
      </c>
      <c r="AB28" s="135">
        <f>'Налоговые платежи'!AC2</f>
        <v>0</v>
      </c>
      <c r="AC28" s="135">
        <f>'Налоговые платежи'!AD2</f>
        <v>0</v>
      </c>
      <c r="AD28" s="135">
        <f>'Налоговые платежи'!AE2</f>
        <v>0</v>
      </c>
      <c r="AE28" s="135">
        <f>'Налоговые платежи'!AF2</f>
        <v>0</v>
      </c>
      <c r="AF28" s="135">
        <f>'Налоговые платежи'!AG2</f>
        <v>0</v>
      </c>
      <c r="AG28" s="135">
        <f>'Налоговые платежи'!AH2</f>
        <v>0</v>
      </c>
      <c r="AH28" s="135">
        <f>'Налоговые платежи'!AI2</f>
        <v>0</v>
      </c>
      <c r="AI28" s="135">
        <f>'Налоговые платежи'!AJ2</f>
        <v>0</v>
      </c>
      <c r="AJ28" s="135">
        <f>'Налоговые платежи'!AK2</f>
        <v>0</v>
      </c>
      <c r="AK28" s="135">
        <f>'Налоговые платежи'!AL2</f>
        <v>0</v>
      </c>
      <c r="AL28" s="135">
        <f>'Налоговые платежи'!AM2</f>
        <v>0</v>
      </c>
      <c r="AM28" s="135">
        <f>'Налоговые платежи'!AN2</f>
        <v>0</v>
      </c>
      <c r="AN28" s="135">
        <f>'Налоговые платежи'!AO2</f>
        <v>0</v>
      </c>
      <c r="AO28" s="135">
        <f>'Налоговые платежи'!AP2</f>
        <v>0</v>
      </c>
      <c r="AP28" s="135">
        <f>'Налоговые платежи'!AQ2</f>
        <v>0</v>
      </c>
      <c r="AQ28" s="135">
        <f>'Налоговые платежи'!AR2</f>
        <v>0</v>
      </c>
      <c r="AR28" s="135">
        <f>'Налоговые платежи'!AS2</f>
        <v>0</v>
      </c>
      <c r="AS28" s="135">
        <f>'Налоговые платежи'!AT2</f>
        <v>0</v>
      </c>
      <c r="AT28" s="135">
        <f>'Налоговые платежи'!AU2</f>
        <v>0</v>
      </c>
      <c r="AU28" s="135">
        <f>'Налоговые платежи'!AV2</f>
        <v>0</v>
      </c>
      <c r="AV28" s="135">
        <f>'Налоговые платежи'!AW2</f>
        <v>0</v>
      </c>
      <c r="AW28" s="135">
        <f>'Налоговые платежи'!AX2</f>
        <v>0</v>
      </c>
      <c r="AX28" s="135">
        <f>'Налоговые платежи'!AY2</f>
        <v>0</v>
      </c>
      <c r="AY28" s="135">
        <f>'Налоговые платежи'!AZ2</f>
        <v>0</v>
      </c>
      <c r="AZ28" s="135">
        <f>'Налоговые платежи'!BA2</f>
        <v>0</v>
      </c>
      <c r="BA28" s="135">
        <f>'Налоговые платежи'!BB2</f>
        <v>0</v>
      </c>
      <c r="BB28" s="135">
        <f>'Налоговые платежи'!BC2</f>
        <v>0</v>
      </c>
      <c r="BC28" s="135">
        <f>'Налоговые платежи'!BD2</f>
        <v>0</v>
      </c>
      <c r="BD28" s="135">
        <f>'Налоговые платежи'!BE2</f>
        <v>0</v>
      </c>
      <c r="BE28" s="135">
        <f>'Налоговые платежи'!BF2</f>
        <v>0</v>
      </c>
      <c r="BF28" s="135">
        <f>'Налоговые платежи'!BG2</f>
        <v>0</v>
      </c>
      <c r="BG28" s="135">
        <f>'Налоговые платежи'!BH2</f>
        <v>0</v>
      </c>
      <c r="BH28" s="135">
        <f>'Налоговые платежи'!BI2</f>
        <v>0</v>
      </c>
      <c r="BI28" s="135">
        <f>'Налоговые платежи'!BJ2</f>
        <v>0</v>
      </c>
      <c r="BJ28" s="135">
        <f>'Налоговые платежи'!BK2</f>
        <v>0</v>
      </c>
      <c r="BK28" s="135">
        <f>'Налоговые платежи'!BL2</f>
        <v>0</v>
      </c>
      <c r="BL28" s="135">
        <f>'Налоговые платежи'!BM2</f>
        <v>0</v>
      </c>
      <c r="BM28" s="135">
        <f>'Налоговые платежи'!BN2</f>
        <v>0</v>
      </c>
      <c r="BN28" s="135">
        <f>'Налоговые платежи'!BO2</f>
        <v>0</v>
      </c>
      <c r="BO28" s="135">
        <f>'Налоговые платежи'!BP2</f>
        <v>0</v>
      </c>
      <c r="BP28" s="132">
        <f>'Налоговые платежи'!BQ2</f>
        <v>0</v>
      </c>
      <c r="BQ28" s="132">
        <f>'Налоговые платежи'!BR2</f>
        <v>0</v>
      </c>
      <c r="BR28" s="132">
        <f>'Налоговые платежи'!BS2</f>
        <v>0</v>
      </c>
      <c r="BS28" s="132">
        <f>'Налоговые платежи'!BT2</f>
        <v>0</v>
      </c>
      <c r="BT28" s="132">
        <f>'Налоговые платежи'!BU2</f>
        <v>0</v>
      </c>
      <c r="BU28" s="132">
        <f>'Налоговые платежи'!BV2</f>
        <v>0</v>
      </c>
      <c r="BV28" s="132">
        <f>'Налоговые платежи'!BW2</f>
        <v>0</v>
      </c>
      <c r="BW28" s="132">
        <f>'Налоговые платежи'!BX2</f>
        <v>0</v>
      </c>
      <c r="BX28" s="132">
        <f>'Налоговые платежи'!BY2</f>
        <v>0</v>
      </c>
      <c r="BY28" s="132">
        <f>'Налоговые платежи'!BZ2</f>
        <v>0</v>
      </c>
      <c r="BZ28" s="132">
        <f>'Налоговые платежи'!CA2</f>
        <v>0</v>
      </c>
      <c r="CA28" s="132">
        <f>'Налоговые платежи'!CB2</f>
        <v>0</v>
      </c>
      <c r="CB28" s="132">
        <f>'Налоговые платежи'!CC2</f>
        <v>0</v>
      </c>
      <c r="CC28" s="132">
        <f>'Налоговые платежи'!CD2</f>
        <v>0</v>
      </c>
      <c r="CD28" s="132">
        <f>'Налоговые платежи'!CE2</f>
        <v>0</v>
      </c>
      <c r="CE28" s="132">
        <f>'Налоговые платежи'!CF2</f>
        <v>0</v>
      </c>
      <c r="CF28" s="132">
        <f>'Налоговые платежи'!CG2</f>
        <v>0</v>
      </c>
      <c r="CG28" s="132">
        <f>'Налоговые платежи'!CH2</f>
        <v>0</v>
      </c>
      <c r="CH28" s="132">
        <f>'Налоговые платежи'!CI2</f>
        <v>0</v>
      </c>
      <c r="CI28" s="132">
        <f>'Налоговые платежи'!CJ2</f>
        <v>0</v>
      </c>
      <c r="CJ28" s="132">
        <f>'Налоговые платежи'!CK2</f>
        <v>0</v>
      </c>
      <c r="CK28" s="132">
        <f>'Налоговые платежи'!CL2</f>
        <v>0</v>
      </c>
      <c r="CL28" s="132">
        <f>'Налоговые платежи'!CM2</f>
        <v>0</v>
      </c>
      <c r="CM28" s="132">
        <f>'Налоговые платежи'!CN2</f>
        <v>0</v>
      </c>
      <c r="CN28" s="38">
        <f>'Налоговые платежи'!CO2</f>
        <v>0</v>
      </c>
      <c r="CO28" s="38">
        <f>'Налоговые платежи'!CP2</f>
        <v>0</v>
      </c>
    </row>
    <row r="29" spans="1:93" ht="24" customHeight="1">
      <c r="A29" s="9" t="s">
        <v>17</v>
      </c>
      <c r="B29" s="73">
        <f>SUM(C29:CO29)</f>
        <v>0</v>
      </c>
      <c r="C29" s="92">
        <f>C28</f>
        <v>0</v>
      </c>
      <c r="D29" s="10">
        <f>D28</f>
        <v>0</v>
      </c>
      <c r="E29" s="10">
        <f>E28</f>
        <v>0</v>
      </c>
      <c r="F29" s="10">
        <f>F28</f>
        <v>0</v>
      </c>
      <c r="G29" s="10">
        <f>G28</f>
        <v>0</v>
      </c>
      <c r="H29" s="10">
        <f>H28</f>
        <v>0</v>
      </c>
      <c r="I29" s="10">
        <f>I28</f>
        <v>0</v>
      </c>
      <c r="J29" s="10">
        <f>J28</f>
        <v>0</v>
      </c>
      <c r="K29" s="10">
        <f>K28</f>
        <v>0</v>
      </c>
      <c r="L29" s="10">
        <f>L28</f>
        <v>0</v>
      </c>
      <c r="M29" s="10">
        <f>M28</f>
        <v>0</v>
      </c>
      <c r="N29" s="10">
        <f>N28</f>
        <v>0</v>
      </c>
      <c r="O29" s="10">
        <f>O28</f>
        <v>0</v>
      </c>
      <c r="P29" s="10">
        <f>P28</f>
        <v>0</v>
      </c>
      <c r="Q29" s="10">
        <f>Q28</f>
        <v>0</v>
      </c>
      <c r="R29" s="10">
        <f>R28</f>
        <v>0</v>
      </c>
      <c r="S29" s="10">
        <f>S28</f>
        <v>0</v>
      </c>
      <c r="T29" s="10">
        <f>T28</f>
        <v>0</v>
      </c>
      <c r="U29" s="10">
        <f>U28</f>
        <v>0</v>
      </c>
      <c r="V29" s="10">
        <f>V28</f>
        <v>0</v>
      </c>
      <c r="W29" s="10">
        <f>W28</f>
        <v>0</v>
      </c>
      <c r="X29" s="10">
        <f>X28</f>
        <v>0</v>
      </c>
      <c r="Y29" s="10">
        <f>Y28</f>
        <v>0</v>
      </c>
      <c r="Z29" s="10">
        <f>Z28</f>
        <v>0</v>
      </c>
      <c r="AA29" s="10">
        <f>AA28</f>
        <v>0</v>
      </c>
      <c r="AB29" s="10">
        <f>AB28</f>
        <v>0</v>
      </c>
      <c r="AC29" s="10">
        <f>AC28</f>
        <v>0</v>
      </c>
      <c r="AD29" s="10">
        <f>AD28</f>
        <v>0</v>
      </c>
      <c r="AE29" s="10">
        <f>AE28</f>
        <v>0</v>
      </c>
      <c r="AF29" s="10">
        <f>AF28</f>
        <v>0</v>
      </c>
      <c r="AG29" s="10">
        <f>AG28</f>
        <v>0</v>
      </c>
      <c r="AH29" s="10">
        <f>AH28</f>
        <v>0</v>
      </c>
      <c r="AI29" s="10">
        <f>AI28</f>
        <v>0</v>
      </c>
      <c r="AJ29" s="10">
        <f>AJ28</f>
        <v>0</v>
      </c>
      <c r="AK29" s="10">
        <f>AK28</f>
        <v>0</v>
      </c>
      <c r="AL29" s="10">
        <f>AL28</f>
        <v>0</v>
      </c>
      <c r="AM29" s="10">
        <f>AM28</f>
        <v>0</v>
      </c>
      <c r="AN29" s="10">
        <f>AN28</f>
        <v>0</v>
      </c>
      <c r="AO29" s="10">
        <f>AO28</f>
        <v>0</v>
      </c>
      <c r="AP29" s="10">
        <f>AP28</f>
        <v>0</v>
      </c>
      <c r="AQ29" s="10">
        <f>AQ28</f>
        <v>0</v>
      </c>
      <c r="AR29" s="10">
        <f>AR28</f>
        <v>0</v>
      </c>
      <c r="AS29" s="10">
        <f>AS28</f>
        <v>0</v>
      </c>
      <c r="AT29" s="10">
        <f>AT28</f>
        <v>0</v>
      </c>
      <c r="AU29" s="10">
        <f>AU28</f>
        <v>0</v>
      </c>
      <c r="AV29" s="10">
        <f>AV28</f>
        <v>0</v>
      </c>
      <c r="AW29" s="10">
        <f>AW28</f>
        <v>0</v>
      </c>
      <c r="AX29" s="10">
        <f>AX28</f>
        <v>0</v>
      </c>
      <c r="AY29" s="10">
        <f>AY28</f>
        <v>0</v>
      </c>
      <c r="AZ29" s="10">
        <f>AZ28</f>
        <v>0</v>
      </c>
      <c r="BA29" s="10">
        <f>BA28</f>
        <v>0</v>
      </c>
      <c r="BB29" s="10">
        <f>BB28</f>
        <v>0</v>
      </c>
      <c r="BC29" s="10">
        <f>BC28</f>
        <v>0</v>
      </c>
      <c r="BD29" s="10">
        <f>BD28</f>
        <v>0</v>
      </c>
      <c r="BE29" s="10">
        <f>BE28</f>
        <v>0</v>
      </c>
      <c r="BF29" s="10">
        <f>BF28</f>
        <v>0</v>
      </c>
      <c r="BG29" s="10">
        <f>BG28</f>
        <v>0</v>
      </c>
      <c r="BH29" s="10">
        <f>BH28</f>
        <v>0</v>
      </c>
      <c r="BI29" s="10">
        <f>BI28</f>
        <v>0</v>
      </c>
      <c r="BJ29" s="10">
        <f>BJ28</f>
        <v>0</v>
      </c>
      <c r="BK29" s="10">
        <f>BK28</f>
        <v>0</v>
      </c>
      <c r="BL29" s="10">
        <f>BL28</f>
        <v>0</v>
      </c>
      <c r="BM29" s="10">
        <f>BM28</f>
        <v>0</v>
      </c>
      <c r="BN29" s="10">
        <f>BN28</f>
        <v>0</v>
      </c>
      <c r="BO29" s="10">
        <f>BO28</f>
        <v>0</v>
      </c>
      <c r="BP29" s="134">
        <f>BP28</f>
        <v>0</v>
      </c>
      <c r="BQ29" s="134">
        <f>BQ28</f>
        <v>0</v>
      </c>
      <c r="BR29" s="134">
        <f>BR28</f>
        <v>0</v>
      </c>
      <c r="BS29" s="134">
        <f>BS28</f>
        <v>0</v>
      </c>
      <c r="BT29" s="134">
        <f>BT28</f>
        <v>0</v>
      </c>
      <c r="BU29" s="134">
        <f>BU28</f>
        <v>0</v>
      </c>
      <c r="BV29" s="134">
        <f>BV28</f>
        <v>0</v>
      </c>
      <c r="BW29" s="134">
        <f>BW28</f>
        <v>0</v>
      </c>
      <c r="BX29" s="134">
        <f>BX28</f>
        <v>0</v>
      </c>
      <c r="BY29" s="134">
        <f>BY28</f>
        <v>0</v>
      </c>
      <c r="BZ29" s="134">
        <f>BZ28</f>
        <v>0</v>
      </c>
      <c r="CA29" s="134">
        <f>CA28</f>
        <v>0</v>
      </c>
      <c r="CB29" s="134">
        <f>CB28</f>
        <v>0</v>
      </c>
      <c r="CC29" s="134">
        <f>CC28</f>
        <v>0</v>
      </c>
      <c r="CD29" s="134">
        <f>CD28</f>
        <v>0</v>
      </c>
      <c r="CE29" s="134">
        <f>CE28</f>
        <v>0</v>
      </c>
      <c r="CF29" s="134">
        <f>CF28</f>
        <v>0</v>
      </c>
      <c r="CG29" s="134">
        <f>CG28</f>
        <v>0</v>
      </c>
      <c r="CH29" s="134">
        <f>CH28</f>
        <v>0</v>
      </c>
      <c r="CI29" s="134">
        <f>CI28</f>
        <v>0</v>
      </c>
      <c r="CJ29" s="134">
        <f>CJ28</f>
        <v>0</v>
      </c>
      <c r="CK29" s="134">
        <f>CK28</f>
        <v>0</v>
      </c>
      <c r="CL29" s="134">
        <f>CL28</f>
        <v>0</v>
      </c>
      <c r="CM29" s="134">
        <f>CM28</f>
        <v>0</v>
      </c>
      <c r="CN29" s="92">
        <f>CN28</f>
        <v>0</v>
      </c>
      <c r="CO29" s="92">
        <f>CO28</f>
        <v>0</v>
      </c>
    </row>
    <row r="30" spans="1:93" ht="7.5" customHeight="1">
      <c r="A30" s="3"/>
      <c r="B30" s="71"/>
      <c r="C30" s="7"/>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Y30" s="135"/>
      <c r="AZ30" s="135"/>
      <c r="BA30" s="135"/>
      <c r="BB30" s="135"/>
      <c r="BC30" s="135"/>
      <c r="BD30" s="135"/>
      <c r="BE30" s="135"/>
      <c r="BF30" s="135"/>
      <c r="BG30" s="135"/>
      <c r="BH30" s="135"/>
      <c r="BI30" s="135"/>
      <c r="BJ30" s="135"/>
      <c r="BK30" s="135"/>
      <c r="BL30" s="135"/>
      <c r="BM30" s="135"/>
      <c r="BN30" s="135"/>
      <c r="BO30" s="135"/>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1"/>
      <c r="CO30" s="131"/>
    </row>
    <row r="31" spans="1:93" ht="24" customHeight="1">
      <c r="A31" s="9" t="s">
        <v>18</v>
      </c>
      <c r="B31" s="73">
        <f>SUM(C31:CO31)</f>
        <v>0</v>
      </c>
      <c r="C31" s="92">
        <f>C18+C25+C29</f>
        <v>0</v>
      </c>
      <c r="D31" s="92">
        <f>D18+D25+D29</f>
        <v>0</v>
      </c>
      <c r="E31" s="92">
        <f>E18+E25+E29</f>
        <v>0</v>
      </c>
      <c r="F31" s="92">
        <f>F18+F25+F29</f>
        <v>0</v>
      </c>
      <c r="G31" s="92">
        <f>G18+G25+G29</f>
        <v>0</v>
      </c>
      <c r="H31" s="10">
        <f>H18+H25+H29</f>
        <v>0</v>
      </c>
      <c r="I31" s="10">
        <f>I18+I25+I29</f>
        <v>0</v>
      </c>
      <c r="J31" s="10">
        <f>J18+J25+J29</f>
        <v>0</v>
      </c>
      <c r="K31" s="10">
        <f>K18+K25+K29</f>
        <v>0</v>
      </c>
      <c r="L31" s="10">
        <f>L18+L25+L29</f>
        <v>0</v>
      </c>
      <c r="M31" s="10">
        <f>M18+M25+M29</f>
        <v>0</v>
      </c>
      <c r="N31" s="10">
        <f>N18+N25+N29</f>
        <v>0</v>
      </c>
      <c r="O31" s="10">
        <f>O18+O25+O29</f>
        <v>0</v>
      </c>
      <c r="P31" s="10">
        <f>P18+P25+P29</f>
        <v>0</v>
      </c>
      <c r="Q31" s="10">
        <f>Q18+Q25+Q29</f>
        <v>0</v>
      </c>
      <c r="R31" s="10">
        <f>R18+R25+R29</f>
        <v>0</v>
      </c>
      <c r="S31" s="10">
        <f>S18+S25+S29</f>
        <v>0</v>
      </c>
      <c r="T31" s="10">
        <f>T18+T25+T29</f>
        <v>0</v>
      </c>
      <c r="U31" s="10">
        <f>U18+U25+U29</f>
        <v>0</v>
      </c>
      <c r="V31" s="10">
        <f>V18+V25+V29</f>
        <v>0</v>
      </c>
      <c r="W31" s="10">
        <f>W18+W25+W29</f>
        <v>0</v>
      </c>
      <c r="X31" s="10">
        <f>X18+X25+X29</f>
        <v>0</v>
      </c>
      <c r="Y31" s="10">
        <f>Y18+Y25+Y29</f>
        <v>0</v>
      </c>
      <c r="Z31" s="10">
        <f>Z18+Z25+Z29</f>
        <v>0</v>
      </c>
      <c r="AA31" s="10">
        <f>AA18+AA25+AA29</f>
        <v>0</v>
      </c>
      <c r="AB31" s="10">
        <f>AB18+AB25+AB29</f>
        <v>0</v>
      </c>
      <c r="AC31" s="10">
        <f>AC18+AC25+AC29</f>
        <v>0</v>
      </c>
      <c r="AD31" s="10">
        <f>AD18+AD25+AD29</f>
        <v>0</v>
      </c>
      <c r="AE31" s="10">
        <f>AE18+AE25+AE29</f>
        <v>0</v>
      </c>
      <c r="AF31" s="10">
        <f>AF18+AF25+AF29</f>
        <v>0</v>
      </c>
      <c r="AG31" s="10">
        <f>AG18+AG25+AG29</f>
        <v>0</v>
      </c>
      <c r="AH31" s="10">
        <f>AH18+AH25+AH29</f>
        <v>0</v>
      </c>
      <c r="AI31" s="10">
        <f>AI18+AI25+AI29</f>
        <v>0</v>
      </c>
      <c r="AJ31" s="10">
        <f>AJ18+AJ25+AJ29</f>
        <v>0</v>
      </c>
      <c r="AK31" s="10">
        <f>AK18+AK25+AK29</f>
        <v>0</v>
      </c>
      <c r="AL31" s="10">
        <f>AL18+AL25+AL29</f>
        <v>0</v>
      </c>
      <c r="AM31" s="10">
        <f>AM18+AM25+AM29</f>
        <v>0</v>
      </c>
      <c r="AN31" s="10">
        <f>AN18+AN25+AN29</f>
        <v>0</v>
      </c>
      <c r="AO31" s="10">
        <f>AO18+AO25+AO29</f>
        <v>0</v>
      </c>
      <c r="AP31" s="10">
        <f>AP18+AP25+AP29</f>
        <v>0</v>
      </c>
      <c r="AQ31" s="10">
        <f>AQ18+AQ25+AQ29</f>
        <v>0</v>
      </c>
      <c r="AR31" s="10">
        <f>AR18+AR25+AR29</f>
        <v>0</v>
      </c>
      <c r="AS31" s="10">
        <f>AS18+AS25+AS29</f>
        <v>0</v>
      </c>
      <c r="AT31" s="10">
        <f>AT18+AT25+AT29</f>
        <v>0</v>
      </c>
      <c r="AU31" s="10">
        <f>AU18+AU25+AU29</f>
        <v>0</v>
      </c>
      <c r="AV31" s="10">
        <f>AV18+AV25+AV29</f>
        <v>0</v>
      </c>
      <c r="AW31" s="10">
        <f>AW18+AW25+AW29</f>
        <v>0</v>
      </c>
      <c r="AX31" s="10">
        <f>AX18+AX25+AX29</f>
        <v>0</v>
      </c>
      <c r="AY31" s="10">
        <f>AY18+AY25+AY29</f>
        <v>0</v>
      </c>
      <c r="AZ31" s="10">
        <f>AZ18+AZ25+AZ29</f>
        <v>0</v>
      </c>
      <c r="BA31" s="10">
        <f>BA18+BA25+BA29</f>
        <v>0</v>
      </c>
      <c r="BB31" s="10">
        <f>BB18+BB25+BB29</f>
        <v>0</v>
      </c>
      <c r="BC31" s="10">
        <f>BC18+BC25+BC29</f>
        <v>0</v>
      </c>
      <c r="BD31" s="10">
        <f>BD18+BD25+BD29</f>
        <v>0</v>
      </c>
      <c r="BE31" s="10">
        <f>BE18+BE25+BE29</f>
        <v>0</v>
      </c>
      <c r="BF31" s="10">
        <f>BF18+BF25+BF29</f>
        <v>0</v>
      </c>
      <c r="BG31" s="10">
        <f>BG18+BG25+BG29</f>
        <v>0</v>
      </c>
      <c r="BH31" s="10">
        <f>BH18+BH25+BH29</f>
        <v>0</v>
      </c>
      <c r="BI31" s="10">
        <f>BI18+BI25+BI29</f>
        <v>0</v>
      </c>
      <c r="BJ31" s="10">
        <f>BJ18+BJ25+BJ29</f>
        <v>0</v>
      </c>
      <c r="BK31" s="10">
        <f>BK18+BK25+BK29</f>
        <v>0</v>
      </c>
      <c r="BL31" s="10">
        <f>BL18+BL25+BL29</f>
        <v>0</v>
      </c>
      <c r="BM31" s="10">
        <f>BM18+BM25+BM29</f>
        <v>0</v>
      </c>
      <c r="BN31" s="10">
        <f>BN18+BN25+BN29</f>
        <v>0</v>
      </c>
      <c r="BO31" s="10">
        <f>BO18+BO25+BO29</f>
        <v>0</v>
      </c>
      <c r="BP31" s="134">
        <f>BP18+BP25+BP29</f>
        <v>0</v>
      </c>
      <c r="BQ31" s="134">
        <f>BQ18+BQ25+BQ29</f>
        <v>0</v>
      </c>
      <c r="BR31" s="134">
        <f>BR18+BR25+BR29</f>
        <v>0</v>
      </c>
      <c r="BS31" s="134">
        <f>BS18+BS25+BS29</f>
        <v>0</v>
      </c>
      <c r="BT31" s="134">
        <f>BT18+BT25+BT29</f>
        <v>0</v>
      </c>
      <c r="BU31" s="134">
        <f>BU18+BU25+BU29</f>
        <v>0</v>
      </c>
      <c r="BV31" s="134">
        <f>BV18+BV25+BV29</f>
        <v>0</v>
      </c>
      <c r="BW31" s="134">
        <f>BW18+BW25+BW29</f>
        <v>0</v>
      </c>
      <c r="BX31" s="134">
        <f>BX18+BX25+BX29</f>
        <v>0</v>
      </c>
      <c r="BY31" s="134">
        <f>BY18+BY25+BY29</f>
        <v>0</v>
      </c>
      <c r="BZ31" s="134">
        <f>BZ18+BZ25+BZ29</f>
        <v>0</v>
      </c>
      <c r="CA31" s="134">
        <f>CA18+CA25+CA29</f>
        <v>0</v>
      </c>
      <c r="CB31" s="134">
        <f>CB18+CB25+CB29</f>
        <v>0</v>
      </c>
      <c r="CC31" s="134">
        <f>CC18+CC25+CC29</f>
        <v>0</v>
      </c>
      <c r="CD31" s="134">
        <f>CD18+CD25+CD29</f>
        <v>0</v>
      </c>
      <c r="CE31" s="134">
        <f>CE18+CE25+CE29</f>
        <v>0</v>
      </c>
      <c r="CF31" s="134">
        <f>CF18+CF25+CF29</f>
        <v>0</v>
      </c>
      <c r="CG31" s="134">
        <f>CG18+CG25+CG29</f>
        <v>0</v>
      </c>
      <c r="CH31" s="134">
        <f>CH18+CH25+CH29</f>
        <v>0</v>
      </c>
      <c r="CI31" s="134">
        <f>CI18+CI25+CI29</f>
        <v>0</v>
      </c>
      <c r="CJ31" s="134">
        <f>CJ18+CJ25+CJ29</f>
        <v>0</v>
      </c>
      <c r="CK31" s="134">
        <f>CK18+CK25+CK29</f>
        <v>0</v>
      </c>
      <c r="CL31" s="134">
        <f>CL18+CL25+CL29</f>
        <v>0</v>
      </c>
      <c r="CM31" s="134">
        <f>CM18+CM25+CM29</f>
        <v>0</v>
      </c>
      <c r="CN31" s="92">
        <f>CN18+CN25+CN29</f>
        <v>0</v>
      </c>
      <c r="CO31" s="92">
        <f>CO18+CO25+CO29</f>
        <v>0</v>
      </c>
    </row>
    <row r="32" spans="1:93" ht="27.75" customHeight="1">
      <c r="A32" s="14" t="s">
        <v>19</v>
      </c>
      <c r="B32" s="15">
        <f>SUM(C32:CO32)</f>
        <v>0</v>
      </c>
      <c r="C32" s="101">
        <f>C7-C31</f>
        <v>0</v>
      </c>
      <c r="D32" s="139">
        <f>D7-D31</f>
        <v>0</v>
      </c>
      <c r="E32" s="139">
        <f>E7-E31</f>
        <v>0</v>
      </c>
      <c r="F32" s="139">
        <f>F7-F31</f>
        <v>0</v>
      </c>
      <c r="G32" s="139">
        <f>G7-G31</f>
        <v>0</v>
      </c>
      <c r="H32" s="93">
        <f>H7-H31</f>
        <v>0</v>
      </c>
      <c r="I32" s="93">
        <f>I7-I31</f>
        <v>0</v>
      </c>
      <c r="J32" s="93">
        <f>J7-J31</f>
        <v>0</v>
      </c>
      <c r="K32" s="93">
        <f>K7-K31</f>
        <v>0</v>
      </c>
      <c r="L32" s="93">
        <f>L7-L31</f>
        <v>0</v>
      </c>
      <c r="M32" s="93">
        <f>M7-M31</f>
        <v>0</v>
      </c>
      <c r="N32" s="93">
        <f>N7-N31</f>
        <v>0</v>
      </c>
      <c r="O32" s="93">
        <f>O7-O31</f>
        <v>0</v>
      </c>
      <c r="P32" s="93">
        <f>P7-P31</f>
        <v>0</v>
      </c>
      <c r="Q32" s="93">
        <f>Q7-Q31</f>
        <v>0</v>
      </c>
      <c r="R32" s="93">
        <f>R7-R31</f>
        <v>0</v>
      </c>
      <c r="S32" s="93">
        <f>S7-S31</f>
        <v>0</v>
      </c>
      <c r="T32" s="93">
        <f>T7-T31</f>
        <v>0</v>
      </c>
      <c r="U32" s="93">
        <f>U7-U31</f>
        <v>0</v>
      </c>
      <c r="V32" s="93">
        <f>V7-V31</f>
        <v>0</v>
      </c>
      <c r="W32" s="93">
        <f>W7-W31</f>
        <v>0</v>
      </c>
      <c r="X32" s="93">
        <f>X7-X31</f>
        <v>0</v>
      </c>
      <c r="Y32" s="93">
        <f>Y7-Y31</f>
        <v>0</v>
      </c>
      <c r="Z32" s="93">
        <f>Z7-Z31</f>
        <v>0</v>
      </c>
      <c r="AA32" s="93">
        <f>AA7-AA31</f>
        <v>0</v>
      </c>
      <c r="AB32" s="93">
        <f>AB7-AB31</f>
        <v>0</v>
      </c>
      <c r="AC32" s="93">
        <f>AC7-AC31</f>
        <v>0</v>
      </c>
      <c r="AD32" s="93">
        <f>AD7-AD31</f>
        <v>0</v>
      </c>
      <c r="AE32" s="93">
        <f>AE7-AE31</f>
        <v>0</v>
      </c>
      <c r="AF32" s="93">
        <f>AF7-AF31</f>
        <v>0</v>
      </c>
      <c r="AG32" s="93">
        <f>AG7-AG31</f>
        <v>0</v>
      </c>
      <c r="AH32" s="93">
        <f>AH7-AH31</f>
        <v>0</v>
      </c>
      <c r="AI32" s="93">
        <f>AI7-AI31</f>
        <v>0</v>
      </c>
      <c r="AJ32" s="93">
        <f>AJ7-AJ31</f>
        <v>0</v>
      </c>
      <c r="AK32" s="93">
        <f>AK7-AK31</f>
        <v>0</v>
      </c>
      <c r="AL32" s="93">
        <f>AL7-AL31</f>
        <v>0</v>
      </c>
      <c r="AM32" s="93">
        <f>AM7-AM31</f>
        <v>0</v>
      </c>
      <c r="AN32" s="93">
        <f>AN7-AN31</f>
        <v>0</v>
      </c>
      <c r="AO32" s="93">
        <f>AO7-AO31</f>
        <v>0</v>
      </c>
      <c r="AP32" s="93">
        <f>AP7-AP31</f>
        <v>0</v>
      </c>
      <c r="AQ32" s="93">
        <f>AQ7-AQ31</f>
        <v>0</v>
      </c>
      <c r="AR32" s="93">
        <f>AR7-AR31</f>
        <v>0</v>
      </c>
      <c r="AS32" s="93">
        <f>AS7-AS31</f>
        <v>0</v>
      </c>
      <c r="AT32" s="93">
        <f>AT7-AT31</f>
        <v>0</v>
      </c>
      <c r="AU32" s="93">
        <f>AU7-AU31</f>
        <v>0</v>
      </c>
      <c r="AV32" s="93">
        <f>AV7-AV31</f>
        <v>0</v>
      </c>
      <c r="AW32" s="93">
        <f>AW7-AW31</f>
        <v>0</v>
      </c>
      <c r="AX32" s="93">
        <f>AX7-AX31</f>
        <v>0</v>
      </c>
      <c r="AY32" s="93">
        <f>AY7-AY31</f>
        <v>0</v>
      </c>
      <c r="AZ32" s="93">
        <f>AZ7-AZ31</f>
        <v>0</v>
      </c>
      <c r="BA32" s="93">
        <f>BA7-BA31</f>
        <v>0</v>
      </c>
      <c r="BB32" s="93">
        <f>BB7-BB31</f>
        <v>0</v>
      </c>
      <c r="BC32" s="93">
        <f>BC7-BC31</f>
        <v>0</v>
      </c>
      <c r="BD32" s="93">
        <f>BD7-BD31</f>
        <v>0</v>
      </c>
      <c r="BE32" s="93">
        <f>BE7-BE31</f>
        <v>0</v>
      </c>
      <c r="BF32" s="93">
        <f>BF7-BF31</f>
        <v>0</v>
      </c>
      <c r="BG32" s="93">
        <f>BG7-BG31</f>
        <v>0</v>
      </c>
      <c r="BH32" s="93">
        <f>BH7-BH31</f>
        <v>0</v>
      </c>
      <c r="BI32" s="93">
        <f>BI7-BI31</f>
        <v>0</v>
      </c>
      <c r="BJ32" s="93">
        <f>BJ7-BJ31</f>
        <v>0</v>
      </c>
      <c r="BK32" s="93">
        <f>BK7-BK31</f>
        <v>0</v>
      </c>
      <c r="BL32" s="93">
        <f>BL7-BL31</f>
        <v>0</v>
      </c>
      <c r="BM32" s="93">
        <f>BM7-BM31</f>
        <v>0</v>
      </c>
      <c r="BN32" s="93">
        <f>BN7-BN31</f>
        <v>0</v>
      </c>
      <c r="BO32" s="93">
        <f>BO7-BO31</f>
        <v>0</v>
      </c>
      <c r="BP32" s="137">
        <f>BP7-BP31</f>
        <v>0</v>
      </c>
      <c r="BQ32" s="137">
        <f>BQ7-BQ31</f>
        <v>0</v>
      </c>
      <c r="BR32" s="137">
        <f>BR7-BR31</f>
        <v>0</v>
      </c>
      <c r="BS32" s="137">
        <f>BS7-BS31</f>
        <v>0</v>
      </c>
      <c r="BT32" s="137">
        <f>BT7-BT31</f>
        <v>0</v>
      </c>
      <c r="BU32" s="137">
        <f>BU7-BU31</f>
        <v>0</v>
      </c>
      <c r="BV32" s="137">
        <f>BV7-BV31</f>
        <v>0</v>
      </c>
      <c r="BW32" s="137">
        <f>BW7-BW31</f>
        <v>0</v>
      </c>
      <c r="BX32" s="137">
        <f>BX7-BX31</f>
        <v>0</v>
      </c>
      <c r="BY32" s="137">
        <f>BY7-BY31</f>
        <v>0</v>
      </c>
      <c r="BZ32" s="137">
        <f>BZ7-BZ31</f>
        <v>0</v>
      </c>
      <c r="CA32" s="137">
        <f>CA7-CA31</f>
        <v>0</v>
      </c>
      <c r="CB32" s="137">
        <f>CB7-CB31</f>
        <v>0</v>
      </c>
      <c r="CC32" s="137">
        <f>CC7-CC31</f>
        <v>0</v>
      </c>
      <c r="CD32" s="137">
        <f>CD7-CD31</f>
        <v>0</v>
      </c>
      <c r="CE32" s="137">
        <f>CE7-CE31</f>
        <v>0</v>
      </c>
      <c r="CF32" s="137">
        <f>CF7-CF31</f>
        <v>0</v>
      </c>
      <c r="CG32" s="137">
        <f>CG7-CG31</f>
        <v>0</v>
      </c>
      <c r="CH32" s="137">
        <f>CH7-CH31</f>
        <v>0</v>
      </c>
      <c r="CI32" s="137">
        <f>CI7-CI31</f>
        <v>0</v>
      </c>
      <c r="CJ32" s="137">
        <f>CJ7-CJ31</f>
        <v>0</v>
      </c>
      <c r="CK32" s="137">
        <f>CK7-CK31</f>
        <v>0</v>
      </c>
      <c r="CL32" s="137">
        <f>CL7-CL31</f>
        <v>0</v>
      </c>
      <c r="CM32" s="137">
        <f>CM7-CM31</f>
        <v>0</v>
      </c>
      <c r="CN32" s="138">
        <f>CN7-CN31</f>
        <v>0</v>
      </c>
      <c r="CO32" s="138">
        <f>CO7-CO31</f>
        <v>0</v>
      </c>
    </row>
    <row r="33" spans="1:93" ht="7.5" customHeight="1">
      <c r="A33" s="3"/>
      <c r="B33" s="71"/>
      <c r="C33" s="7"/>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37"/>
      <c r="BQ33" s="137"/>
      <c r="BR33" s="137"/>
      <c r="BS33" s="137"/>
      <c r="BT33" s="137"/>
      <c r="BU33" s="137"/>
      <c r="BV33" s="137"/>
      <c r="BW33" s="137"/>
      <c r="BX33" s="137"/>
      <c r="BY33" s="137"/>
      <c r="BZ33" s="137"/>
      <c r="CA33" s="137"/>
      <c r="CB33" s="137"/>
      <c r="CC33" s="137"/>
      <c r="CD33" s="137"/>
      <c r="CE33" s="137"/>
      <c r="CF33" s="137"/>
      <c r="CG33" s="137"/>
      <c r="CH33" s="137"/>
      <c r="CI33" s="137"/>
      <c r="CJ33" s="137"/>
      <c r="CK33" s="137"/>
      <c r="CL33" s="137"/>
      <c r="CM33" s="137"/>
      <c r="CN33" s="141"/>
      <c r="CO33" s="141"/>
    </row>
    <row r="34" spans="1:93" ht="27.75" customHeight="1">
      <c r="A34" s="1" t="s">
        <v>20</v>
      </c>
      <c r="B34" s="2"/>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CN34" s="96"/>
      <c r="CO34" s="96"/>
    </row>
    <row r="35" spans="1:93" ht="7.5" customHeight="1">
      <c r="A35" s="3"/>
      <c r="B35" s="71"/>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CN35" s="128"/>
      <c r="CO35" s="128"/>
    </row>
    <row r="36" spans="1:93" ht="21.75" customHeight="1">
      <c r="A36" s="67" t="str">
        <f>HYPERLINK("#'Фин. поступления'!A1","Финансовые поступления [Finance]")</f>
        <v>Финансовые поступления [Finance]</v>
      </c>
      <c r="B36" s="71">
        <f>SUM(C36:CO36)</f>
        <v>0</v>
      </c>
      <c r="C36" s="89">
        <f>'Фин. поступления'!D2</f>
        <v>0</v>
      </c>
      <c r="D36" s="89">
        <f>'Фин. поступления'!E2</f>
        <v>0</v>
      </c>
      <c r="E36" s="89">
        <f>'Фин. поступления'!F2</f>
        <v>0</v>
      </c>
      <c r="F36" s="7">
        <f>'Фин. поступления'!G2</f>
        <v>0</v>
      </c>
      <c r="G36" s="7">
        <f>'Фин. поступления'!H2</f>
        <v>0</v>
      </c>
      <c r="H36" s="7">
        <f>'Фин. поступления'!I2</f>
        <v>0</v>
      </c>
      <c r="I36" s="7">
        <f>'Фин. поступления'!J2</f>
        <v>0</v>
      </c>
      <c r="J36" s="7">
        <f>'Фин. поступления'!K2</f>
        <v>0</v>
      </c>
      <c r="K36" s="7">
        <f>'Фин. поступления'!L2</f>
        <v>0</v>
      </c>
      <c r="L36" s="7">
        <f>'Фин. поступления'!M2</f>
        <v>0</v>
      </c>
      <c r="M36" s="7">
        <f>'Фин. поступления'!N2</f>
        <v>0</v>
      </c>
      <c r="N36" s="7">
        <f>'Фин. поступления'!O2</f>
        <v>0</v>
      </c>
      <c r="O36" s="7">
        <f>'Фин. поступления'!P2</f>
        <v>0</v>
      </c>
      <c r="P36" s="7">
        <f>'Фин. поступления'!Q2</f>
        <v>0</v>
      </c>
      <c r="Q36" s="7">
        <f>'Фин. поступления'!R2</f>
        <v>0</v>
      </c>
      <c r="R36" s="7">
        <f>'Фин. поступления'!S2</f>
        <v>0</v>
      </c>
      <c r="S36" s="7">
        <f>'Фин. поступления'!T2</f>
        <v>0</v>
      </c>
      <c r="T36" s="7">
        <f>'Фин. поступления'!U2</f>
        <v>0</v>
      </c>
      <c r="U36" s="7">
        <f>'Фин. поступления'!V2</f>
        <v>0</v>
      </c>
      <c r="V36" s="7">
        <f>'Фин. поступления'!W2</f>
        <v>0</v>
      </c>
      <c r="W36" s="7">
        <f>'Фин. поступления'!X2</f>
        <v>0</v>
      </c>
      <c r="X36" s="7">
        <f>'Фин. поступления'!Y2</f>
        <v>0</v>
      </c>
      <c r="Y36" s="7">
        <f>'Фин. поступления'!Z2</f>
        <v>0</v>
      </c>
      <c r="Z36" s="7">
        <f>'Фин. поступления'!AA2</f>
        <v>0</v>
      </c>
      <c r="AA36" s="7">
        <f>'Фин. поступления'!AB2</f>
        <v>0</v>
      </c>
      <c r="AB36" s="7">
        <f>'Фин. поступления'!AC2</f>
        <v>0</v>
      </c>
      <c r="AC36" s="7">
        <f>'Фин. поступления'!AD2</f>
        <v>0</v>
      </c>
      <c r="AD36" s="7">
        <f>'Фин. поступления'!AE2</f>
        <v>0</v>
      </c>
      <c r="AE36" s="7">
        <f>'Фин. поступления'!AF2</f>
        <v>0</v>
      </c>
      <c r="AF36" s="7">
        <f>'Фин. поступления'!AG2</f>
        <v>0</v>
      </c>
      <c r="AG36" s="7">
        <f>'Фин. поступления'!AH2</f>
        <v>0</v>
      </c>
      <c r="AH36" s="7">
        <f>'Фин. поступления'!AI2</f>
        <v>0</v>
      </c>
      <c r="AI36" s="7">
        <f>'Фин. поступления'!AJ2</f>
        <v>0</v>
      </c>
      <c r="AJ36" s="7">
        <f>'Фин. поступления'!AK2</f>
        <v>0</v>
      </c>
      <c r="AK36" s="7">
        <f>'Фин. поступления'!AL2</f>
        <v>0</v>
      </c>
      <c r="AL36" s="7">
        <f>'Фин. поступления'!AM2</f>
        <v>0</v>
      </c>
      <c r="AM36" s="7">
        <f>'Фин. поступления'!AN2</f>
        <v>0</v>
      </c>
      <c r="AN36" s="7">
        <f>'Фин. поступления'!AO2</f>
        <v>0</v>
      </c>
      <c r="AO36" s="7">
        <f>'Фин. поступления'!AP2</f>
        <v>0</v>
      </c>
      <c r="AP36" s="7">
        <f>'Фин. поступления'!AQ2</f>
        <v>0</v>
      </c>
      <c r="AQ36" s="7">
        <f>'Фин. поступления'!AR2</f>
        <v>0</v>
      </c>
      <c r="AR36" s="7">
        <f>'Фин. поступления'!AS2</f>
        <v>0</v>
      </c>
      <c r="AS36" s="7">
        <f>'Фин. поступления'!AT2</f>
        <v>0</v>
      </c>
      <c r="AT36" s="7">
        <f>'Фин. поступления'!AU2</f>
        <v>0</v>
      </c>
      <c r="AU36" s="7">
        <f>'Фин. поступления'!AV2</f>
        <v>0</v>
      </c>
      <c r="AV36" s="7">
        <f>'Фин. поступления'!AW2</f>
        <v>0</v>
      </c>
      <c r="AW36" s="7">
        <f>'Фин. поступления'!AX2</f>
        <v>0</v>
      </c>
      <c r="AX36" s="7">
        <f>'Фин. поступления'!AY2</f>
        <v>0</v>
      </c>
      <c r="AY36" s="7">
        <f>'Фин. поступления'!AZ2</f>
        <v>0</v>
      </c>
      <c r="AZ36" s="7">
        <f>'Фин. поступления'!BA2</f>
        <v>0</v>
      </c>
      <c r="BA36" s="7">
        <f>'Фин. поступления'!BB2</f>
        <v>0</v>
      </c>
      <c r="BB36" s="7">
        <f>'Фин. поступления'!BC2</f>
        <v>0</v>
      </c>
      <c r="BC36" s="7">
        <f>'Фин. поступления'!BD2</f>
        <v>0</v>
      </c>
      <c r="BD36" s="7">
        <f>'Фин. поступления'!BE2</f>
        <v>0</v>
      </c>
      <c r="BE36" s="7">
        <f>'Фин. поступления'!BF2</f>
        <v>0</v>
      </c>
      <c r="BF36" s="7">
        <f>'Фин. поступления'!BG2</f>
        <v>0</v>
      </c>
      <c r="BG36" s="7">
        <f>'Фин. поступления'!BH2</f>
        <v>0</v>
      </c>
      <c r="BH36" s="7">
        <f>'Фин. поступления'!BI2</f>
        <v>0</v>
      </c>
      <c r="BI36" s="7">
        <f>'Фин. поступления'!BJ2</f>
        <v>0</v>
      </c>
      <c r="BJ36" s="7">
        <f>'Фин. поступления'!BK2</f>
        <v>0</v>
      </c>
      <c r="BK36" s="7">
        <f>'Фин. поступления'!BL2</f>
        <v>0</v>
      </c>
      <c r="BL36" s="7">
        <f>'Фин. поступления'!BM2</f>
        <v>0</v>
      </c>
      <c r="BM36" s="7">
        <f>'Фин. поступления'!BN2</f>
        <v>0</v>
      </c>
      <c r="BN36" s="7">
        <f>'Фин. поступления'!BO2</f>
        <v>0</v>
      </c>
      <c r="BO36" s="7">
        <f>'Фин. поступления'!BP2</f>
        <v>0</v>
      </c>
      <c r="BP36">
        <f>'Фин. поступления'!BQ2</f>
        <v>0</v>
      </c>
      <c r="BQ36">
        <f>'Фин. поступления'!BR2</f>
        <v>0</v>
      </c>
      <c r="BR36">
        <f>'Фин. поступления'!BS2</f>
        <v>0</v>
      </c>
      <c r="BS36">
        <f>'Фин. поступления'!BT2</f>
        <v>0</v>
      </c>
      <c r="BT36">
        <f>'Фин. поступления'!BU2</f>
        <v>0</v>
      </c>
      <c r="BU36">
        <f>'Фин. поступления'!BV2</f>
        <v>0</v>
      </c>
      <c r="BV36">
        <f>'Фин. поступления'!BW2</f>
        <v>0</v>
      </c>
      <c r="BW36">
        <f>'Фин. поступления'!BX2</f>
        <v>0</v>
      </c>
      <c r="BX36">
        <f>'Фин. поступления'!BY2</f>
        <v>0</v>
      </c>
      <c r="BY36">
        <f>'Фин. поступления'!BZ2</f>
        <v>0</v>
      </c>
      <c r="BZ36">
        <f>'Фин. поступления'!CA2</f>
        <v>0</v>
      </c>
      <c r="CA36">
        <f>'Фин. поступления'!CB2</f>
        <v>0</v>
      </c>
      <c r="CB36">
        <f>'Фин. поступления'!CC2</f>
        <v>0</v>
      </c>
      <c r="CC36">
        <f>'Фин. поступления'!CD2</f>
        <v>0</v>
      </c>
      <c r="CD36">
        <f>'Фин. поступления'!CE2</f>
        <v>0</v>
      </c>
      <c r="CE36">
        <f>'Фин. поступления'!CF2</f>
        <v>0</v>
      </c>
      <c r="CF36">
        <f>'Фин. поступления'!CG2</f>
        <v>0</v>
      </c>
      <c r="CG36">
        <f>'Фин. поступления'!CH2</f>
        <v>0</v>
      </c>
      <c r="CH36">
        <f>'Фин. поступления'!CI2</f>
        <v>0</v>
      </c>
      <c r="CI36">
        <f>'Фин. поступления'!CJ2</f>
        <v>0</v>
      </c>
      <c r="CJ36">
        <f>'Фин. поступления'!CK2</f>
        <v>0</v>
      </c>
      <c r="CK36">
        <f>'Фин. поступления'!CL2</f>
        <v>0</v>
      </c>
      <c r="CL36">
        <f>'Фин. поступления'!CM2</f>
        <v>0</v>
      </c>
      <c r="CM36">
        <f>'Фин. поступления'!CN2</f>
        <v>0</v>
      </c>
      <c r="CN36" s="89">
        <f>'Фин. поступления'!CO2</f>
        <v>0</v>
      </c>
      <c r="CO36" s="89">
        <f>'Фин. поступления'!CP2</f>
        <v>0</v>
      </c>
    </row>
    <row r="37" spans="1:93" ht="21.75" customHeight="1">
      <c r="A37" s="83" t="str">
        <f>HYPERLINK("#'Фин. платежи'!A1","Финансовые платежи [Finance]")</f>
        <v>Финансовые платежи [Finance]</v>
      </c>
      <c r="B37" s="72">
        <f>SUM(C37:CO37)</f>
        <v>0</v>
      </c>
      <c r="C37" s="133">
        <f>'Фин. платежи'!D2</f>
        <v>0</v>
      </c>
      <c r="D37" s="144">
        <f>'Фин. платежи'!E2</f>
        <v>0</v>
      </c>
      <c r="E37" s="144">
        <f>'Фин. платежи'!F2</f>
        <v>0</v>
      </c>
      <c r="F37" s="144">
        <f>'Фин. платежи'!G2</f>
        <v>0</v>
      </c>
      <c r="G37" s="144">
        <f>'Фин. платежи'!H2</f>
        <v>0</v>
      </c>
      <c r="H37" s="144">
        <f>'Фин. платежи'!I2</f>
        <v>0</v>
      </c>
      <c r="I37" s="144">
        <f>'Фин. платежи'!J2</f>
        <v>0</v>
      </c>
      <c r="J37" s="144">
        <f>'Фин. платежи'!K2</f>
        <v>0</v>
      </c>
      <c r="K37" s="144">
        <f>'Фин. платежи'!L2</f>
        <v>0</v>
      </c>
      <c r="L37" s="144">
        <f>'Фин. платежи'!M2</f>
        <v>0</v>
      </c>
      <c r="M37" s="144">
        <f>'Фин. платежи'!N2</f>
        <v>0</v>
      </c>
      <c r="N37" s="144">
        <f>'Фин. платежи'!O2</f>
        <v>0</v>
      </c>
      <c r="O37" s="144">
        <f>'Фин. платежи'!P2</f>
        <v>0</v>
      </c>
      <c r="P37" s="144">
        <f>'Фин. платежи'!Q2</f>
        <v>0</v>
      </c>
      <c r="Q37" s="144">
        <f>'Фин. платежи'!R2</f>
        <v>0</v>
      </c>
      <c r="R37" s="144">
        <f>'Фин. платежи'!S2</f>
        <v>0</v>
      </c>
      <c r="S37" s="144">
        <f>'Фин. платежи'!T2</f>
        <v>0</v>
      </c>
      <c r="T37" s="144">
        <f>'Фин. платежи'!U2</f>
        <v>0</v>
      </c>
      <c r="U37" s="144">
        <f>'Фин. платежи'!V2</f>
        <v>0</v>
      </c>
      <c r="V37" s="144">
        <f>'Фин. платежи'!W2</f>
        <v>0</v>
      </c>
      <c r="W37" s="144">
        <f>'Фин. платежи'!X2</f>
        <v>0</v>
      </c>
      <c r="X37" s="144">
        <f>'Фин. платежи'!Y2</f>
        <v>0</v>
      </c>
      <c r="Y37" s="144">
        <f>'Фин. платежи'!Z2</f>
        <v>0</v>
      </c>
      <c r="Z37" s="144">
        <f>'Фин. платежи'!AA2</f>
        <v>0</v>
      </c>
      <c r="AA37" s="144">
        <f>'Фин. платежи'!AB2</f>
        <v>0</v>
      </c>
      <c r="AB37" s="144">
        <f>'Фин. платежи'!AC2</f>
        <v>0</v>
      </c>
      <c r="AC37" s="144">
        <f>'Фин. платежи'!AD2</f>
        <v>0</v>
      </c>
      <c r="AD37" s="144">
        <f>'Фин. платежи'!AE2</f>
        <v>0</v>
      </c>
      <c r="AE37" s="144">
        <f>'Фин. платежи'!AF2</f>
        <v>0</v>
      </c>
      <c r="AF37" s="144">
        <f>'Фин. платежи'!AG2</f>
        <v>0</v>
      </c>
      <c r="AG37" s="144">
        <f>'Фин. платежи'!AH2</f>
        <v>0</v>
      </c>
      <c r="AH37" s="144">
        <f>'Фин. платежи'!AI2</f>
        <v>0</v>
      </c>
      <c r="AI37" s="144">
        <f>'Фин. платежи'!AJ2</f>
        <v>0</v>
      </c>
      <c r="AJ37" s="144">
        <f>'Фин. платежи'!AK2</f>
        <v>0</v>
      </c>
      <c r="AK37" s="144">
        <f>'Фин. платежи'!AL2</f>
        <v>0</v>
      </c>
      <c r="AL37" s="144">
        <f>'Фин. платежи'!AM2</f>
        <v>0</v>
      </c>
      <c r="AM37" s="144">
        <f>'Фин. платежи'!AN2</f>
        <v>0</v>
      </c>
      <c r="AN37" s="144">
        <f>'Фин. платежи'!AO2</f>
        <v>0</v>
      </c>
      <c r="AO37" s="144">
        <f>'Фин. платежи'!AP2</f>
        <v>0</v>
      </c>
      <c r="AP37" s="144">
        <f>'Фин. платежи'!AQ2</f>
        <v>0</v>
      </c>
      <c r="AQ37" s="144">
        <f>'Фин. платежи'!AR2</f>
        <v>0</v>
      </c>
      <c r="AR37" s="144">
        <f>'Фин. платежи'!AS2</f>
        <v>0</v>
      </c>
      <c r="AS37" s="144">
        <f>'Фин. платежи'!AT2</f>
        <v>0</v>
      </c>
      <c r="AT37" s="144">
        <f>'Фин. платежи'!AU2</f>
        <v>0</v>
      </c>
      <c r="AU37" s="144">
        <f>'Фин. платежи'!AV2</f>
        <v>0</v>
      </c>
      <c r="AV37" s="144">
        <f>'Фин. платежи'!AW2</f>
        <v>0</v>
      </c>
      <c r="AW37" s="144">
        <f>'Фин. платежи'!AX2</f>
        <v>0</v>
      </c>
      <c r="AX37" s="144">
        <f>'Фин. платежи'!AY2</f>
        <v>0</v>
      </c>
      <c r="AY37" s="144">
        <f>'Фин. платежи'!AZ2</f>
        <v>0</v>
      </c>
      <c r="AZ37" s="144">
        <f>'Фин. платежи'!BA2</f>
        <v>0</v>
      </c>
      <c r="BA37" s="144">
        <f>'Фин. платежи'!BB2</f>
        <v>0</v>
      </c>
      <c r="BB37" s="144">
        <f>'Фин. платежи'!BC2</f>
        <v>0</v>
      </c>
      <c r="BC37" s="144">
        <f>'Фин. платежи'!BD2</f>
        <v>0</v>
      </c>
      <c r="BD37" s="144">
        <f>'Фин. платежи'!BE2</f>
        <v>0</v>
      </c>
      <c r="BE37" s="144">
        <f>'Фин. платежи'!BF2</f>
        <v>0</v>
      </c>
      <c r="BF37" s="144">
        <f>'Фин. платежи'!BG2</f>
        <v>0</v>
      </c>
      <c r="BG37" s="144">
        <f>'Фин. платежи'!BH2</f>
        <v>0</v>
      </c>
      <c r="BH37" s="144">
        <f>'Фин. платежи'!BI2</f>
        <v>0</v>
      </c>
      <c r="BI37" s="144">
        <f>'Фин. платежи'!BJ2</f>
        <v>0</v>
      </c>
      <c r="BJ37" s="144">
        <f>'Фин. платежи'!BK2</f>
        <v>0</v>
      </c>
      <c r="BK37" s="144">
        <f>'Фин. платежи'!BL2</f>
        <v>0</v>
      </c>
      <c r="BL37" s="144">
        <f>'Фин. платежи'!BM2</f>
        <v>0</v>
      </c>
      <c r="BM37" s="144">
        <f>'Фин. платежи'!BN2</f>
        <v>0</v>
      </c>
      <c r="BN37" s="144">
        <f>'Фин. платежи'!BO2</f>
        <v>0</v>
      </c>
      <c r="BO37" s="144">
        <f>'Фин. платежи'!BP2</f>
        <v>0</v>
      </c>
      <c r="BP37" s="145">
        <f>'Фин. платежи'!BQ2</f>
        <v>0</v>
      </c>
      <c r="BQ37" s="145">
        <f>'Фин. платежи'!BR2</f>
        <v>0</v>
      </c>
      <c r="BR37" s="145">
        <f>'Фин. платежи'!BS2</f>
        <v>0</v>
      </c>
      <c r="BS37" s="145">
        <f>'Фин. платежи'!BT2</f>
        <v>0</v>
      </c>
      <c r="BT37" s="145">
        <f>'Фин. платежи'!BU2</f>
        <v>0</v>
      </c>
      <c r="BU37" s="145">
        <f>'Фин. платежи'!BV2</f>
        <v>0</v>
      </c>
      <c r="BV37" s="145">
        <f>'Фин. платежи'!BW2</f>
        <v>0</v>
      </c>
      <c r="BW37" s="145">
        <f>'Фин. платежи'!BX2</f>
        <v>0</v>
      </c>
      <c r="BX37" s="145">
        <f>'Фин. платежи'!BY2</f>
        <v>0</v>
      </c>
      <c r="BY37" s="145">
        <f>'Фин. платежи'!BZ2</f>
        <v>0</v>
      </c>
      <c r="BZ37" s="145">
        <f>'Фин. платежи'!CA2</f>
        <v>0</v>
      </c>
      <c r="CA37" s="145">
        <f>'Фин. платежи'!CB2</f>
        <v>0</v>
      </c>
      <c r="CB37" s="145">
        <f>'Фин. платежи'!CC2</f>
        <v>0</v>
      </c>
      <c r="CC37" s="145">
        <f>'Фин. платежи'!CD2</f>
        <v>0</v>
      </c>
      <c r="CD37" s="145">
        <f>'Фин. платежи'!CE2</f>
        <v>0</v>
      </c>
      <c r="CE37" s="145">
        <f>'Фин. платежи'!CF2</f>
        <v>0</v>
      </c>
      <c r="CF37" s="145">
        <f>'Фин. платежи'!CG2</f>
        <v>0</v>
      </c>
      <c r="CG37" s="145">
        <f>'Фин. платежи'!CH2</f>
        <v>0</v>
      </c>
      <c r="CH37" s="145">
        <f>'Фин. платежи'!CI2</f>
        <v>0</v>
      </c>
      <c r="CI37" s="145">
        <f>'Фин. платежи'!CJ2</f>
        <v>0</v>
      </c>
      <c r="CJ37" s="145">
        <f>'Фин. платежи'!CK2</f>
        <v>0</v>
      </c>
      <c r="CK37" s="145">
        <f>'Фин. платежи'!CL2</f>
        <v>0</v>
      </c>
      <c r="CL37" s="145">
        <f>'Фин. платежи'!CM2</f>
        <v>0</v>
      </c>
      <c r="CM37" s="145">
        <f>'Фин. платежи'!CN2</f>
        <v>0</v>
      </c>
      <c r="CN37" s="146">
        <f>'Фин. платежи'!CO2</f>
        <v>0</v>
      </c>
      <c r="CO37" s="146">
        <f>'Фин. платежи'!CP2</f>
        <v>0</v>
      </c>
    </row>
    <row r="38" spans="1:93" ht="27.75" customHeight="1">
      <c r="A38" s="14" t="s">
        <v>21</v>
      </c>
      <c r="B38" s="15">
        <f>SUM(C38:CO38)</f>
        <v>0</v>
      </c>
      <c r="C38" s="138">
        <f>C36-C37</f>
        <v>0</v>
      </c>
      <c r="D38" s="136">
        <f>D36-D37</f>
        <v>0</v>
      </c>
      <c r="E38" s="136">
        <f>E36-E37</f>
        <v>0</v>
      </c>
      <c r="F38" s="143">
        <f>F36-F37</f>
        <v>0</v>
      </c>
      <c r="G38" s="143">
        <f>G36-G37</f>
        <v>0</v>
      </c>
      <c r="H38" s="143">
        <f>H36-H37</f>
        <v>0</v>
      </c>
      <c r="I38" s="143">
        <f>I36-I37</f>
        <v>0</v>
      </c>
      <c r="J38" s="143">
        <f>J36-J37</f>
        <v>0</v>
      </c>
      <c r="K38" s="143">
        <f>K36-K37</f>
        <v>0</v>
      </c>
      <c r="L38" s="143">
        <f>L36-L37</f>
        <v>0</v>
      </c>
      <c r="M38" s="143">
        <f>M36-M37</f>
        <v>0</v>
      </c>
      <c r="N38" s="143">
        <f>N36-N37</f>
        <v>0</v>
      </c>
      <c r="O38" s="143">
        <f>O36-O37</f>
        <v>0</v>
      </c>
      <c r="P38" s="143">
        <f>P36-P37</f>
        <v>0</v>
      </c>
      <c r="Q38" s="143">
        <f>Q36-Q37</f>
        <v>0</v>
      </c>
      <c r="R38" s="143">
        <f>R36-R37</f>
        <v>0</v>
      </c>
      <c r="S38" s="143">
        <f>S36-S37</f>
        <v>0</v>
      </c>
      <c r="T38" s="143">
        <f>T36-T37</f>
        <v>0</v>
      </c>
      <c r="U38" s="143">
        <f>U36-U37</f>
        <v>0</v>
      </c>
      <c r="V38" s="143">
        <f>V36-V37</f>
        <v>0</v>
      </c>
      <c r="W38" s="143">
        <f>W36-W37</f>
        <v>0</v>
      </c>
      <c r="X38" s="143">
        <f>X36-X37</f>
        <v>0</v>
      </c>
      <c r="Y38" s="143">
        <f>Y36-Y37</f>
        <v>0</v>
      </c>
      <c r="Z38" s="143">
        <f>Z36-Z37</f>
        <v>0</v>
      </c>
      <c r="AA38" s="143">
        <f>AA36-AA37</f>
        <v>0</v>
      </c>
      <c r="AB38" s="143">
        <f>AB36-AB37</f>
        <v>0</v>
      </c>
      <c r="AC38" s="143">
        <f>AC36-AC37</f>
        <v>0</v>
      </c>
      <c r="AD38" s="143">
        <f>AD36-AD37</f>
        <v>0</v>
      </c>
      <c r="AE38" s="143">
        <f>AE36-AE37</f>
        <v>0</v>
      </c>
      <c r="AF38" s="143">
        <f>AF36-AF37</f>
        <v>0</v>
      </c>
      <c r="AG38" s="143">
        <f>AG36-AG37</f>
        <v>0</v>
      </c>
      <c r="AH38" s="143">
        <f>AH36-AH37</f>
        <v>0</v>
      </c>
      <c r="AI38" s="143">
        <f>AI36-AI37</f>
        <v>0</v>
      </c>
      <c r="AJ38" s="143">
        <f>AJ36-AJ37</f>
        <v>0</v>
      </c>
      <c r="AK38" s="143">
        <f>AK36-AK37</f>
        <v>0</v>
      </c>
      <c r="AL38" s="143">
        <f>AL36-AL37</f>
        <v>0</v>
      </c>
      <c r="AM38" s="143">
        <f>AM36-AM37</f>
        <v>0</v>
      </c>
      <c r="AN38" s="143">
        <f>AN36-AN37</f>
        <v>0</v>
      </c>
      <c r="AO38" s="143">
        <f>AO36-AO37</f>
        <v>0</v>
      </c>
      <c r="AP38" s="143">
        <f>AP36-AP37</f>
        <v>0</v>
      </c>
      <c r="AQ38" s="143">
        <f>AQ36-AQ37</f>
        <v>0</v>
      </c>
      <c r="AR38" s="143">
        <f>AR36-AR37</f>
        <v>0</v>
      </c>
      <c r="AS38" s="143">
        <f>AS36-AS37</f>
        <v>0</v>
      </c>
      <c r="AT38" s="143">
        <f>AT36-AT37</f>
        <v>0</v>
      </c>
      <c r="AU38" s="143">
        <f>AU36-AU37</f>
        <v>0</v>
      </c>
      <c r="AV38" s="143">
        <f>AV36-AV37</f>
        <v>0</v>
      </c>
      <c r="AW38" s="143">
        <f>AW36-AW37</f>
        <v>0</v>
      </c>
      <c r="AX38" s="143">
        <f>AX36-AX37</f>
        <v>0</v>
      </c>
      <c r="AY38" s="143">
        <f>AY36-AY37</f>
        <v>0</v>
      </c>
      <c r="AZ38" s="143">
        <f>AZ36-AZ37</f>
        <v>0</v>
      </c>
      <c r="BA38" s="143">
        <f>BA36-BA37</f>
        <v>0</v>
      </c>
      <c r="BB38" s="143">
        <f>BB36-BB37</f>
        <v>0</v>
      </c>
      <c r="BC38" s="143">
        <f>BC36-BC37</f>
        <v>0</v>
      </c>
      <c r="BD38" s="143">
        <f>BD36-BD37</f>
        <v>0</v>
      </c>
      <c r="BE38" s="143">
        <f>BE36-BE37</f>
        <v>0</v>
      </c>
      <c r="BF38" s="143">
        <f>BF36-BF37</f>
        <v>0</v>
      </c>
      <c r="BG38" s="143">
        <f>BG36-BG37</f>
        <v>0</v>
      </c>
      <c r="BH38" s="143">
        <f>BH36-BH37</f>
        <v>0</v>
      </c>
      <c r="BI38" s="143">
        <f>BI36-BI37</f>
        <v>0</v>
      </c>
      <c r="BJ38" s="143">
        <f>BJ36-BJ37</f>
        <v>0</v>
      </c>
      <c r="BK38" s="143">
        <f>BK36-BK37</f>
        <v>0</v>
      </c>
      <c r="BL38" s="143">
        <f>BL36-BL37</f>
        <v>0</v>
      </c>
      <c r="BM38" s="143">
        <f>BM36-BM37</f>
        <v>0</v>
      </c>
      <c r="BN38" s="143">
        <f>BN36-BN37</f>
        <v>0</v>
      </c>
      <c r="BO38" s="143">
        <f>BO36-BO37</f>
        <v>0</v>
      </c>
      <c r="BP38" s="132">
        <f>BP36-BP37</f>
        <v>0</v>
      </c>
      <c r="BQ38" s="132">
        <f>BQ36-BQ37</f>
        <v>0</v>
      </c>
      <c r="BR38" s="132">
        <f>BR36-BR37</f>
        <v>0</v>
      </c>
      <c r="BS38" s="132">
        <f>BS36-BS37</f>
        <v>0</v>
      </c>
      <c r="BT38" s="132">
        <f>BT36-BT37</f>
        <v>0</v>
      </c>
      <c r="BU38" s="132">
        <f>BU36-BU37</f>
        <v>0</v>
      </c>
      <c r="BV38" s="132">
        <f>BV36-BV37</f>
        <v>0</v>
      </c>
      <c r="BW38" s="132">
        <f>BW36-BW37</f>
        <v>0</v>
      </c>
      <c r="BX38" s="132">
        <f>BX36-BX37</f>
        <v>0</v>
      </c>
      <c r="BY38" s="132">
        <f>BY36-BY37</f>
        <v>0</v>
      </c>
      <c r="BZ38" s="132">
        <f>BZ36-BZ37</f>
        <v>0</v>
      </c>
      <c r="CA38" s="132">
        <f>CA36-CA37</f>
        <v>0</v>
      </c>
      <c r="CB38" s="132">
        <f>CB36-CB37</f>
        <v>0</v>
      </c>
      <c r="CC38" s="132">
        <f>CC36-CC37</f>
        <v>0</v>
      </c>
      <c r="CD38" s="132">
        <f>CD36-CD37</f>
        <v>0</v>
      </c>
      <c r="CE38" s="132">
        <f>CE36-CE37</f>
        <v>0</v>
      </c>
      <c r="CF38" s="132">
        <f>CF36-CF37</f>
        <v>0</v>
      </c>
      <c r="CG38" s="132">
        <f>CG36-CG37</f>
        <v>0</v>
      </c>
      <c r="CH38" s="132">
        <f>CH36-CH37</f>
        <v>0</v>
      </c>
      <c r="CI38" s="132">
        <f>CI36-CI37</f>
        <v>0</v>
      </c>
      <c r="CJ38" s="132">
        <f>CJ36-CJ37</f>
        <v>0</v>
      </c>
      <c r="CK38" s="132">
        <f>CK36-CK37</f>
        <v>0</v>
      </c>
      <c r="CL38" s="132">
        <f>CL36-CL37</f>
        <v>0</v>
      </c>
      <c r="CM38" s="132">
        <f>CM36-CM37</f>
        <v>0</v>
      </c>
      <c r="CN38" s="136">
        <f>CN36-CN37</f>
        <v>0</v>
      </c>
      <c r="CO38" s="136">
        <f>CO36-CO37</f>
        <v>0</v>
      </c>
    </row>
    <row r="39" spans="1:93" ht="7.5" customHeight="1">
      <c r="A39" s="3"/>
      <c r="B39" s="71"/>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c r="AX39" s="140"/>
      <c r="AY39" s="140"/>
      <c r="AZ39" s="140"/>
      <c r="BA39" s="140"/>
      <c r="BB39" s="140"/>
      <c r="BC39" s="140"/>
      <c r="BD39" s="140"/>
      <c r="BE39" s="140"/>
      <c r="BF39" s="140"/>
      <c r="BG39" s="140"/>
      <c r="BH39" s="140"/>
      <c r="BI39" s="140"/>
      <c r="BJ39" s="140"/>
      <c r="BK39" s="140"/>
      <c r="BL39" s="140"/>
      <c r="BM39" s="140"/>
      <c r="BN39" s="140"/>
      <c r="BO39" s="140"/>
      <c r="BP39" s="137"/>
      <c r="BQ39" s="137"/>
      <c r="BR39" s="137"/>
      <c r="BS39" s="137"/>
      <c r="BT39" s="137"/>
      <c r="BU39" s="137"/>
      <c r="BV39" s="137"/>
      <c r="BW39" s="137"/>
      <c r="BX39" s="137"/>
      <c r="BY39" s="137"/>
      <c r="BZ39" s="137"/>
      <c r="CA39" s="137"/>
      <c r="CB39" s="137"/>
      <c r="CC39" s="137"/>
      <c r="CD39" s="137"/>
      <c r="CE39" s="137"/>
      <c r="CF39" s="137"/>
      <c r="CG39" s="137"/>
      <c r="CH39" s="137"/>
      <c r="CI39" s="137"/>
      <c r="CJ39" s="137"/>
      <c r="CK39" s="137"/>
      <c r="CL39" s="137"/>
      <c r="CM39" s="137"/>
      <c r="CN39" s="141"/>
      <c r="CO39" s="141"/>
    </row>
    <row r="40" spans="1:93" ht="27.75" customHeight="1">
      <c r="A40" s="1" t="s">
        <v>22</v>
      </c>
      <c r="B40" s="2"/>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CN40" s="96"/>
      <c r="CO40" s="96"/>
    </row>
    <row r="41" spans="1:93" ht="7.5" customHeight="1">
      <c r="A41" s="3"/>
      <c r="B41" s="71"/>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CN41" s="128"/>
      <c r="CO41" s="128"/>
    </row>
    <row r="42" spans="1:93" ht="21.75" customHeight="1">
      <c r="A42" s="67" t="str">
        <f>HYPERLINK("#'Инвест. поступления'!A1","Инвестиционные поступления [Investments]")</f>
        <v>Инвестиционные поступления [Investments]</v>
      </c>
      <c r="B42" s="71">
        <f>SUM(C42:CO42)</f>
        <v>0</v>
      </c>
      <c r="C42" s="7">
        <f>'Инвест. поступления'!D2</f>
        <v>0</v>
      </c>
      <c r="D42" s="7">
        <f>'Инвест. поступления'!E2</f>
        <v>0</v>
      </c>
      <c r="E42" s="7">
        <f>'Инвест. поступления'!F2</f>
        <v>0</v>
      </c>
      <c r="F42" s="7">
        <f>'Инвест. поступления'!G2</f>
        <v>0</v>
      </c>
      <c r="G42" s="7">
        <f>'Инвест. поступления'!H2</f>
        <v>0</v>
      </c>
      <c r="H42" s="7">
        <f>'Инвест. поступления'!I2</f>
        <v>0</v>
      </c>
      <c r="I42" s="7">
        <f>'Инвест. поступления'!J2</f>
        <v>0</v>
      </c>
      <c r="J42" s="7">
        <f>'Инвест. поступления'!K2</f>
        <v>0</v>
      </c>
      <c r="K42" s="7">
        <f>'Инвест. поступления'!L2</f>
        <v>0</v>
      </c>
      <c r="L42" s="7">
        <f>'Инвест. поступления'!M2</f>
        <v>0</v>
      </c>
      <c r="M42" s="7">
        <f>'Инвест. поступления'!N2</f>
        <v>0</v>
      </c>
      <c r="N42" s="7">
        <f>'Инвест. поступления'!O2</f>
        <v>0</v>
      </c>
      <c r="O42" s="7">
        <f>'Инвест. поступления'!P2</f>
        <v>0</v>
      </c>
      <c r="P42" s="7">
        <f>'Инвест. поступления'!Q2</f>
        <v>0</v>
      </c>
      <c r="Q42" s="7">
        <f>'Инвест. поступления'!R2</f>
        <v>0</v>
      </c>
      <c r="R42" s="7">
        <f>'Инвест. поступления'!S2</f>
        <v>0</v>
      </c>
      <c r="S42" s="7">
        <f>'Инвест. поступления'!T2</f>
        <v>0</v>
      </c>
      <c r="T42" s="7">
        <f>'Инвест. поступления'!U2</f>
        <v>0</v>
      </c>
      <c r="U42" s="7">
        <f>'Инвест. поступления'!V2</f>
        <v>0</v>
      </c>
      <c r="V42" s="7">
        <f>'Инвест. поступления'!W2</f>
        <v>0</v>
      </c>
      <c r="W42" s="7">
        <f>'Инвест. поступления'!X2</f>
        <v>0</v>
      </c>
      <c r="X42" s="7">
        <f>'Инвест. поступления'!Y2</f>
        <v>0</v>
      </c>
      <c r="Y42" s="7">
        <f>'Инвест. поступления'!Z2</f>
        <v>0</v>
      </c>
      <c r="Z42" s="7">
        <f>'Инвест. поступления'!AA2</f>
        <v>0</v>
      </c>
      <c r="AA42" s="7">
        <f>'Инвест. поступления'!AB2</f>
        <v>0</v>
      </c>
      <c r="AB42" s="7">
        <f>'Инвест. поступления'!AC2</f>
        <v>0</v>
      </c>
      <c r="AC42" s="7">
        <f>'Инвест. поступления'!AD2</f>
        <v>0</v>
      </c>
      <c r="AD42" s="7">
        <f>'Инвест. поступления'!AE2</f>
        <v>0</v>
      </c>
      <c r="AE42" s="7">
        <f>'Инвест. поступления'!AF2</f>
        <v>0</v>
      </c>
      <c r="AF42" s="7">
        <f>'Инвест. поступления'!AG2</f>
        <v>0</v>
      </c>
      <c r="AG42" s="7">
        <f>'Инвест. поступления'!AH2</f>
        <v>0</v>
      </c>
      <c r="AH42" s="7">
        <f>'Инвест. поступления'!AI2</f>
        <v>0</v>
      </c>
      <c r="AI42" s="7">
        <f>'Инвест. поступления'!AJ2</f>
        <v>0</v>
      </c>
      <c r="AJ42" s="7">
        <f>'Инвест. поступления'!AK2</f>
        <v>0</v>
      </c>
      <c r="AK42" s="7">
        <f>'Инвест. поступления'!AL2</f>
        <v>0</v>
      </c>
      <c r="AL42" s="7">
        <f>'Инвест. поступления'!AM2</f>
        <v>0</v>
      </c>
      <c r="AM42" s="7">
        <f>'Инвест. поступления'!AN2</f>
        <v>0</v>
      </c>
      <c r="AN42" s="7">
        <f>'Инвест. поступления'!AO2</f>
        <v>0</v>
      </c>
      <c r="AO42" s="7">
        <f>'Инвест. поступления'!AP2</f>
        <v>0</v>
      </c>
      <c r="AP42" s="7">
        <f>'Инвест. поступления'!AQ2</f>
        <v>0</v>
      </c>
      <c r="AQ42" s="7">
        <f>'Инвест. поступления'!AR2</f>
        <v>0</v>
      </c>
      <c r="AR42" s="7">
        <f>'Инвест. поступления'!AS2</f>
        <v>0</v>
      </c>
      <c r="AS42" s="7">
        <f>'Инвест. поступления'!AT2</f>
        <v>0</v>
      </c>
      <c r="AT42" s="7">
        <f>'Инвест. поступления'!AU2</f>
        <v>0</v>
      </c>
      <c r="AU42" s="7">
        <f>'Инвест. поступления'!AV2</f>
        <v>0</v>
      </c>
      <c r="AV42" s="7">
        <f>'Инвест. поступления'!AW2</f>
        <v>0</v>
      </c>
      <c r="AW42" s="7">
        <f>'Инвест. поступления'!AX2</f>
        <v>0</v>
      </c>
      <c r="AX42" s="7">
        <f>'Инвест. поступления'!AY2</f>
        <v>0</v>
      </c>
      <c r="AY42" s="7">
        <f>'Инвест. поступления'!AZ2</f>
        <v>0</v>
      </c>
      <c r="AZ42" s="7">
        <f>'Инвест. поступления'!BA2</f>
        <v>0</v>
      </c>
      <c r="BA42" s="7">
        <f>'Инвест. поступления'!BB2</f>
        <v>0</v>
      </c>
      <c r="BB42" s="7">
        <f>'Инвест. поступления'!BC2</f>
        <v>0</v>
      </c>
      <c r="BC42" s="7">
        <f>'Инвест. поступления'!BD2</f>
        <v>0</v>
      </c>
      <c r="BD42" s="7">
        <f>'Инвест. поступления'!BE2</f>
        <v>0</v>
      </c>
      <c r="BE42" s="7">
        <f>'Инвест. поступления'!BF2</f>
        <v>0</v>
      </c>
      <c r="BF42" s="7">
        <f>'Инвест. поступления'!BG2</f>
        <v>0</v>
      </c>
      <c r="BG42" s="7">
        <f>'Инвест. поступления'!BH2</f>
        <v>0</v>
      </c>
      <c r="BH42" s="7">
        <f>'Инвест. поступления'!BI2</f>
        <v>0</v>
      </c>
      <c r="BI42" s="7">
        <f>'Инвест. поступления'!BJ2</f>
        <v>0</v>
      </c>
      <c r="BJ42" s="7">
        <f>'Инвест. поступления'!BK2</f>
        <v>0</v>
      </c>
      <c r="BK42" s="7">
        <f>'Инвест. поступления'!BL2</f>
        <v>0</v>
      </c>
      <c r="BL42" s="7">
        <f>'Инвест. поступления'!BM2</f>
        <v>0</v>
      </c>
      <c r="BM42" s="7">
        <f>'Инвест. поступления'!BN2</f>
        <v>0</v>
      </c>
      <c r="BN42" s="7">
        <f>'Инвест. поступления'!BO2</f>
        <v>0</v>
      </c>
      <c r="BO42" s="7">
        <f>'Инвест. поступления'!BP2</f>
        <v>0</v>
      </c>
      <c r="BP42">
        <f>'Инвест. поступления'!BQ2</f>
        <v>0</v>
      </c>
      <c r="BQ42">
        <f>'Инвест. поступления'!BR2</f>
        <v>0</v>
      </c>
      <c r="BR42">
        <f>'Инвест. поступления'!BS2</f>
        <v>0</v>
      </c>
      <c r="BS42">
        <f>'Инвест. поступления'!BT2</f>
        <v>0</v>
      </c>
      <c r="BT42">
        <f>'Инвест. поступления'!BU2</f>
        <v>0</v>
      </c>
      <c r="BU42">
        <f>'Инвест. поступления'!BV2</f>
        <v>0</v>
      </c>
      <c r="BV42">
        <f>'Инвест. поступления'!BW2</f>
        <v>0</v>
      </c>
      <c r="BW42">
        <f>'Инвест. поступления'!BX2</f>
        <v>0</v>
      </c>
      <c r="BX42">
        <f>'Инвест. поступления'!BY2</f>
        <v>0</v>
      </c>
      <c r="BY42">
        <f>'Инвест. поступления'!BZ2</f>
        <v>0</v>
      </c>
      <c r="BZ42">
        <f>'Инвест. поступления'!CA2</f>
        <v>0</v>
      </c>
      <c r="CA42">
        <f>'Инвест. поступления'!CB2</f>
        <v>0</v>
      </c>
      <c r="CB42">
        <f>'Инвест. поступления'!CC2</f>
        <v>0</v>
      </c>
      <c r="CC42">
        <f>'Инвест. поступления'!CD2</f>
        <v>0</v>
      </c>
      <c r="CD42">
        <f>'Инвест. поступления'!CE2</f>
        <v>0</v>
      </c>
      <c r="CE42">
        <f>'Инвест. поступления'!CF2</f>
        <v>0</v>
      </c>
      <c r="CF42">
        <f>'Инвест. поступления'!CG2</f>
        <v>0</v>
      </c>
      <c r="CG42">
        <f>'Инвест. поступления'!CH2</f>
        <v>0</v>
      </c>
      <c r="CH42">
        <f>'Инвест. поступления'!CI2</f>
        <v>0</v>
      </c>
      <c r="CI42">
        <f>'Инвест. поступления'!CJ2</f>
        <v>0</v>
      </c>
      <c r="CJ42">
        <f>'Инвест. поступления'!CK2</f>
        <v>0</v>
      </c>
      <c r="CK42">
        <f>'Инвест. поступления'!CL2</f>
        <v>0</v>
      </c>
      <c r="CL42">
        <f>'Инвест. поступления'!CM2</f>
        <v>0</v>
      </c>
      <c r="CM42">
        <f>'Инвест. поступления'!CN2</f>
        <v>0</v>
      </c>
      <c r="CN42" s="89">
        <f>'Инвест. поступления'!CO2</f>
        <v>0</v>
      </c>
      <c r="CO42" s="89">
        <f>'Инвест. поступления'!CP2</f>
        <v>0</v>
      </c>
    </row>
    <row r="43" spans="1:93" ht="21.75" customHeight="1">
      <c r="A43" s="83" t="str">
        <f>HYPERLINK("#'Инвест. платежи'!A1","Инвестиционные платежи [Investments]")</f>
        <v>Инвестиционные платежи [Investments]</v>
      </c>
      <c r="B43" s="72">
        <f>SUM(C43:CO43)</f>
        <v>0</v>
      </c>
      <c r="C43" s="144">
        <f>'Инвест. платежи'!D2</f>
        <v>0</v>
      </c>
      <c r="D43" s="144">
        <f>'Инвест. платежи'!E2</f>
        <v>0</v>
      </c>
      <c r="E43" s="144">
        <f>'Инвест. платежи'!F2</f>
        <v>0</v>
      </c>
      <c r="F43" s="144">
        <f>'Инвест. платежи'!G2</f>
        <v>0</v>
      </c>
      <c r="G43" s="144">
        <f>'Инвест. платежи'!H2</f>
        <v>0</v>
      </c>
      <c r="H43" s="144">
        <f>'Инвест. платежи'!I2</f>
        <v>0</v>
      </c>
      <c r="I43" s="144">
        <f>'Инвест. платежи'!J2</f>
        <v>0</v>
      </c>
      <c r="J43" s="144">
        <f>'Инвест. платежи'!K2</f>
        <v>0</v>
      </c>
      <c r="K43" s="144">
        <f>'Инвест. платежи'!L2</f>
        <v>0</v>
      </c>
      <c r="L43" s="144">
        <f>'Инвест. платежи'!M2</f>
        <v>0</v>
      </c>
      <c r="M43" s="144">
        <f>'Инвест. платежи'!N2</f>
        <v>0</v>
      </c>
      <c r="N43" s="144">
        <f>'Инвест. платежи'!O2</f>
        <v>0</v>
      </c>
      <c r="O43" s="144">
        <f>'Инвест. платежи'!P2</f>
        <v>0</v>
      </c>
      <c r="P43" s="144">
        <f>'Инвест. платежи'!Q2</f>
        <v>0</v>
      </c>
      <c r="Q43" s="144">
        <f>'Инвест. платежи'!R2</f>
        <v>0</v>
      </c>
      <c r="R43" s="144">
        <f>'Инвест. платежи'!S2</f>
        <v>0</v>
      </c>
      <c r="S43" s="144">
        <f>'Инвест. платежи'!T2</f>
        <v>0</v>
      </c>
      <c r="T43" s="144">
        <f>'Инвест. платежи'!U2</f>
        <v>0</v>
      </c>
      <c r="U43" s="144">
        <f>'Инвест. платежи'!V2</f>
        <v>0</v>
      </c>
      <c r="V43" s="144">
        <f>'Инвест. платежи'!W2</f>
        <v>0</v>
      </c>
      <c r="W43" s="144">
        <f>'Инвест. платежи'!X2</f>
        <v>0</v>
      </c>
      <c r="X43" s="144">
        <f>'Инвест. платежи'!Y2</f>
        <v>0</v>
      </c>
      <c r="Y43" s="144">
        <f>'Инвест. платежи'!Z2</f>
        <v>0</v>
      </c>
      <c r="Z43" s="144">
        <f>'Инвест. платежи'!AA2</f>
        <v>0</v>
      </c>
      <c r="AA43" s="144">
        <f>'Инвест. платежи'!AB2</f>
        <v>0</v>
      </c>
      <c r="AB43" s="144">
        <f>'Инвест. платежи'!AC2</f>
        <v>0</v>
      </c>
      <c r="AC43" s="144">
        <f>'Инвест. платежи'!AD2</f>
        <v>0</v>
      </c>
      <c r="AD43" s="144">
        <f>'Инвест. платежи'!AE2</f>
        <v>0</v>
      </c>
      <c r="AE43" s="144">
        <f>'Инвест. платежи'!AF2</f>
        <v>0</v>
      </c>
      <c r="AF43" s="144">
        <f>'Инвест. платежи'!AG2</f>
        <v>0</v>
      </c>
      <c r="AG43" s="144">
        <f>'Инвест. платежи'!AH2</f>
        <v>0</v>
      </c>
      <c r="AH43" s="144">
        <f>'Инвест. платежи'!AI2</f>
        <v>0</v>
      </c>
      <c r="AI43" s="144">
        <f>'Инвест. платежи'!AJ2</f>
        <v>0</v>
      </c>
      <c r="AJ43" s="144">
        <f>'Инвест. платежи'!AK2</f>
        <v>0</v>
      </c>
      <c r="AK43" s="144">
        <f>'Инвест. платежи'!AL2</f>
        <v>0</v>
      </c>
      <c r="AL43" s="144">
        <f>'Инвест. платежи'!AM2</f>
        <v>0</v>
      </c>
      <c r="AM43" s="144">
        <f>'Инвест. платежи'!AN2</f>
        <v>0</v>
      </c>
      <c r="AN43" s="144">
        <f>'Инвест. платежи'!AO2</f>
        <v>0</v>
      </c>
      <c r="AO43" s="144">
        <f>'Инвест. платежи'!AP2</f>
        <v>0</v>
      </c>
      <c r="AP43" s="144">
        <f>'Инвест. платежи'!AQ2</f>
        <v>0</v>
      </c>
      <c r="AQ43" s="144">
        <f>'Инвест. платежи'!AR2</f>
        <v>0</v>
      </c>
      <c r="AR43" s="144">
        <f>'Инвест. платежи'!AS2</f>
        <v>0</v>
      </c>
      <c r="AS43" s="144">
        <f>'Инвест. платежи'!AT2</f>
        <v>0</v>
      </c>
      <c r="AT43" s="144">
        <f>'Инвест. платежи'!AU2</f>
        <v>0</v>
      </c>
      <c r="AU43" s="144">
        <f>'Инвест. платежи'!AV2</f>
        <v>0</v>
      </c>
      <c r="AV43" s="144">
        <f>'Инвест. платежи'!AW2</f>
        <v>0</v>
      </c>
      <c r="AW43" s="144">
        <f>'Инвест. платежи'!AX2</f>
        <v>0</v>
      </c>
      <c r="AX43" s="144">
        <f>'Инвест. платежи'!AY2</f>
        <v>0</v>
      </c>
      <c r="AY43" s="144">
        <f>'Инвест. платежи'!AZ2</f>
        <v>0</v>
      </c>
      <c r="AZ43" s="144">
        <f>'Инвест. платежи'!BA2</f>
        <v>0</v>
      </c>
      <c r="BA43" s="144">
        <f>'Инвест. платежи'!BB2</f>
        <v>0</v>
      </c>
      <c r="BB43" s="144">
        <f>'Инвест. платежи'!BC2</f>
        <v>0</v>
      </c>
      <c r="BC43" s="144">
        <f>'Инвест. платежи'!BD2</f>
        <v>0</v>
      </c>
      <c r="BD43" s="144">
        <f>'Инвест. платежи'!BE2</f>
        <v>0</v>
      </c>
      <c r="BE43" s="144">
        <f>'Инвест. платежи'!BF2</f>
        <v>0</v>
      </c>
      <c r="BF43" s="144">
        <f>'Инвест. платежи'!BG2</f>
        <v>0</v>
      </c>
      <c r="BG43" s="144">
        <f>'Инвест. платежи'!BH2</f>
        <v>0</v>
      </c>
      <c r="BH43" s="144">
        <f>'Инвест. платежи'!BI2</f>
        <v>0</v>
      </c>
      <c r="BI43" s="144">
        <f>'Инвест. платежи'!BJ2</f>
        <v>0</v>
      </c>
      <c r="BJ43" s="144">
        <f>'Инвест. платежи'!BK2</f>
        <v>0</v>
      </c>
      <c r="BK43" s="144">
        <f>'Инвест. платежи'!BL2</f>
        <v>0</v>
      </c>
      <c r="BL43" s="144">
        <f>'Инвест. платежи'!BM2</f>
        <v>0</v>
      </c>
      <c r="BM43" s="144">
        <f>'Инвест. платежи'!BN2</f>
        <v>0</v>
      </c>
      <c r="BN43" s="144">
        <f>'Инвест. платежи'!BO2</f>
        <v>0</v>
      </c>
      <c r="BO43" s="144">
        <f>'Инвест. платежи'!BP2</f>
        <v>0</v>
      </c>
      <c r="BP43" s="145">
        <f>'Инвест. платежи'!BQ2</f>
        <v>0</v>
      </c>
      <c r="BQ43" s="145">
        <f>'Инвест. платежи'!BR2</f>
        <v>0</v>
      </c>
      <c r="BR43" s="145">
        <f>'Инвест. платежи'!BS2</f>
        <v>0</v>
      </c>
      <c r="BS43" s="145">
        <f>'Инвест. платежи'!BT2</f>
        <v>0</v>
      </c>
      <c r="BT43" s="145">
        <f>'Инвест. платежи'!BU2</f>
        <v>0</v>
      </c>
      <c r="BU43" s="145">
        <f>'Инвест. платежи'!BV2</f>
        <v>0</v>
      </c>
      <c r="BV43" s="145">
        <f>'Инвест. платежи'!BW2</f>
        <v>0</v>
      </c>
      <c r="BW43" s="145">
        <f>'Инвест. платежи'!BX2</f>
        <v>0</v>
      </c>
      <c r="BX43" s="145">
        <f>'Инвест. платежи'!BY2</f>
        <v>0</v>
      </c>
      <c r="BY43" s="145">
        <f>'Инвест. платежи'!BZ2</f>
        <v>0</v>
      </c>
      <c r="BZ43" s="145">
        <f>'Инвест. платежи'!CA2</f>
        <v>0</v>
      </c>
      <c r="CA43" s="145">
        <f>'Инвест. платежи'!CB2</f>
        <v>0</v>
      </c>
      <c r="CB43" s="145">
        <f>'Инвест. платежи'!CC2</f>
        <v>0</v>
      </c>
      <c r="CC43" s="145">
        <f>'Инвест. платежи'!CD2</f>
        <v>0</v>
      </c>
      <c r="CD43" s="145">
        <f>'Инвест. платежи'!CE2</f>
        <v>0</v>
      </c>
      <c r="CE43" s="145">
        <f>'Инвест. платежи'!CF2</f>
        <v>0</v>
      </c>
      <c r="CF43" s="145">
        <f>'Инвест. платежи'!CG2</f>
        <v>0</v>
      </c>
      <c r="CG43" s="145">
        <f>'Инвест. платежи'!CH2</f>
        <v>0</v>
      </c>
      <c r="CH43" s="145">
        <f>'Инвест. платежи'!CI2</f>
        <v>0</v>
      </c>
      <c r="CI43" s="145">
        <f>'Инвест. платежи'!CJ2</f>
        <v>0</v>
      </c>
      <c r="CJ43" s="145">
        <f>'Инвест. платежи'!CK2</f>
        <v>0</v>
      </c>
      <c r="CK43" s="145">
        <f>'Инвест. платежи'!CL2</f>
        <v>0</v>
      </c>
      <c r="CL43" s="145">
        <f>'Инвест. платежи'!CM2</f>
        <v>0</v>
      </c>
      <c r="CM43" s="145">
        <f>'Инвест. платежи'!CN2</f>
        <v>0</v>
      </c>
      <c r="CN43" s="146">
        <f>'Инвест. платежи'!CO2</f>
        <v>0</v>
      </c>
      <c r="CO43" s="146">
        <f>'Инвест. платежи'!CP2</f>
        <v>0</v>
      </c>
    </row>
    <row r="44" spans="1:93" ht="27.75" customHeight="1">
      <c r="A44" s="14" t="s">
        <v>23</v>
      </c>
      <c r="B44" s="15">
        <f>SUM(C44:CO44)</f>
        <v>0</v>
      </c>
      <c r="C44" s="143">
        <f>C42-C43</f>
        <v>0</v>
      </c>
      <c r="D44" s="143">
        <f>D42-D43</f>
        <v>0</v>
      </c>
      <c r="E44" s="143">
        <f>E42-E43</f>
        <v>0</v>
      </c>
      <c r="F44" s="143">
        <f>F42-F43</f>
        <v>0</v>
      </c>
      <c r="G44" s="143">
        <f>G42-G43</f>
        <v>0</v>
      </c>
      <c r="H44" s="143">
        <f>H42-H43</f>
        <v>0</v>
      </c>
      <c r="I44" s="143">
        <f>I42-I43</f>
        <v>0</v>
      </c>
      <c r="J44" s="143">
        <f>J42-J43</f>
        <v>0</v>
      </c>
      <c r="K44" s="143">
        <f>K42-K43</f>
        <v>0</v>
      </c>
      <c r="L44" s="143">
        <f>L42-L43</f>
        <v>0</v>
      </c>
      <c r="M44" s="143">
        <f>M42-M43</f>
        <v>0</v>
      </c>
      <c r="N44" s="143">
        <f>N42-N43</f>
        <v>0</v>
      </c>
      <c r="O44" s="143">
        <f>O42-O43</f>
        <v>0</v>
      </c>
      <c r="P44" s="143">
        <f>P42-P43</f>
        <v>0</v>
      </c>
      <c r="Q44" s="143">
        <f>Q42-Q43</f>
        <v>0</v>
      </c>
      <c r="R44" s="143">
        <f>R42-R43</f>
        <v>0</v>
      </c>
      <c r="S44" s="143">
        <f>S42-S43</f>
        <v>0</v>
      </c>
      <c r="T44" s="143">
        <f>T42-T43</f>
        <v>0</v>
      </c>
      <c r="U44" s="143">
        <f>U42-U43</f>
        <v>0</v>
      </c>
      <c r="V44" s="143">
        <f>V42-V43</f>
        <v>0</v>
      </c>
      <c r="W44" s="143">
        <f>W42-W43</f>
        <v>0</v>
      </c>
      <c r="X44" s="143">
        <f>X42-X43</f>
        <v>0</v>
      </c>
      <c r="Y44" s="143">
        <f>Y42-Y43</f>
        <v>0</v>
      </c>
      <c r="Z44" s="143">
        <f>Z42-Z43</f>
        <v>0</v>
      </c>
      <c r="AA44" s="143">
        <f>AA42-AA43</f>
        <v>0</v>
      </c>
      <c r="AB44" s="143">
        <f>AB42-AB43</f>
        <v>0</v>
      </c>
      <c r="AC44" s="143">
        <f>AC42-AC43</f>
        <v>0</v>
      </c>
      <c r="AD44" s="143">
        <f>AD42-AD43</f>
        <v>0</v>
      </c>
      <c r="AE44" s="143">
        <f>AE42-AE43</f>
        <v>0</v>
      </c>
      <c r="AF44" s="143">
        <f>AF42-AF43</f>
        <v>0</v>
      </c>
      <c r="AG44" s="143">
        <f>AG42-AG43</f>
        <v>0</v>
      </c>
      <c r="AH44" s="143">
        <f>AH42-AH43</f>
        <v>0</v>
      </c>
      <c r="AI44" s="143">
        <f>AI42-AI43</f>
        <v>0</v>
      </c>
      <c r="AJ44" s="143">
        <f>AJ42-AJ43</f>
        <v>0</v>
      </c>
      <c r="AK44" s="143">
        <f>AK42-AK43</f>
        <v>0</v>
      </c>
      <c r="AL44" s="143">
        <f>AL42-AL43</f>
        <v>0</v>
      </c>
      <c r="AM44" s="143">
        <f>AM42-AM43</f>
        <v>0</v>
      </c>
      <c r="AN44" s="143">
        <f>AN42-AN43</f>
        <v>0</v>
      </c>
      <c r="AO44" s="143">
        <f>AO42-AO43</f>
        <v>0</v>
      </c>
      <c r="AP44" s="143">
        <f>AP42-AP43</f>
        <v>0</v>
      </c>
      <c r="AQ44" s="143">
        <f>AQ42-AQ43</f>
        <v>0</v>
      </c>
      <c r="AR44" s="143">
        <f>AR42-AR43</f>
        <v>0</v>
      </c>
      <c r="AS44" s="143">
        <f>AS42-AS43</f>
        <v>0</v>
      </c>
      <c r="AT44" s="143">
        <f>AT42-AT43</f>
        <v>0</v>
      </c>
      <c r="AU44" s="143">
        <f>AU42-AU43</f>
        <v>0</v>
      </c>
      <c r="AV44" s="143">
        <f>AV42-AV43</f>
        <v>0</v>
      </c>
      <c r="AW44" s="143">
        <f>AW42-AW43</f>
        <v>0</v>
      </c>
      <c r="AX44" s="143">
        <f>AX42-AX43</f>
        <v>0</v>
      </c>
      <c r="AY44" s="143">
        <f>AY42-AY43</f>
        <v>0</v>
      </c>
      <c r="AZ44" s="143">
        <f>AZ42-AZ43</f>
        <v>0</v>
      </c>
      <c r="BA44" s="143">
        <f>BA42-BA43</f>
        <v>0</v>
      </c>
      <c r="BB44" s="143">
        <f>BB42-BB43</f>
        <v>0</v>
      </c>
      <c r="BC44" s="143">
        <f>BC42-BC43</f>
        <v>0</v>
      </c>
      <c r="BD44" s="143">
        <f>BD42-BD43</f>
        <v>0</v>
      </c>
      <c r="BE44" s="143">
        <f>BE42-BE43</f>
        <v>0</v>
      </c>
      <c r="BF44" s="143">
        <f>BF42-BF43</f>
        <v>0</v>
      </c>
      <c r="BG44" s="143">
        <f>BG42-BG43</f>
        <v>0</v>
      </c>
      <c r="BH44" s="143">
        <f>BH42-BH43</f>
        <v>0</v>
      </c>
      <c r="BI44" s="143">
        <f>BI42-BI43</f>
        <v>0</v>
      </c>
      <c r="BJ44" s="143">
        <f>BJ42-BJ43</f>
        <v>0</v>
      </c>
      <c r="BK44" s="143">
        <f>BK42-BK43</f>
        <v>0</v>
      </c>
      <c r="BL44" s="143">
        <f>BL42-BL43</f>
        <v>0</v>
      </c>
      <c r="BM44" s="143">
        <f>BM42-BM43</f>
        <v>0</v>
      </c>
      <c r="BN44" s="143">
        <f>BN42-BN43</f>
        <v>0</v>
      </c>
      <c r="BO44" s="143">
        <f>BO42-BO43</f>
        <v>0</v>
      </c>
      <c r="BP44" s="132">
        <f>BP42-BP43</f>
        <v>0</v>
      </c>
      <c r="BQ44" s="132">
        <f>BQ42-BQ43</f>
        <v>0</v>
      </c>
      <c r="BR44" s="132">
        <f>BR42-BR43</f>
        <v>0</v>
      </c>
      <c r="BS44" s="132">
        <f>BS42-BS43</f>
        <v>0</v>
      </c>
      <c r="BT44" s="132">
        <f>BT42-BT43</f>
        <v>0</v>
      </c>
      <c r="BU44" s="132">
        <f>BU42-BU43</f>
        <v>0</v>
      </c>
      <c r="BV44" s="132">
        <f>BV42-BV43</f>
        <v>0</v>
      </c>
      <c r="BW44" s="132">
        <f>BW42-BW43</f>
        <v>0</v>
      </c>
      <c r="BX44" s="132">
        <f>BX42-BX43</f>
        <v>0</v>
      </c>
      <c r="BY44" s="132">
        <f>BY42-BY43</f>
        <v>0</v>
      </c>
      <c r="BZ44" s="132">
        <f>BZ42-BZ43</f>
        <v>0</v>
      </c>
      <c r="CA44" s="132">
        <f>CA42-CA43</f>
        <v>0</v>
      </c>
      <c r="CB44" s="132">
        <f>CB42-CB43</f>
        <v>0</v>
      </c>
      <c r="CC44" s="132">
        <f>CC42-CC43</f>
        <v>0</v>
      </c>
      <c r="CD44" s="132">
        <f>CD42-CD43</f>
        <v>0</v>
      </c>
      <c r="CE44" s="132">
        <f>CE42-CE43</f>
        <v>0</v>
      </c>
      <c r="CF44" s="132">
        <f>CF42-CF43</f>
        <v>0</v>
      </c>
      <c r="CG44" s="132">
        <f>CG42-CG43</f>
        <v>0</v>
      </c>
      <c r="CH44" s="132">
        <f>CH42-CH43</f>
        <v>0</v>
      </c>
      <c r="CI44" s="132">
        <f>CI42-CI43</f>
        <v>0</v>
      </c>
      <c r="CJ44" s="132">
        <f>CJ42-CJ43</f>
        <v>0</v>
      </c>
      <c r="CK44" s="132">
        <f>CK42-CK43</f>
        <v>0</v>
      </c>
      <c r="CL44" s="132">
        <f>CL42-CL43</f>
        <v>0</v>
      </c>
      <c r="CM44" s="132">
        <f>CM42-CM43</f>
        <v>0</v>
      </c>
      <c r="CN44" s="136">
        <f>CN42-CN43</f>
        <v>0</v>
      </c>
      <c r="CO44" s="136">
        <f>CO42-CO43</f>
        <v>0</v>
      </c>
    </row>
    <row r="45" spans="1:93" ht="31.5" customHeight="1">
      <c r="A45" s="17" t="s">
        <v>24</v>
      </c>
      <c r="B45" s="2">
        <f>SUM(C45:CO45)</f>
        <v>0</v>
      </c>
      <c r="C45" s="94">
        <f>C32+C38+C44</f>
        <v>0</v>
      </c>
      <c r="D45" s="94">
        <f>D32+D38+D44</f>
        <v>0</v>
      </c>
      <c r="E45" s="94">
        <f>E32+E38+E44</f>
        <v>0</v>
      </c>
      <c r="F45" s="94">
        <f>F32+F38+F44</f>
        <v>0</v>
      </c>
      <c r="G45" s="94">
        <f>G32+G38+G44</f>
        <v>0</v>
      </c>
      <c r="H45" s="142">
        <f>H32+H38+H44</f>
        <v>0</v>
      </c>
      <c r="I45" s="142">
        <f>I32+I38+I44</f>
        <v>0</v>
      </c>
      <c r="J45" s="142">
        <f>J32+J38+J44</f>
        <v>0</v>
      </c>
      <c r="K45" s="142">
        <f>K32+K38+K44</f>
        <v>0</v>
      </c>
      <c r="L45" s="142">
        <f>L32+L38+L44</f>
        <v>0</v>
      </c>
      <c r="M45" s="142">
        <f>M32+M38+M44</f>
        <v>0</v>
      </c>
      <c r="N45" s="142">
        <f>N32+N38+N44</f>
        <v>0</v>
      </c>
      <c r="O45" s="142">
        <f>O32+O38+O44</f>
        <v>0</v>
      </c>
      <c r="P45" s="142">
        <f>P32+P38+P44</f>
        <v>0</v>
      </c>
      <c r="Q45" s="142">
        <f>Q32+Q38+Q44</f>
        <v>0</v>
      </c>
      <c r="R45" s="142">
        <f>R32+R38+R44</f>
        <v>0</v>
      </c>
      <c r="S45" s="142">
        <f>S32+S38+S44</f>
        <v>0</v>
      </c>
      <c r="T45" s="142">
        <f>T32+T38+T44</f>
        <v>0</v>
      </c>
      <c r="U45" s="142">
        <f>U32+U38+U44</f>
        <v>0</v>
      </c>
      <c r="V45" s="142">
        <f>V32+V38+V44</f>
        <v>0</v>
      </c>
      <c r="W45" s="142">
        <f>W32+W38+W44</f>
        <v>0</v>
      </c>
      <c r="X45" s="142">
        <f>X32+X38+X44</f>
        <v>0</v>
      </c>
      <c r="Y45" s="142">
        <f>Y32+Y38+Y44</f>
        <v>0</v>
      </c>
      <c r="Z45" s="142">
        <f>Z32+Z38+Z44</f>
        <v>0</v>
      </c>
      <c r="AA45" s="142">
        <f>AA32+AA38+AA44</f>
        <v>0</v>
      </c>
      <c r="AB45" s="142">
        <f>AB32+AB38+AB44</f>
        <v>0</v>
      </c>
      <c r="AC45" s="142">
        <f>AC32+AC38+AC44</f>
        <v>0</v>
      </c>
      <c r="AD45" s="142">
        <f>AD32+AD38+AD44</f>
        <v>0</v>
      </c>
      <c r="AE45" s="142">
        <f>AE32+AE38+AE44</f>
        <v>0</v>
      </c>
      <c r="AF45" s="142">
        <f>AF32+AF38+AF44</f>
        <v>0</v>
      </c>
      <c r="AG45" s="142">
        <f>AG32+AG38+AG44</f>
        <v>0</v>
      </c>
      <c r="AH45" s="142">
        <f>AH32+AH38+AH44</f>
        <v>0</v>
      </c>
      <c r="AI45" s="142">
        <f>AI32+AI38+AI44</f>
        <v>0</v>
      </c>
      <c r="AJ45" s="142">
        <f>AJ32+AJ38+AJ44</f>
        <v>0</v>
      </c>
      <c r="AK45" s="142">
        <f>AK32+AK38+AK44</f>
        <v>0</v>
      </c>
      <c r="AL45" s="142">
        <f>AL32+AL38+AL44</f>
        <v>0</v>
      </c>
      <c r="AM45" s="142">
        <f>AM32+AM38+AM44</f>
        <v>0</v>
      </c>
      <c r="AN45" s="142">
        <f>AN32+AN38+AN44</f>
        <v>0</v>
      </c>
      <c r="AO45" s="142">
        <f>AO32+AO38+AO44</f>
        <v>0</v>
      </c>
      <c r="AP45" s="142">
        <f>AP32+AP38+AP44</f>
        <v>0</v>
      </c>
      <c r="AQ45" s="142">
        <f>AQ32+AQ38+AQ44</f>
        <v>0</v>
      </c>
      <c r="AR45" s="142">
        <f>AR32+AR38+AR44</f>
        <v>0</v>
      </c>
      <c r="AS45" s="142">
        <f>AS32+AS38+AS44</f>
        <v>0</v>
      </c>
      <c r="AT45" s="142">
        <f>AT32+AT38+AT44</f>
        <v>0</v>
      </c>
      <c r="AU45" s="142">
        <f>AU32+AU38+AU44</f>
        <v>0</v>
      </c>
      <c r="AV45" s="142">
        <f>AV32+AV38+AV44</f>
        <v>0</v>
      </c>
      <c r="AW45" s="142">
        <f>AW32+AW38+AW44</f>
        <v>0</v>
      </c>
      <c r="AX45" s="142">
        <f>AX32+AX38+AX44</f>
        <v>0</v>
      </c>
      <c r="AY45" s="142">
        <f>AY32+AY38+AY44</f>
        <v>0</v>
      </c>
      <c r="AZ45" s="142">
        <f>AZ32+AZ38+AZ44</f>
        <v>0</v>
      </c>
      <c r="BA45" s="142">
        <f>BA32+BA38+BA44</f>
        <v>0</v>
      </c>
      <c r="BB45" s="142">
        <f>BB32+BB38+BB44</f>
        <v>0</v>
      </c>
      <c r="BC45" s="142">
        <f>BC32+BC38+BC44</f>
        <v>0</v>
      </c>
      <c r="BD45" s="142">
        <f>BD32+BD38+BD44</f>
        <v>0</v>
      </c>
      <c r="BE45" s="142">
        <f>BE32+BE38+BE44</f>
        <v>0</v>
      </c>
      <c r="BF45" s="142">
        <f>BF32+BF38+BF44</f>
        <v>0</v>
      </c>
      <c r="BG45" s="142">
        <f>BG32+BG38+BG44</f>
        <v>0</v>
      </c>
      <c r="BH45" s="142">
        <f>BH32+BH38+BH44</f>
        <v>0</v>
      </c>
      <c r="BI45" s="142">
        <f>BI32+BI38+BI44</f>
        <v>0</v>
      </c>
      <c r="BJ45" s="142">
        <f>BJ32+BJ38+BJ44</f>
        <v>0</v>
      </c>
      <c r="BK45" s="142">
        <f>BK32+BK38+BK44</f>
        <v>0</v>
      </c>
      <c r="BL45" s="142">
        <f>BL32+BL38+BL44</f>
        <v>0</v>
      </c>
      <c r="BM45" s="142">
        <f>BM32+BM38+BM44</f>
        <v>0</v>
      </c>
      <c r="BN45" s="142">
        <f>BN32+BN38+BN44</f>
        <v>0</v>
      </c>
      <c r="BO45" s="142">
        <f>BO32+BO38+BO44</f>
        <v>0</v>
      </c>
      <c r="BP45" s="137">
        <f>BP32+BP38+BP44</f>
        <v>0</v>
      </c>
      <c r="BQ45" s="137">
        <f>BQ32+BQ38+BQ44</f>
        <v>0</v>
      </c>
      <c r="BR45" s="137">
        <f>BR32+BR38+BR44</f>
        <v>0</v>
      </c>
      <c r="BS45" s="137">
        <f>BS32+BS38+BS44</f>
        <v>0</v>
      </c>
      <c r="BT45" s="137">
        <f>BT32+BT38+BT44</f>
        <v>0</v>
      </c>
      <c r="BU45" s="137">
        <f>BU32+BU38+BU44</f>
        <v>0</v>
      </c>
      <c r="BV45" s="137">
        <f>BV32+BV38+BV44</f>
        <v>0</v>
      </c>
      <c r="BW45" s="137">
        <f>BW32+BW38+BW44</f>
        <v>0</v>
      </c>
      <c r="BX45" s="137">
        <f>BX32+BX38+BX44</f>
        <v>0</v>
      </c>
      <c r="BY45" s="137">
        <f>BY32+BY38+BY44</f>
        <v>0</v>
      </c>
      <c r="BZ45" s="137">
        <f>BZ32+BZ38+BZ44</f>
        <v>0</v>
      </c>
      <c r="CA45" s="137">
        <f>CA32+CA38+CA44</f>
        <v>0</v>
      </c>
      <c r="CB45" s="137">
        <f>CB32+CB38+CB44</f>
        <v>0</v>
      </c>
      <c r="CC45" s="137">
        <f>CC32+CC38+CC44</f>
        <v>0</v>
      </c>
      <c r="CD45" s="137">
        <f>CD32+CD38+CD44</f>
        <v>0</v>
      </c>
      <c r="CE45" s="137">
        <f>CE32+CE38+CE44</f>
        <v>0</v>
      </c>
      <c r="CF45" s="137">
        <f>CF32+CF38+CF44</f>
        <v>0</v>
      </c>
      <c r="CG45" s="137">
        <f>CG32+CG38+CG44</f>
        <v>0</v>
      </c>
      <c r="CH45" s="137">
        <f>CH32+CH38+CH44</f>
        <v>0</v>
      </c>
      <c r="CI45" s="137">
        <f>CI32+CI38+CI44</f>
        <v>0</v>
      </c>
      <c r="CJ45" s="137">
        <f>CJ32+CJ38+CJ44</f>
        <v>0</v>
      </c>
      <c r="CK45" s="137">
        <f>CK32+CK38+CK44</f>
        <v>0</v>
      </c>
      <c r="CL45" s="137">
        <f>CL32+CL38+CL44</f>
        <v>0</v>
      </c>
      <c r="CM45" s="137">
        <f>CM32+CM38+CM44</f>
        <v>0</v>
      </c>
      <c r="CN45" s="94">
        <f>CN32+CN38+CN44</f>
        <v>0</v>
      </c>
      <c r="CO45" s="94">
        <f>CO32+CO38+CO44</f>
        <v>0</v>
      </c>
    </row>
    <row r="46" spans="1:93" ht="27.75" customHeight="1">
      <c r="A46" s="18" t="s">
        <v>25</v>
      </c>
      <c r="B46" s="19"/>
      <c r="C46" s="20">
        <f>B46</f>
        <v>0</v>
      </c>
      <c r="D46" s="20">
        <f>C47</f>
        <v>0</v>
      </c>
      <c r="E46" s="20">
        <f>D47</f>
        <v>0</v>
      </c>
      <c r="F46" s="20">
        <f>E47</f>
        <v>0</v>
      </c>
      <c r="G46" s="20">
        <f>F47</f>
        <v>0</v>
      </c>
      <c r="H46" s="20">
        <f>G47</f>
        <v>0</v>
      </c>
      <c r="I46" s="20">
        <f>H47</f>
        <v>0</v>
      </c>
      <c r="J46" s="20">
        <f>I47</f>
        <v>0</v>
      </c>
      <c r="K46" s="20">
        <f>J47</f>
        <v>0</v>
      </c>
      <c r="L46" s="20">
        <f>K47</f>
        <v>0</v>
      </c>
      <c r="M46" s="20">
        <f>L47</f>
        <v>0</v>
      </c>
      <c r="N46" s="20">
        <f>M47</f>
        <v>0</v>
      </c>
      <c r="O46" s="20">
        <f>N47</f>
        <v>0</v>
      </c>
      <c r="P46" s="20">
        <f>O47</f>
        <v>0</v>
      </c>
      <c r="Q46" s="20">
        <f>P47</f>
        <v>0</v>
      </c>
      <c r="R46" s="20">
        <f>Q47</f>
        <v>0</v>
      </c>
      <c r="S46" s="20">
        <f>R47</f>
        <v>0</v>
      </c>
      <c r="T46" s="20">
        <f>S47</f>
        <v>0</v>
      </c>
      <c r="U46" s="20">
        <f>T47</f>
        <v>0</v>
      </c>
      <c r="V46" s="20">
        <f>U47</f>
        <v>0</v>
      </c>
      <c r="W46" s="20">
        <f>V47</f>
        <v>0</v>
      </c>
      <c r="X46" s="20">
        <f>W47</f>
        <v>0</v>
      </c>
      <c r="Y46" s="20">
        <f>X47</f>
        <v>0</v>
      </c>
      <c r="Z46" s="20">
        <f>Y47</f>
        <v>0</v>
      </c>
      <c r="AA46" s="20">
        <f>Z47</f>
        <v>0</v>
      </c>
      <c r="AB46" s="20">
        <f>AA47</f>
        <v>0</v>
      </c>
      <c r="AC46" s="20">
        <f>AB47</f>
        <v>0</v>
      </c>
      <c r="AD46" s="20">
        <f>AC47</f>
        <v>0</v>
      </c>
      <c r="AE46" s="20">
        <f>AD47</f>
        <v>0</v>
      </c>
      <c r="AF46" s="20">
        <f>AE47</f>
        <v>0</v>
      </c>
      <c r="AG46" s="20">
        <f>AF47</f>
        <v>0</v>
      </c>
      <c r="AH46" s="20">
        <f>AG47</f>
        <v>0</v>
      </c>
      <c r="AI46" s="20">
        <f>AH47</f>
        <v>0</v>
      </c>
      <c r="AJ46" s="20">
        <f>AI47</f>
        <v>0</v>
      </c>
      <c r="AK46" s="20">
        <f>AJ47</f>
        <v>0</v>
      </c>
      <c r="AL46" s="20">
        <f>AK47</f>
        <v>0</v>
      </c>
      <c r="AM46" s="20">
        <f>AL47</f>
        <v>0</v>
      </c>
      <c r="AN46" s="20">
        <f>AM47</f>
        <v>0</v>
      </c>
      <c r="AO46" s="20">
        <f>AN47</f>
        <v>0</v>
      </c>
      <c r="AP46" s="20">
        <f>AO47</f>
        <v>0</v>
      </c>
      <c r="AQ46" s="20">
        <f>AP47</f>
        <v>0</v>
      </c>
      <c r="AR46" s="20">
        <f>AQ47</f>
        <v>0</v>
      </c>
      <c r="AS46" s="20">
        <f>AR47</f>
        <v>0</v>
      </c>
      <c r="AT46" s="20">
        <f>AS47</f>
        <v>0</v>
      </c>
      <c r="AU46" s="20">
        <f>AT47</f>
        <v>0</v>
      </c>
      <c r="AV46" s="20">
        <f>AU47</f>
        <v>0</v>
      </c>
      <c r="AW46" s="20">
        <f>AV47</f>
        <v>0</v>
      </c>
      <c r="AX46" s="20">
        <f>AW47</f>
        <v>0</v>
      </c>
      <c r="AY46" s="20">
        <f>AX47</f>
        <v>0</v>
      </c>
      <c r="AZ46" s="20">
        <f>AY47</f>
        <v>0</v>
      </c>
      <c r="BA46" s="20">
        <f>AZ47</f>
        <v>0</v>
      </c>
      <c r="BB46" s="20">
        <f>BA47</f>
        <v>0</v>
      </c>
      <c r="BC46" s="20">
        <f>BB47</f>
        <v>0</v>
      </c>
      <c r="BD46" s="20">
        <f>BC47</f>
        <v>0</v>
      </c>
      <c r="BE46" s="20">
        <f>BD47</f>
        <v>0</v>
      </c>
      <c r="BF46" s="20">
        <f>BE47</f>
        <v>0</v>
      </c>
      <c r="BG46" s="20">
        <f>BF47</f>
        <v>0</v>
      </c>
      <c r="BH46" s="20">
        <f>BG47</f>
        <v>0</v>
      </c>
      <c r="BI46" s="20">
        <f>BH47</f>
        <v>0</v>
      </c>
      <c r="BJ46" s="20">
        <f>BI47</f>
        <v>0</v>
      </c>
      <c r="BK46" s="20">
        <f>BJ47</f>
        <v>0</v>
      </c>
      <c r="BL46" s="20">
        <f>BK47</f>
        <v>0</v>
      </c>
      <c r="BM46" s="20">
        <f>BL47</f>
        <v>0</v>
      </c>
      <c r="BN46" s="20">
        <f>BM47</f>
        <v>0</v>
      </c>
      <c r="BO46" s="20">
        <f>BN47</f>
        <v>0</v>
      </c>
      <c r="BP46" s="130">
        <f>BO47</f>
        <v>0</v>
      </c>
      <c r="BQ46">
        <f>BP47</f>
        <v>0</v>
      </c>
      <c r="BR46">
        <f>BQ47</f>
        <v>0</v>
      </c>
      <c r="BS46">
        <f>BR47</f>
        <v>0</v>
      </c>
      <c r="BT46">
        <f>BS47</f>
        <v>0</v>
      </c>
      <c r="BU46">
        <f>BT47</f>
        <v>0</v>
      </c>
      <c r="BV46">
        <f>BU47</f>
        <v>0</v>
      </c>
      <c r="BW46">
        <f>BV47</f>
        <v>0</v>
      </c>
      <c r="BX46">
        <f>BW47</f>
        <v>0</v>
      </c>
      <c r="BY46">
        <f>BX47</f>
        <v>0</v>
      </c>
      <c r="BZ46">
        <f>BY47</f>
        <v>0</v>
      </c>
      <c r="CA46">
        <f>BZ47</f>
        <v>0</v>
      </c>
      <c r="CB46">
        <f>CA47</f>
        <v>0</v>
      </c>
      <c r="CC46">
        <f>CB47</f>
        <v>0</v>
      </c>
      <c r="CD46">
        <f>CC47</f>
        <v>0</v>
      </c>
      <c r="CE46">
        <f>CD47</f>
        <v>0</v>
      </c>
      <c r="CF46">
        <f>CE47</f>
        <v>0</v>
      </c>
      <c r="CG46">
        <f>CF47</f>
        <v>0</v>
      </c>
      <c r="CH46">
        <f>CG47</f>
        <v>0</v>
      </c>
      <c r="CI46">
        <f>CH47</f>
        <v>0</v>
      </c>
      <c r="CJ46">
        <f>CI47</f>
        <v>0</v>
      </c>
      <c r="CK46">
        <f>CJ47</f>
        <v>0</v>
      </c>
      <c r="CL46">
        <f>CK47</f>
        <v>0</v>
      </c>
      <c r="CM46">
        <f>CL47</f>
        <v>0</v>
      </c>
      <c r="CN46" s="90">
        <f>CM47</f>
        <v>0</v>
      </c>
      <c r="CO46" s="90">
        <f>CN47</f>
        <v>0</v>
      </c>
    </row>
    <row r="47" spans="1:93" ht="27.75" customHeight="1" thickBot="1">
      <c r="A47" s="21" t="s">
        <v>26</v>
      </c>
      <c r="B47" s="22">
        <f>CO47</f>
        <v>0</v>
      </c>
      <c r="C47" s="23">
        <f>C46+C45</f>
        <v>0</v>
      </c>
      <c r="D47" s="23">
        <f>D46+D45</f>
        <v>0</v>
      </c>
      <c r="E47" s="23">
        <f>E46+E45</f>
        <v>0</v>
      </c>
      <c r="F47" s="23">
        <f>F46+F45</f>
        <v>0</v>
      </c>
      <c r="G47" s="23">
        <f>G46+G45</f>
        <v>0</v>
      </c>
      <c r="H47" s="23">
        <f>H46+H45</f>
        <v>0</v>
      </c>
      <c r="I47" s="23">
        <f>I46+I45</f>
        <v>0</v>
      </c>
      <c r="J47" s="23">
        <f>J46+J45</f>
        <v>0</v>
      </c>
      <c r="K47" s="23">
        <f>K46+K45</f>
        <v>0</v>
      </c>
      <c r="L47" s="23">
        <f>L46+L45</f>
        <v>0</v>
      </c>
      <c r="M47" s="23">
        <f>M46+M45</f>
        <v>0</v>
      </c>
      <c r="N47" s="23">
        <f>N46+N45</f>
        <v>0</v>
      </c>
      <c r="O47" s="23">
        <f>O46+O45</f>
        <v>0</v>
      </c>
      <c r="P47" s="23">
        <f>P46+P45</f>
        <v>0</v>
      </c>
      <c r="Q47" s="23">
        <f>Q46+Q45</f>
        <v>0</v>
      </c>
      <c r="R47" s="23">
        <f>R46+R45</f>
        <v>0</v>
      </c>
      <c r="S47" s="23">
        <f>S46+S45</f>
        <v>0</v>
      </c>
      <c r="T47" s="23">
        <f>T46+T45</f>
        <v>0</v>
      </c>
      <c r="U47" s="23">
        <f>U46+U45</f>
        <v>0</v>
      </c>
      <c r="V47" s="23">
        <f>V46+V45</f>
        <v>0</v>
      </c>
      <c r="W47" s="23">
        <f>W46+W45</f>
        <v>0</v>
      </c>
      <c r="X47" s="23">
        <f>X46+X45</f>
        <v>0</v>
      </c>
      <c r="Y47" s="23">
        <f>Y46+Y45</f>
        <v>0</v>
      </c>
      <c r="Z47" s="23">
        <f>Z46+Z45</f>
        <v>0</v>
      </c>
      <c r="AA47" s="23">
        <f>AA46+AA45</f>
        <v>0</v>
      </c>
      <c r="AB47" s="23">
        <f>AB46+AB45</f>
        <v>0</v>
      </c>
      <c r="AC47" s="23">
        <f>AC46+AC45</f>
        <v>0</v>
      </c>
      <c r="AD47" s="23">
        <f>AD46+AD45</f>
        <v>0</v>
      </c>
      <c r="AE47" s="23">
        <f>AE46+AE45</f>
        <v>0</v>
      </c>
      <c r="AF47" s="23">
        <f>AF46+AF45</f>
        <v>0</v>
      </c>
      <c r="AG47" s="23">
        <f>AG46+AG45</f>
        <v>0</v>
      </c>
      <c r="AH47" s="23">
        <f>AH46+AH45</f>
        <v>0</v>
      </c>
      <c r="AI47" s="23">
        <f>AI46+AI45</f>
        <v>0</v>
      </c>
      <c r="AJ47" s="23">
        <f>AJ46+AJ45</f>
        <v>0</v>
      </c>
      <c r="AK47" s="23">
        <f>AK46+AK45</f>
        <v>0</v>
      </c>
      <c r="AL47" s="23">
        <f>AL46+AL45</f>
        <v>0</v>
      </c>
      <c r="AM47" s="23">
        <f>AM46+AM45</f>
        <v>0</v>
      </c>
      <c r="AN47" s="23">
        <f>AN46+AN45</f>
        <v>0</v>
      </c>
      <c r="AO47" s="23">
        <f>AO46+AO45</f>
        <v>0</v>
      </c>
      <c r="AP47" s="23">
        <f>AP46+AP45</f>
        <v>0</v>
      </c>
      <c r="AQ47" s="23">
        <f>AQ46+AQ45</f>
        <v>0</v>
      </c>
      <c r="AR47" s="23">
        <f>AR46+AR45</f>
        <v>0</v>
      </c>
      <c r="AS47" s="23">
        <f>AS46+AS45</f>
        <v>0</v>
      </c>
      <c r="AT47" s="23">
        <f>AT46+AT45</f>
        <v>0</v>
      </c>
      <c r="AU47" s="23">
        <f>AU46+AU45</f>
        <v>0</v>
      </c>
      <c r="AV47" s="23">
        <f>AV46+AV45</f>
        <v>0</v>
      </c>
      <c r="AW47" s="23">
        <f>AW46+AW45</f>
        <v>0</v>
      </c>
      <c r="AX47" s="23">
        <f>AX46+AX45</f>
        <v>0</v>
      </c>
      <c r="AY47" s="23">
        <f>AY46+AY45</f>
        <v>0</v>
      </c>
      <c r="AZ47" s="23">
        <f>AZ46+AZ45</f>
        <v>0</v>
      </c>
      <c r="BA47" s="23">
        <f>BA46+BA45</f>
        <v>0</v>
      </c>
      <c r="BB47" s="23">
        <f>BB46+BB45</f>
        <v>0</v>
      </c>
      <c r="BC47" s="23">
        <f>BC46+BC45</f>
        <v>0</v>
      </c>
      <c r="BD47" s="23">
        <f>BD46+BD45</f>
        <v>0</v>
      </c>
      <c r="BE47" s="23">
        <f>BE46+BE45</f>
        <v>0</v>
      </c>
      <c r="BF47" s="23">
        <f>BF46+BF45</f>
        <v>0</v>
      </c>
      <c r="BG47" s="23">
        <f>BG46+BG45</f>
        <v>0</v>
      </c>
      <c r="BH47" s="23">
        <f>BH46+BH45</f>
        <v>0</v>
      </c>
      <c r="BI47" s="23">
        <f>BI46+BI45</f>
        <v>0</v>
      </c>
      <c r="BJ47" s="23">
        <f>BJ46+BJ45</f>
        <v>0</v>
      </c>
      <c r="BK47" s="23">
        <f>BK46+BK45</f>
        <v>0</v>
      </c>
      <c r="BL47" s="23">
        <f>BL46+BL45</f>
        <v>0</v>
      </c>
      <c r="BM47" s="23">
        <f>BM46+BM45</f>
        <v>0</v>
      </c>
      <c r="BN47" s="23">
        <f>BN46+BN45</f>
        <v>0</v>
      </c>
      <c r="BO47" s="23">
        <f>BO46+BO45</f>
        <v>0</v>
      </c>
      <c r="BP47" s="147">
        <f>BP46+BP45</f>
        <v>0</v>
      </c>
      <c r="BQ47" s="148">
        <f>BQ46+BQ45</f>
        <v>0</v>
      </c>
      <c r="BR47" s="148">
        <f>BR46+BR45</f>
        <v>0</v>
      </c>
      <c r="BS47" s="148">
        <f>BS46+BS45</f>
        <v>0</v>
      </c>
      <c r="BT47" s="148">
        <f>BT46+BT45</f>
        <v>0</v>
      </c>
      <c r="BU47" s="148">
        <f>BU46+BU45</f>
        <v>0</v>
      </c>
      <c r="BV47" s="148">
        <f>BV46+BV45</f>
        <v>0</v>
      </c>
      <c r="BW47" s="148">
        <f>BW46+BW45</f>
        <v>0</v>
      </c>
      <c r="BX47" s="148">
        <f>BX46+BX45</f>
        <v>0</v>
      </c>
      <c r="BY47" s="148">
        <f>BY46+BY45</f>
        <v>0</v>
      </c>
      <c r="BZ47" s="148">
        <f>BZ46+BZ45</f>
        <v>0</v>
      </c>
      <c r="CA47" s="148">
        <f>CA46+CA45</f>
        <v>0</v>
      </c>
      <c r="CB47" s="148">
        <f>CB46+CB45</f>
        <v>0</v>
      </c>
      <c r="CC47" s="148">
        <f>CC46+CC45</f>
        <v>0</v>
      </c>
      <c r="CD47" s="148">
        <f>CD46+CD45</f>
        <v>0</v>
      </c>
      <c r="CE47" s="148">
        <f>CE46+CE45</f>
        <v>0</v>
      </c>
      <c r="CF47" s="148">
        <f>CF46+CF45</f>
        <v>0</v>
      </c>
      <c r="CG47" s="148">
        <f>CG46+CG45</f>
        <v>0</v>
      </c>
      <c r="CH47" s="148">
        <f>CH46+CH45</f>
        <v>0</v>
      </c>
      <c r="CI47" s="148">
        <f>CI46+CI45</f>
        <v>0</v>
      </c>
      <c r="CJ47" s="148">
        <f>CJ46+CJ45</f>
        <v>0</v>
      </c>
      <c r="CK47" s="148">
        <f>CK46+CK45</f>
        <v>0</v>
      </c>
      <c r="CL47" s="148">
        <f>CL46+CL45</f>
        <v>0</v>
      </c>
      <c r="CM47" s="148">
        <f>CM46+CM45</f>
        <v>0</v>
      </c>
      <c r="CN47" s="149">
        <f>CN46+CN45</f>
        <v>0</v>
      </c>
      <c r="CO47" s="149">
        <f>CO46+CO45</f>
        <v>0</v>
      </c>
    </row>
    <row r="48" spans="1:93" ht="15.75" customHeight="1">
      <c r="A48" s="24"/>
      <c r="B48" s="76"/>
      <c r="C48" s="24"/>
      <c r="D48" s="24"/>
      <c r="E48" s="24"/>
      <c r="F48" s="24"/>
      <c r="G48" s="24"/>
      <c r="H48" s="24"/>
      <c r="I48" s="24"/>
      <c r="J48" s="24"/>
      <c r="K48" s="24"/>
    </row>
    <row r="49" spans="1:11" ht="15.75" customHeight="1">
      <c r="A49" s="24"/>
      <c r="B49" s="76"/>
      <c r="C49" s="24"/>
      <c r="D49" s="24"/>
      <c r="E49" s="24"/>
      <c r="F49" s="24"/>
      <c r="G49" s="24"/>
      <c r="H49" s="24"/>
      <c r="I49" s="24"/>
      <c r="J49" s="24"/>
      <c r="K49" s="24"/>
    </row>
    <row r="50" spans="1:11" ht="15.75" customHeight="1">
      <c r="A50" s="24"/>
      <c r="B50" s="76"/>
      <c r="C50" s="24"/>
      <c r="D50" s="24"/>
      <c r="E50" s="24"/>
      <c r="F50" s="24"/>
      <c r="G50" s="24"/>
      <c r="H50" s="24"/>
      <c r="I50" s="24"/>
      <c r="J50" s="24"/>
      <c r="K50" s="24"/>
    </row>
    <row r="51" spans="1:11" ht="15.75" customHeight="1">
      <c r="A51" s="24"/>
      <c r="B51" s="76"/>
      <c r="C51" s="24"/>
      <c r="D51" s="24"/>
      <c r="E51" s="24"/>
      <c r="F51" s="24"/>
      <c r="G51" s="24"/>
      <c r="H51" s="24"/>
      <c r="I51" s="24"/>
      <c r="J51" s="24"/>
      <c r="K51" s="24"/>
    </row>
    <row r="52" spans="1:11" ht="15.75" customHeight="1">
      <c r="A52" s="24"/>
      <c r="B52" s="76"/>
      <c r="C52" s="24"/>
      <c r="D52" s="24"/>
      <c r="E52" s="24"/>
      <c r="F52" s="24"/>
      <c r="G52" s="24"/>
      <c r="H52" s="24"/>
      <c r="I52" s="24"/>
      <c r="J52" s="24"/>
      <c r="K52" s="24"/>
    </row>
    <row r="53" spans="1:11" ht="15.75" customHeight="1">
      <c r="A53" s="76"/>
      <c r="B53" s="76"/>
      <c r="C53" s="24"/>
      <c r="D53" s="24"/>
      <c r="E53" s="24"/>
      <c r="F53" s="24"/>
      <c r="G53" s="24"/>
      <c r="H53" s="24"/>
      <c r="I53" s="24"/>
      <c r="J53" s="24"/>
      <c r="K53" s="24"/>
    </row>
    <row r="54" spans="1:11" ht="15.75" customHeight="1">
      <c r="A54" s="24"/>
      <c r="B54" s="76"/>
      <c r="C54" s="24"/>
      <c r="D54" s="24"/>
      <c r="E54" s="24"/>
      <c r="F54" s="24"/>
      <c r="G54" s="24"/>
      <c r="H54" s="24"/>
      <c r="I54" s="24"/>
      <c r="J54" s="24"/>
      <c r="K54" s="24"/>
    </row>
    <row r="55" spans="1:11" ht="15.75" customHeight="1">
      <c r="A55" s="24"/>
      <c r="B55" s="76"/>
      <c r="C55" s="24"/>
      <c r="D55" s="24"/>
      <c r="E55" s="24"/>
      <c r="F55" s="24"/>
      <c r="G55" s="24"/>
      <c r="H55" s="24"/>
      <c r="I55" s="24"/>
      <c r="J55" s="24"/>
      <c r="K55" s="24"/>
    </row>
    <row r="56" spans="1:11" ht="15.75" customHeight="1">
      <c r="A56" s="24"/>
      <c r="B56" s="76"/>
      <c r="C56" s="24"/>
      <c r="D56" s="24"/>
      <c r="E56" s="24"/>
      <c r="F56" s="24"/>
      <c r="G56" s="24"/>
      <c r="H56" s="24"/>
      <c r="I56" s="24"/>
      <c r="J56" s="24"/>
      <c r="K56" s="24"/>
    </row>
    <row r="57" spans="1:11" ht="15.75" customHeight="1">
      <c r="A57" s="24"/>
      <c r="B57" s="76"/>
      <c r="C57" s="24"/>
      <c r="D57" s="24"/>
      <c r="E57" s="24"/>
      <c r="F57" s="24"/>
      <c r="G57" s="24"/>
      <c r="H57" s="24"/>
      <c r="I57" s="24"/>
      <c r="J57" s="24"/>
      <c r="K57" s="24"/>
    </row>
    <row r="58" spans="1:11" ht="15.75" customHeight="1">
      <c r="A58" s="24"/>
      <c r="B58" s="76"/>
      <c r="C58" s="24"/>
      <c r="D58" s="24"/>
      <c r="E58" s="24"/>
      <c r="F58" s="24"/>
      <c r="G58" s="24"/>
      <c r="H58" s="24"/>
      <c r="I58" s="24"/>
      <c r="J58" s="24"/>
      <c r="K58" s="24"/>
    </row>
    <row r="59" spans="1:11" ht="15.75" customHeight="1">
      <c r="A59" s="24"/>
      <c r="B59" s="76"/>
      <c r="C59" s="24"/>
      <c r="D59" s="24"/>
      <c r="E59" s="24"/>
      <c r="F59" s="24"/>
      <c r="G59" s="24"/>
      <c r="H59" s="24"/>
      <c r="I59" s="24"/>
      <c r="J59" s="24"/>
      <c r="K59" s="24"/>
    </row>
    <row r="60" spans="1:11" ht="15.75" customHeight="1">
      <c r="A60" s="24"/>
      <c r="B60" s="76"/>
      <c r="C60" s="24"/>
      <c r="D60" s="24"/>
      <c r="E60" s="24"/>
      <c r="F60" s="24"/>
      <c r="G60" s="24"/>
      <c r="H60" s="24"/>
      <c r="I60" s="24"/>
      <c r="J60" s="24"/>
      <c r="K60" s="24"/>
    </row>
    <row r="61" spans="1:11" ht="15.75" customHeight="1">
      <c r="A61" s="24"/>
      <c r="B61" s="76"/>
      <c r="C61" s="24"/>
      <c r="D61" s="24"/>
      <c r="E61" s="24"/>
      <c r="F61" s="24"/>
      <c r="G61" s="24"/>
      <c r="H61" s="24"/>
      <c r="I61" s="24"/>
      <c r="J61" s="24"/>
      <c r="K61" s="24"/>
    </row>
    <row r="62" spans="1:11" ht="15.75" customHeight="1">
      <c r="A62" s="24"/>
      <c r="B62" s="76"/>
      <c r="C62" s="24"/>
      <c r="D62" s="24"/>
      <c r="E62" s="24"/>
      <c r="F62" s="24"/>
      <c r="G62" s="24"/>
      <c r="H62" s="24"/>
      <c r="I62" s="24"/>
      <c r="J62" s="24"/>
      <c r="K62" s="24"/>
    </row>
    <row r="63" spans="1:11" ht="15.75" customHeight="1">
      <c r="A63" s="24"/>
      <c r="B63" s="76"/>
      <c r="C63" s="24"/>
      <c r="D63" s="24"/>
      <c r="E63" s="24"/>
      <c r="F63" s="24"/>
      <c r="G63" s="24"/>
      <c r="H63" s="24"/>
      <c r="I63" s="24"/>
      <c r="J63" s="24"/>
      <c r="K63" s="24"/>
    </row>
    <row r="64" spans="1:11" ht="15.75" customHeight="1">
      <c r="A64" s="24"/>
      <c r="B64" s="76"/>
      <c r="C64" s="24"/>
      <c r="D64" s="24"/>
      <c r="E64" s="24"/>
      <c r="F64" s="24"/>
      <c r="G64" s="24"/>
      <c r="H64" s="24"/>
      <c r="I64" s="24"/>
      <c r="J64" s="24"/>
      <c r="K64" s="24"/>
    </row>
    <row r="65" spans="1:11" ht="15.75" customHeight="1">
      <c r="A65" s="24"/>
      <c r="B65" s="76"/>
      <c r="C65" s="24"/>
      <c r="D65" s="24"/>
      <c r="E65" s="24"/>
      <c r="F65" s="24"/>
      <c r="G65" s="24"/>
      <c r="H65" s="24"/>
      <c r="I65" s="24"/>
      <c r="J65" s="24"/>
      <c r="K65" s="24"/>
    </row>
    <row r="66" spans="1:11" ht="15.75" customHeight="1">
      <c r="A66" s="24"/>
      <c r="B66" s="76"/>
      <c r="C66" s="24"/>
      <c r="D66" s="24"/>
      <c r="E66" s="24"/>
      <c r="F66" s="24"/>
      <c r="G66" s="24"/>
      <c r="H66" s="24"/>
      <c r="I66" s="24"/>
      <c r="J66" s="24"/>
      <c r="K66" s="24"/>
    </row>
    <row r="67" spans="1:11" ht="15.75" customHeight="1">
      <c r="A67" s="24"/>
      <c r="B67" s="76"/>
      <c r="C67" s="24"/>
      <c r="D67" s="24"/>
      <c r="E67" s="24"/>
      <c r="F67" s="24"/>
      <c r="G67" s="24"/>
      <c r="H67" s="24"/>
      <c r="I67" s="24"/>
      <c r="J67" s="24"/>
      <c r="K67" s="24"/>
    </row>
    <row r="68" spans="1:11" ht="15.75" customHeight="1">
      <c r="A68" s="24"/>
      <c r="B68" s="76"/>
      <c r="C68" s="24"/>
      <c r="D68" s="24"/>
      <c r="E68" s="24"/>
      <c r="F68" s="24"/>
      <c r="G68" s="24"/>
      <c r="H68" s="24"/>
      <c r="I68" s="24"/>
      <c r="J68" s="24"/>
      <c r="K68" s="24"/>
    </row>
    <row r="69" spans="1:11" ht="15.75" customHeight="1">
      <c r="A69" s="24"/>
      <c r="B69" s="76"/>
      <c r="C69" s="24"/>
      <c r="D69" s="24"/>
      <c r="E69" s="24"/>
      <c r="F69" s="24"/>
      <c r="G69" s="24"/>
      <c r="H69" s="24"/>
      <c r="I69" s="24"/>
      <c r="J69" s="24"/>
      <c r="K69" s="24"/>
    </row>
    <row r="70" spans="1:11" ht="15.75" customHeight="1">
      <c r="A70" s="24"/>
      <c r="B70" s="76"/>
      <c r="C70" s="24"/>
      <c r="D70" s="24"/>
      <c r="E70" s="24"/>
      <c r="F70" s="24"/>
      <c r="G70" s="24"/>
      <c r="H70" s="24"/>
      <c r="I70" s="24"/>
      <c r="J70" s="24"/>
      <c r="K70" s="24"/>
    </row>
    <row r="71" spans="1:11" ht="15.75" customHeight="1">
      <c r="A71" s="24"/>
      <c r="B71" s="76"/>
      <c r="C71" s="24"/>
      <c r="D71" s="24"/>
      <c r="E71" s="24"/>
      <c r="F71" s="24"/>
      <c r="G71" s="24"/>
      <c r="H71" s="24"/>
      <c r="I71" s="24"/>
      <c r="J71" s="24"/>
      <c r="K71" s="24"/>
    </row>
    <row r="72" spans="1:11" ht="15.75" customHeight="1">
      <c r="A72" s="24"/>
      <c r="B72" s="76"/>
      <c r="C72" s="24"/>
      <c r="D72" s="24"/>
      <c r="E72" s="24"/>
      <c r="F72" s="24"/>
      <c r="G72" s="24"/>
      <c r="H72" s="24"/>
      <c r="I72" s="24"/>
      <c r="J72" s="24"/>
      <c r="K72" s="24"/>
    </row>
    <row r="73" spans="1:11" ht="15.75" customHeight="1">
      <c r="A73" s="24"/>
      <c r="B73" s="76"/>
      <c r="C73" s="24"/>
      <c r="D73" s="24"/>
      <c r="E73" s="24"/>
      <c r="F73" s="24"/>
      <c r="G73" s="24"/>
      <c r="H73" s="24"/>
      <c r="I73" s="24"/>
      <c r="J73" s="24"/>
      <c r="K73" s="24"/>
    </row>
    <row r="74" spans="1:11" ht="15.75" customHeight="1">
      <c r="A74" s="24"/>
      <c r="B74" s="76"/>
      <c r="C74" s="24"/>
      <c r="D74" s="24"/>
      <c r="E74" s="24"/>
      <c r="F74" s="24"/>
      <c r="G74" s="24"/>
      <c r="H74" s="24"/>
      <c r="I74" s="24"/>
      <c r="J74" s="24"/>
      <c r="K74" s="24"/>
    </row>
    <row r="75" spans="1:11" ht="15.75" customHeight="1">
      <c r="A75" s="24"/>
      <c r="B75" s="76"/>
      <c r="C75" s="24"/>
      <c r="D75" s="24"/>
      <c r="E75" s="24"/>
      <c r="F75" s="24"/>
      <c r="G75" s="24"/>
      <c r="H75" s="24"/>
      <c r="I75" s="24"/>
      <c r="J75" s="24"/>
      <c r="K75" s="24"/>
    </row>
    <row r="76" spans="1:11" ht="15.75" customHeight="1">
      <c r="A76" s="24"/>
      <c r="B76" s="76"/>
      <c r="C76" s="24"/>
      <c r="D76" s="24"/>
      <c r="E76" s="24"/>
      <c r="F76" s="24"/>
      <c r="G76" s="24"/>
      <c r="H76" s="24"/>
      <c r="I76" s="24"/>
      <c r="J76" s="24"/>
      <c r="K76" s="24"/>
    </row>
    <row r="77" spans="1:11" ht="15.75" customHeight="1">
      <c r="A77" s="24"/>
      <c r="B77" s="76"/>
      <c r="C77" s="24"/>
      <c r="D77" s="24"/>
      <c r="E77" s="24"/>
      <c r="F77" s="24"/>
      <c r="G77" s="24"/>
      <c r="H77" s="24"/>
      <c r="I77" s="24"/>
      <c r="J77" s="24"/>
      <c r="K77" s="24"/>
    </row>
    <row r="78" spans="1:11" ht="15.75" customHeight="1">
      <c r="A78" s="24"/>
      <c r="B78" s="76"/>
      <c r="C78" s="24"/>
      <c r="D78" s="24"/>
      <c r="E78" s="24"/>
      <c r="F78" s="24"/>
      <c r="G78" s="24"/>
      <c r="H78" s="24"/>
      <c r="I78" s="24"/>
      <c r="J78" s="24"/>
      <c r="K78" s="24"/>
    </row>
    <row r="79" spans="1:11" ht="15.75" customHeight="1">
      <c r="A79" s="24"/>
      <c r="B79" s="76"/>
      <c r="C79" s="24"/>
      <c r="D79" s="24"/>
      <c r="E79" s="24"/>
      <c r="F79" s="24"/>
      <c r="G79" s="24"/>
      <c r="H79" s="24"/>
      <c r="I79" s="24"/>
      <c r="J79" s="24"/>
      <c r="K79" s="24"/>
    </row>
    <row r="80" spans="1:11" ht="15.75" customHeight="1">
      <c r="A80" s="24"/>
      <c r="B80" s="76"/>
      <c r="C80" s="24"/>
      <c r="D80" s="24"/>
      <c r="E80" s="24"/>
      <c r="F80" s="24"/>
      <c r="G80" s="24"/>
      <c r="H80" s="24"/>
      <c r="I80" s="24"/>
      <c r="J80" s="24"/>
      <c r="K80" s="24"/>
    </row>
    <row r="81" spans="1:11" ht="15.75" customHeight="1">
      <c r="A81" s="24"/>
      <c r="B81" s="76"/>
      <c r="C81" s="24"/>
      <c r="D81" s="24"/>
      <c r="E81" s="24"/>
      <c r="F81" s="24"/>
      <c r="G81" s="24"/>
      <c r="H81" s="24"/>
      <c r="I81" s="24"/>
      <c r="J81" s="24"/>
      <c r="K81" s="24"/>
    </row>
    <row r="82" spans="1:11" ht="15.75" customHeight="1">
      <c r="A82" s="24"/>
      <c r="B82" s="76"/>
      <c r="C82" s="24"/>
      <c r="D82" s="24"/>
      <c r="E82" s="24"/>
      <c r="F82" s="24"/>
      <c r="G82" s="24"/>
      <c r="H82" s="24"/>
      <c r="I82" s="24"/>
      <c r="J82" s="24"/>
      <c r="K82" s="24"/>
    </row>
    <row r="83" spans="1:11" ht="15.75" customHeight="1">
      <c r="A83" s="24"/>
      <c r="B83" s="76"/>
      <c r="C83" s="24"/>
      <c r="D83" s="24"/>
      <c r="E83" s="24"/>
      <c r="F83" s="24"/>
      <c r="G83" s="24"/>
      <c r="H83" s="24"/>
      <c r="I83" s="24"/>
      <c r="J83" s="24"/>
      <c r="K83" s="24"/>
    </row>
    <row r="84" spans="1:11" ht="15.75" customHeight="1">
      <c r="A84" s="24"/>
      <c r="B84" s="76"/>
      <c r="C84" s="24"/>
      <c r="D84" s="24"/>
      <c r="E84" s="24"/>
      <c r="F84" s="24"/>
      <c r="G84" s="24"/>
      <c r="H84" s="24"/>
      <c r="I84" s="24"/>
      <c r="J84" s="24"/>
      <c r="K84" s="24"/>
    </row>
    <row r="85" spans="1:11" ht="15.75" customHeight="1">
      <c r="A85" s="24"/>
      <c r="B85" s="76"/>
      <c r="C85" s="24"/>
      <c r="D85" s="24"/>
      <c r="E85" s="24"/>
      <c r="F85" s="24"/>
      <c r="G85" s="24"/>
      <c r="H85" s="24"/>
      <c r="I85" s="24"/>
      <c r="J85" s="24"/>
      <c r="K85" s="24"/>
    </row>
    <row r="86" spans="1:11" ht="15.75" customHeight="1">
      <c r="A86" s="24"/>
      <c r="B86" s="76"/>
      <c r="C86" s="24"/>
      <c r="D86" s="24"/>
      <c r="E86" s="24"/>
      <c r="F86" s="24"/>
      <c r="G86" s="24"/>
      <c r="H86" s="24"/>
      <c r="I86" s="24"/>
      <c r="J86" s="24"/>
      <c r="K86" s="24"/>
    </row>
    <row r="87" spans="1:11" ht="15.75" customHeight="1">
      <c r="A87" s="24"/>
      <c r="B87" s="76"/>
      <c r="C87" s="24"/>
      <c r="D87" s="24"/>
      <c r="E87" s="24"/>
      <c r="F87" s="24"/>
      <c r="G87" s="24"/>
      <c r="H87" s="24"/>
      <c r="I87" s="24"/>
      <c r="J87" s="24"/>
      <c r="K87" s="24"/>
    </row>
    <row r="88" spans="1:11" ht="15.75" customHeight="1">
      <c r="A88" s="24"/>
      <c r="B88" s="76"/>
      <c r="C88" s="24"/>
      <c r="D88" s="24"/>
      <c r="E88" s="24"/>
      <c r="F88" s="24"/>
      <c r="G88" s="24"/>
      <c r="H88" s="24"/>
      <c r="I88" s="24"/>
      <c r="J88" s="24"/>
      <c r="K88" s="24"/>
    </row>
    <row r="89" spans="1:11" ht="15.75" customHeight="1">
      <c r="A89" s="24"/>
      <c r="B89" s="76"/>
      <c r="C89" s="24"/>
      <c r="D89" s="24"/>
      <c r="E89" s="24"/>
      <c r="F89" s="24"/>
      <c r="G89" s="24"/>
      <c r="H89" s="24"/>
      <c r="I89" s="24"/>
      <c r="J89" s="24"/>
      <c r="K89" s="24"/>
    </row>
    <row r="90" spans="1:11" ht="15.75" customHeight="1">
      <c r="A90" s="24"/>
      <c r="B90" s="76"/>
      <c r="C90" s="24"/>
      <c r="D90" s="24"/>
      <c r="E90" s="24"/>
      <c r="F90" s="24"/>
      <c r="G90" s="24"/>
      <c r="H90" s="24"/>
      <c r="I90" s="24"/>
      <c r="J90" s="24"/>
      <c r="K90" s="24"/>
    </row>
    <row r="91" spans="1:11" ht="15.75" customHeight="1">
      <c r="A91" s="24"/>
      <c r="B91" s="76"/>
      <c r="C91" s="24"/>
      <c r="D91" s="24"/>
      <c r="E91" s="24"/>
      <c r="F91" s="24"/>
      <c r="G91" s="24"/>
      <c r="H91" s="24"/>
      <c r="I91" s="24"/>
      <c r="J91" s="24"/>
      <c r="K91" s="24"/>
    </row>
    <row r="92" spans="1:11" ht="15.75" customHeight="1">
      <c r="A92" s="24"/>
      <c r="B92" s="76"/>
      <c r="C92" s="24"/>
      <c r="D92" s="24"/>
      <c r="E92" s="24"/>
      <c r="F92" s="24"/>
      <c r="G92" s="24"/>
      <c r="H92" s="24"/>
      <c r="I92" s="24"/>
      <c r="J92" s="24"/>
      <c r="K92" s="24"/>
    </row>
    <row r="93" spans="1:11" ht="15.75" customHeight="1">
      <c r="A93" s="24"/>
      <c r="B93" s="76"/>
      <c r="C93" s="24"/>
      <c r="D93" s="24"/>
      <c r="E93" s="24"/>
      <c r="F93" s="24"/>
      <c r="G93" s="24"/>
      <c r="H93" s="24"/>
      <c r="I93" s="24"/>
      <c r="J93" s="24"/>
      <c r="K93" s="24"/>
    </row>
    <row r="94" spans="1:11" ht="15.75" customHeight="1">
      <c r="A94" s="24"/>
      <c r="B94" s="76"/>
      <c r="C94" s="24"/>
      <c r="D94" s="24"/>
      <c r="E94" s="24"/>
      <c r="F94" s="24"/>
      <c r="G94" s="24"/>
      <c r="H94" s="24"/>
      <c r="I94" s="24"/>
      <c r="J94" s="24"/>
      <c r="K94" s="24"/>
    </row>
    <row r="95" spans="1:11" ht="15.75" customHeight="1">
      <c r="A95" s="24"/>
      <c r="B95" s="76"/>
      <c r="C95" s="24"/>
      <c r="D95" s="24"/>
      <c r="E95" s="24"/>
      <c r="F95" s="24"/>
      <c r="G95" s="24"/>
      <c r="H95" s="24"/>
      <c r="I95" s="24"/>
      <c r="J95" s="24"/>
      <c r="K95" s="24"/>
    </row>
    <row r="96" spans="1:11" ht="15.75" customHeight="1">
      <c r="A96" s="24"/>
      <c r="B96" s="76"/>
      <c r="C96" s="24"/>
      <c r="D96" s="24"/>
      <c r="E96" s="24"/>
      <c r="F96" s="24"/>
      <c r="G96" s="24"/>
      <c r="H96" s="24"/>
      <c r="I96" s="24"/>
      <c r="J96" s="24"/>
      <c r="K96" s="24"/>
    </row>
    <row r="97" spans="1:11" ht="15.75" customHeight="1">
      <c r="A97" s="24"/>
      <c r="B97" s="76"/>
      <c r="C97" s="24"/>
      <c r="D97" s="24"/>
      <c r="E97" s="24"/>
      <c r="F97" s="24"/>
      <c r="G97" s="24"/>
      <c r="H97" s="24"/>
      <c r="I97" s="24"/>
      <c r="J97" s="24"/>
      <c r="K97" s="24"/>
    </row>
    <row r="98" spans="1:11" ht="15.75" customHeight="1">
      <c r="A98" s="24"/>
      <c r="B98" s="76"/>
      <c r="C98" s="24"/>
      <c r="D98" s="24"/>
      <c r="E98" s="24"/>
      <c r="F98" s="24"/>
      <c r="G98" s="24"/>
      <c r="H98" s="24"/>
      <c r="I98" s="24"/>
      <c r="J98" s="24"/>
      <c r="K98" s="24"/>
    </row>
    <row r="99" spans="1:11" ht="15.75" customHeight="1">
      <c r="A99" s="24"/>
      <c r="B99" s="76"/>
      <c r="C99" s="24"/>
      <c r="D99" s="24"/>
      <c r="E99" s="24"/>
      <c r="F99" s="24"/>
      <c r="G99" s="24"/>
      <c r="H99" s="24"/>
      <c r="I99" s="24"/>
      <c r="J99" s="24"/>
      <c r="K99" s="24"/>
    </row>
    <row r="100" spans="1:11" ht="15.75" customHeight="1">
      <c r="A100" s="24"/>
      <c r="B100" s="76"/>
      <c r="C100" s="24"/>
      <c r="D100" s="24"/>
      <c r="E100" s="24"/>
      <c r="F100" s="24"/>
      <c r="G100" s="24"/>
      <c r="H100" s="24"/>
      <c r="I100" s="24"/>
      <c r="J100" s="24"/>
      <c r="K100" s="24"/>
    </row>
    <row r="101" spans="1:11" ht="15.75" customHeight="1">
      <c r="A101" s="24"/>
      <c r="B101" s="76"/>
      <c r="C101" s="24"/>
      <c r="D101" s="24"/>
      <c r="E101" s="24"/>
      <c r="F101" s="24"/>
      <c r="G101" s="24"/>
      <c r="H101" s="24"/>
      <c r="I101" s="24"/>
      <c r="J101" s="24"/>
      <c r="K101" s="24"/>
    </row>
    <row r="102" spans="1:11" ht="15.75" customHeight="1">
      <c r="A102" s="24"/>
      <c r="B102" s="76"/>
      <c r="C102" s="24"/>
      <c r="D102" s="24"/>
      <c r="E102" s="24"/>
      <c r="F102" s="24"/>
      <c r="G102" s="24"/>
      <c r="H102" s="24"/>
      <c r="I102" s="24"/>
      <c r="J102" s="24"/>
      <c r="K102" s="24"/>
    </row>
    <row r="103" spans="1:11" ht="15.75" customHeight="1">
      <c r="A103" s="24"/>
      <c r="B103" s="76"/>
      <c r="C103" s="24"/>
      <c r="D103" s="24"/>
      <c r="E103" s="24"/>
      <c r="F103" s="24"/>
      <c r="G103" s="24"/>
      <c r="H103" s="24"/>
      <c r="I103" s="24"/>
      <c r="J103" s="24"/>
      <c r="K103" s="24"/>
    </row>
    <row r="104" spans="1:11" ht="15.75" customHeight="1">
      <c r="A104" s="24"/>
      <c r="B104" s="76"/>
      <c r="C104" s="24"/>
      <c r="D104" s="24"/>
      <c r="E104" s="24"/>
      <c r="F104" s="24"/>
      <c r="G104" s="24"/>
      <c r="H104" s="24"/>
      <c r="I104" s="24"/>
      <c r="J104" s="24"/>
      <c r="K104" s="24"/>
    </row>
    <row r="105" spans="1:11" ht="15.75" customHeight="1">
      <c r="A105" s="24"/>
      <c r="B105" s="76"/>
      <c r="C105" s="24"/>
      <c r="D105" s="24"/>
      <c r="E105" s="24"/>
      <c r="F105" s="24"/>
      <c r="G105" s="24"/>
      <c r="H105" s="24"/>
      <c r="I105" s="24"/>
      <c r="J105" s="24"/>
      <c r="K105" s="24"/>
    </row>
    <row r="106" spans="1:11" ht="15.75" customHeight="1">
      <c r="A106" s="24"/>
      <c r="B106" s="76"/>
      <c r="C106" s="24"/>
      <c r="D106" s="24"/>
      <c r="E106" s="24"/>
      <c r="F106" s="24"/>
      <c r="G106" s="24"/>
      <c r="H106" s="24"/>
      <c r="I106" s="24"/>
      <c r="J106" s="24"/>
      <c r="K106" s="24"/>
    </row>
    <row r="107" spans="1:11" ht="15.75" customHeight="1">
      <c r="A107" s="24"/>
      <c r="B107" s="76"/>
      <c r="C107" s="24"/>
      <c r="D107" s="24"/>
      <c r="E107" s="24"/>
      <c r="F107" s="24"/>
      <c r="G107" s="24"/>
      <c r="H107" s="24"/>
      <c r="I107" s="24"/>
      <c r="J107" s="24"/>
      <c r="K107" s="24"/>
    </row>
    <row r="108" spans="1:11" ht="15.75" customHeight="1">
      <c r="A108" s="24"/>
      <c r="B108" s="76"/>
      <c r="C108" s="24"/>
      <c r="D108" s="24"/>
      <c r="E108" s="24"/>
      <c r="F108" s="24"/>
      <c r="G108" s="24"/>
      <c r="H108" s="24"/>
      <c r="I108" s="24"/>
      <c r="J108" s="24"/>
      <c r="K108" s="24"/>
    </row>
    <row r="109" spans="1:11" ht="15.75" customHeight="1">
      <c r="A109" s="24"/>
      <c r="B109" s="76"/>
      <c r="C109" s="24"/>
      <c r="D109" s="24"/>
      <c r="E109" s="24"/>
      <c r="F109" s="24"/>
      <c r="G109" s="24"/>
      <c r="H109" s="24"/>
      <c r="I109" s="24"/>
      <c r="J109" s="24"/>
      <c r="K109" s="24"/>
    </row>
    <row r="110" spans="1:11" ht="15.75" customHeight="1">
      <c r="A110" s="24"/>
      <c r="B110" s="76"/>
      <c r="C110" s="24"/>
      <c r="D110" s="24"/>
      <c r="E110" s="24"/>
      <c r="F110" s="24"/>
      <c r="G110" s="24"/>
      <c r="H110" s="24"/>
      <c r="I110" s="24"/>
      <c r="J110" s="24"/>
      <c r="K110" s="24"/>
    </row>
    <row r="111" spans="1:11" ht="15.75" customHeight="1">
      <c r="A111" s="24"/>
      <c r="B111" s="76"/>
      <c r="C111" s="24"/>
      <c r="D111" s="24"/>
      <c r="E111" s="24"/>
      <c r="F111" s="24"/>
      <c r="G111" s="24"/>
      <c r="H111" s="24"/>
      <c r="I111" s="24"/>
      <c r="J111" s="24"/>
      <c r="K111" s="24"/>
    </row>
    <row r="112" spans="1:11" ht="15.75" customHeight="1">
      <c r="A112" s="24"/>
      <c r="B112" s="76"/>
      <c r="C112" s="24"/>
      <c r="D112" s="24"/>
      <c r="E112" s="24"/>
      <c r="F112" s="24"/>
      <c r="G112" s="24"/>
      <c r="H112" s="24"/>
      <c r="I112" s="24"/>
      <c r="J112" s="24"/>
      <c r="K112" s="24"/>
    </row>
    <row r="113" spans="1:11" ht="15.75" customHeight="1">
      <c r="A113" s="24"/>
      <c r="B113" s="76"/>
      <c r="C113" s="24"/>
      <c r="D113" s="24"/>
      <c r="E113" s="24"/>
      <c r="F113" s="24"/>
      <c r="G113" s="24"/>
      <c r="H113" s="24"/>
      <c r="I113" s="24"/>
      <c r="J113" s="24"/>
      <c r="K113" s="24"/>
    </row>
    <row r="114" spans="1:11" ht="15.75" customHeight="1">
      <c r="A114" s="24"/>
      <c r="B114" s="76"/>
      <c r="C114" s="24"/>
      <c r="D114" s="24"/>
      <c r="E114" s="24"/>
      <c r="F114" s="24"/>
      <c r="G114" s="24"/>
      <c r="H114" s="24"/>
      <c r="I114" s="24"/>
      <c r="J114" s="24"/>
      <c r="K114" s="24"/>
    </row>
    <row r="115" spans="1:11" ht="15.75" customHeight="1">
      <c r="A115" s="24"/>
      <c r="B115" s="76"/>
      <c r="C115" s="24"/>
      <c r="D115" s="24"/>
      <c r="E115" s="24"/>
      <c r="F115" s="24"/>
      <c r="G115" s="24"/>
      <c r="H115" s="24"/>
      <c r="I115" s="24"/>
      <c r="J115" s="24"/>
      <c r="K115" s="24"/>
    </row>
    <row r="116" spans="1:11" ht="15.75" customHeight="1">
      <c r="A116" s="24"/>
      <c r="B116" s="76"/>
      <c r="C116" s="24"/>
      <c r="D116" s="24"/>
      <c r="E116" s="24"/>
      <c r="F116" s="24"/>
      <c r="G116" s="24"/>
      <c r="H116" s="24"/>
      <c r="I116" s="24"/>
      <c r="J116" s="24"/>
      <c r="K116" s="24"/>
    </row>
    <row r="117" spans="1:11" ht="15.75" customHeight="1">
      <c r="A117" s="24"/>
      <c r="B117" s="76"/>
      <c r="C117" s="24"/>
      <c r="D117" s="24"/>
      <c r="E117" s="24"/>
      <c r="F117" s="24"/>
      <c r="G117" s="24"/>
      <c r="H117" s="24"/>
      <c r="I117" s="24"/>
      <c r="J117" s="24"/>
      <c r="K117" s="24"/>
    </row>
    <row r="118" spans="1:11" ht="15.75" customHeight="1">
      <c r="A118" s="24"/>
      <c r="B118" s="76"/>
      <c r="C118" s="24"/>
      <c r="D118" s="24"/>
      <c r="E118" s="24"/>
      <c r="F118" s="24"/>
      <c r="G118" s="24"/>
      <c r="H118" s="24"/>
      <c r="I118" s="24"/>
      <c r="J118" s="24"/>
      <c r="K118" s="24"/>
    </row>
    <row r="119" spans="1:11" ht="15.75" customHeight="1">
      <c r="A119" s="24"/>
      <c r="B119" s="76"/>
      <c r="C119" s="24"/>
      <c r="D119" s="24"/>
      <c r="E119" s="24"/>
      <c r="F119" s="24"/>
      <c r="G119" s="24"/>
      <c r="H119" s="24"/>
      <c r="I119" s="24"/>
      <c r="J119" s="24"/>
      <c r="K119" s="24"/>
    </row>
    <row r="120" spans="1:11" ht="15.75" customHeight="1">
      <c r="A120" s="24"/>
      <c r="B120" s="76"/>
      <c r="C120" s="24"/>
      <c r="D120" s="24"/>
      <c r="E120" s="24"/>
      <c r="F120" s="24"/>
      <c r="G120" s="24"/>
      <c r="H120" s="24"/>
      <c r="I120" s="24"/>
      <c r="J120" s="24"/>
      <c r="K120" s="24"/>
    </row>
    <row r="121" spans="1:11" ht="15.75" customHeight="1">
      <c r="A121" s="24"/>
      <c r="B121" s="76"/>
      <c r="C121" s="24"/>
      <c r="D121" s="24"/>
      <c r="E121" s="24"/>
      <c r="F121" s="24"/>
      <c r="G121" s="24"/>
      <c r="H121" s="24"/>
      <c r="I121" s="24"/>
      <c r="J121" s="24"/>
      <c r="K121" s="24"/>
    </row>
    <row r="122" spans="1:11" ht="15.75" customHeight="1">
      <c r="A122" s="24"/>
      <c r="B122" s="76"/>
      <c r="C122" s="24"/>
      <c r="D122" s="24"/>
      <c r="E122" s="24"/>
      <c r="F122" s="24"/>
      <c r="G122" s="24"/>
      <c r="H122" s="24"/>
      <c r="I122" s="24"/>
      <c r="J122" s="24"/>
      <c r="K122" s="24"/>
    </row>
    <row r="123" spans="1:11" ht="15.75" customHeight="1">
      <c r="A123" s="24"/>
      <c r="B123" s="76"/>
      <c r="C123" s="24"/>
      <c r="D123" s="24"/>
      <c r="E123" s="24"/>
      <c r="F123" s="24"/>
      <c r="G123" s="24"/>
      <c r="H123" s="24"/>
      <c r="I123" s="24"/>
      <c r="J123" s="24"/>
      <c r="K123" s="24"/>
    </row>
    <row r="124" spans="1:11" ht="15.75" customHeight="1">
      <c r="A124" s="24"/>
      <c r="B124" s="76"/>
      <c r="C124" s="24"/>
      <c r="D124" s="24"/>
      <c r="E124" s="24"/>
      <c r="F124" s="24"/>
      <c r="G124" s="24"/>
      <c r="H124" s="24"/>
      <c r="I124" s="24"/>
      <c r="J124" s="24"/>
      <c r="K124" s="24"/>
    </row>
    <row r="125" spans="1:11" ht="15.75" customHeight="1">
      <c r="A125" s="24"/>
      <c r="B125" s="76"/>
      <c r="C125" s="24"/>
      <c r="D125" s="24"/>
      <c r="E125" s="24"/>
      <c r="F125" s="24"/>
      <c r="G125" s="24"/>
      <c r="H125" s="24"/>
      <c r="I125" s="24"/>
      <c r="J125" s="24"/>
      <c r="K125" s="24"/>
    </row>
    <row r="126" spans="1:11" ht="15.75" customHeight="1">
      <c r="A126" s="24"/>
      <c r="B126" s="76"/>
      <c r="C126" s="24"/>
      <c r="D126" s="24"/>
      <c r="E126" s="24"/>
      <c r="F126" s="24"/>
      <c r="G126" s="24"/>
      <c r="H126" s="24"/>
      <c r="I126" s="24"/>
      <c r="J126" s="24"/>
      <c r="K126" s="24"/>
    </row>
    <row r="127" spans="1:11" ht="15.75" customHeight="1">
      <c r="A127" s="24"/>
      <c r="B127" s="76"/>
      <c r="C127" s="24"/>
      <c r="D127" s="24"/>
      <c r="E127" s="24"/>
      <c r="F127" s="24"/>
      <c r="G127" s="24"/>
      <c r="H127" s="24"/>
      <c r="I127" s="24"/>
      <c r="J127" s="24"/>
      <c r="K127" s="24"/>
    </row>
    <row r="128" spans="1:11" ht="15.75" customHeight="1">
      <c r="A128" s="24"/>
      <c r="B128" s="76"/>
      <c r="C128" s="24"/>
      <c r="D128" s="24"/>
      <c r="E128" s="24"/>
      <c r="F128" s="24"/>
      <c r="G128" s="24"/>
      <c r="H128" s="24"/>
      <c r="I128" s="24"/>
      <c r="J128" s="24"/>
      <c r="K128" s="24"/>
    </row>
    <row r="129" spans="1:11" ht="15.75" customHeight="1">
      <c r="A129" s="24"/>
      <c r="B129" s="76"/>
      <c r="C129" s="24"/>
      <c r="D129" s="24"/>
      <c r="E129" s="24"/>
      <c r="F129" s="24"/>
      <c r="G129" s="24"/>
      <c r="H129" s="24"/>
      <c r="I129" s="24"/>
      <c r="J129" s="24"/>
      <c r="K129" s="24"/>
    </row>
    <row r="130" spans="1:11" ht="15.75" customHeight="1">
      <c r="A130" s="24"/>
      <c r="B130" s="76"/>
      <c r="C130" s="24"/>
      <c r="D130" s="24"/>
      <c r="E130" s="24"/>
      <c r="F130" s="24"/>
      <c r="G130" s="24"/>
      <c r="H130" s="24"/>
      <c r="I130" s="24"/>
      <c r="J130" s="24"/>
      <c r="K130" s="24"/>
    </row>
    <row r="131" spans="1:11" ht="15.75" customHeight="1">
      <c r="A131" s="24"/>
      <c r="B131" s="76"/>
      <c r="C131" s="24"/>
      <c r="D131" s="24"/>
      <c r="E131" s="24"/>
      <c r="F131" s="24"/>
      <c r="G131" s="24"/>
      <c r="H131" s="24"/>
      <c r="I131" s="24"/>
      <c r="J131" s="24"/>
      <c r="K131" s="24"/>
    </row>
    <row r="132" spans="1:11" ht="15.75" customHeight="1">
      <c r="A132" s="24"/>
      <c r="B132" s="76"/>
      <c r="C132" s="24"/>
      <c r="D132" s="24"/>
      <c r="E132" s="24"/>
      <c r="F132" s="24"/>
      <c r="G132" s="24"/>
      <c r="H132" s="24"/>
      <c r="I132" s="24"/>
      <c r="J132" s="24"/>
      <c r="K132" s="24"/>
    </row>
    <row r="133" spans="1:11" ht="15.75" customHeight="1">
      <c r="A133" s="24"/>
      <c r="B133" s="76"/>
      <c r="C133" s="24"/>
      <c r="D133" s="24"/>
      <c r="E133" s="24"/>
      <c r="F133" s="24"/>
      <c r="G133" s="24"/>
      <c r="H133" s="24"/>
      <c r="I133" s="24"/>
      <c r="J133" s="24"/>
      <c r="K133" s="24"/>
    </row>
    <row r="134" spans="1:11" ht="15.75" customHeight="1">
      <c r="A134" s="24"/>
      <c r="B134" s="76"/>
      <c r="C134" s="24"/>
      <c r="D134" s="24"/>
      <c r="E134" s="24"/>
      <c r="F134" s="24"/>
      <c r="G134" s="24"/>
      <c r="H134" s="24"/>
      <c r="I134" s="24"/>
      <c r="J134" s="24"/>
      <c r="K134" s="24"/>
    </row>
    <row r="135" spans="1:11" ht="15.75" customHeight="1">
      <c r="A135" s="24"/>
      <c r="B135" s="76"/>
      <c r="C135" s="24"/>
      <c r="D135" s="24"/>
      <c r="E135" s="24"/>
      <c r="F135" s="24"/>
      <c r="G135" s="24"/>
      <c r="H135" s="24"/>
      <c r="I135" s="24"/>
      <c r="J135" s="24"/>
      <c r="K135" s="24"/>
    </row>
    <row r="136" spans="1:11" ht="15.75" customHeight="1">
      <c r="A136" s="24"/>
      <c r="B136" s="76"/>
      <c r="C136" s="24"/>
      <c r="D136" s="24"/>
      <c r="E136" s="24"/>
      <c r="F136" s="24"/>
      <c r="G136" s="24"/>
      <c r="H136" s="24"/>
      <c r="I136" s="24"/>
      <c r="J136" s="24"/>
      <c r="K136" s="24"/>
    </row>
    <row r="137" spans="1:11" ht="15.75" customHeight="1">
      <c r="A137" s="24"/>
      <c r="B137" s="76"/>
      <c r="C137" s="24"/>
      <c r="D137" s="24"/>
      <c r="E137" s="24"/>
      <c r="F137" s="24"/>
      <c r="G137" s="24"/>
      <c r="H137" s="24"/>
      <c r="I137" s="24"/>
      <c r="J137" s="24"/>
      <c r="K137" s="24"/>
    </row>
    <row r="138" spans="1:11" ht="15.75" customHeight="1">
      <c r="A138" s="24"/>
      <c r="B138" s="76"/>
      <c r="C138" s="24"/>
      <c r="D138" s="24"/>
      <c r="E138" s="24"/>
      <c r="F138" s="24"/>
      <c r="G138" s="24"/>
      <c r="H138" s="24"/>
      <c r="I138" s="24"/>
      <c r="J138" s="24"/>
      <c r="K138" s="24"/>
    </row>
    <row r="139" spans="1:11" ht="15.75" customHeight="1">
      <c r="A139" s="24"/>
      <c r="B139" s="76"/>
      <c r="C139" s="24"/>
      <c r="D139" s="24"/>
      <c r="E139" s="24"/>
      <c r="F139" s="24"/>
      <c r="G139" s="24"/>
      <c r="H139" s="24"/>
      <c r="I139" s="24"/>
      <c r="J139" s="24"/>
      <c r="K139" s="24"/>
    </row>
    <row r="140" spans="1:11" ht="15.75" customHeight="1">
      <c r="A140" s="24"/>
      <c r="B140" s="76"/>
      <c r="C140" s="24"/>
      <c r="D140" s="24"/>
      <c r="E140" s="24"/>
      <c r="F140" s="24"/>
      <c r="G140" s="24"/>
      <c r="H140" s="24"/>
      <c r="I140" s="24"/>
      <c r="J140" s="24"/>
      <c r="K140" s="24"/>
    </row>
    <row r="141" spans="1:11" ht="15.75" customHeight="1">
      <c r="A141" s="24"/>
      <c r="B141" s="76"/>
      <c r="C141" s="24"/>
      <c r="D141" s="24"/>
      <c r="E141" s="24"/>
      <c r="F141" s="24"/>
      <c r="G141" s="24"/>
      <c r="H141" s="24"/>
      <c r="I141" s="24"/>
      <c r="J141" s="24"/>
      <c r="K141" s="24"/>
    </row>
    <row r="142" spans="1:11" ht="15.75" customHeight="1">
      <c r="A142" s="24"/>
      <c r="B142" s="76"/>
      <c r="C142" s="24"/>
      <c r="D142" s="24"/>
      <c r="E142" s="24"/>
      <c r="F142" s="24"/>
      <c r="G142" s="24"/>
      <c r="H142" s="24"/>
      <c r="I142" s="24"/>
      <c r="J142" s="24"/>
      <c r="K142" s="24"/>
    </row>
    <row r="143" spans="1:11" ht="15.75" customHeight="1">
      <c r="A143" s="24"/>
      <c r="B143" s="76"/>
      <c r="C143" s="24"/>
      <c r="D143" s="24"/>
      <c r="E143" s="24"/>
      <c r="F143" s="24"/>
      <c r="G143" s="24"/>
      <c r="H143" s="24"/>
      <c r="I143" s="24"/>
      <c r="J143" s="24"/>
      <c r="K143" s="24"/>
    </row>
    <row r="144" spans="1:11" ht="15.75" customHeight="1">
      <c r="A144" s="24"/>
      <c r="B144" s="76"/>
      <c r="C144" s="24"/>
      <c r="D144" s="24"/>
      <c r="E144" s="24"/>
      <c r="F144" s="24"/>
      <c r="G144" s="24"/>
      <c r="H144" s="24"/>
      <c r="I144" s="24"/>
      <c r="J144" s="24"/>
      <c r="K144" s="24"/>
    </row>
    <row r="145" spans="1:11" ht="15.75" customHeight="1">
      <c r="A145" s="24"/>
      <c r="B145" s="76"/>
      <c r="C145" s="24"/>
      <c r="D145" s="24"/>
      <c r="E145" s="24"/>
      <c r="F145" s="24"/>
      <c r="G145" s="24"/>
      <c r="H145" s="24"/>
      <c r="I145" s="24"/>
      <c r="J145" s="24"/>
      <c r="K145" s="24"/>
    </row>
    <row r="146" spans="1:11" ht="15.75" customHeight="1">
      <c r="A146" s="24"/>
      <c r="B146" s="76"/>
      <c r="C146" s="24"/>
      <c r="D146" s="24"/>
      <c r="E146" s="24"/>
      <c r="F146" s="24"/>
      <c r="G146" s="24"/>
      <c r="H146" s="24"/>
      <c r="I146" s="24"/>
      <c r="J146" s="24"/>
      <c r="K146" s="24"/>
    </row>
    <row r="147" spans="1:11" ht="15.75" customHeight="1">
      <c r="A147" s="24"/>
      <c r="B147" s="76"/>
      <c r="C147" s="24"/>
      <c r="D147" s="24"/>
      <c r="E147" s="24"/>
      <c r="F147" s="24"/>
      <c r="G147" s="24"/>
      <c r="H147" s="24"/>
      <c r="I147" s="24"/>
      <c r="J147" s="24"/>
      <c r="K147" s="24"/>
    </row>
    <row r="148" spans="1:11" ht="15.75" customHeight="1">
      <c r="A148" s="24"/>
      <c r="B148" s="76"/>
      <c r="C148" s="24"/>
      <c r="D148" s="24"/>
      <c r="E148" s="24"/>
      <c r="F148" s="24"/>
      <c r="G148" s="24"/>
      <c r="H148" s="24"/>
      <c r="I148" s="24"/>
      <c r="J148" s="24"/>
      <c r="K148" s="24"/>
    </row>
    <row r="149" spans="1:11" ht="15.75" customHeight="1">
      <c r="A149" s="24"/>
      <c r="B149" s="76"/>
      <c r="C149" s="24"/>
      <c r="D149" s="24"/>
      <c r="E149" s="24"/>
      <c r="F149" s="24"/>
      <c r="G149" s="24"/>
      <c r="H149" s="24"/>
      <c r="I149" s="24"/>
      <c r="J149" s="24"/>
      <c r="K149" s="24"/>
    </row>
    <row r="150" spans="1:11" ht="15.75" customHeight="1">
      <c r="A150" s="24"/>
      <c r="B150" s="76"/>
      <c r="C150" s="24"/>
      <c r="D150" s="24"/>
      <c r="E150" s="24"/>
      <c r="F150" s="24"/>
      <c r="G150" s="24"/>
      <c r="H150" s="24"/>
      <c r="I150" s="24"/>
      <c r="J150" s="24"/>
      <c r="K150" s="24"/>
    </row>
    <row r="151" spans="1:11" ht="15.75" customHeight="1">
      <c r="A151" s="24"/>
      <c r="B151" s="76"/>
      <c r="C151" s="24"/>
      <c r="D151" s="24"/>
      <c r="E151" s="24"/>
      <c r="F151" s="24"/>
      <c r="G151" s="24"/>
      <c r="H151" s="24"/>
      <c r="I151" s="24"/>
      <c r="J151" s="24"/>
      <c r="K151" s="24"/>
    </row>
    <row r="152" spans="1:11" ht="15.75" customHeight="1">
      <c r="A152" s="24"/>
      <c r="B152" s="76"/>
      <c r="C152" s="24"/>
      <c r="D152" s="24"/>
      <c r="E152" s="24"/>
      <c r="F152" s="24"/>
      <c r="G152" s="24"/>
      <c r="H152" s="24"/>
      <c r="I152" s="24"/>
      <c r="J152" s="24"/>
      <c r="K152" s="24"/>
    </row>
    <row r="153" spans="1:11" ht="15.75" customHeight="1">
      <c r="A153" s="24"/>
      <c r="B153" s="76"/>
      <c r="C153" s="24"/>
      <c r="D153" s="24"/>
      <c r="E153" s="24"/>
      <c r="F153" s="24"/>
      <c r="G153" s="24"/>
      <c r="H153" s="24"/>
      <c r="I153" s="24"/>
      <c r="J153" s="24"/>
      <c r="K153" s="24"/>
    </row>
    <row r="154" spans="1:11" ht="15.75" customHeight="1">
      <c r="A154" s="24"/>
      <c r="B154" s="76"/>
      <c r="C154" s="24"/>
      <c r="D154" s="24"/>
      <c r="E154" s="24"/>
      <c r="F154" s="24"/>
      <c r="G154" s="24"/>
      <c r="H154" s="24"/>
      <c r="I154" s="24"/>
      <c r="J154" s="24"/>
      <c r="K154" s="24"/>
    </row>
    <row r="155" spans="1:11" ht="15.75" customHeight="1">
      <c r="A155" s="24"/>
      <c r="B155" s="76"/>
      <c r="C155" s="24"/>
      <c r="D155" s="24"/>
      <c r="E155" s="24"/>
      <c r="F155" s="24"/>
      <c r="G155" s="24"/>
      <c r="H155" s="24"/>
      <c r="I155" s="24"/>
      <c r="J155" s="24"/>
      <c r="K155" s="24"/>
    </row>
    <row r="156" spans="1:11" ht="15.75" customHeight="1">
      <c r="A156" s="24"/>
      <c r="B156" s="76"/>
      <c r="C156" s="24"/>
      <c r="D156" s="24"/>
      <c r="E156" s="24"/>
      <c r="F156" s="24"/>
      <c r="G156" s="24"/>
      <c r="H156" s="24"/>
      <c r="I156" s="24"/>
      <c r="J156" s="24"/>
      <c r="K156" s="24"/>
    </row>
    <row r="157" spans="1:11" ht="15.75" customHeight="1">
      <c r="A157" s="24"/>
      <c r="B157" s="76"/>
      <c r="C157" s="24"/>
      <c r="D157" s="24"/>
      <c r="E157" s="24"/>
      <c r="F157" s="24"/>
      <c r="G157" s="24"/>
      <c r="H157" s="24"/>
      <c r="I157" s="24"/>
      <c r="J157" s="24"/>
      <c r="K157" s="24"/>
    </row>
    <row r="158" spans="1:11" ht="15.75" customHeight="1">
      <c r="A158" s="24"/>
      <c r="B158" s="76"/>
      <c r="C158" s="24"/>
      <c r="D158" s="24"/>
      <c r="E158" s="24"/>
      <c r="F158" s="24"/>
      <c r="G158" s="24"/>
      <c r="H158" s="24"/>
      <c r="I158" s="24"/>
      <c r="J158" s="24"/>
      <c r="K158" s="24"/>
    </row>
    <row r="159" spans="1:11" ht="15.75" customHeight="1">
      <c r="A159" s="24"/>
      <c r="B159" s="76"/>
      <c r="C159" s="24"/>
      <c r="D159" s="24"/>
      <c r="E159" s="24"/>
      <c r="F159" s="24"/>
      <c r="G159" s="24"/>
      <c r="H159" s="24"/>
      <c r="I159" s="24"/>
      <c r="J159" s="24"/>
      <c r="K159" s="24"/>
    </row>
    <row r="160" spans="1:11" ht="15.75" customHeight="1">
      <c r="A160" s="24"/>
      <c r="B160" s="76"/>
      <c r="C160" s="24"/>
      <c r="D160" s="24"/>
      <c r="E160" s="24"/>
      <c r="F160" s="24"/>
      <c r="G160" s="24"/>
      <c r="H160" s="24"/>
      <c r="I160" s="24"/>
      <c r="J160" s="24"/>
      <c r="K160" s="24"/>
    </row>
    <row r="161" spans="1:11" ht="15.75" customHeight="1">
      <c r="A161" s="24"/>
      <c r="B161" s="76"/>
      <c r="C161" s="24"/>
      <c r="D161" s="24"/>
      <c r="E161" s="24"/>
      <c r="F161" s="24"/>
      <c r="G161" s="24"/>
      <c r="H161" s="24"/>
      <c r="I161" s="24"/>
      <c r="J161" s="24"/>
      <c r="K161" s="24"/>
    </row>
    <row r="162" spans="1:11" ht="15.75" customHeight="1">
      <c r="A162" s="24"/>
      <c r="B162" s="76"/>
      <c r="C162" s="24"/>
      <c r="D162" s="24"/>
      <c r="E162" s="24"/>
      <c r="F162" s="24"/>
      <c r="G162" s="24"/>
      <c r="H162" s="24"/>
      <c r="I162" s="24"/>
      <c r="J162" s="24"/>
      <c r="K162" s="24"/>
    </row>
    <row r="163" spans="1:11" ht="15.75" customHeight="1">
      <c r="A163" s="24"/>
      <c r="B163" s="76"/>
      <c r="C163" s="24"/>
      <c r="D163" s="24"/>
      <c r="E163" s="24"/>
      <c r="F163" s="24"/>
      <c r="G163" s="24"/>
      <c r="H163" s="24"/>
      <c r="I163" s="24"/>
      <c r="J163" s="24"/>
      <c r="K163" s="24"/>
    </row>
    <row r="164" spans="1:11" ht="15.75" customHeight="1">
      <c r="A164" s="24"/>
      <c r="B164" s="76"/>
      <c r="C164" s="24"/>
      <c r="D164" s="24"/>
      <c r="E164" s="24"/>
      <c r="F164" s="24"/>
      <c r="G164" s="24"/>
      <c r="H164" s="24"/>
      <c r="I164" s="24"/>
      <c r="J164" s="24"/>
      <c r="K164" s="24"/>
    </row>
    <row r="165" spans="1:11" ht="15.75" customHeight="1">
      <c r="A165" s="24"/>
      <c r="B165" s="76"/>
      <c r="C165" s="24"/>
      <c r="D165" s="24"/>
      <c r="E165" s="24"/>
      <c r="F165" s="24"/>
      <c r="G165" s="24"/>
      <c r="H165" s="24"/>
      <c r="I165" s="24"/>
      <c r="J165" s="24"/>
      <c r="K165" s="24"/>
    </row>
    <row r="166" spans="1:11" ht="15.75" customHeight="1">
      <c r="A166" s="24"/>
      <c r="B166" s="76"/>
      <c r="C166" s="24"/>
      <c r="D166" s="24"/>
      <c r="E166" s="24"/>
      <c r="F166" s="24"/>
      <c r="G166" s="24"/>
      <c r="H166" s="24"/>
      <c r="I166" s="24"/>
      <c r="J166" s="24"/>
      <c r="K166" s="24"/>
    </row>
    <row r="167" spans="1:11" ht="15.75" customHeight="1">
      <c r="A167" s="24"/>
      <c r="B167" s="76"/>
      <c r="C167" s="24"/>
      <c r="D167" s="24"/>
      <c r="E167" s="24"/>
      <c r="F167" s="24"/>
      <c r="G167" s="24"/>
      <c r="H167" s="24"/>
      <c r="I167" s="24"/>
      <c r="J167" s="24"/>
      <c r="K167" s="24"/>
    </row>
    <row r="168" spans="1:11" ht="15.75" customHeight="1">
      <c r="A168" s="24"/>
      <c r="B168" s="76"/>
      <c r="C168" s="24"/>
      <c r="D168" s="24"/>
      <c r="E168" s="24"/>
      <c r="F168" s="24"/>
      <c r="G168" s="24"/>
      <c r="H168" s="24"/>
      <c r="I168" s="24"/>
      <c r="J168" s="24"/>
      <c r="K168" s="24"/>
    </row>
    <row r="169" spans="1:11" ht="15.75" customHeight="1">
      <c r="A169" s="24"/>
      <c r="B169" s="76"/>
      <c r="C169" s="24"/>
      <c r="D169" s="24"/>
      <c r="E169" s="24"/>
      <c r="F169" s="24"/>
      <c r="G169" s="24"/>
      <c r="H169" s="24"/>
      <c r="I169" s="24"/>
      <c r="J169" s="24"/>
      <c r="K169" s="24"/>
    </row>
    <row r="170" spans="1:11" ht="15.75" customHeight="1">
      <c r="A170" s="24"/>
      <c r="B170" s="76"/>
      <c r="C170" s="24"/>
      <c r="D170" s="24"/>
      <c r="E170" s="24"/>
      <c r="F170" s="24"/>
      <c r="G170" s="24"/>
      <c r="H170" s="24"/>
      <c r="I170" s="24"/>
      <c r="J170" s="24"/>
      <c r="K170" s="24"/>
    </row>
    <row r="171" spans="1:11" ht="15.75" customHeight="1">
      <c r="A171" s="24"/>
      <c r="B171" s="76"/>
      <c r="C171" s="24"/>
      <c r="D171" s="24"/>
      <c r="E171" s="24"/>
      <c r="F171" s="24"/>
      <c r="G171" s="24"/>
      <c r="H171" s="24"/>
      <c r="I171" s="24"/>
      <c r="J171" s="24"/>
      <c r="K171" s="24"/>
    </row>
    <row r="172" spans="1:11" ht="15.75" customHeight="1">
      <c r="A172" s="24"/>
      <c r="B172" s="76"/>
      <c r="C172" s="24"/>
      <c r="D172" s="24"/>
      <c r="E172" s="24"/>
      <c r="F172" s="24"/>
      <c r="G172" s="24"/>
      <c r="H172" s="24"/>
      <c r="I172" s="24"/>
      <c r="J172" s="24"/>
      <c r="K172" s="24"/>
    </row>
    <row r="173" spans="1:11" ht="15.75" customHeight="1">
      <c r="A173" s="24"/>
      <c r="B173" s="76"/>
      <c r="C173" s="24"/>
      <c r="D173" s="24"/>
      <c r="E173" s="24"/>
      <c r="F173" s="24"/>
      <c r="G173" s="24"/>
      <c r="H173" s="24"/>
      <c r="I173" s="24"/>
      <c r="J173" s="24"/>
      <c r="K173" s="24"/>
    </row>
    <row r="174" spans="1:11" ht="15.75" customHeight="1">
      <c r="A174" s="24"/>
      <c r="B174" s="76"/>
      <c r="C174" s="24"/>
      <c r="D174" s="24"/>
      <c r="E174" s="24"/>
      <c r="F174" s="24"/>
      <c r="G174" s="24"/>
      <c r="H174" s="24"/>
      <c r="I174" s="24"/>
      <c r="J174" s="24"/>
      <c r="K174" s="24"/>
    </row>
    <row r="175" spans="1:11" ht="15.75" customHeight="1">
      <c r="A175" s="24"/>
      <c r="B175" s="76"/>
      <c r="C175" s="24"/>
      <c r="D175" s="24"/>
      <c r="E175" s="24"/>
      <c r="F175" s="24"/>
      <c r="G175" s="24"/>
      <c r="H175" s="24"/>
      <c r="I175" s="24"/>
      <c r="J175" s="24"/>
      <c r="K175" s="24"/>
    </row>
    <row r="176" spans="1:11" ht="15.75" customHeight="1">
      <c r="A176" s="24"/>
      <c r="B176" s="76"/>
      <c r="C176" s="24"/>
      <c r="D176" s="24"/>
      <c r="E176" s="24"/>
      <c r="F176" s="24"/>
      <c r="G176" s="24"/>
      <c r="H176" s="24"/>
      <c r="I176" s="24"/>
      <c r="J176" s="24"/>
      <c r="K176" s="24"/>
    </row>
    <row r="177" spans="1:11" ht="15.75" customHeight="1">
      <c r="A177" s="24"/>
      <c r="B177" s="76"/>
      <c r="C177" s="24"/>
      <c r="D177" s="24"/>
      <c r="E177" s="24"/>
      <c r="F177" s="24"/>
      <c r="G177" s="24"/>
      <c r="H177" s="24"/>
      <c r="I177" s="24"/>
      <c r="J177" s="24"/>
      <c r="K177" s="24"/>
    </row>
    <row r="178" spans="1:11" ht="15.75" customHeight="1">
      <c r="A178" s="24"/>
      <c r="B178" s="76"/>
      <c r="C178" s="24"/>
      <c r="D178" s="24"/>
      <c r="E178" s="24"/>
      <c r="F178" s="24"/>
      <c r="G178" s="24"/>
      <c r="H178" s="24"/>
      <c r="I178" s="24"/>
      <c r="J178" s="24"/>
      <c r="K178" s="24"/>
    </row>
    <row r="179" spans="1:11" ht="15.75" customHeight="1">
      <c r="A179" s="24"/>
      <c r="B179" s="76"/>
      <c r="C179" s="24"/>
      <c r="D179" s="24"/>
      <c r="E179" s="24"/>
      <c r="F179" s="24"/>
      <c r="G179" s="24"/>
      <c r="H179" s="24"/>
      <c r="I179" s="24"/>
      <c r="J179" s="24"/>
      <c r="K179" s="24"/>
    </row>
    <row r="180" spans="1:11" ht="15.75" customHeight="1">
      <c r="A180" s="24"/>
      <c r="B180" s="76"/>
      <c r="C180" s="24"/>
      <c r="D180" s="24"/>
      <c r="E180" s="24"/>
      <c r="F180" s="24"/>
      <c r="G180" s="24"/>
      <c r="H180" s="24"/>
      <c r="I180" s="24"/>
      <c r="J180" s="24"/>
      <c r="K180" s="24"/>
    </row>
    <row r="181" spans="1:11" ht="15.75" customHeight="1">
      <c r="A181" s="24"/>
      <c r="B181" s="76"/>
      <c r="C181" s="24"/>
      <c r="D181" s="24"/>
      <c r="E181" s="24"/>
      <c r="F181" s="24"/>
      <c r="G181" s="24"/>
      <c r="H181" s="24"/>
      <c r="I181" s="24"/>
      <c r="J181" s="24"/>
      <c r="K181" s="24"/>
    </row>
    <row r="182" spans="1:11" ht="15.75" customHeight="1">
      <c r="A182" s="24"/>
      <c r="B182" s="76"/>
      <c r="C182" s="24"/>
      <c r="D182" s="24"/>
      <c r="E182" s="24"/>
      <c r="F182" s="24"/>
      <c r="G182" s="24"/>
      <c r="H182" s="24"/>
      <c r="I182" s="24"/>
      <c r="J182" s="24"/>
      <c r="K182" s="24"/>
    </row>
    <row r="183" spans="1:11" ht="15.75" customHeight="1">
      <c r="A183" s="24"/>
      <c r="B183" s="76"/>
      <c r="C183" s="24"/>
      <c r="D183" s="24"/>
      <c r="E183" s="24"/>
      <c r="F183" s="24"/>
      <c r="G183" s="24"/>
      <c r="H183" s="24"/>
      <c r="I183" s="24"/>
      <c r="J183" s="24"/>
      <c r="K183" s="24"/>
    </row>
    <row r="184" spans="1:11" ht="15.75" customHeight="1">
      <c r="A184" s="24"/>
      <c r="B184" s="76"/>
      <c r="C184" s="24"/>
      <c r="D184" s="24"/>
      <c r="E184" s="24"/>
      <c r="F184" s="24"/>
      <c r="G184" s="24"/>
      <c r="H184" s="24"/>
      <c r="I184" s="24"/>
      <c r="J184" s="24"/>
      <c r="K184" s="24"/>
    </row>
    <row r="185" spans="1:11" ht="15.75" customHeight="1">
      <c r="A185" s="24"/>
      <c r="B185" s="76"/>
      <c r="C185" s="24"/>
      <c r="D185" s="24"/>
      <c r="E185" s="24"/>
      <c r="F185" s="24"/>
      <c r="G185" s="24"/>
      <c r="H185" s="24"/>
      <c r="I185" s="24"/>
      <c r="J185" s="24"/>
      <c r="K185" s="24"/>
    </row>
    <row r="186" spans="1:11" ht="15.75" customHeight="1">
      <c r="A186" s="24"/>
      <c r="B186" s="76"/>
      <c r="C186" s="24"/>
      <c r="D186" s="24"/>
      <c r="E186" s="24"/>
      <c r="F186" s="24"/>
      <c r="G186" s="24"/>
      <c r="H186" s="24"/>
      <c r="I186" s="24"/>
      <c r="J186" s="24"/>
      <c r="K186" s="24"/>
    </row>
    <row r="187" spans="1:11" ht="15.75" customHeight="1">
      <c r="A187" s="24"/>
      <c r="B187" s="76"/>
      <c r="C187" s="24"/>
      <c r="D187" s="24"/>
      <c r="E187" s="24"/>
      <c r="F187" s="24"/>
      <c r="G187" s="24"/>
      <c r="H187" s="24"/>
      <c r="I187" s="24"/>
      <c r="J187" s="24"/>
      <c r="K187" s="24"/>
    </row>
    <row r="188" spans="1:11" ht="15.75" customHeight="1">
      <c r="A188" s="24"/>
      <c r="B188" s="76"/>
      <c r="C188" s="24"/>
      <c r="D188" s="24"/>
      <c r="E188" s="24"/>
      <c r="F188" s="24"/>
      <c r="G188" s="24"/>
      <c r="H188" s="24"/>
      <c r="I188" s="24"/>
      <c r="J188" s="24"/>
      <c r="K188" s="24"/>
    </row>
    <row r="189" spans="1:11" ht="15.75" customHeight="1">
      <c r="A189" s="24"/>
      <c r="B189" s="76"/>
      <c r="C189" s="24"/>
      <c r="D189" s="24"/>
      <c r="E189" s="24"/>
      <c r="F189" s="24"/>
      <c r="G189" s="24"/>
      <c r="H189" s="24"/>
      <c r="I189" s="24"/>
      <c r="J189" s="24"/>
      <c r="K189" s="24"/>
    </row>
    <row r="190" spans="1:11" ht="15.75" customHeight="1">
      <c r="A190" s="24"/>
      <c r="B190" s="76"/>
      <c r="C190" s="24"/>
      <c r="D190" s="24"/>
      <c r="E190" s="24"/>
      <c r="F190" s="24"/>
      <c r="G190" s="24"/>
      <c r="H190" s="24"/>
      <c r="I190" s="24"/>
      <c r="J190" s="24"/>
      <c r="K190" s="24"/>
    </row>
    <row r="191" spans="1:11" ht="15.75" customHeight="1">
      <c r="A191" s="24"/>
      <c r="B191" s="76"/>
      <c r="C191" s="24"/>
      <c r="D191" s="24"/>
      <c r="E191" s="24"/>
      <c r="F191" s="24"/>
      <c r="G191" s="24"/>
      <c r="H191" s="24"/>
      <c r="I191" s="24"/>
      <c r="J191" s="24"/>
      <c r="K191" s="24"/>
    </row>
    <row r="192" spans="1:11" ht="15.75" customHeight="1">
      <c r="A192" s="24"/>
      <c r="B192" s="76"/>
      <c r="C192" s="24"/>
      <c r="D192" s="24"/>
      <c r="E192" s="24"/>
      <c r="F192" s="24"/>
      <c r="G192" s="24"/>
      <c r="H192" s="24"/>
      <c r="I192" s="24"/>
      <c r="J192" s="24"/>
      <c r="K192" s="24"/>
    </row>
    <row r="193" spans="1:11" ht="15.75" customHeight="1">
      <c r="A193" s="24"/>
      <c r="B193" s="76"/>
      <c r="C193" s="24"/>
      <c r="D193" s="24"/>
      <c r="E193" s="24"/>
      <c r="F193" s="24"/>
      <c r="G193" s="24"/>
      <c r="H193" s="24"/>
      <c r="I193" s="24"/>
      <c r="J193" s="24"/>
      <c r="K193" s="24"/>
    </row>
    <row r="194" spans="1:11" ht="15.75" customHeight="1">
      <c r="A194" s="24"/>
      <c r="B194" s="76"/>
      <c r="C194" s="24"/>
      <c r="D194" s="24"/>
      <c r="E194" s="24"/>
      <c r="F194" s="24"/>
      <c r="G194" s="24"/>
      <c r="H194" s="24"/>
      <c r="I194" s="24"/>
      <c r="J194" s="24"/>
      <c r="K194" s="24"/>
    </row>
    <row r="195" spans="1:11" ht="15.75" customHeight="1">
      <c r="A195" s="24"/>
      <c r="B195" s="76"/>
      <c r="C195" s="24"/>
      <c r="D195" s="24"/>
      <c r="E195" s="24"/>
      <c r="F195" s="24"/>
      <c r="G195" s="24"/>
      <c r="H195" s="24"/>
      <c r="I195" s="24"/>
      <c r="J195" s="24"/>
      <c r="K195" s="24"/>
    </row>
    <row r="196" spans="1:11" ht="15.75" customHeight="1">
      <c r="A196" s="24"/>
      <c r="B196" s="76"/>
      <c r="C196" s="24"/>
      <c r="D196" s="24"/>
      <c r="E196" s="24"/>
      <c r="F196" s="24"/>
      <c r="G196" s="24"/>
      <c r="H196" s="24"/>
      <c r="I196" s="24"/>
      <c r="J196" s="24"/>
      <c r="K196" s="24"/>
    </row>
    <row r="197" spans="1:11" ht="15.75" customHeight="1">
      <c r="A197" s="24"/>
      <c r="B197" s="76"/>
      <c r="C197" s="24"/>
      <c r="D197" s="24"/>
      <c r="E197" s="24"/>
      <c r="F197" s="24"/>
      <c r="G197" s="24"/>
      <c r="H197" s="24"/>
      <c r="I197" s="24"/>
      <c r="J197" s="24"/>
      <c r="K197" s="24"/>
    </row>
    <row r="198" spans="1:11" ht="15.75" customHeight="1">
      <c r="A198" s="24"/>
      <c r="B198" s="76"/>
      <c r="C198" s="24"/>
      <c r="D198" s="24"/>
      <c r="E198" s="24"/>
      <c r="F198" s="24"/>
      <c r="G198" s="24"/>
      <c r="H198" s="24"/>
      <c r="I198" s="24"/>
      <c r="J198" s="24"/>
      <c r="K198" s="24"/>
    </row>
    <row r="199" spans="1:11" ht="15.75" customHeight="1">
      <c r="A199" s="24"/>
      <c r="B199" s="76"/>
      <c r="C199" s="24"/>
      <c r="D199" s="24"/>
      <c r="E199" s="24"/>
      <c r="F199" s="24"/>
      <c r="G199" s="24"/>
      <c r="H199" s="24"/>
      <c r="I199" s="24"/>
      <c r="J199" s="24"/>
      <c r="K199" s="24"/>
    </row>
    <row r="200" spans="1:11" ht="15.75" customHeight="1">
      <c r="A200" s="24"/>
      <c r="B200" s="76"/>
      <c r="C200" s="24"/>
      <c r="D200" s="24"/>
      <c r="E200" s="24"/>
      <c r="F200" s="24"/>
      <c r="G200" s="24"/>
      <c r="H200" s="24"/>
      <c r="I200" s="24"/>
      <c r="J200" s="24"/>
      <c r="K200" s="24"/>
    </row>
    <row r="201" spans="1:11" ht="15.75" customHeight="1">
      <c r="A201" s="24"/>
      <c r="B201" s="76"/>
      <c r="C201" s="24"/>
      <c r="D201" s="24"/>
      <c r="E201" s="24"/>
      <c r="F201" s="24"/>
      <c r="G201" s="24"/>
      <c r="H201" s="24"/>
      <c r="I201" s="24"/>
      <c r="J201" s="24"/>
      <c r="K201" s="24"/>
    </row>
    <row r="202" spans="1:11" ht="15.75" customHeight="1">
      <c r="A202" s="24"/>
      <c r="B202" s="76"/>
      <c r="C202" s="24"/>
      <c r="D202" s="24"/>
      <c r="E202" s="24"/>
      <c r="F202" s="24"/>
      <c r="G202" s="24"/>
      <c r="H202" s="24"/>
      <c r="I202" s="24"/>
      <c r="J202" s="24"/>
      <c r="K202" s="24"/>
    </row>
    <row r="203" spans="1:11" ht="15.75" customHeight="1">
      <c r="A203" s="24"/>
      <c r="B203" s="76"/>
      <c r="C203" s="24"/>
      <c r="D203" s="24"/>
      <c r="E203" s="24"/>
      <c r="F203" s="24"/>
      <c r="G203" s="24"/>
      <c r="H203" s="24"/>
      <c r="I203" s="24"/>
      <c r="J203" s="24"/>
      <c r="K203" s="24"/>
    </row>
    <row r="204" spans="1:11" ht="15.75" customHeight="1">
      <c r="A204" s="24"/>
      <c r="B204" s="76"/>
      <c r="C204" s="24"/>
      <c r="D204" s="24"/>
      <c r="E204" s="24"/>
      <c r="F204" s="24"/>
      <c r="G204" s="24"/>
      <c r="H204" s="24"/>
      <c r="I204" s="24"/>
      <c r="J204" s="24"/>
      <c r="K204" s="24"/>
    </row>
    <row r="205" spans="1:11" ht="15.75" customHeight="1">
      <c r="A205" s="24"/>
      <c r="B205" s="76"/>
      <c r="C205" s="24"/>
      <c r="D205" s="24"/>
      <c r="E205" s="24"/>
      <c r="F205" s="24"/>
      <c r="G205" s="24"/>
      <c r="H205" s="24"/>
      <c r="I205" s="24"/>
      <c r="J205" s="24"/>
      <c r="K205" s="24"/>
    </row>
    <row r="206" spans="1:11" ht="15.75" customHeight="1">
      <c r="A206" s="24"/>
      <c r="B206" s="76"/>
      <c r="C206" s="24"/>
      <c r="D206" s="24"/>
      <c r="E206" s="24"/>
      <c r="F206" s="24"/>
      <c r="G206" s="24"/>
      <c r="H206" s="24"/>
      <c r="I206" s="24"/>
      <c r="J206" s="24"/>
      <c r="K206" s="24"/>
    </row>
    <row r="207" spans="1:11" ht="15.75" customHeight="1">
      <c r="A207" s="24"/>
      <c r="B207" s="76"/>
      <c r="C207" s="24"/>
      <c r="D207" s="24"/>
      <c r="E207" s="24"/>
      <c r="F207" s="24"/>
      <c r="G207" s="24"/>
      <c r="H207" s="24"/>
      <c r="I207" s="24"/>
      <c r="J207" s="24"/>
      <c r="K207" s="24"/>
    </row>
    <row r="208" spans="1:11" ht="15.75" customHeight="1">
      <c r="A208" s="24"/>
      <c r="B208" s="76"/>
      <c r="C208" s="24"/>
      <c r="D208" s="24"/>
      <c r="E208" s="24"/>
      <c r="F208" s="24"/>
      <c r="G208" s="24"/>
      <c r="H208" s="24"/>
      <c r="I208" s="24"/>
      <c r="J208" s="24"/>
      <c r="K208" s="24"/>
    </row>
    <row r="209" spans="1:11" ht="15.75" customHeight="1">
      <c r="A209" s="24"/>
      <c r="B209" s="76"/>
      <c r="C209" s="24"/>
      <c r="D209" s="24"/>
      <c r="E209" s="24"/>
      <c r="F209" s="24"/>
      <c r="G209" s="24"/>
      <c r="H209" s="24"/>
      <c r="I209" s="24"/>
      <c r="J209" s="24"/>
      <c r="K209" s="24"/>
    </row>
    <row r="210" spans="1:11" ht="15.75" customHeight="1">
      <c r="A210" s="24"/>
      <c r="B210" s="76"/>
      <c r="C210" s="24"/>
      <c r="D210" s="24"/>
      <c r="E210" s="24"/>
      <c r="F210" s="24"/>
      <c r="G210" s="24"/>
      <c r="H210" s="24"/>
      <c r="I210" s="24"/>
      <c r="J210" s="24"/>
      <c r="K210" s="24"/>
    </row>
    <row r="211" spans="1:11" ht="15.75" customHeight="1">
      <c r="A211" s="24"/>
      <c r="B211" s="76"/>
      <c r="C211" s="24"/>
      <c r="D211" s="24"/>
      <c r="E211" s="24"/>
      <c r="F211" s="24"/>
      <c r="G211" s="24"/>
      <c r="H211" s="24"/>
      <c r="I211" s="24"/>
      <c r="J211" s="24"/>
      <c r="K211" s="24"/>
    </row>
    <row r="212" spans="1:11" ht="15.75" customHeight="1">
      <c r="A212" s="24"/>
      <c r="B212" s="76"/>
      <c r="C212" s="24"/>
      <c r="D212" s="24"/>
      <c r="E212" s="24"/>
      <c r="F212" s="24"/>
      <c r="G212" s="24"/>
      <c r="H212" s="24"/>
      <c r="I212" s="24"/>
      <c r="J212" s="24"/>
      <c r="K212" s="24"/>
    </row>
    <row r="213" spans="1:11" ht="15.75" customHeight="1">
      <c r="A213" s="24"/>
      <c r="B213" s="76"/>
      <c r="C213" s="24"/>
      <c r="D213" s="24"/>
      <c r="E213" s="24"/>
      <c r="F213" s="24"/>
      <c r="G213" s="24"/>
      <c r="H213" s="24"/>
      <c r="I213" s="24"/>
      <c r="J213" s="24"/>
      <c r="K213" s="24"/>
    </row>
    <row r="214" spans="1:11" ht="15.75" customHeight="1">
      <c r="A214" s="24"/>
      <c r="B214" s="76"/>
      <c r="C214" s="24"/>
      <c r="D214" s="24"/>
      <c r="E214" s="24"/>
      <c r="F214" s="24"/>
      <c r="G214" s="24"/>
      <c r="H214" s="24"/>
      <c r="I214" s="24"/>
      <c r="J214" s="24"/>
      <c r="K214" s="24"/>
    </row>
    <row r="215" spans="1:11" ht="15.75" customHeight="1">
      <c r="A215" s="24"/>
      <c r="B215" s="76"/>
      <c r="C215" s="24"/>
      <c r="D215" s="24"/>
      <c r="E215" s="24"/>
      <c r="F215" s="24"/>
      <c r="G215" s="24"/>
      <c r="H215" s="24"/>
      <c r="I215" s="24"/>
      <c r="J215" s="24"/>
      <c r="K215" s="24"/>
    </row>
    <row r="216" spans="1:11" ht="15.75" customHeight="1">
      <c r="A216" s="24"/>
      <c r="B216" s="76"/>
      <c r="C216" s="24"/>
      <c r="D216" s="24"/>
      <c r="E216" s="24"/>
      <c r="F216" s="24"/>
      <c r="G216" s="24"/>
      <c r="H216" s="24"/>
      <c r="I216" s="24"/>
      <c r="J216" s="24"/>
      <c r="K216" s="24"/>
    </row>
    <row r="217" spans="1:11" ht="15.75" customHeight="1">
      <c r="A217" s="24"/>
      <c r="B217" s="76"/>
      <c r="C217" s="24"/>
      <c r="D217" s="24"/>
      <c r="E217" s="24"/>
      <c r="F217" s="24"/>
      <c r="G217" s="24"/>
      <c r="H217" s="24"/>
      <c r="I217" s="24"/>
      <c r="J217" s="24"/>
      <c r="K217" s="24"/>
    </row>
    <row r="218" spans="1:11" ht="15.75" customHeight="1">
      <c r="A218" s="24"/>
      <c r="B218" s="76"/>
      <c r="C218" s="24"/>
      <c r="D218" s="24"/>
      <c r="E218" s="24"/>
      <c r="F218" s="24"/>
      <c r="G218" s="24"/>
      <c r="H218" s="24"/>
      <c r="I218" s="24"/>
      <c r="J218" s="24"/>
      <c r="K218" s="24"/>
    </row>
    <row r="219" spans="1:11" ht="15.75" customHeight="1">
      <c r="A219" s="24"/>
      <c r="B219" s="76"/>
      <c r="C219" s="24"/>
      <c r="D219" s="24"/>
      <c r="E219" s="24"/>
      <c r="F219" s="24"/>
      <c r="G219" s="24"/>
      <c r="H219" s="24"/>
      <c r="I219" s="24"/>
      <c r="J219" s="24"/>
      <c r="K219" s="24"/>
    </row>
    <row r="220" spans="1:11" ht="15.75" customHeight="1">
      <c r="A220" s="24"/>
      <c r="B220" s="76"/>
      <c r="C220" s="24"/>
      <c r="D220" s="24"/>
      <c r="E220" s="24"/>
      <c r="F220" s="24"/>
      <c r="G220" s="24"/>
      <c r="H220" s="24"/>
      <c r="I220" s="24"/>
      <c r="J220" s="24"/>
      <c r="K220" s="24"/>
    </row>
    <row r="221" spans="1:11" ht="15.75" customHeight="1">
      <c r="A221" s="24"/>
      <c r="B221" s="76"/>
      <c r="C221" s="24"/>
      <c r="D221" s="24"/>
      <c r="E221" s="24"/>
      <c r="F221" s="24"/>
      <c r="G221" s="24"/>
      <c r="H221" s="24"/>
      <c r="I221" s="24"/>
      <c r="J221" s="24"/>
      <c r="K221" s="24"/>
    </row>
    <row r="222" spans="1:11" ht="15.75" customHeight="1">
      <c r="A222" s="24"/>
      <c r="B222" s="76"/>
      <c r="C222" s="24"/>
      <c r="D222" s="24"/>
      <c r="E222" s="24"/>
      <c r="F222" s="24"/>
      <c r="G222" s="24"/>
      <c r="H222" s="24"/>
      <c r="I222" s="24"/>
      <c r="J222" s="24"/>
      <c r="K222" s="24"/>
    </row>
    <row r="223" spans="1:11" ht="15.75" customHeight="1">
      <c r="A223" s="24"/>
      <c r="B223" s="76"/>
      <c r="C223" s="24"/>
      <c r="D223" s="24"/>
      <c r="E223" s="24"/>
      <c r="F223" s="24"/>
      <c r="G223" s="24"/>
      <c r="H223" s="24"/>
      <c r="I223" s="24"/>
      <c r="J223" s="24"/>
      <c r="K223" s="24"/>
    </row>
    <row r="224" spans="1:11" ht="15.75" customHeight="1">
      <c r="A224" s="24"/>
      <c r="B224" s="76"/>
      <c r="C224" s="24"/>
      <c r="D224" s="24"/>
      <c r="E224" s="24"/>
      <c r="F224" s="24"/>
      <c r="G224" s="24"/>
      <c r="H224" s="24"/>
      <c r="I224" s="24"/>
      <c r="J224" s="24"/>
      <c r="K224" s="24"/>
    </row>
    <row r="225" spans="1:11" ht="15.75" customHeight="1">
      <c r="A225" s="24"/>
      <c r="B225" s="76"/>
      <c r="C225" s="24"/>
      <c r="D225" s="24"/>
      <c r="E225" s="24"/>
      <c r="F225" s="24"/>
      <c r="G225" s="24"/>
      <c r="H225" s="24"/>
      <c r="I225" s="24"/>
      <c r="J225" s="24"/>
      <c r="K225" s="24"/>
    </row>
    <row r="226" spans="1:11" ht="15.75" customHeight="1">
      <c r="A226" s="24"/>
      <c r="B226" s="76"/>
      <c r="C226" s="24"/>
      <c r="D226" s="24"/>
      <c r="E226" s="24"/>
      <c r="F226" s="24"/>
      <c r="G226" s="24"/>
      <c r="H226" s="24"/>
      <c r="I226" s="24"/>
      <c r="J226" s="24"/>
      <c r="K226" s="24"/>
    </row>
    <row r="227" spans="1:11" ht="15.75" customHeight="1">
      <c r="A227" s="24"/>
      <c r="B227" s="76"/>
      <c r="C227" s="24"/>
      <c r="D227" s="24"/>
      <c r="E227" s="24"/>
      <c r="F227" s="24"/>
      <c r="G227" s="24"/>
      <c r="H227" s="24"/>
      <c r="I227" s="24"/>
      <c r="J227" s="24"/>
      <c r="K227" s="24"/>
    </row>
    <row r="228" spans="1:11" ht="15.75" customHeight="1">
      <c r="A228" s="24"/>
      <c r="B228" s="76"/>
      <c r="C228" s="24"/>
      <c r="D228" s="24"/>
      <c r="E228" s="24"/>
      <c r="F228" s="24"/>
      <c r="G228" s="24"/>
      <c r="H228" s="24"/>
      <c r="I228" s="24"/>
      <c r="J228" s="24"/>
      <c r="K228" s="24"/>
    </row>
    <row r="229" spans="1:11" ht="15.75" customHeight="1">
      <c r="A229" s="24"/>
      <c r="B229" s="76"/>
      <c r="C229" s="24"/>
      <c r="D229" s="24"/>
      <c r="E229" s="24"/>
      <c r="F229" s="24"/>
      <c r="G229" s="24"/>
      <c r="H229" s="24"/>
      <c r="I229" s="24"/>
      <c r="J229" s="24"/>
      <c r="K229" s="24"/>
    </row>
    <row r="230" spans="1:11" ht="15.75" customHeight="1">
      <c r="A230" s="24"/>
      <c r="B230" s="76"/>
      <c r="C230" s="24"/>
      <c r="D230" s="24"/>
      <c r="E230" s="24"/>
      <c r="F230" s="24"/>
      <c r="G230" s="24"/>
      <c r="H230" s="24"/>
      <c r="I230" s="24"/>
      <c r="J230" s="24"/>
      <c r="K230" s="24"/>
    </row>
    <row r="231" spans="1:11" ht="15.75" customHeight="1">
      <c r="A231" s="24"/>
      <c r="B231" s="76"/>
      <c r="C231" s="24"/>
      <c r="D231" s="24"/>
      <c r="E231" s="24"/>
      <c r="F231" s="24"/>
      <c r="G231" s="24"/>
      <c r="H231" s="24"/>
      <c r="I231" s="24"/>
      <c r="J231" s="24"/>
      <c r="K231" s="24"/>
    </row>
    <row r="232" spans="1:11" ht="15.75" customHeight="1">
      <c r="A232" s="24"/>
      <c r="B232" s="76"/>
      <c r="C232" s="24"/>
      <c r="D232" s="24"/>
      <c r="E232" s="24"/>
      <c r="F232" s="24"/>
      <c r="G232" s="24"/>
      <c r="H232" s="24"/>
      <c r="I232" s="24"/>
      <c r="J232" s="24"/>
      <c r="K232" s="24"/>
    </row>
    <row r="233" spans="1:11" ht="15.75" customHeight="1">
      <c r="A233" s="24"/>
      <c r="B233" s="76"/>
      <c r="C233" s="24"/>
      <c r="D233" s="24"/>
      <c r="E233" s="24"/>
      <c r="F233" s="24"/>
      <c r="G233" s="24"/>
      <c r="H233" s="24"/>
      <c r="I233" s="24"/>
      <c r="J233" s="24"/>
      <c r="K233" s="24"/>
    </row>
    <row r="234" spans="1:11" ht="15.75" customHeight="1">
      <c r="A234" s="24"/>
      <c r="B234" s="76"/>
      <c r="C234" s="24"/>
      <c r="D234" s="24"/>
      <c r="E234" s="24"/>
      <c r="F234" s="24"/>
      <c r="G234" s="24"/>
      <c r="H234" s="24"/>
      <c r="I234" s="24"/>
      <c r="J234" s="24"/>
      <c r="K234" s="24"/>
    </row>
    <row r="235" spans="1:11" ht="15.75" customHeight="1">
      <c r="A235" s="24"/>
      <c r="B235" s="76"/>
      <c r="C235" s="24"/>
      <c r="D235" s="24"/>
      <c r="E235" s="24"/>
      <c r="F235" s="24"/>
      <c r="G235" s="24"/>
      <c r="H235" s="24"/>
      <c r="I235" s="24"/>
      <c r="J235" s="24"/>
      <c r="K235" s="24"/>
    </row>
    <row r="236" spans="1:11" ht="15.75" customHeight="1">
      <c r="A236" s="24"/>
      <c r="B236" s="76"/>
      <c r="C236" s="24"/>
      <c r="D236" s="24"/>
      <c r="E236" s="24"/>
      <c r="F236" s="24"/>
      <c r="G236" s="24"/>
      <c r="H236" s="24"/>
      <c r="I236" s="24"/>
      <c r="J236" s="24"/>
      <c r="K236" s="24"/>
    </row>
    <row r="237" spans="1:11" ht="15.75" customHeight="1">
      <c r="A237" s="24"/>
      <c r="B237" s="76"/>
      <c r="C237" s="24"/>
      <c r="D237" s="24"/>
      <c r="E237" s="24"/>
      <c r="F237" s="24"/>
      <c r="G237" s="24"/>
      <c r="H237" s="24"/>
      <c r="I237" s="24"/>
      <c r="J237" s="24"/>
      <c r="K237" s="24"/>
    </row>
    <row r="238" spans="1:11" ht="15.75" customHeight="1">
      <c r="A238" s="24"/>
      <c r="B238" s="76"/>
      <c r="C238" s="24"/>
      <c r="D238" s="24"/>
      <c r="E238" s="24"/>
      <c r="F238" s="24"/>
      <c r="G238" s="24"/>
      <c r="H238" s="24"/>
      <c r="I238" s="24"/>
      <c r="J238" s="24"/>
      <c r="K238" s="24"/>
    </row>
    <row r="239" spans="1:11" ht="15.75" customHeight="1">
      <c r="A239" s="24"/>
      <c r="B239" s="76"/>
      <c r="C239" s="24"/>
      <c r="D239" s="24"/>
      <c r="E239" s="24"/>
      <c r="F239" s="24"/>
      <c r="G239" s="24"/>
      <c r="H239" s="24"/>
      <c r="I239" s="24"/>
      <c r="J239" s="24"/>
      <c r="K239" s="24"/>
    </row>
    <row r="240" spans="1:11" ht="15.75" customHeight="1">
      <c r="A240" s="24"/>
      <c r="B240" s="76"/>
      <c r="C240" s="24"/>
      <c r="D240" s="24"/>
      <c r="E240" s="24"/>
      <c r="F240" s="24"/>
      <c r="G240" s="24"/>
      <c r="H240" s="24"/>
      <c r="I240" s="24"/>
      <c r="J240" s="24"/>
      <c r="K240" s="24"/>
    </row>
    <row r="241" spans="1:11" ht="15.75" customHeight="1">
      <c r="A241" s="24"/>
      <c r="B241" s="76"/>
      <c r="C241" s="24"/>
      <c r="D241" s="24"/>
      <c r="E241" s="24"/>
      <c r="F241" s="24"/>
      <c r="G241" s="24"/>
      <c r="H241" s="24"/>
      <c r="I241" s="24"/>
      <c r="J241" s="24"/>
      <c r="K241" s="24"/>
    </row>
    <row r="242" spans="1:11" ht="15.75" customHeight="1">
      <c r="A242" s="24"/>
      <c r="B242" s="76"/>
      <c r="C242" s="24"/>
      <c r="D242" s="24"/>
      <c r="E242" s="24"/>
      <c r="F242" s="24"/>
      <c r="G242" s="24"/>
      <c r="H242" s="24"/>
      <c r="I242" s="24"/>
      <c r="J242" s="24"/>
      <c r="K242" s="24"/>
    </row>
    <row r="243" spans="1:11" ht="15.75" customHeight="1">
      <c r="A243" s="24"/>
      <c r="B243" s="76"/>
      <c r="C243" s="24"/>
      <c r="D243" s="24"/>
      <c r="E243" s="24"/>
      <c r="F243" s="24"/>
      <c r="G243" s="24"/>
      <c r="H243" s="24"/>
      <c r="I243" s="24"/>
      <c r="J243" s="24"/>
      <c r="K243" s="24"/>
    </row>
    <row r="244" spans="1:11" ht="15.75" customHeight="1">
      <c r="A244" s="24"/>
      <c r="B244" s="76"/>
      <c r="C244" s="24"/>
      <c r="D244" s="24"/>
      <c r="E244" s="24"/>
      <c r="F244" s="24"/>
      <c r="G244" s="24"/>
      <c r="H244" s="24"/>
      <c r="I244" s="24"/>
      <c r="J244" s="24"/>
      <c r="K244" s="24"/>
    </row>
    <row r="245" spans="1:11" ht="15.75" customHeight="1">
      <c r="A245" s="24"/>
      <c r="B245" s="76"/>
      <c r="C245" s="24"/>
      <c r="D245" s="24"/>
      <c r="E245" s="24"/>
      <c r="F245" s="24"/>
      <c r="G245" s="24"/>
      <c r="H245" s="24"/>
      <c r="I245" s="24"/>
      <c r="J245" s="24"/>
      <c r="K245" s="24"/>
    </row>
    <row r="246" spans="1:11" ht="15.75" customHeight="1">
      <c r="A246" s="24"/>
      <c r="B246" s="76"/>
      <c r="C246" s="24"/>
      <c r="D246" s="24"/>
      <c r="E246" s="24"/>
      <c r="F246" s="24"/>
      <c r="G246" s="24"/>
      <c r="H246" s="24"/>
      <c r="I246" s="24"/>
      <c r="J246" s="24"/>
      <c r="K246" s="24"/>
    </row>
    <row r="247" spans="1:11" ht="15.75" customHeight="1">
      <c r="A247" s="24"/>
      <c r="B247" s="76"/>
      <c r="C247" s="24"/>
      <c r="D247" s="24"/>
      <c r="E247" s="24"/>
      <c r="F247" s="24"/>
      <c r="G247" s="24"/>
      <c r="H247" s="24"/>
      <c r="I247" s="24"/>
      <c r="J247" s="24"/>
      <c r="K247" s="24"/>
    </row>
  </sheetData>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E3819500-7EBB-4639-B061-F509F6BEB46E}">
          <x14:formula1>
            <xm:f>Справочник!#REF!</xm:f>
          </x14:formula1>
          <xm:sqref>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0A3F7-511F-49E5-9410-F71A5D8C071A}">
  <sheetPr codeName="Лист4"/>
  <dimension ref="A1:CP20"/>
  <sheetViews>
    <sheetView zoomScale="112" workbookViewId="0">
      <pane xSplit="3" ySplit="3" topLeftCell="D4" activePane="bottomRight" state="frozen"/>
      <selection pane="topRight" activeCell="D1" sqref="D1"/>
      <selection pane="bottomLeft" activeCell="A4" sqref="A4"/>
      <selection pane="bottomRight" activeCell="B1" sqref="B1"/>
    </sheetView>
  </sheetViews>
  <sheetFormatPr defaultColWidth="8.85546875" defaultRowHeight="15"/>
  <cols>
    <col min="1" max="1" width="5" customWidth="1"/>
    <col min="2" max="2" width="41.140625" customWidth="1"/>
    <col min="3" max="3" width="12.7109375" customWidth="1"/>
    <col min="4" max="4" width="13.85546875" bestFit="1" customWidth="1"/>
    <col min="5" max="5" width="13.42578125" bestFit="1" customWidth="1"/>
    <col min="6" max="6" width="13.7109375" bestFit="1" customWidth="1"/>
    <col min="7" max="7" width="13.42578125" bestFit="1" customWidth="1"/>
    <col min="8" max="8" width="13.5703125" bestFit="1" customWidth="1"/>
    <col min="9" max="9" width="13.85546875" bestFit="1" customWidth="1"/>
    <col min="10" max="10" width="13.42578125" bestFit="1" customWidth="1"/>
    <col min="11" max="11" width="13.7109375" bestFit="1" customWidth="1"/>
    <col min="12" max="12" width="13.42578125" bestFit="1" customWidth="1"/>
    <col min="13" max="13" width="13.5703125" bestFit="1" customWidth="1"/>
    <col min="14" max="14" width="13.85546875" bestFit="1" customWidth="1"/>
    <col min="15" max="15" width="13.42578125" bestFit="1" customWidth="1"/>
    <col min="16" max="16" width="13.7109375" bestFit="1" customWidth="1"/>
    <col min="17" max="17" width="13.42578125" bestFit="1" customWidth="1"/>
    <col min="18" max="18" width="13.5703125" bestFit="1" customWidth="1"/>
    <col min="19" max="19" width="13.85546875" bestFit="1" customWidth="1"/>
    <col min="20" max="20" width="13.42578125" bestFit="1" customWidth="1"/>
    <col min="21" max="21" width="13.7109375" bestFit="1" customWidth="1"/>
    <col min="22" max="22" width="13.42578125" bestFit="1" customWidth="1"/>
    <col min="23" max="23" width="13.5703125" bestFit="1" customWidth="1"/>
    <col min="24" max="24" width="13.85546875" bestFit="1" customWidth="1"/>
    <col min="25" max="25" width="13.42578125" bestFit="1" customWidth="1"/>
    <col min="26" max="26" width="13.5703125" bestFit="1" customWidth="1"/>
    <col min="27" max="27" width="13.28515625" bestFit="1" customWidth="1"/>
    <col min="28" max="28" width="13.42578125" bestFit="1" customWidth="1"/>
    <col min="29" max="29" width="13.7109375" bestFit="1" customWidth="1"/>
    <col min="30" max="30" width="13.28515625" bestFit="1" customWidth="1"/>
    <col min="31" max="31" width="13.5703125" bestFit="1" customWidth="1"/>
    <col min="32" max="32" width="13.28515625" bestFit="1" customWidth="1"/>
    <col min="33" max="33" width="13.42578125" bestFit="1" customWidth="1"/>
    <col min="34" max="34" width="13.7109375" bestFit="1" customWidth="1"/>
    <col min="35" max="35" width="13.28515625" bestFit="1" customWidth="1"/>
    <col min="36" max="36" width="13.5703125" bestFit="1" customWidth="1"/>
    <col min="37" max="37" width="13.28515625" bestFit="1" customWidth="1"/>
    <col min="38" max="38" width="13.42578125" bestFit="1" customWidth="1"/>
    <col min="39" max="39" width="13.7109375" bestFit="1" customWidth="1"/>
    <col min="40" max="40" width="13.28515625" bestFit="1" customWidth="1"/>
    <col min="41" max="41" width="13.5703125" bestFit="1" customWidth="1"/>
    <col min="42" max="42" width="13.28515625" bestFit="1" customWidth="1"/>
    <col min="43" max="43" width="13.42578125" bestFit="1" customWidth="1"/>
    <col min="44" max="44" width="13.7109375" bestFit="1" customWidth="1"/>
    <col min="45" max="45" width="13.28515625" bestFit="1" customWidth="1"/>
    <col min="46" max="46" width="13.5703125" bestFit="1" customWidth="1"/>
    <col min="47" max="47" width="13.28515625" bestFit="1" customWidth="1"/>
    <col min="48" max="48" width="13.5703125" bestFit="1" customWidth="1"/>
    <col min="49" max="49" width="13.85546875" bestFit="1" customWidth="1"/>
    <col min="50" max="50" width="13.42578125" bestFit="1" customWidth="1"/>
    <col min="51" max="51" width="13.7109375" bestFit="1" customWidth="1"/>
    <col min="52" max="52" width="13.42578125" bestFit="1" customWidth="1"/>
    <col min="53" max="53" width="13.5703125" bestFit="1" customWidth="1"/>
    <col min="54" max="54" width="13.85546875" bestFit="1" customWidth="1"/>
    <col min="55" max="55" width="13.42578125" bestFit="1" customWidth="1"/>
    <col min="56" max="56" width="13.7109375" bestFit="1" customWidth="1"/>
    <col min="57" max="57" width="13.42578125" bestFit="1" customWidth="1"/>
    <col min="58" max="58" width="13.5703125" bestFit="1" customWidth="1"/>
    <col min="59" max="59" width="13.85546875" bestFit="1" customWidth="1"/>
    <col min="60" max="60" width="13.42578125" bestFit="1" customWidth="1"/>
    <col min="61" max="61" width="13.7109375" bestFit="1" customWidth="1"/>
    <col min="62" max="62" width="13.42578125" bestFit="1" customWidth="1"/>
    <col min="63" max="63" width="13.5703125" bestFit="1" customWidth="1"/>
    <col min="64" max="64" width="13.85546875" bestFit="1" customWidth="1"/>
    <col min="65" max="65" width="13.42578125" bestFit="1" customWidth="1"/>
    <col min="66" max="66" width="13.7109375" bestFit="1" customWidth="1"/>
    <col min="67" max="67" width="13.42578125" bestFit="1" customWidth="1"/>
    <col min="68" max="68" width="13.5703125" bestFit="1"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Отчет!A5</f>
        <v>Поступления по контрактам [Income]</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Справочник!D2</f>
        <v xml:space="preserve">Аванс </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Справочник!D3</f>
        <v>Промежуточное выполнение</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Справочник!D4</f>
        <v>Окончательный расчёт</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Справочник!D5</f>
        <v>Гарантийное удержание</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IF(Справочник!D6="","",Справочник!D6)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IF(Справочник!D7="","",Справочник!D7)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IF(Справочник!D8="","",Справочник!D8)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IF(Справочник!D9="","",Справочник!D9)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IF(Справочник!D10="","",Справочник!D10)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IF(Справочник!D11="","",Справочник!D11)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IF(Справочник!D12="","",Справочник!D12)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IF(Справочник!D13="","",Справочник!D13)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IF(Справочник!D14="","",Справочник!D14)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IF(Справочник!D15="","",Справочник!D15)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IF(Справочник!D16="","",Справочник!D16)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IF(Справочник!D17="","",Справочник!D17)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IF(Справочник!D18="","",Справочник!D18)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F9F35-077D-4AA0-B9A2-D4E428972701}">
  <sheetPr codeName="Лист5"/>
  <dimension ref="A1:CP51"/>
  <sheetViews>
    <sheetView zoomScale="112" workbookViewId="0">
      <pane xSplit="3" ySplit="3" topLeftCell="S4" activePane="bottomRight" state="frozen"/>
      <selection pane="topRight" activeCell="D1" sqref="D1"/>
      <selection pane="bottomLeft" activeCell="A4" sqref="A4"/>
      <selection pane="bottomRight"/>
    </sheetView>
  </sheetViews>
  <sheetFormatPr defaultRowHeight="15"/>
  <cols>
    <col min="1" max="1" width="5" customWidth="1"/>
    <col min="2" max="2" width="41.140625"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Отчет!A6</f>
        <v>Прочие операционные поступления [Income]</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Справочник!E2</f>
        <v>Дополнительные работы и услуги</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Справочник!E3</f>
        <v>Компенсации от заказчика</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Справочник!E4</f>
        <v>Возмещение затрат / штрафы</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Справочник!E5</f>
        <v>Сопутствующие услуги по операционной деятельности</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IF(Справочник!E6="","",Справочник!E6)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IF(Справочник!E7="","",Справочник!E7)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IF(Справочник!E8="","",Справочник!E8)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IF(Справочник!E9="","",Справочник!E9)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IF(Справочник!E10="","",Справочник!E10)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IF(Справочник!E11="","",Справочник!E11)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IF(Справочник!E12="","",Справочник!E12)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IF(Справочник!E13="","",Справочник!E13)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IF(Справочник!E14="","",Справочник!E14)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IF(Справочник!E15="","",Справочник!E15)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IF(Справочник!E16="","",Справочник!E16)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IF(Справочник!E17="","",Справочник!E17)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IF(Справочник!E18="","",Справочник!E18)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50790-34D9-446D-B994-61DB749C02CB}">
  <sheetPr codeName="Лист6"/>
  <dimension ref="A1:CP51"/>
  <sheetViews>
    <sheetView tabSelected="1" workbookViewId="0">
      <pane xSplit="3" ySplit="3" topLeftCell="J4" activePane="bottomRight" state="frozen"/>
      <selection pane="topRight" activeCell="D1" sqref="D1"/>
      <selection pane="bottomLeft" activeCell="A4" sqref="A4"/>
      <selection pane="bottomRight"/>
    </sheetView>
  </sheetViews>
  <sheetFormatPr defaultRowHeight="15"/>
  <cols>
    <col min="1" max="1" width="5" customWidth="1"/>
    <col min="2" max="2" width="51.140625" bestFit="1"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 min="26" max="26" width="13.5703125" bestFit="1" customWidth="1"/>
    <col min="27" max="27" width="13.28515625" bestFit="1" customWidth="1"/>
    <col min="28" max="28" width="13.42578125" bestFit="1" customWidth="1"/>
    <col min="29" max="29" width="13.7109375" bestFit="1" customWidth="1"/>
    <col min="30" max="30" width="13.28515625" bestFit="1" customWidth="1"/>
    <col min="31" max="31" width="13.5703125" bestFit="1" customWidth="1"/>
    <col min="32" max="32" width="13.28515625" bestFit="1" customWidth="1"/>
    <col min="33" max="33" width="13.42578125" bestFit="1" customWidth="1"/>
    <col min="34" max="34" width="13.7109375" bestFit="1" customWidth="1"/>
    <col min="35" max="35" width="13.28515625" bestFit="1" customWidth="1"/>
    <col min="36" max="36" width="13.5703125" bestFit="1" customWidth="1"/>
    <col min="37" max="37" width="13.28515625" bestFit="1" customWidth="1"/>
    <col min="38" max="38" width="13.42578125" bestFit="1" customWidth="1"/>
    <col min="39" max="39" width="13.7109375" bestFit="1" customWidth="1"/>
    <col min="40" max="40" width="13.28515625" bestFit="1" customWidth="1"/>
    <col min="41" max="41" width="13.5703125" bestFit="1" customWidth="1"/>
    <col min="42" max="42" width="13.28515625" bestFit="1" customWidth="1"/>
    <col min="43" max="43" width="13.42578125" bestFit="1" customWidth="1"/>
    <col min="44" max="44" width="13.7109375" bestFit="1" customWidth="1"/>
    <col min="45" max="45" width="13.28515625" bestFit="1" customWidth="1"/>
    <col min="46" max="46" width="13.5703125" bestFit="1" customWidth="1"/>
    <col min="47" max="47" width="13.28515625" bestFit="1" customWidth="1"/>
    <col min="48" max="48" width="13.5703125" bestFit="1" customWidth="1"/>
    <col min="49" max="49" width="13.85546875" bestFit="1" customWidth="1"/>
    <col min="50" max="50" width="13.42578125" bestFit="1" customWidth="1"/>
    <col min="51" max="51" width="13.7109375" bestFit="1" customWidth="1"/>
    <col min="52" max="52" width="13.42578125" bestFit="1" customWidth="1"/>
    <col min="53" max="53" width="13.5703125" bestFit="1" customWidth="1"/>
    <col min="54" max="54" width="13.85546875" bestFit="1" customWidth="1"/>
    <col min="55" max="55" width="13.42578125" bestFit="1" customWidth="1"/>
    <col min="56" max="56" width="13.7109375" bestFit="1" customWidth="1"/>
    <col min="57" max="57" width="13.42578125" bestFit="1" customWidth="1"/>
    <col min="58" max="58" width="13.5703125" bestFit="1" customWidth="1"/>
    <col min="59" max="59" width="13.85546875" bestFit="1" customWidth="1"/>
    <col min="60" max="60" width="13.42578125" bestFit="1" customWidth="1"/>
    <col min="61" max="61" width="13.7109375" bestFit="1" customWidth="1"/>
    <col min="62" max="62" width="13.42578125" bestFit="1" customWidth="1"/>
    <col min="63" max="63" width="13.5703125" bestFit="1" customWidth="1"/>
    <col min="64" max="64" width="13.85546875" bestFit="1" customWidth="1"/>
    <col min="65" max="65" width="13.42578125" bestFit="1" customWidth="1"/>
    <col min="66" max="66" width="13.7109375" bestFit="1" customWidth="1"/>
    <col min="67" max="67" width="13.42578125" bestFit="1" customWidth="1"/>
    <col min="68" max="68" width="13.5703125" bestFit="1"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row>
    <row r="2" spans="1:94" ht="15" customHeight="1">
      <c r="A2" s="106"/>
      <c r="B2" s="107" t="str">
        <f>Отчет!A12</f>
        <v>Оплата субподряда [Direct cost]</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Справочник!F2</f>
        <v>Общестроительные</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Справочник!F3</f>
        <v>Инженерные</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Справочник!F4</f>
        <v>Специализированные</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Справочник!F5</f>
        <v>Благоустройство и наружные сети</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Справочник!F6</f>
        <v>Документационное и техническое сопровождение</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IF(Справочник!F7="","",Справочник!F7)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IF(Справочник!F8="","",Справочник!F8)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IF(Справочник!F9="","",Справочник!F9)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IF(Справочник!F10="","",Справочник!F10)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IF(Справочник!F11="","",Справочник!F11)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IF(Справочник!F12="","",Справочник!F12)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IF(Справочник!F13="","",Справочник!F13)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IF(Справочник!F14="","",Справочник!F14)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IF(Справочник!F15="","",Справочник!F15)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IF(Справочник!F16="","",Справочник!F16)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IF(Справочник!F17="","",Справочник!F17)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IF(Справочник!F18="","",Справочник!F18)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Лист7"/>
  <dimension ref="A1:CP20"/>
  <sheetViews>
    <sheetView workbookViewId="0">
      <pane xSplit="3" ySplit="3" topLeftCell="BC5" activePane="bottomRight" state="frozen"/>
      <selection pane="topRight" activeCell="D1" sqref="D1"/>
      <selection pane="bottomLeft" activeCell="A4" sqref="A4"/>
      <selection pane="bottomRight" activeCell="BD22" sqref="BD22"/>
    </sheetView>
  </sheetViews>
  <sheetFormatPr defaultColWidth="14.42578125" defaultRowHeight="15" customHeight="1"/>
  <cols>
    <col min="1" max="1" width="5" customWidth="1"/>
    <col min="2" max="2" width="53.140625" bestFit="1" customWidth="1"/>
    <col min="3" max="3" width="12.7109375" customWidth="1"/>
    <col min="4" max="4" width="13.85546875" style="25" customWidth="1"/>
    <col min="5" max="5" width="13.42578125" style="25" customWidth="1"/>
    <col min="6" max="6" width="13.7109375" style="25" customWidth="1"/>
    <col min="7" max="7" width="13.42578125" style="25" customWidth="1"/>
    <col min="8" max="8" width="13.5703125" style="25" customWidth="1"/>
    <col min="9" max="9" width="13.85546875" style="25" customWidth="1"/>
    <col min="10" max="10" width="13.42578125" style="25" customWidth="1"/>
    <col min="11" max="11" width="13.7109375" style="25" customWidth="1"/>
    <col min="12" max="12" width="13.42578125" style="25" customWidth="1"/>
    <col min="13" max="13" width="13.5703125" style="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04"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c r="CN1" s="121"/>
      <c r="CO1" s="121"/>
      <c r="CP1" s="121"/>
    </row>
    <row r="2" spans="1:94" ht="15" customHeight="1">
      <c r="A2" s="106"/>
      <c r="B2" s="107" t="str">
        <f>Отчет!A22</f>
        <v>Содержание офиса | штаба [OPEX]</v>
      </c>
      <c r="C2" s="108">
        <f t="shared" ref="C2:AH2" si="0">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ht="21.75" customHeight="1">
      <c r="A4" s="113">
        <v>1</v>
      </c>
      <c r="B4" s="114" t="str">
        <f>Справочник!M2</f>
        <v>Аренда офиса и штабных помещений</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ht="21.75" customHeight="1">
      <c r="A5" s="116">
        <v>2</v>
      </c>
      <c r="B5" s="117" t="str">
        <f>Справочник!M3</f>
        <v>Коммунальные услуги и эксплуатационные платежи</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ht="21.75" customHeight="1">
      <c r="A6" s="113">
        <v>3</v>
      </c>
      <c r="B6" s="114" t="str">
        <f>Справочник!M4</f>
        <v>Уборка и хозяйственное обслуживание помещений</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ht="21.75" customHeight="1">
      <c r="A7" s="116">
        <v>4</v>
      </c>
      <c r="B7" s="117" t="str">
        <f>Справочник!M5</f>
        <v>Охрана офиса и контроль доступа</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ht="21.75" customHeight="1">
      <c r="A8" s="113">
        <v>5</v>
      </c>
      <c r="B8" s="114" t="str">
        <f>Справочник!M6</f>
        <v>Связь и интернет</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ht="21.75" customHeight="1">
      <c r="A9" s="116">
        <v>6</v>
      </c>
      <c r="B9" s="117" t="str">
        <f>Справочник!M7</f>
        <v>Оргтехника и IT-инфраструктура офиса</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ht="21.75" customHeight="1">
      <c r="A10" s="113">
        <v>7</v>
      </c>
      <c r="B10" s="114" t="str">
        <f>Справочник!M8</f>
        <v>Канцелярия и офисные расходные материалы</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ht="21.75" customHeight="1">
      <c r="A11" s="116">
        <v>8</v>
      </c>
      <c r="B11" s="117" t="str">
        <f>Справочник!M9</f>
        <v>Мебель и оснащение рабочих мест</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ht="21.75" customHeight="1">
      <c r="A12" s="113">
        <v>9</v>
      </c>
      <c r="B12" s="114" t="str">
        <f>Справочник!M10</f>
        <v>Хозяйственные товары и бытовое обеспечение</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ht="21.75" customHeight="1">
      <c r="A13" s="116">
        <v>10</v>
      </c>
      <c r="B13" s="117" t="str">
        <f>Справочник!M11</f>
        <v>Питание, вода, чай, кофе для офиса</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ht="21.75" customHeight="1">
      <c r="A14" s="113">
        <v>11</v>
      </c>
      <c r="B14" s="114" t="str">
        <f>Справочник!M12</f>
        <v>Ремонт и техническое обслуживание офиса</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ht="21.75" customHeight="1">
      <c r="A15" s="116">
        <v>12</v>
      </c>
      <c r="B15" s="117" t="str">
        <f>IF(Справочник!M13="","",Справочник!M13)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ht="21.75" customHeight="1">
      <c r="A16" s="113">
        <v>13</v>
      </c>
      <c r="B16" s="114" t="str">
        <f>IF(Справочник!M14="","",Справочник!M14)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ht="21.75" customHeight="1">
      <c r="A17" s="116">
        <v>14</v>
      </c>
      <c r="B17" s="117" t="str">
        <f>IF(Справочник!M15="","",Справочник!M15)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ht="21.75" customHeight="1">
      <c r="A18" s="113">
        <v>15</v>
      </c>
      <c r="B18" s="114" t="str">
        <f>IF(Справочник!M16="","",Справочник!M16)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ht="21.75" customHeight="1">
      <c r="A19" s="116">
        <v>16</v>
      </c>
      <c r="B19" s="117" t="str">
        <f>IF(Справочник!M17="","",Справочник!M17)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ht="21.75" customHeight="1">
      <c r="A20" s="113">
        <v>17</v>
      </c>
      <c r="B20" s="114" t="str">
        <f>IF(Справочник!M18="","",Справочник!M18)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D50A1-B3FB-409F-A816-889993A4576A}">
  <sheetPr codeName="Лист9"/>
  <dimension ref="A1:CP51"/>
  <sheetViews>
    <sheetView zoomScale="112" workbookViewId="0">
      <pane xSplit="3" ySplit="3" topLeftCell="D4" activePane="bottomRight" state="frozen"/>
      <selection pane="topRight" activeCell="D1" sqref="D1"/>
      <selection pane="bottomLeft" activeCell="A4" sqref="A4"/>
      <selection pane="bottomRight"/>
    </sheetView>
  </sheetViews>
  <sheetFormatPr defaultRowHeight="15"/>
  <cols>
    <col min="1" max="1" width="5" customWidth="1"/>
    <col min="2" max="2" width="41.140625" customWidth="1"/>
    <col min="3" max="3" width="12.7109375" customWidth="1"/>
    <col min="4" max="4" width="13.85546875" customWidth="1"/>
    <col min="5" max="5" width="13.42578125" customWidth="1"/>
    <col min="6" max="6" width="13.7109375" customWidth="1"/>
    <col min="7" max="7" width="13.42578125" customWidth="1"/>
    <col min="8" max="8" width="13.5703125" customWidth="1"/>
    <col min="9" max="9" width="13.85546875" customWidth="1"/>
    <col min="10" max="10" width="13.42578125" customWidth="1"/>
    <col min="11" max="11" width="13.7109375" customWidth="1"/>
    <col min="12" max="12" width="13.42578125" customWidth="1"/>
    <col min="13" max="13" width="13.5703125" customWidth="1"/>
    <col min="14" max="14" width="13.85546875" customWidth="1"/>
    <col min="15" max="15" width="13.42578125" customWidth="1"/>
    <col min="16" max="16" width="13.7109375" customWidth="1"/>
    <col min="17" max="17" width="13.42578125" customWidth="1"/>
    <col min="18" max="18" width="13.5703125" customWidth="1"/>
    <col min="19" max="19" width="13.85546875" customWidth="1"/>
    <col min="20" max="20" width="13.42578125" customWidth="1"/>
    <col min="21" max="21" width="13.7109375" customWidth="1"/>
    <col min="22" max="22" width="13.42578125" customWidth="1"/>
    <col min="23" max="23" width="13.5703125" customWidth="1"/>
    <col min="24" max="24" width="13.85546875" customWidth="1"/>
    <col min="25" max="25" width="13.42578125" customWidth="1"/>
  </cols>
  <sheetData>
    <row r="1" spans="1:94" ht="15" customHeight="1">
      <c r="A1" s="127" t="str">
        <f>HYPERLINK("#Отчет!A1","Back")</f>
        <v>Back</v>
      </c>
      <c r="B1" s="105" t="str">
        <f>Отчет!A1</f>
        <v>Ust-Luga KG-3 CF</v>
      </c>
      <c r="C1" s="121"/>
      <c r="D1" s="122"/>
      <c r="E1" s="122"/>
      <c r="F1" s="122"/>
      <c r="G1" s="122"/>
      <c r="H1" s="122"/>
      <c r="I1" s="122"/>
      <c r="J1" s="122"/>
      <c r="K1" s="122"/>
      <c r="L1" s="122"/>
      <c r="M1" s="122"/>
      <c r="N1" s="121"/>
      <c r="O1" s="121"/>
      <c r="P1" s="121"/>
      <c r="Q1" s="121"/>
      <c r="R1" s="121"/>
      <c r="S1" s="121"/>
      <c r="T1" s="121"/>
      <c r="U1" s="121"/>
      <c r="V1" s="121"/>
      <c r="W1" s="121"/>
      <c r="X1" s="121"/>
      <c r="Y1" s="121"/>
      <c r="Z1" s="121"/>
      <c r="AA1" s="121"/>
      <c r="AB1" s="121"/>
      <c r="AC1" s="121"/>
      <c r="AD1" s="121"/>
      <c r="AE1" s="121"/>
      <c r="AF1" s="121"/>
      <c r="AG1" s="121"/>
      <c r="AH1" s="121"/>
      <c r="AI1" s="121"/>
      <c r="AJ1" s="121"/>
      <c r="AK1" s="121"/>
      <c r="AL1" s="121"/>
      <c r="AM1" s="121"/>
      <c r="AN1" s="121"/>
      <c r="AO1" s="121"/>
      <c r="AP1" s="121"/>
      <c r="AQ1" s="121"/>
      <c r="AR1" s="121"/>
      <c r="AS1" s="121"/>
      <c r="AT1" s="121"/>
      <c r="AU1" s="121"/>
      <c r="AV1" s="121"/>
      <c r="AW1" s="121"/>
      <c r="AX1" s="121"/>
      <c r="AY1" s="121"/>
      <c r="AZ1" s="121"/>
      <c r="BA1" s="121"/>
      <c r="BB1" s="121"/>
      <c r="BC1" s="121"/>
      <c r="BD1" s="121"/>
      <c r="BE1" s="121"/>
      <c r="BF1" s="121"/>
      <c r="BG1" s="121"/>
      <c r="BH1" s="121"/>
      <c r="BI1" s="121"/>
      <c r="BJ1" s="121"/>
      <c r="BK1" s="121"/>
      <c r="BL1" s="121"/>
      <c r="BM1" s="121"/>
      <c r="BN1" s="121"/>
      <c r="BO1" s="121"/>
      <c r="BP1" s="121"/>
      <c r="BQ1" s="121"/>
      <c r="BR1" s="121"/>
      <c r="BS1" s="121"/>
      <c r="BT1" s="121"/>
      <c r="BU1" s="121"/>
      <c r="BV1" s="121"/>
      <c r="BW1" s="121"/>
      <c r="BX1" s="121"/>
      <c r="BY1" s="121"/>
      <c r="BZ1" s="121"/>
      <c r="CA1" s="121"/>
      <c r="CB1" s="121"/>
      <c r="CC1" s="121"/>
      <c r="CD1" s="121"/>
      <c r="CE1" s="121"/>
      <c r="CF1" s="121"/>
      <c r="CG1" s="121"/>
      <c r="CH1" s="121"/>
      <c r="CI1" s="121"/>
      <c r="CJ1" s="121"/>
      <c r="CK1" s="121"/>
      <c r="CL1" s="121"/>
      <c r="CM1" s="121"/>
      <c r="CN1" s="121"/>
      <c r="CO1" s="121"/>
      <c r="CP1" s="121"/>
    </row>
    <row r="2" spans="1:94" ht="15" customHeight="1">
      <c r="A2" s="106"/>
      <c r="B2" s="107" t="str">
        <f>Отчет!A23</f>
        <v>Аренда транспорта [OPEX]</v>
      </c>
      <c r="C2" s="108">
        <f>SUM(C4:C20)</f>
        <v>0</v>
      </c>
      <c r="D2" s="108">
        <f>SUM(D4:D20)</f>
        <v>0</v>
      </c>
      <c r="E2" s="108">
        <f>SUM(E4:E20)</f>
        <v>0</v>
      </c>
      <c r="F2" s="108">
        <f>SUM(F4:F20)</f>
        <v>0</v>
      </c>
      <c r="G2" s="108">
        <f>SUM(G4:G20)</f>
        <v>0</v>
      </c>
      <c r="H2" s="108">
        <f>SUM(H4:H20)</f>
        <v>0</v>
      </c>
      <c r="I2" s="108">
        <f>SUM(I4:I20)</f>
        <v>0</v>
      </c>
      <c r="J2" s="108">
        <f>SUM(J4:J20)</f>
        <v>0</v>
      </c>
      <c r="K2" s="108">
        <f>SUM(K4:K20)</f>
        <v>0</v>
      </c>
      <c r="L2" s="108">
        <f>SUM(L4:L20)</f>
        <v>0</v>
      </c>
      <c r="M2" s="108">
        <f>SUM(M4:M20)</f>
        <v>0</v>
      </c>
      <c r="N2" s="108">
        <f>SUM(N4:N20)</f>
        <v>0</v>
      </c>
      <c r="O2" s="108">
        <f>SUM(O4:O20)</f>
        <v>0</v>
      </c>
      <c r="P2" s="108">
        <f>SUM(P4:P20)</f>
        <v>0</v>
      </c>
      <c r="Q2" s="108">
        <f>SUM(Q4:Q20)</f>
        <v>0</v>
      </c>
      <c r="R2" s="108">
        <f>SUM(R4:R20)</f>
        <v>0</v>
      </c>
      <c r="S2" s="108">
        <f>SUM(S4:S20)</f>
        <v>0</v>
      </c>
      <c r="T2" s="108">
        <f>SUM(T4:T20)</f>
        <v>0</v>
      </c>
      <c r="U2" s="108">
        <f>SUM(U4:U20)</f>
        <v>0</v>
      </c>
      <c r="V2" s="108">
        <f>SUM(V4:V20)</f>
        <v>0</v>
      </c>
      <c r="W2" s="108">
        <f>SUM(W4:W20)</f>
        <v>0</v>
      </c>
      <c r="X2" s="108">
        <f>SUM(X4:X20)</f>
        <v>0</v>
      </c>
      <c r="Y2" s="108">
        <f>SUM(Y4:Y20)</f>
        <v>0</v>
      </c>
      <c r="Z2" s="108">
        <f>SUM(Z4:Z20)</f>
        <v>0</v>
      </c>
      <c r="AA2" s="108">
        <f>SUM(AA4:AA20)</f>
        <v>0</v>
      </c>
      <c r="AB2" s="108">
        <f>SUM(AB4:AB20)</f>
        <v>0</v>
      </c>
      <c r="AC2" s="108">
        <f>SUM(AC4:AC20)</f>
        <v>0</v>
      </c>
      <c r="AD2" s="108">
        <f>SUM(AD4:AD20)</f>
        <v>0</v>
      </c>
      <c r="AE2" s="108">
        <f>SUM(AE4:AE20)</f>
        <v>0</v>
      </c>
      <c r="AF2" s="108">
        <f>SUM(AF4:AF20)</f>
        <v>0</v>
      </c>
      <c r="AG2" s="108">
        <f>SUM(AG4:AG20)</f>
        <v>0</v>
      </c>
      <c r="AH2" s="108">
        <f>SUM(AH4:AH20)</f>
        <v>0</v>
      </c>
      <c r="AI2" s="108">
        <f>SUM(AI4:AI20)</f>
        <v>0</v>
      </c>
      <c r="AJ2" s="108">
        <f>SUM(AJ4:AJ20)</f>
        <v>0</v>
      </c>
      <c r="AK2" s="108">
        <f>SUM(AK4:AK20)</f>
        <v>0</v>
      </c>
      <c r="AL2" s="108">
        <f>SUM(AL4:AL20)</f>
        <v>0</v>
      </c>
      <c r="AM2" s="108">
        <f>SUM(AM4:AM20)</f>
        <v>0</v>
      </c>
      <c r="AN2" s="108">
        <f>SUM(AN4:AN20)</f>
        <v>0</v>
      </c>
      <c r="AO2" s="108">
        <f>SUM(AO4:AO20)</f>
        <v>0</v>
      </c>
      <c r="AP2" s="108">
        <f>SUM(AP4:AP20)</f>
        <v>0</v>
      </c>
      <c r="AQ2" s="108">
        <f>SUM(AQ4:AQ20)</f>
        <v>0</v>
      </c>
      <c r="AR2" s="108">
        <f>SUM(AR4:AR20)</f>
        <v>0</v>
      </c>
      <c r="AS2" s="108">
        <f>SUM(AS4:AS20)</f>
        <v>0</v>
      </c>
      <c r="AT2" s="108">
        <f>SUM(AT4:AT20)</f>
        <v>0</v>
      </c>
      <c r="AU2" s="108">
        <f>SUM(AU4:AU20)</f>
        <v>0</v>
      </c>
      <c r="AV2" s="108">
        <f>SUM(AV4:AV20)</f>
        <v>0</v>
      </c>
      <c r="AW2" s="108">
        <f>SUM(AW4:AW20)</f>
        <v>0</v>
      </c>
      <c r="AX2" s="108">
        <f>SUM(AX4:AX20)</f>
        <v>0</v>
      </c>
      <c r="AY2" s="108">
        <f>SUM(AY4:AY20)</f>
        <v>0</v>
      </c>
      <c r="AZ2" s="108">
        <f>SUM(AZ4:AZ20)</f>
        <v>0</v>
      </c>
      <c r="BA2" s="108">
        <f>SUM(BA4:BA20)</f>
        <v>0</v>
      </c>
      <c r="BB2" s="108">
        <f>SUM(BB4:BB20)</f>
        <v>0</v>
      </c>
      <c r="BC2" s="108">
        <f>SUM(BC4:BC20)</f>
        <v>0</v>
      </c>
      <c r="BD2" s="108">
        <f>SUM(BD4:BD20)</f>
        <v>0</v>
      </c>
      <c r="BE2" s="108">
        <f>SUM(BE4:BE20)</f>
        <v>0</v>
      </c>
      <c r="BF2" s="108">
        <f>SUM(BF4:BF20)</f>
        <v>0</v>
      </c>
      <c r="BG2" s="108">
        <f>SUM(BG4:BG20)</f>
        <v>0</v>
      </c>
      <c r="BH2" s="108">
        <f>SUM(BH4:BH20)</f>
        <v>0</v>
      </c>
      <c r="BI2" s="108">
        <f>SUM(BI4:BI20)</f>
        <v>0</v>
      </c>
      <c r="BJ2" s="108">
        <f>SUM(BJ4:BJ20)</f>
        <v>0</v>
      </c>
      <c r="BK2" s="108">
        <f>SUM(BK4:BK20)</f>
        <v>0</v>
      </c>
      <c r="BL2" s="108">
        <f>SUM(BL4:BL20)</f>
        <v>0</v>
      </c>
      <c r="BM2" s="108">
        <f>SUM(BM4:BM20)</f>
        <v>0</v>
      </c>
      <c r="BN2" s="108">
        <f>SUM(BN4:BN20)</f>
        <v>0</v>
      </c>
      <c r="BO2" s="108">
        <f>SUM(BO4:BO20)</f>
        <v>0</v>
      </c>
      <c r="BP2" s="108">
        <f>SUM(BP4:BP20)</f>
        <v>0</v>
      </c>
      <c r="BQ2" s="108">
        <f>SUM(BQ4:BQ20)</f>
        <v>0</v>
      </c>
      <c r="BR2" s="108">
        <f>SUM(BR4:BR20)</f>
        <v>0</v>
      </c>
      <c r="BS2" s="108">
        <f>SUM(BS4:BS20)</f>
        <v>0</v>
      </c>
      <c r="BT2" s="108">
        <f>SUM(BT4:BT20)</f>
        <v>0</v>
      </c>
      <c r="BU2" s="108">
        <f>SUM(BU4:BU20)</f>
        <v>0</v>
      </c>
      <c r="BV2" s="108">
        <f>SUM(BV4:BV20)</f>
        <v>0</v>
      </c>
      <c r="BW2" s="108">
        <f>SUM(BW4:BW20)</f>
        <v>0</v>
      </c>
      <c r="BX2" s="108">
        <f>SUM(BX4:BX20)</f>
        <v>0</v>
      </c>
      <c r="BY2" s="108">
        <f>SUM(BY4:BY20)</f>
        <v>0</v>
      </c>
      <c r="BZ2" s="108">
        <f>SUM(BZ4:BZ20)</f>
        <v>0</v>
      </c>
      <c r="CA2" s="108">
        <f>SUM(CA4:CA20)</f>
        <v>0</v>
      </c>
      <c r="CB2" s="108">
        <f>SUM(CB4:CB20)</f>
        <v>0</v>
      </c>
      <c r="CC2" s="108">
        <f>SUM(CC4:CC20)</f>
        <v>0</v>
      </c>
      <c r="CD2" s="108">
        <f>SUM(CD4:CD20)</f>
        <v>0</v>
      </c>
      <c r="CE2" s="108">
        <f>SUM(CE4:CE20)</f>
        <v>0</v>
      </c>
      <c r="CF2" s="108">
        <f>SUM(CF4:CF20)</f>
        <v>0</v>
      </c>
      <c r="CG2" s="108">
        <f>SUM(CG4:CG20)</f>
        <v>0</v>
      </c>
      <c r="CH2" s="108">
        <f>SUM(CH4:CH20)</f>
        <v>0</v>
      </c>
      <c r="CI2" s="108">
        <f>SUM(CI4:CI20)</f>
        <v>0</v>
      </c>
      <c r="CJ2" s="108">
        <f>SUM(CJ4:CJ20)</f>
        <v>0</v>
      </c>
      <c r="CK2" s="108">
        <f>SUM(CK4:CK20)</f>
        <v>0</v>
      </c>
      <c r="CL2" s="108">
        <f>SUM(CL4:CL20)</f>
        <v>0</v>
      </c>
      <c r="CM2" s="108">
        <f>SUM(CM4:CM20)</f>
        <v>0</v>
      </c>
      <c r="CN2" s="108">
        <f>SUM(CN4:CN20)</f>
        <v>0</v>
      </c>
      <c r="CO2" s="108">
        <f>SUM(CO4:CO20)</f>
        <v>0</v>
      </c>
      <c r="CP2" s="108">
        <f>SUM(CP4:CP20)</f>
        <v>0</v>
      </c>
    </row>
    <row r="3" spans="1:94" ht="15" customHeight="1">
      <c r="A3" s="109" t="s">
        <v>27</v>
      </c>
      <c r="B3" s="110" t="s">
        <v>28</v>
      </c>
      <c r="C3" s="111" t="s">
        <v>6</v>
      </c>
      <c r="D3" s="112">
        <f>DATE(2026,4,1+0)</f>
        <v>46113</v>
      </c>
      <c r="E3" s="112">
        <f>DATE(2026,4,1+1)</f>
        <v>46114</v>
      </c>
      <c r="F3" s="112">
        <f>DATE(2026,4,1+2)</f>
        <v>46115</v>
      </c>
      <c r="G3" s="112">
        <f>DATE(2026,4,1+3)</f>
        <v>46116</v>
      </c>
      <c r="H3" s="112">
        <f>DATE(2026,4,1+4)</f>
        <v>46117</v>
      </c>
      <c r="I3" s="112">
        <f>DATE(2026,4,1+5)</f>
        <v>46118</v>
      </c>
      <c r="J3" s="112">
        <f>DATE(2026,4,1+6)</f>
        <v>46119</v>
      </c>
      <c r="K3" s="112">
        <f>DATE(2026,4,1+7)</f>
        <v>46120</v>
      </c>
      <c r="L3" s="112">
        <f>DATE(2026,4,1+8)</f>
        <v>46121</v>
      </c>
      <c r="M3" s="112">
        <f>DATE(2026,4,1+9)</f>
        <v>46122</v>
      </c>
      <c r="N3" s="112">
        <f>DATE(2026,4,1+10)</f>
        <v>46123</v>
      </c>
      <c r="O3" s="112">
        <f>DATE(2026,4,1+11)</f>
        <v>46124</v>
      </c>
      <c r="P3" s="112">
        <f>DATE(2026,4,1+12)</f>
        <v>46125</v>
      </c>
      <c r="Q3" s="112">
        <f>DATE(2026,4,1+13)</f>
        <v>46126</v>
      </c>
      <c r="R3" s="112">
        <f>DATE(2026,4,1+14)</f>
        <v>46127</v>
      </c>
      <c r="S3" s="112">
        <f>DATE(2026,4,1+15)</f>
        <v>46128</v>
      </c>
      <c r="T3" s="112">
        <f>DATE(2026,4,1+16)</f>
        <v>46129</v>
      </c>
      <c r="U3" s="112">
        <f>DATE(2026,4,1+17)</f>
        <v>46130</v>
      </c>
      <c r="V3" s="112">
        <f>DATE(2026,4,1+18)</f>
        <v>46131</v>
      </c>
      <c r="W3" s="112">
        <f>DATE(2026,4,1+19)</f>
        <v>46132</v>
      </c>
      <c r="X3" s="112">
        <f>DATE(2026,4,1+20)</f>
        <v>46133</v>
      </c>
      <c r="Y3" s="112">
        <f>DATE(2026,4,1+21)</f>
        <v>46134</v>
      </c>
      <c r="Z3" s="112">
        <f>DATE(2026,4,1+22)</f>
        <v>46135</v>
      </c>
      <c r="AA3" s="112">
        <f>DATE(2026,4,1+23)</f>
        <v>46136</v>
      </c>
      <c r="AB3" s="112">
        <f>DATE(2026,4,1+24)</f>
        <v>46137</v>
      </c>
      <c r="AC3" s="112">
        <f>DATE(2026,4,1+25)</f>
        <v>46138</v>
      </c>
      <c r="AD3" s="112">
        <f>DATE(2026,4,1+26)</f>
        <v>46139</v>
      </c>
      <c r="AE3" s="112">
        <f>DATE(2026,4,1+27)</f>
        <v>46140</v>
      </c>
      <c r="AF3" s="112">
        <f>DATE(2026,4,1+28)</f>
        <v>46141</v>
      </c>
      <c r="AG3" s="112">
        <f>DATE(2026,4,1+29)</f>
        <v>46142</v>
      </c>
      <c r="AH3" s="112">
        <f>DATE(2026,4,1+30)</f>
        <v>46143</v>
      </c>
      <c r="AI3" s="112">
        <f>DATE(2026,4,1+31)</f>
        <v>46144</v>
      </c>
      <c r="AJ3" s="112">
        <f>DATE(2026,4,1+32)</f>
        <v>46145</v>
      </c>
      <c r="AK3" s="112">
        <f>DATE(2026,4,1+33)</f>
        <v>46146</v>
      </c>
      <c r="AL3" s="112">
        <f>DATE(2026,4,1+34)</f>
        <v>46147</v>
      </c>
      <c r="AM3" s="112">
        <f>DATE(2026,4,1+35)</f>
        <v>46148</v>
      </c>
      <c r="AN3" s="112">
        <f>DATE(2026,4,1+36)</f>
        <v>46149</v>
      </c>
      <c r="AO3" s="112">
        <f>DATE(2026,4,1+37)</f>
        <v>46150</v>
      </c>
      <c r="AP3" s="112">
        <f>DATE(2026,4,1+38)</f>
        <v>46151</v>
      </c>
      <c r="AQ3" s="112">
        <f>DATE(2026,4,1+39)</f>
        <v>46152</v>
      </c>
      <c r="AR3" s="112">
        <f>DATE(2026,4,1+40)</f>
        <v>46153</v>
      </c>
      <c r="AS3" s="112">
        <f>DATE(2026,4,1+41)</f>
        <v>46154</v>
      </c>
      <c r="AT3" s="112">
        <f>DATE(2026,4,1+42)</f>
        <v>46155</v>
      </c>
      <c r="AU3" s="112">
        <f>DATE(2026,4,1+43)</f>
        <v>46156</v>
      </c>
      <c r="AV3" s="112">
        <f>DATE(2026,4,1+44)</f>
        <v>46157</v>
      </c>
      <c r="AW3" s="112">
        <f>DATE(2026,4,1+45)</f>
        <v>46158</v>
      </c>
      <c r="AX3" s="112">
        <f>DATE(2026,4,1+46)</f>
        <v>46159</v>
      </c>
      <c r="AY3" s="112">
        <f>DATE(2026,4,1+47)</f>
        <v>46160</v>
      </c>
      <c r="AZ3" s="112">
        <f>DATE(2026,4,1+48)</f>
        <v>46161</v>
      </c>
      <c r="BA3" s="112">
        <f>DATE(2026,4,1+49)</f>
        <v>46162</v>
      </c>
      <c r="BB3" s="112">
        <f>DATE(2026,4,1+50)</f>
        <v>46163</v>
      </c>
      <c r="BC3" s="112">
        <f>DATE(2026,4,1+51)</f>
        <v>46164</v>
      </c>
      <c r="BD3" s="112">
        <f>DATE(2026,4,1+52)</f>
        <v>46165</v>
      </c>
      <c r="BE3" s="112">
        <f>DATE(2026,4,1+53)</f>
        <v>46166</v>
      </c>
      <c r="BF3" s="112">
        <f>DATE(2026,4,1+54)</f>
        <v>46167</v>
      </c>
      <c r="BG3" s="112">
        <f>DATE(2026,4,1+55)</f>
        <v>46168</v>
      </c>
      <c r="BH3" s="112">
        <f>DATE(2026,4,1+56)</f>
        <v>46169</v>
      </c>
      <c r="BI3" s="112">
        <f>DATE(2026,4,1+57)</f>
        <v>46170</v>
      </c>
      <c r="BJ3" s="112">
        <f>DATE(2026,4,1+58)</f>
        <v>46171</v>
      </c>
      <c r="BK3" s="112">
        <f>DATE(2026,4,1+59)</f>
        <v>46172</v>
      </c>
      <c r="BL3" s="112">
        <f>DATE(2026,4,1+60)</f>
        <v>46173</v>
      </c>
      <c r="BM3" s="112">
        <f>DATE(2026,4,1+61)</f>
        <v>46174</v>
      </c>
      <c r="BN3" s="112">
        <f>DATE(2026,4,1+62)</f>
        <v>46175</v>
      </c>
      <c r="BO3" s="112">
        <f>DATE(2026,4,1+63)</f>
        <v>46176</v>
      </c>
      <c r="BP3" s="112">
        <f>DATE(2026,4,1+64)</f>
        <v>46177</v>
      </c>
      <c r="BQ3" s="112">
        <f>DATE(2026,4,1+65)</f>
        <v>46178</v>
      </c>
      <c r="BR3" s="112">
        <f>DATE(2026,4,1+66)</f>
        <v>46179</v>
      </c>
      <c r="BS3" s="112">
        <f>DATE(2026,4,1+67)</f>
        <v>46180</v>
      </c>
      <c r="BT3" s="112">
        <f>DATE(2026,4,1+68)</f>
        <v>46181</v>
      </c>
      <c r="BU3" s="112">
        <f>DATE(2026,4,1+69)</f>
        <v>46182</v>
      </c>
      <c r="BV3" s="112">
        <f>DATE(2026,4,1+70)</f>
        <v>46183</v>
      </c>
      <c r="BW3" s="112">
        <f>DATE(2026,4,1+71)</f>
        <v>46184</v>
      </c>
      <c r="BX3" s="112">
        <f>DATE(2026,4,1+72)</f>
        <v>46185</v>
      </c>
      <c r="BY3" s="112">
        <f>DATE(2026,4,1+73)</f>
        <v>46186</v>
      </c>
      <c r="BZ3" s="112">
        <f>DATE(2026,4,1+74)</f>
        <v>46187</v>
      </c>
      <c r="CA3" s="112">
        <f>DATE(2026,4,1+75)</f>
        <v>46188</v>
      </c>
      <c r="CB3" s="112">
        <f>DATE(2026,4,1+76)</f>
        <v>46189</v>
      </c>
      <c r="CC3" s="112">
        <f>DATE(2026,4,1+77)</f>
        <v>46190</v>
      </c>
      <c r="CD3" s="112">
        <f>DATE(2026,4,1+78)</f>
        <v>46191</v>
      </c>
      <c r="CE3" s="112">
        <f>DATE(2026,4,1+79)</f>
        <v>46192</v>
      </c>
      <c r="CF3" s="112">
        <f>DATE(2026,4,1+80)</f>
        <v>46193</v>
      </c>
      <c r="CG3" s="112">
        <f>DATE(2026,4,1+81)</f>
        <v>46194</v>
      </c>
      <c r="CH3" s="112">
        <f>DATE(2026,4,1+82)</f>
        <v>46195</v>
      </c>
      <c r="CI3" s="112">
        <f>DATE(2026,4,1+83)</f>
        <v>46196</v>
      </c>
      <c r="CJ3" s="112">
        <f>DATE(2026,4,1+84)</f>
        <v>46197</v>
      </c>
      <c r="CK3" s="112">
        <f>DATE(2026,4,1+85)</f>
        <v>46198</v>
      </c>
      <c r="CL3" s="112">
        <f>DATE(2026,4,1+86)</f>
        <v>46199</v>
      </c>
      <c r="CM3" s="112">
        <f>DATE(2026,4,1+87)</f>
        <v>46200</v>
      </c>
      <c r="CN3" s="112">
        <f>DATE(2026,4,1+88)</f>
        <v>46201</v>
      </c>
      <c r="CO3" s="112">
        <f>DATE(2026,4,1+89)</f>
        <v>46202</v>
      </c>
      <c r="CP3" s="112">
        <f>DATE(2026,4,1+90)</f>
        <v>46203</v>
      </c>
    </row>
    <row r="4" spans="1:94">
      <c r="A4" s="113">
        <v>1</v>
      </c>
      <c r="B4" s="114" t="str">
        <f>Справочник!N2</f>
        <v>Аренда</v>
      </c>
      <c r="C4" s="115">
        <f>SUM(D4:CP4)</f>
        <v>0</v>
      </c>
      <c r="D4" s="120">
        <f>SUMIFS(Операции!$C:$C,Операции!$E:$E,$B4,Операции!$A:$A,D$3,Операции!$D:$D,$B$2)</f>
        <v>0</v>
      </c>
      <c r="E4" s="120">
        <f>SUMIFS(Операции!$C:$C,Операции!$E:$E,$B4,Операции!$A:$A,E$3,Операции!$D:$D,$B$2)</f>
        <v>0</v>
      </c>
      <c r="F4" s="120">
        <f>SUMIFS(Операции!$C:$C,Операции!$E:$E,$B4,Операции!$A:$A,F$3,Операции!$D:$D,$B$2)</f>
        <v>0</v>
      </c>
      <c r="G4" s="120">
        <f>SUMIFS(Операции!$C:$C,Операции!$E:$E,$B4,Операции!$A:$A,G$3,Операции!$D:$D,$B$2)</f>
        <v>0</v>
      </c>
      <c r="H4" s="120">
        <f>SUMIFS(Операции!$C:$C,Операции!$E:$E,$B4,Операции!$A:$A,H$3,Операции!$D:$D,$B$2)</f>
        <v>0</v>
      </c>
      <c r="I4" s="120">
        <f>SUMIFS(Операции!$C:$C,Операции!$E:$E,$B4,Операции!$A:$A,I$3,Операции!$D:$D,$B$2)</f>
        <v>0</v>
      </c>
      <c r="J4" s="120">
        <f>SUMIFS(Операции!$C:$C,Операции!$E:$E,$B4,Операции!$A:$A,J$3,Операции!$D:$D,$B$2)</f>
        <v>0</v>
      </c>
      <c r="K4" s="120">
        <f>SUMIFS(Операции!$C:$C,Операции!$E:$E,$B4,Операции!$A:$A,K$3,Операции!$D:$D,$B$2)</f>
        <v>0</v>
      </c>
      <c r="L4" s="120">
        <f>SUMIFS(Операции!$C:$C,Операции!$E:$E,$B4,Операции!$A:$A,L$3,Операции!$D:$D,$B$2)</f>
        <v>0</v>
      </c>
      <c r="M4" s="120">
        <f>SUMIFS(Операции!$C:$C,Операции!$E:$E,$B4,Операции!$A:$A,M$3,Операции!$D:$D,$B$2)</f>
        <v>0</v>
      </c>
      <c r="N4" s="120">
        <f>SUMIFS(Операции!$C:$C,Операции!$E:$E,$B4,Операции!$A:$A,N$3,Операции!$D:$D,$B$2)</f>
        <v>0</v>
      </c>
      <c r="O4" s="120">
        <f>SUMIFS(Операции!$C:$C,Операции!$E:$E,$B4,Операции!$A:$A,O$3,Операции!$D:$D,$B$2)</f>
        <v>0</v>
      </c>
      <c r="P4" s="120">
        <f>SUMIFS(Операции!$C:$C,Операции!$E:$E,$B4,Операции!$A:$A,P$3,Операции!$D:$D,$B$2)</f>
        <v>0</v>
      </c>
      <c r="Q4" s="120">
        <f>SUMIFS(Операции!$C:$C,Операции!$E:$E,$B4,Операции!$A:$A,Q$3,Операции!$D:$D,$B$2)</f>
        <v>0</v>
      </c>
      <c r="R4" s="120">
        <f>SUMIFS(Операции!$C:$C,Операции!$E:$E,$B4,Операции!$A:$A,R$3,Операции!$D:$D,$B$2)</f>
        <v>0</v>
      </c>
      <c r="S4" s="120">
        <f>SUMIFS(Операции!$C:$C,Операции!$E:$E,$B4,Операции!$A:$A,S$3,Операции!$D:$D,$B$2)</f>
        <v>0</v>
      </c>
      <c r="T4" s="120">
        <f>SUMIFS(Операции!$C:$C,Операции!$E:$E,$B4,Операции!$A:$A,T$3,Операции!$D:$D,$B$2)</f>
        <v>0</v>
      </c>
      <c r="U4" s="120">
        <f>SUMIFS(Операции!$C:$C,Операции!$E:$E,$B4,Операции!$A:$A,U$3,Операции!$D:$D,$B$2)</f>
        <v>0</v>
      </c>
      <c r="V4" s="120">
        <f>SUMIFS(Операции!$C:$C,Операции!$E:$E,$B4,Операции!$A:$A,V$3,Операции!$D:$D,$B$2)</f>
        <v>0</v>
      </c>
      <c r="W4" s="120">
        <f>SUMIFS(Операции!$C:$C,Операции!$E:$E,$B4,Операции!$A:$A,W$3,Операции!$D:$D,$B$2)</f>
        <v>0</v>
      </c>
      <c r="X4" s="120">
        <f>SUMIFS(Операции!$C:$C,Операции!$E:$E,$B4,Операции!$A:$A,X$3,Операции!$D:$D,$B$2)</f>
        <v>0</v>
      </c>
      <c r="Y4" s="120">
        <f>SUMIFS(Операции!$C:$C,Операции!$E:$E,$B4,Операции!$A:$A,Y$3,Операции!$D:$D,$B$2)</f>
        <v>0</v>
      </c>
      <c r="Z4" s="120">
        <f>SUMIFS(Операции!$C:$C,Операции!$E:$E,$B4,Операции!$A:$A,Z$3,Операции!$D:$D,$B$2)</f>
        <v>0</v>
      </c>
      <c r="AA4" s="120">
        <f>SUMIFS(Операции!$C:$C,Операции!$E:$E,$B4,Операции!$A:$A,AA$3,Операции!$D:$D,$B$2)</f>
        <v>0</v>
      </c>
      <c r="AB4" s="120">
        <f>SUMIFS(Операции!$C:$C,Операции!$E:$E,$B4,Операции!$A:$A,AB$3,Операции!$D:$D,$B$2)</f>
        <v>0</v>
      </c>
      <c r="AC4" s="120">
        <f>SUMIFS(Операции!$C:$C,Операции!$E:$E,$B4,Операции!$A:$A,AC$3,Операции!$D:$D,$B$2)</f>
        <v>0</v>
      </c>
      <c r="AD4" s="120">
        <f>SUMIFS(Операции!$C:$C,Операции!$E:$E,$B4,Операции!$A:$A,AD$3,Операции!$D:$D,$B$2)</f>
        <v>0</v>
      </c>
      <c r="AE4" s="120">
        <f>SUMIFS(Операции!$C:$C,Операции!$E:$E,$B4,Операции!$A:$A,AE$3,Операции!$D:$D,$B$2)</f>
        <v>0</v>
      </c>
      <c r="AF4" s="120">
        <f>SUMIFS(Операции!$C:$C,Операции!$E:$E,$B4,Операции!$A:$A,AF$3,Операции!$D:$D,$B$2)</f>
        <v>0</v>
      </c>
      <c r="AG4" s="120">
        <f>SUMIFS(Операции!$C:$C,Операции!$E:$E,$B4,Операции!$A:$A,AG$3,Операции!$D:$D,$B$2)</f>
        <v>0</v>
      </c>
      <c r="AH4" s="120">
        <f>SUMIFS(Операции!$C:$C,Операции!$E:$E,$B4,Операции!$A:$A,AH$3,Операции!$D:$D,$B$2)</f>
        <v>0</v>
      </c>
      <c r="AI4" s="120">
        <f>SUMIFS(Операции!$C:$C,Операции!$E:$E,$B4,Операции!$A:$A,AI$3,Операции!$D:$D,$B$2)</f>
        <v>0</v>
      </c>
      <c r="AJ4" s="120">
        <f>SUMIFS(Операции!$C:$C,Операции!$E:$E,$B4,Операции!$A:$A,AJ$3,Операции!$D:$D,$B$2)</f>
        <v>0</v>
      </c>
      <c r="AK4" s="120">
        <f>SUMIFS(Операции!$C:$C,Операции!$E:$E,$B4,Операции!$A:$A,AK$3,Операции!$D:$D,$B$2)</f>
        <v>0</v>
      </c>
      <c r="AL4" s="120">
        <f>SUMIFS(Операции!$C:$C,Операции!$E:$E,$B4,Операции!$A:$A,AL$3,Операции!$D:$D,$B$2)</f>
        <v>0</v>
      </c>
      <c r="AM4" s="120">
        <f>SUMIFS(Операции!$C:$C,Операции!$E:$E,$B4,Операции!$A:$A,AM$3,Операции!$D:$D,$B$2)</f>
        <v>0</v>
      </c>
      <c r="AN4" s="120">
        <f>SUMIFS(Операции!$C:$C,Операции!$E:$E,$B4,Операции!$A:$A,AN$3,Операции!$D:$D,$B$2)</f>
        <v>0</v>
      </c>
      <c r="AO4" s="120">
        <f>SUMIFS(Операции!$C:$C,Операции!$E:$E,$B4,Операции!$A:$A,AO$3,Операции!$D:$D,$B$2)</f>
        <v>0</v>
      </c>
      <c r="AP4" s="120">
        <f>SUMIFS(Операции!$C:$C,Операции!$E:$E,$B4,Операции!$A:$A,AP$3,Операции!$D:$D,$B$2)</f>
        <v>0</v>
      </c>
      <c r="AQ4" s="120">
        <f>SUMIFS(Операции!$C:$C,Операции!$E:$E,$B4,Операции!$A:$A,AQ$3,Операции!$D:$D,$B$2)</f>
        <v>0</v>
      </c>
      <c r="AR4" s="120">
        <f>SUMIFS(Операции!$C:$C,Операции!$E:$E,$B4,Операции!$A:$A,AR$3,Операции!$D:$D,$B$2)</f>
        <v>0</v>
      </c>
      <c r="AS4" s="120">
        <f>SUMIFS(Операции!$C:$C,Операции!$E:$E,$B4,Операции!$A:$A,AS$3,Операции!$D:$D,$B$2)</f>
        <v>0</v>
      </c>
      <c r="AT4" s="120">
        <f>SUMIFS(Операции!$C:$C,Операции!$E:$E,$B4,Операции!$A:$A,AT$3,Операции!$D:$D,$B$2)</f>
        <v>0</v>
      </c>
      <c r="AU4" s="120">
        <f>SUMIFS(Операции!$C:$C,Операции!$E:$E,$B4,Операции!$A:$A,AU$3,Операции!$D:$D,$B$2)</f>
        <v>0</v>
      </c>
      <c r="AV4" s="120">
        <f>SUMIFS(Операции!$C:$C,Операции!$E:$E,$B4,Операции!$A:$A,AV$3,Операции!$D:$D,$B$2)</f>
        <v>0</v>
      </c>
      <c r="AW4" s="120">
        <f>SUMIFS(Операции!$C:$C,Операции!$E:$E,$B4,Операции!$A:$A,AW$3,Операции!$D:$D,$B$2)</f>
        <v>0</v>
      </c>
      <c r="AX4" s="120">
        <f>SUMIFS(Операции!$C:$C,Операции!$E:$E,$B4,Операции!$A:$A,AX$3,Операции!$D:$D,$B$2)</f>
        <v>0</v>
      </c>
      <c r="AY4" s="120">
        <f>SUMIFS(Операции!$C:$C,Операции!$E:$E,$B4,Операции!$A:$A,AY$3,Операции!$D:$D,$B$2)</f>
        <v>0</v>
      </c>
      <c r="AZ4" s="120">
        <f>SUMIFS(Операции!$C:$C,Операции!$E:$E,$B4,Операции!$A:$A,AZ$3,Операции!$D:$D,$B$2)</f>
        <v>0</v>
      </c>
      <c r="BA4" s="120">
        <f>SUMIFS(Операции!$C:$C,Операции!$E:$E,$B4,Операции!$A:$A,BA$3,Операции!$D:$D,$B$2)</f>
        <v>0</v>
      </c>
      <c r="BB4" s="120">
        <f>SUMIFS(Операции!$C:$C,Операции!$E:$E,$B4,Операции!$A:$A,BB$3,Операции!$D:$D,$B$2)</f>
        <v>0</v>
      </c>
      <c r="BC4" s="120">
        <f>SUMIFS(Операции!$C:$C,Операции!$E:$E,$B4,Операции!$A:$A,BC$3,Операции!$D:$D,$B$2)</f>
        <v>0</v>
      </c>
      <c r="BD4" s="120">
        <f>SUMIFS(Операции!$C:$C,Операции!$E:$E,$B4,Операции!$A:$A,BD$3,Операции!$D:$D,$B$2)</f>
        <v>0</v>
      </c>
      <c r="BE4" s="120">
        <f>SUMIFS(Операции!$C:$C,Операции!$E:$E,$B4,Операции!$A:$A,BE$3,Операции!$D:$D,$B$2)</f>
        <v>0</v>
      </c>
      <c r="BF4" s="120">
        <f>SUMIFS(Операции!$C:$C,Операции!$E:$E,$B4,Операции!$A:$A,BF$3,Операции!$D:$D,$B$2)</f>
        <v>0</v>
      </c>
      <c r="BG4" s="120">
        <f>SUMIFS(Операции!$C:$C,Операции!$E:$E,$B4,Операции!$A:$A,BG$3,Операции!$D:$D,$B$2)</f>
        <v>0</v>
      </c>
      <c r="BH4" s="120">
        <f>SUMIFS(Операции!$C:$C,Операции!$E:$E,$B4,Операции!$A:$A,BH$3,Операции!$D:$D,$B$2)</f>
        <v>0</v>
      </c>
      <c r="BI4" s="120">
        <f>SUMIFS(Операции!$C:$C,Операции!$E:$E,$B4,Операции!$A:$A,BI$3,Операции!$D:$D,$B$2)</f>
        <v>0</v>
      </c>
      <c r="BJ4" s="120">
        <f>SUMIFS(Операции!$C:$C,Операции!$E:$E,$B4,Операции!$A:$A,BJ$3,Операции!$D:$D,$B$2)</f>
        <v>0</v>
      </c>
      <c r="BK4" s="120">
        <f>SUMIFS(Операции!$C:$C,Операции!$E:$E,$B4,Операции!$A:$A,BK$3,Операции!$D:$D,$B$2)</f>
        <v>0</v>
      </c>
      <c r="BL4" s="120">
        <f>SUMIFS(Операции!$C:$C,Операции!$E:$E,$B4,Операции!$A:$A,BL$3,Операции!$D:$D,$B$2)</f>
        <v>0</v>
      </c>
      <c r="BM4" s="120">
        <f>SUMIFS(Операции!$C:$C,Операции!$E:$E,$B4,Операции!$A:$A,BM$3,Операции!$D:$D,$B$2)</f>
        <v>0</v>
      </c>
      <c r="BN4" s="120">
        <f>SUMIFS(Операции!$C:$C,Операции!$E:$E,$B4,Операции!$A:$A,BN$3,Операции!$D:$D,$B$2)</f>
        <v>0</v>
      </c>
      <c r="BO4" s="120">
        <f>SUMIFS(Операции!$C:$C,Операции!$E:$E,$B4,Операции!$A:$A,BO$3,Операции!$D:$D,$B$2)</f>
        <v>0</v>
      </c>
      <c r="BP4" s="120">
        <f>SUMIFS(Операции!$C:$C,Операции!$E:$E,$B4,Операции!$A:$A,BP$3,Операции!$D:$D,$B$2)</f>
        <v>0</v>
      </c>
      <c r="BQ4" s="120">
        <f>SUMIFS(Операции!$C:$C,Операции!$E:$E,$B4,Операции!$A:$A,BQ$3,Операции!$D:$D,$B$2)</f>
        <v>0</v>
      </c>
      <c r="BR4" s="120">
        <f>SUMIFS(Операции!$C:$C,Операции!$E:$E,$B4,Операции!$A:$A,BR$3,Операции!$D:$D,$B$2)</f>
        <v>0</v>
      </c>
      <c r="BS4" s="120">
        <f>SUMIFS(Операции!$C:$C,Операции!$E:$E,$B4,Операции!$A:$A,BS$3,Операции!$D:$D,$B$2)</f>
        <v>0</v>
      </c>
      <c r="BT4" s="120">
        <f>SUMIFS(Операции!$C:$C,Операции!$E:$E,$B4,Операции!$A:$A,BT$3,Операции!$D:$D,$B$2)</f>
        <v>0</v>
      </c>
      <c r="BU4" s="120">
        <f>SUMIFS(Операции!$C:$C,Операции!$E:$E,$B4,Операции!$A:$A,BU$3,Операции!$D:$D,$B$2)</f>
        <v>0</v>
      </c>
      <c r="BV4" s="120">
        <f>SUMIFS(Операции!$C:$C,Операции!$E:$E,$B4,Операции!$A:$A,BV$3,Операции!$D:$D,$B$2)</f>
        <v>0</v>
      </c>
      <c r="BW4" s="120">
        <f>SUMIFS(Операции!$C:$C,Операции!$E:$E,$B4,Операции!$A:$A,BW$3,Операции!$D:$D,$B$2)</f>
        <v>0</v>
      </c>
      <c r="BX4" s="120">
        <f>SUMIFS(Операции!$C:$C,Операции!$E:$E,$B4,Операции!$A:$A,BX$3,Операции!$D:$D,$B$2)</f>
        <v>0</v>
      </c>
      <c r="BY4" s="120">
        <f>SUMIFS(Операции!$C:$C,Операции!$E:$E,$B4,Операции!$A:$A,BY$3,Операции!$D:$D,$B$2)</f>
        <v>0</v>
      </c>
      <c r="BZ4" s="120">
        <f>SUMIFS(Операции!$C:$C,Операции!$E:$E,$B4,Операции!$A:$A,BZ$3,Операции!$D:$D,$B$2)</f>
        <v>0</v>
      </c>
      <c r="CA4" s="120">
        <f>SUMIFS(Операции!$C:$C,Операции!$E:$E,$B4,Операции!$A:$A,CA$3,Операции!$D:$D,$B$2)</f>
        <v>0</v>
      </c>
      <c r="CB4" s="120">
        <f>SUMIFS(Операции!$C:$C,Операции!$E:$E,$B4,Операции!$A:$A,CB$3,Операции!$D:$D,$B$2)</f>
        <v>0</v>
      </c>
      <c r="CC4" s="120">
        <f>SUMIFS(Операции!$C:$C,Операции!$E:$E,$B4,Операции!$A:$A,CC$3,Операции!$D:$D,$B$2)</f>
        <v>0</v>
      </c>
      <c r="CD4" s="120">
        <f>SUMIFS(Операции!$C:$C,Операции!$E:$E,$B4,Операции!$A:$A,CD$3,Операции!$D:$D,$B$2)</f>
        <v>0</v>
      </c>
      <c r="CE4" s="120">
        <f>SUMIFS(Операции!$C:$C,Операции!$E:$E,$B4,Операции!$A:$A,CE$3,Операции!$D:$D,$B$2)</f>
        <v>0</v>
      </c>
      <c r="CF4" s="120">
        <f>SUMIFS(Операции!$C:$C,Операции!$E:$E,$B4,Операции!$A:$A,CF$3,Операции!$D:$D,$B$2)</f>
        <v>0</v>
      </c>
      <c r="CG4" s="120">
        <f>SUMIFS(Операции!$C:$C,Операции!$E:$E,$B4,Операции!$A:$A,CG$3,Операции!$D:$D,$B$2)</f>
        <v>0</v>
      </c>
      <c r="CH4" s="120">
        <f>SUMIFS(Операции!$C:$C,Операции!$E:$E,$B4,Операции!$A:$A,CH$3,Операции!$D:$D,$B$2)</f>
        <v>0</v>
      </c>
      <c r="CI4" s="120">
        <f>SUMIFS(Операции!$C:$C,Операции!$E:$E,$B4,Операции!$A:$A,CI$3,Операции!$D:$D,$B$2)</f>
        <v>0</v>
      </c>
      <c r="CJ4" s="120">
        <f>SUMIFS(Операции!$C:$C,Операции!$E:$E,$B4,Операции!$A:$A,CJ$3,Операции!$D:$D,$B$2)</f>
        <v>0</v>
      </c>
      <c r="CK4" s="120">
        <f>SUMIFS(Операции!$C:$C,Операции!$E:$E,$B4,Операции!$A:$A,CK$3,Операции!$D:$D,$B$2)</f>
        <v>0</v>
      </c>
      <c r="CL4" s="120">
        <f>SUMIFS(Операции!$C:$C,Операции!$E:$E,$B4,Операции!$A:$A,CL$3,Операции!$D:$D,$B$2)</f>
        <v>0</v>
      </c>
      <c r="CM4" s="120">
        <f>SUMIFS(Операции!$C:$C,Операции!$E:$E,$B4,Операции!$A:$A,CM$3,Операции!$D:$D,$B$2)</f>
        <v>0</v>
      </c>
      <c r="CN4" s="120">
        <f>SUMIFS(Операции!$C:$C,Операции!$E:$E,$B4,Операции!$A:$A,CN$3,Операции!$D:$D,$B$2)</f>
        <v>0</v>
      </c>
      <c r="CO4" s="120">
        <f>SUMIFS(Операции!$C:$C,Операции!$E:$E,$B4,Операции!$A:$A,CO$3,Операции!$D:$D,$B$2)</f>
        <v>0</v>
      </c>
      <c r="CP4" s="120">
        <f>SUMIFS(Операции!$C:$C,Операции!$E:$E,$B4,Операции!$A:$A,CP$3,Операции!$D:$D,$B$2)</f>
        <v>0</v>
      </c>
    </row>
    <row r="5" spans="1:94">
      <c r="A5" s="116">
        <v>2</v>
      </c>
      <c r="B5" s="117" t="str">
        <f>Справочник!N3</f>
        <v>Топливо и ГСМ</v>
      </c>
      <c r="C5" s="118">
        <f>SUM(D5:CP5)</f>
        <v>0</v>
      </c>
      <c r="D5" s="119">
        <f>SUMIFS(Операции!$C:$C,Операции!$E:$E,$B5,Операции!$A:$A,D$3,Операции!$D:$D,$B$2)</f>
        <v>0</v>
      </c>
      <c r="E5" s="119">
        <f>SUMIFS(Операции!$C:$C,Операции!$E:$E,$B5,Операции!$A:$A,E$3,Операции!$D:$D,$B$2)</f>
        <v>0</v>
      </c>
      <c r="F5" s="119">
        <f>SUMIFS(Операции!$C:$C,Операции!$E:$E,$B5,Операции!$A:$A,F$3,Операции!$D:$D,$B$2)</f>
        <v>0</v>
      </c>
      <c r="G5" s="119">
        <f>SUMIFS(Операции!$C:$C,Операции!$E:$E,$B5,Операции!$A:$A,G$3,Операции!$D:$D,$B$2)</f>
        <v>0</v>
      </c>
      <c r="H5" s="119">
        <f>SUMIFS(Операции!$C:$C,Операции!$E:$E,$B5,Операции!$A:$A,H$3,Операции!$D:$D,$B$2)</f>
        <v>0</v>
      </c>
      <c r="I5" s="119">
        <f>SUMIFS(Операции!$C:$C,Операции!$E:$E,$B5,Операции!$A:$A,I$3,Операции!$D:$D,$B$2)</f>
        <v>0</v>
      </c>
      <c r="J5" s="119">
        <f>SUMIFS(Операции!$C:$C,Операции!$E:$E,$B5,Операции!$A:$A,J$3,Операции!$D:$D,$B$2)</f>
        <v>0</v>
      </c>
      <c r="K5" s="119">
        <f>SUMIFS(Операции!$C:$C,Операции!$E:$E,$B5,Операции!$A:$A,K$3,Операции!$D:$D,$B$2)</f>
        <v>0</v>
      </c>
      <c r="L5" s="119">
        <f>SUMIFS(Операции!$C:$C,Операции!$E:$E,$B5,Операции!$A:$A,L$3,Операции!$D:$D,$B$2)</f>
        <v>0</v>
      </c>
      <c r="M5" s="119">
        <f>SUMIFS(Операции!$C:$C,Операции!$E:$E,$B5,Операции!$A:$A,M$3,Операции!$D:$D,$B$2)</f>
        <v>0</v>
      </c>
      <c r="N5" s="119">
        <f>SUMIFS(Операции!$C:$C,Операции!$E:$E,$B5,Операции!$A:$A,N$3,Операции!$D:$D,$B$2)</f>
        <v>0</v>
      </c>
      <c r="O5" s="119">
        <f>SUMIFS(Операции!$C:$C,Операции!$E:$E,$B5,Операции!$A:$A,O$3,Операции!$D:$D,$B$2)</f>
        <v>0</v>
      </c>
      <c r="P5" s="119">
        <f>SUMIFS(Операции!$C:$C,Операции!$E:$E,$B5,Операции!$A:$A,P$3,Операции!$D:$D,$B$2)</f>
        <v>0</v>
      </c>
      <c r="Q5" s="119">
        <f>SUMIFS(Операции!$C:$C,Операции!$E:$E,$B5,Операции!$A:$A,Q$3,Операции!$D:$D,$B$2)</f>
        <v>0</v>
      </c>
      <c r="R5" s="119">
        <f>SUMIFS(Операции!$C:$C,Операции!$E:$E,$B5,Операции!$A:$A,R$3,Операции!$D:$D,$B$2)</f>
        <v>0</v>
      </c>
      <c r="S5" s="119">
        <f>SUMIFS(Операции!$C:$C,Операции!$E:$E,$B5,Операции!$A:$A,S$3,Операции!$D:$D,$B$2)</f>
        <v>0</v>
      </c>
      <c r="T5" s="119">
        <f>SUMIFS(Операции!$C:$C,Операции!$E:$E,$B5,Операции!$A:$A,T$3,Операции!$D:$D,$B$2)</f>
        <v>0</v>
      </c>
      <c r="U5" s="119">
        <f>SUMIFS(Операции!$C:$C,Операции!$E:$E,$B5,Операции!$A:$A,U$3,Операции!$D:$D,$B$2)</f>
        <v>0</v>
      </c>
      <c r="V5" s="119">
        <f>SUMIFS(Операции!$C:$C,Операции!$E:$E,$B5,Операции!$A:$A,V$3,Операции!$D:$D,$B$2)</f>
        <v>0</v>
      </c>
      <c r="W5" s="119">
        <f>SUMIFS(Операции!$C:$C,Операции!$E:$E,$B5,Операции!$A:$A,W$3,Операции!$D:$D,$B$2)</f>
        <v>0</v>
      </c>
      <c r="X5" s="119">
        <f>SUMIFS(Операции!$C:$C,Операции!$E:$E,$B5,Операции!$A:$A,X$3,Операции!$D:$D,$B$2)</f>
        <v>0</v>
      </c>
      <c r="Y5" s="119">
        <f>SUMIFS(Операции!$C:$C,Операции!$E:$E,$B5,Операции!$A:$A,Y$3,Операции!$D:$D,$B$2)</f>
        <v>0</v>
      </c>
      <c r="Z5" s="119">
        <f>SUMIFS(Операции!$C:$C,Операции!$E:$E,$B5,Операции!$A:$A,Z$3,Операции!$D:$D,$B$2)</f>
        <v>0</v>
      </c>
      <c r="AA5" s="119">
        <f>SUMIFS(Операции!$C:$C,Операции!$E:$E,$B5,Операции!$A:$A,AA$3,Операции!$D:$D,$B$2)</f>
        <v>0</v>
      </c>
      <c r="AB5" s="119">
        <f>SUMIFS(Операции!$C:$C,Операции!$E:$E,$B5,Операции!$A:$A,AB$3,Операции!$D:$D,$B$2)</f>
        <v>0</v>
      </c>
      <c r="AC5" s="119">
        <f>SUMIFS(Операции!$C:$C,Операции!$E:$E,$B5,Операции!$A:$A,AC$3,Операции!$D:$D,$B$2)</f>
        <v>0</v>
      </c>
      <c r="AD5" s="119">
        <f>SUMIFS(Операции!$C:$C,Операции!$E:$E,$B5,Операции!$A:$A,AD$3,Операции!$D:$D,$B$2)</f>
        <v>0</v>
      </c>
      <c r="AE5" s="119">
        <f>SUMIFS(Операции!$C:$C,Операции!$E:$E,$B5,Операции!$A:$A,AE$3,Операции!$D:$D,$B$2)</f>
        <v>0</v>
      </c>
      <c r="AF5" s="119">
        <f>SUMIFS(Операции!$C:$C,Операции!$E:$E,$B5,Операции!$A:$A,AF$3,Операции!$D:$D,$B$2)</f>
        <v>0</v>
      </c>
      <c r="AG5" s="119">
        <f>SUMIFS(Операции!$C:$C,Операции!$E:$E,$B5,Операции!$A:$A,AG$3,Операции!$D:$D,$B$2)</f>
        <v>0</v>
      </c>
      <c r="AH5" s="119">
        <f>SUMIFS(Операции!$C:$C,Операции!$E:$E,$B5,Операции!$A:$A,AH$3,Операции!$D:$D,$B$2)</f>
        <v>0</v>
      </c>
      <c r="AI5" s="119">
        <f>SUMIFS(Операции!$C:$C,Операции!$E:$E,$B5,Операции!$A:$A,AI$3,Операции!$D:$D,$B$2)</f>
        <v>0</v>
      </c>
      <c r="AJ5" s="119">
        <f>SUMIFS(Операции!$C:$C,Операции!$E:$E,$B5,Операции!$A:$A,AJ$3,Операции!$D:$D,$B$2)</f>
        <v>0</v>
      </c>
      <c r="AK5" s="119">
        <f>SUMIFS(Операции!$C:$C,Операции!$E:$E,$B5,Операции!$A:$A,AK$3,Операции!$D:$D,$B$2)</f>
        <v>0</v>
      </c>
      <c r="AL5" s="119">
        <f>SUMIFS(Операции!$C:$C,Операции!$E:$E,$B5,Операции!$A:$A,AL$3,Операции!$D:$D,$B$2)</f>
        <v>0</v>
      </c>
      <c r="AM5" s="119">
        <f>SUMIFS(Операции!$C:$C,Операции!$E:$E,$B5,Операции!$A:$A,AM$3,Операции!$D:$D,$B$2)</f>
        <v>0</v>
      </c>
      <c r="AN5" s="119">
        <f>SUMIFS(Операции!$C:$C,Операции!$E:$E,$B5,Операции!$A:$A,AN$3,Операции!$D:$D,$B$2)</f>
        <v>0</v>
      </c>
      <c r="AO5" s="119">
        <f>SUMIFS(Операции!$C:$C,Операции!$E:$E,$B5,Операции!$A:$A,AO$3,Операции!$D:$D,$B$2)</f>
        <v>0</v>
      </c>
      <c r="AP5" s="119">
        <f>SUMIFS(Операции!$C:$C,Операции!$E:$E,$B5,Операции!$A:$A,AP$3,Операции!$D:$D,$B$2)</f>
        <v>0</v>
      </c>
      <c r="AQ5" s="119">
        <f>SUMIFS(Операции!$C:$C,Операции!$E:$E,$B5,Операции!$A:$A,AQ$3,Операции!$D:$D,$B$2)</f>
        <v>0</v>
      </c>
      <c r="AR5" s="119">
        <f>SUMIFS(Операции!$C:$C,Операции!$E:$E,$B5,Операции!$A:$A,AR$3,Операции!$D:$D,$B$2)</f>
        <v>0</v>
      </c>
      <c r="AS5" s="119">
        <f>SUMIFS(Операции!$C:$C,Операции!$E:$E,$B5,Операции!$A:$A,AS$3,Операции!$D:$D,$B$2)</f>
        <v>0</v>
      </c>
      <c r="AT5" s="119">
        <f>SUMIFS(Операции!$C:$C,Операции!$E:$E,$B5,Операции!$A:$A,AT$3,Операции!$D:$D,$B$2)</f>
        <v>0</v>
      </c>
      <c r="AU5" s="119">
        <f>SUMIFS(Операции!$C:$C,Операции!$E:$E,$B5,Операции!$A:$A,AU$3,Операции!$D:$D,$B$2)</f>
        <v>0</v>
      </c>
      <c r="AV5" s="119">
        <f>SUMIFS(Операции!$C:$C,Операции!$E:$E,$B5,Операции!$A:$A,AV$3,Операции!$D:$D,$B$2)</f>
        <v>0</v>
      </c>
      <c r="AW5" s="119">
        <f>SUMIFS(Операции!$C:$C,Операции!$E:$E,$B5,Операции!$A:$A,AW$3,Операции!$D:$D,$B$2)</f>
        <v>0</v>
      </c>
      <c r="AX5" s="119">
        <f>SUMIFS(Операции!$C:$C,Операции!$E:$E,$B5,Операции!$A:$A,AX$3,Операции!$D:$D,$B$2)</f>
        <v>0</v>
      </c>
      <c r="AY5" s="119">
        <f>SUMIFS(Операции!$C:$C,Операции!$E:$E,$B5,Операции!$A:$A,AY$3,Операции!$D:$D,$B$2)</f>
        <v>0</v>
      </c>
      <c r="AZ5" s="119">
        <f>SUMIFS(Операции!$C:$C,Операции!$E:$E,$B5,Операции!$A:$A,AZ$3,Операции!$D:$D,$B$2)</f>
        <v>0</v>
      </c>
      <c r="BA5" s="119">
        <f>SUMIFS(Операции!$C:$C,Операции!$E:$E,$B5,Операции!$A:$A,BA$3,Операции!$D:$D,$B$2)</f>
        <v>0</v>
      </c>
      <c r="BB5" s="119">
        <f>SUMIFS(Операции!$C:$C,Операции!$E:$E,$B5,Операции!$A:$A,BB$3,Операции!$D:$D,$B$2)</f>
        <v>0</v>
      </c>
      <c r="BC5" s="119">
        <f>SUMIFS(Операции!$C:$C,Операции!$E:$E,$B5,Операции!$A:$A,BC$3,Операции!$D:$D,$B$2)</f>
        <v>0</v>
      </c>
      <c r="BD5" s="119">
        <f>SUMIFS(Операции!$C:$C,Операции!$E:$E,$B5,Операции!$A:$A,BD$3,Операции!$D:$D,$B$2)</f>
        <v>0</v>
      </c>
      <c r="BE5" s="119">
        <f>SUMIFS(Операции!$C:$C,Операции!$E:$E,$B5,Операции!$A:$A,BE$3,Операции!$D:$D,$B$2)</f>
        <v>0</v>
      </c>
      <c r="BF5" s="119">
        <f>SUMIFS(Операции!$C:$C,Операции!$E:$E,$B5,Операции!$A:$A,BF$3,Операции!$D:$D,$B$2)</f>
        <v>0</v>
      </c>
      <c r="BG5" s="119">
        <f>SUMIFS(Операции!$C:$C,Операции!$E:$E,$B5,Операции!$A:$A,BG$3,Операции!$D:$D,$B$2)</f>
        <v>0</v>
      </c>
      <c r="BH5" s="119">
        <f>SUMIFS(Операции!$C:$C,Операции!$E:$E,$B5,Операции!$A:$A,BH$3,Операции!$D:$D,$B$2)</f>
        <v>0</v>
      </c>
      <c r="BI5" s="119">
        <f>SUMIFS(Операции!$C:$C,Операции!$E:$E,$B5,Операции!$A:$A,BI$3,Операции!$D:$D,$B$2)</f>
        <v>0</v>
      </c>
      <c r="BJ5" s="119">
        <f>SUMIFS(Операции!$C:$C,Операции!$E:$E,$B5,Операции!$A:$A,BJ$3,Операции!$D:$D,$B$2)</f>
        <v>0</v>
      </c>
      <c r="BK5" s="119">
        <f>SUMIFS(Операции!$C:$C,Операции!$E:$E,$B5,Операции!$A:$A,BK$3,Операции!$D:$D,$B$2)</f>
        <v>0</v>
      </c>
      <c r="BL5" s="119">
        <f>SUMIFS(Операции!$C:$C,Операции!$E:$E,$B5,Операции!$A:$A,BL$3,Операции!$D:$D,$B$2)</f>
        <v>0</v>
      </c>
      <c r="BM5" s="119">
        <f>SUMIFS(Операции!$C:$C,Операции!$E:$E,$B5,Операции!$A:$A,BM$3,Операции!$D:$D,$B$2)</f>
        <v>0</v>
      </c>
      <c r="BN5" s="119">
        <f>SUMIFS(Операции!$C:$C,Операции!$E:$E,$B5,Операции!$A:$A,BN$3,Операции!$D:$D,$B$2)</f>
        <v>0</v>
      </c>
      <c r="BO5" s="119">
        <f>SUMIFS(Операции!$C:$C,Операции!$E:$E,$B5,Операции!$A:$A,BO$3,Операции!$D:$D,$B$2)</f>
        <v>0</v>
      </c>
      <c r="BP5" s="119">
        <f>SUMIFS(Операции!$C:$C,Операции!$E:$E,$B5,Операции!$A:$A,BP$3,Операции!$D:$D,$B$2)</f>
        <v>0</v>
      </c>
      <c r="BQ5" s="119">
        <f>SUMIFS(Операции!$C:$C,Операции!$E:$E,$B5,Операции!$A:$A,BQ$3,Операции!$D:$D,$B$2)</f>
        <v>0</v>
      </c>
      <c r="BR5" s="119">
        <f>SUMIFS(Операции!$C:$C,Операции!$E:$E,$B5,Операции!$A:$A,BR$3,Операции!$D:$D,$B$2)</f>
        <v>0</v>
      </c>
      <c r="BS5" s="119">
        <f>SUMIFS(Операции!$C:$C,Операции!$E:$E,$B5,Операции!$A:$A,BS$3,Операции!$D:$D,$B$2)</f>
        <v>0</v>
      </c>
      <c r="BT5" s="119">
        <f>SUMIFS(Операции!$C:$C,Операции!$E:$E,$B5,Операции!$A:$A,BT$3,Операции!$D:$D,$B$2)</f>
        <v>0</v>
      </c>
      <c r="BU5" s="119">
        <f>SUMIFS(Операции!$C:$C,Операции!$E:$E,$B5,Операции!$A:$A,BU$3,Операции!$D:$D,$B$2)</f>
        <v>0</v>
      </c>
      <c r="BV5" s="119">
        <f>SUMIFS(Операции!$C:$C,Операции!$E:$E,$B5,Операции!$A:$A,BV$3,Операции!$D:$D,$B$2)</f>
        <v>0</v>
      </c>
      <c r="BW5" s="119">
        <f>SUMIFS(Операции!$C:$C,Операции!$E:$E,$B5,Операции!$A:$A,BW$3,Операции!$D:$D,$B$2)</f>
        <v>0</v>
      </c>
      <c r="BX5" s="119">
        <f>SUMIFS(Операции!$C:$C,Операции!$E:$E,$B5,Операции!$A:$A,BX$3,Операции!$D:$D,$B$2)</f>
        <v>0</v>
      </c>
      <c r="BY5" s="119">
        <f>SUMIFS(Операции!$C:$C,Операции!$E:$E,$B5,Операции!$A:$A,BY$3,Операции!$D:$D,$B$2)</f>
        <v>0</v>
      </c>
      <c r="BZ5" s="119">
        <f>SUMIFS(Операции!$C:$C,Операции!$E:$E,$B5,Операции!$A:$A,BZ$3,Операции!$D:$D,$B$2)</f>
        <v>0</v>
      </c>
      <c r="CA5" s="119">
        <f>SUMIFS(Операции!$C:$C,Операции!$E:$E,$B5,Операции!$A:$A,CA$3,Операции!$D:$D,$B$2)</f>
        <v>0</v>
      </c>
      <c r="CB5" s="119">
        <f>SUMIFS(Операции!$C:$C,Операции!$E:$E,$B5,Операции!$A:$A,CB$3,Операции!$D:$D,$B$2)</f>
        <v>0</v>
      </c>
      <c r="CC5" s="119">
        <f>SUMIFS(Операции!$C:$C,Операции!$E:$E,$B5,Операции!$A:$A,CC$3,Операции!$D:$D,$B$2)</f>
        <v>0</v>
      </c>
      <c r="CD5" s="119">
        <f>SUMIFS(Операции!$C:$C,Операции!$E:$E,$B5,Операции!$A:$A,CD$3,Операции!$D:$D,$B$2)</f>
        <v>0</v>
      </c>
      <c r="CE5" s="119">
        <f>SUMIFS(Операции!$C:$C,Операции!$E:$E,$B5,Операции!$A:$A,CE$3,Операции!$D:$D,$B$2)</f>
        <v>0</v>
      </c>
      <c r="CF5" s="119">
        <f>SUMIFS(Операции!$C:$C,Операции!$E:$E,$B5,Операции!$A:$A,CF$3,Операции!$D:$D,$B$2)</f>
        <v>0</v>
      </c>
      <c r="CG5" s="119">
        <f>SUMIFS(Операции!$C:$C,Операции!$E:$E,$B5,Операции!$A:$A,CG$3,Операции!$D:$D,$B$2)</f>
        <v>0</v>
      </c>
      <c r="CH5" s="119">
        <f>SUMIFS(Операции!$C:$C,Операции!$E:$E,$B5,Операции!$A:$A,CH$3,Операции!$D:$D,$B$2)</f>
        <v>0</v>
      </c>
      <c r="CI5" s="119">
        <f>SUMIFS(Операции!$C:$C,Операции!$E:$E,$B5,Операции!$A:$A,CI$3,Операции!$D:$D,$B$2)</f>
        <v>0</v>
      </c>
      <c r="CJ5" s="119">
        <f>SUMIFS(Операции!$C:$C,Операции!$E:$E,$B5,Операции!$A:$A,CJ$3,Операции!$D:$D,$B$2)</f>
        <v>0</v>
      </c>
      <c r="CK5" s="119">
        <f>SUMIFS(Операции!$C:$C,Операции!$E:$E,$B5,Операции!$A:$A,CK$3,Операции!$D:$D,$B$2)</f>
        <v>0</v>
      </c>
      <c r="CL5" s="119">
        <f>SUMIFS(Операции!$C:$C,Операции!$E:$E,$B5,Операции!$A:$A,CL$3,Операции!$D:$D,$B$2)</f>
        <v>0</v>
      </c>
      <c r="CM5" s="119">
        <f>SUMIFS(Операции!$C:$C,Операции!$E:$E,$B5,Операции!$A:$A,CM$3,Операции!$D:$D,$B$2)</f>
        <v>0</v>
      </c>
      <c r="CN5" s="119">
        <f>SUMIFS(Операции!$C:$C,Операции!$E:$E,$B5,Операции!$A:$A,CN$3,Операции!$D:$D,$B$2)</f>
        <v>0</v>
      </c>
      <c r="CO5" s="119">
        <f>SUMIFS(Операции!$C:$C,Операции!$E:$E,$B5,Операции!$A:$A,CO$3,Операции!$D:$D,$B$2)</f>
        <v>0</v>
      </c>
      <c r="CP5" s="119">
        <f>SUMIFS(Операции!$C:$C,Операции!$E:$E,$B5,Операции!$A:$A,CP$3,Операции!$D:$D,$B$2)</f>
        <v>0</v>
      </c>
    </row>
    <row r="6" spans="1:94">
      <c r="A6" s="113">
        <v>3</v>
      </c>
      <c r="B6" s="114" t="str">
        <f>Справочник!N4</f>
        <v>ТО, обслуживание и ремонты</v>
      </c>
      <c r="C6" s="115">
        <f>SUM(D6:CP6)</f>
        <v>0</v>
      </c>
      <c r="D6" s="120">
        <f>SUMIFS(Операции!$C:$C,Операции!$E:$E,$B6,Операции!$A:$A,D$3,Операции!$D:$D,$B$2)</f>
        <v>0</v>
      </c>
      <c r="E6" s="120">
        <f>SUMIFS(Операции!$C:$C,Операции!$E:$E,$B6,Операции!$A:$A,E$3,Операции!$D:$D,$B$2)</f>
        <v>0</v>
      </c>
      <c r="F6" s="120">
        <f>SUMIFS(Операции!$C:$C,Операции!$E:$E,$B6,Операции!$A:$A,F$3,Операции!$D:$D,$B$2)</f>
        <v>0</v>
      </c>
      <c r="G6" s="120">
        <f>SUMIFS(Операции!$C:$C,Операции!$E:$E,$B6,Операции!$A:$A,G$3,Операции!$D:$D,$B$2)</f>
        <v>0</v>
      </c>
      <c r="H6" s="120">
        <f>SUMIFS(Операции!$C:$C,Операции!$E:$E,$B6,Операции!$A:$A,H$3,Операции!$D:$D,$B$2)</f>
        <v>0</v>
      </c>
      <c r="I6" s="120">
        <f>SUMIFS(Операции!$C:$C,Операции!$E:$E,$B6,Операции!$A:$A,I$3,Операции!$D:$D,$B$2)</f>
        <v>0</v>
      </c>
      <c r="J6" s="120">
        <f>SUMIFS(Операции!$C:$C,Операции!$E:$E,$B6,Операции!$A:$A,J$3,Операции!$D:$D,$B$2)</f>
        <v>0</v>
      </c>
      <c r="K6" s="120">
        <f>SUMIFS(Операции!$C:$C,Операции!$E:$E,$B6,Операции!$A:$A,K$3,Операции!$D:$D,$B$2)</f>
        <v>0</v>
      </c>
      <c r="L6" s="120">
        <f>SUMIFS(Операции!$C:$C,Операции!$E:$E,$B6,Операции!$A:$A,L$3,Операции!$D:$D,$B$2)</f>
        <v>0</v>
      </c>
      <c r="M6" s="120">
        <f>SUMIFS(Операции!$C:$C,Операции!$E:$E,$B6,Операции!$A:$A,M$3,Операции!$D:$D,$B$2)</f>
        <v>0</v>
      </c>
      <c r="N6" s="120">
        <f>SUMIFS(Операции!$C:$C,Операции!$E:$E,$B6,Операции!$A:$A,N$3,Операции!$D:$D,$B$2)</f>
        <v>0</v>
      </c>
      <c r="O6" s="120">
        <f>SUMIFS(Операции!$C:$C,Операции!$E:$E,$B6,Операции!$A:$A,O$3,Операции!$D:$D,$B$2)</f>
        <v>0</v>
      </c>
      <c r="P6" s="120">
        <f>SUMIFS(Операции!$C:$C,Операции!$E:$E,$B6,Операции!$A:$A,P$3,Операции!$D:$D,$B$2)</f>
        <v>0</v>
      </c>
      <c r="Q6" s="120">
        <f>SUMIFS(Операции!$C:$C,Операции!$E:$E,$B6,Операции!$A:$A,Q$3,Операции!$D:$D,$B$2)</f>
        <v>0</v>
      </c>
      <c r="R6" s="120">
        <f>SUMIFS(Операции!$C:$C,Операции!$E:$E,$B6,Операции!$A:$A,R$3,Операции!$D:$D,$B$2)</f>
        <v>0</v>
      </c>
      <c r="S6" s="120">
        <f>SUMIFS(Операции!$C:$C,Операции!$E:$E,$B6,Операции!$A:$A,S$3,Операции!$D:$D,$B$2)</f>
        <v>0</v>
      </c>
      <c r="T6" s="120">
        <f>SUMIFS(Операции!$C:$C,Операции!$E:$E,$B6,Операции!$A:$A,T$3,Операции!$D:$D,$B$2)</f>
        <v>0</v>
      </c>
      <c r="U6" s="120">
        <f>SUMIFS(Операции!$C:$C,Операции!$E:$E,$B6,Операции!$A:$A,U$3,Операции!$D:$D,$B$2)</f>
        <v>0</v>
      </c>
      <c r="V6" s="120">
        <f>SUMIFS(Операции!$C:$C,Операции!$E:$E,$B6,Операции!$A:$A,V$3,Операции!$D:$D,$B$2)</f>
        <v>0</v>
      </c>
      <c r="W6" s="120">
        <f>SUMIFS(Операции!$C:$C,Операции!$E:$E,$B6,Операции!$A:$A,W$3,Операции!$D:$D,$B$2)</f>
        <v>0</v>
      </c>
      <c r="X6" s="120">
        <f>SUMIFS(Операции!$C:$C,Операции!$E:$E,$B6,Операции!$A:$A,X$3,Операции!$D:$D,$B$2)</f>
        <v>0</v>
      </c>
      <c r="Y6" s="120">
        <f>SUMIFS(Операции!$C:$C,Операции!$E:$E,$B6,Операции!$A:$A,Y$3,Операции!$D:$D,$B$2)</f>
        <v>0</v>
      </c>
      <c r="Z6" s="120">
        <f>SUMIFS(Операции!$C:$C,Операции!$E:$E,$B6,Операции!$A:$A,Z$3,Операции!$D:$D,$B$2)</f>
        <v>0</v>
      </c>
      <c r="AA6" s="120">
        <f>SUMIFS(Операции!$C:$C,Операции!$E:$E,$B6,Операции!$A:$A,AA$3,Операции!$D:$D,$B$2)</f>
        <v>0</v>
      </c>
      <c r="AB6" s="120">
        <f>SUMIFS(Операции!$C:$C,Операции!$E:$E,$B6,Операции!$A:$A,AB$3,Операции!$D:$D,$B$2)</f>
        <v>0</v>
      </c>
      <c r="AC6" s="120">
        <f>SUMIFS(Операции!$C:$C,Операции!$E:$E,$B6,Операции!$A:$A,AC$3,Операции!$D:$D,$B$2)</f>
        <v>0</v>
      </c>
      <c r="AD6" s="120">
        <f>SUMIFS(Операции!$C:$C,Операции!$E:$E,$B6,Операции!$A:$A,AD$3,Операции!$D:$D,$B$2)</f>
        <v>0</v>
      </c>
      <c r="AE6" s="120">
        <f>SUMIFS(Операции!$C:$C,Операции!$E:$E,$B6,Операции!$A:$A,AE$3,Операции!$D:$D,$B$2)</f>
        <v>0</v>
      </c>
      <c r="AF6" s="120">
        <f>SUMIFS(Операции!$C:$C,Операции!$E:$E,$B6,Операции!$A:$A,AF$3,Операции!$D:$D,$B$2)</f>
        <v>0</v>
      </c>
      <c r="AG6" s="120">
        <f>SUMIFS(Операции!$C:$C,Операции!$E:$E,$B6,Операции!$A:$A,AG$3,Операции!$D:$D,$B$2)</f>
        <v>0</v>
      </c>
      <c r="AH6" s="120">
        <f>SUMIFS(Операции!$C:$C,Операции!$E:$E,$B6,Операции!$A:$A,AH$3,Операции!$D:$D,$B$2)</f>
        <v>0</v>
      </c>
      <c r="AI6" s="120">
        <f>SUMIFS(Операции!$C:$C,Операции!$E:$E,$B6,Операции!$A:$A,AI$3,Операции!$D:$D,$B$2)</f>
        <v>0</v>
      </c>
      <c r="AJ6" s="120">
        <f>SUMIFS(Операции!$C:$C,Операции!$E:$E,$B6,Операции!$A:$A,AJ$3,Операции!$D:$D,$B$2)</f>
        <v>0</v>
      </c>
      <c r="AK6" s="120">
        <f>SUMIFS(Операции!$C:$C,Операции!$E:$E,$B6,Операции!$A:$A,AK$3,Операции!$D:$D,$B$2)</f>
        <v>0</v>
      </c>
      <c r="AL6" s="120">
        <f>SUMIFS(Операции!$C:$C,Операции!$E:$E,$B6,Операции!$A:$A,AL$3,Операции!$D:$D,$B$2)</f>
        <v>0</v>
      </c>
      <c r="AM6" s="120">
        <f>SUMIFS(Операции!$C:$C,Операции!$E:$E,$B6,Операции!$A:$A,AM$3,Операции!$D:$D,$B$2)</f>
        <v>0</v>
      </c>
      <c r="AN6" s="120">
        <f>SUMIFS(Операции!$C:$C,Операции!$E:$E,$B6,Операции!$A:$A,AN$3,Операции!$D:$D,$B$2)</f>
        <v>0</v>
      </c>
      <c r="AO6" s="120">
        <f>SUMIFS(Операции!$C:$C,Операции!$E:$E,$B6,Операции!$A:$A,AO$3,Операции!$D:$D,$B$2)</f>
        <v>0</v>
      </c>
      <c r="AP6" s="120">
        <f>SUMIFS(Операции!$C:$C,Операции!$E:$E,$B6,Операции!$A:$A,AP$3,Операции!$D:$D,$B$2)</f>
        <v>0</v>
      </c>
      <c r="AQ6" s="120">
        <f>SUMIFS(Операции!$C:$C,Операции!$E:$E,$B6,Операции!$A:$A,AQ$3,Операции!$D:$D,$B$2)</f>
        <v>0</v>
      </c>
      <c r="AR6" s="120">
        <f>SUMIFS(Операции!$C:$C,Операции!$E:$E,$B6,Операции!$A:$A,AR$3,Операции!$D:$D,$B$2)</f>
        <v>0</v>
      </c>
      <c r="AS6" s="120">
        <f>SUMIFS(Операции!$C:$C,Операции!$E:$E,$B6,Операции!$A:$A,AS$3,Операции!$D:$D,$B$2)</f>
        <v>0</v>
      </c>
      <c r="AT6" s="120">
        <f>SUMIFS(Операции!$C:$C,Операции!$E:$E,$B6,Операции!$A:$A,AT$3,Операции!$D:$D,$B$2)</f>
        <v>0</v>
      </c>
      <c r="AU6" s="120">
        <f>SUMIFS(Операции!$C:$C,Операции!$E:$E,$B6,Операции!$A:$A,AU$3,Операции!$D:$D,$B$2)</f>
        <v>0</v>
      </c>
      <c r="AV6" s="120">
        <f>SUMIFS(Операции!$C:$C,Операции!$E:$E,$B6,Операции!$A:$A,AV$3,Операции!$D:$D,$B$2)</f>
        <v>0</v>
      </c>
      <c r="AW6" s="120">
        <f>SUMIFS(Операции!$C:$C,Операции!$E:$E,$B6,Операции!$A:$A,AW$3,Операции!$D:$D,$B$2)</f>
        <v>0</v>
      </c>
      <c r="AX6" s="120">
        <f>SUMIFS(Операции!$C:$C,Операции!$E:$E,$B6,Операции!$A:$A,AX$3,Операции!$D:$D,$B$2)</f>
        <v>0</v>
      </c>
      <c r="AY6" s="120">
        <f>SUMIFS(Операции!$C:$C,Операции!$E:$E,$B6,Операции!$A:$A,AY$3,Операции!$D:$D,$B$2)</f>
        <v>0</v>
      </c>
      <c r="AZ6" s="120">
        <f>SUMIFS(Операции!$C:$C,Операции!$E:$E,$B6,Операции!$A:$A,AZ$3,Операции!$D:$D,$B$2)</f>
        <v>0</v>
      </c>
      <c r="BA6" s="120">
        <f>SUMIFS(Операции!$C:$C,Операции!$E:$E,$B6,Операции!$A:$A,BA$3,Операции!$D:$D,$B$2)</f>
        <v>0</v>
      </c>
      <c r="BB6" s="120">
        <f>SUMIFS(Операции!$C:$C,Операции!$E:$E,$B6,Операции!$A:$A,BB$3,Операции!$D:$D,$B$2)</f>
        <v>0</v>
      </c>
      <c r="BC6" s="120">
        <f>SUMIFS(Операции!$C:$C,Операции!$E:$E,$B6,Операции!$A:$A,BC$3,Операции!$D:$D,$B$2)</f>
        <v>0</v>
      </c>
      <c r="BD6" s="120">
        <f>SUMIFS(Операции!$C:$C,Операции!$E:$E,$B6,Операции!$A:$A,BD$3,Операции!$D:$D,$B$2)</f>
        <v>0</v>
      </c>
      <c r="BE6" s="120">
        <f>SUMIFS(Операции!$C:$C,Операции!$E:$E,$B6,Операции!$A:$A,BE$3,Операции!$D:$D,$B$2)</f>
        <v>0</v>
      </c>
      <c r="BF6" s="120">
        <f>SUMIFS(Операции!$C:$C,Операции!$E:$E,$B6,Операции!$A:$A,BF$3,Операции!$D:$D,$B$2)</f>
        <v>0</v>
      </c>
      <c r="BG6" s="120">
        <f>SUMIFS(Операции!$C:$C,Операции!$E:$E,$B6,Операции!$A:$A,BG$3,Операции!$D:$D,$B$2)</f>
        <v>0</v>
      </c>
      <c r="BH6" s="120">
        <f>SUMIFS(Операции!$C:$C,Операции!$E:$E,$B6,Операции!$A:$A,BH$3,Операции!$D:$D,$B$2)</f>
        <v>0</v>
      </c>
      <c r="BI6" s="120">
        <f>SUMIFS(Операции!$C:$C,Операции!$E:$E,$B6,Операции!$A:$A,BI$3,Операции!$D:$D,$B$2)</f>
        <v>0</v>
      </c>
      <c r="BJ6" s="120">
        <f>SUMIFS(Операции!$C:$C,Операции!$E:$E,$B6,Операции!$A:$A,BJ$3,Операции!$D:$D,$B$2)</f>
        <v>0</v>
      </c>
      <c r="BK6" s="120">
        <f>SUMIFS(Операции!$C:$C,Операции!$E:$E,$B6,Операции!$A:$A,BK$3,Операции!$D:$D,$B$2)</f>
        <v>0</v>
      </c>
      <c r="BL6" s="120">
        <f>SUMIFS(Операции!$C:$C,Операции!$E:$E,$B6,Операции!$A:$A,BL$3,Операции!$D:$D,$B$2)</f>
        <v>0</v>
      </c>
      <c r="BM6" s="120">
        <f>SUMIFS(Операции!$C:$C,Операции!$E:$E,$B6,Операции!$A:$A,BM$3,Операции!$D:$D,$B$2)</f>
        <v>0</v>
      </c>
      <c r="BN6" s="120">
        <f>SUMIFS(Операции!$C:$C,Операции!$E:$E,$B6,Операции!$A:$A,BN$3,Операции!$D:$D,$B$2)</f>
        <v>0</v>
      </c>
      <c r="BO6" s="120">
        <f>SUMIFS(Операции!$C:$C,Операции!$E:$E,$B6,Операции!$A:$A,BO$3,Операции!$D:$D,$B$2)</f>
        <v>0</v>
      </c>
      <c r="BP6" s="120">
        <f>SUMIFS(Операции!$C:$C,Операции!$E:$E,$B6,Операции!$A:$A,BP$3,Операции!$D:$D,$B$2)</f>
        <v>0</v>
      </c>
      <c r="BQ6" s="120">
        <f>SUMIFS(Операции!$C:$C,Операции!$E:$E,$B6,Операции!$A:$A,BQ$3,Операции!$D:$D,$B$2)</f>
        <v>0</v>
      </c>
      <c r="BR6" s="120">
        <f>SUMIFS(Операции!$C:$C,Операции!$E:$E,$B6,Операции!$A:$A,BR$3,Операции!$D:$D,$B$2)</f>
        <v>0</v>
      </c>
      <c r="BS6" s="120">
        <f>SUMIFS(Операции!$C:$C,Операции!$E:$E,$B6,Операции!$A:$A,BS$3,Операции!$D:$D,$B$2)</f>
        <v>0</v>
      </c>
      <c r="BT6" s="120">
        <f>SUMIFS(Операции!$C:$C,Операции!$E:$E,$B6,Операции!$A:$A,BT$3,Операции!$D:$D,$B$2)</f>
        <v>0</v>
      </c>
      <c r="BU6" s="120">
        <f>SUMIFS(Операции!$C:$C,Операции!$E:$E,$B6,Операции!$A:$A,BU$3,Операции!$D:$D,$B$2)</f>
        <v>0</v>
      </c>
      <c r="BV6" s="120">
        <f>SUMIFS(Операции!$C:$C,Операции!$E:$E,$B6,Операции!$A:$A,BV$3,Операции!$D:$D,$B$2)</f>
        <v>0</v>
      </c>
      <c r="BW6" s="120">
        <f>SUMIFS(Операции!$C:$C,Операции!$E:$E,$B6,Операции!$A:$A,BW$3,Операции!$D:$D,$B$2)</f>
        <v>0</v>
      </c>
      <c r="BX6" s="120">
        <f>SUMIFS(Операции!$C:$C,Операции!$E:$E,$B6,Операции!$A:$A,BX$3,Операции!$D:$D,$B$2)</f>
        <v>0</v>
      </c>
      <c r="BY6" s="120">
        <f>SUMIFS(Операции!$C:$C,Операции!$E:$E,$B6,Операции!$A:$A,BY$3,Операции!$D:$D,$B$2)</f>
        <v>0</v>
      </c>
      <c r="BZ6" s="120">
        <f>SUMIFS(Операции!$C:$C,Операции!$E:$E,$B6,Операции!$A:$A,BZ$3,Операции!$D:$D,$B$2)</f>
        <v>0</v>
      </c>
      <c r="CA6" s="120">
        <f>SUMIFS(Операции!$C:$C,Операции!$E:$E,$B6,Операции!$A:$A,CA$3,Операции!$D:$D,$B$2)</f>
        <v>0</v>
      </c>
      <c r="CB6" s="120">
        <f>SUMIFS(Операции!$C:$C,Операции!$E:$E,$B6,Операции!$A:$A,CB$3,Операции!$D:$D,$B$2)</f>
        <v>0</v>
      </c>
      <c r="CC6" s="120">
        <f>SUMIFS(Операции!$C:$C,Операции!$E:$E,$B6,Операции!$A:$A,CC$3,Операции!$D:$D,$B$2)</f>
        <v>0</v>
      </c>
      <c r="CD6" s="120">
        <f>SUMIFS(Операции!$C:$C,Операции!$E:$E,$B6,Операции!$A:$A,CD$3,Операции!$D:$D,$B$2)</f>
        <v>0</v>
      </c>
      <c r="CE6" s="120">
        <f>SUMIFS(Операции!$C:$C,Операции!$E:$E,$B6,Операции!$A:$A,CE$3,Операции!$D:$D,$B$2)</f>
        <v>0</v>
      </c>
      <c r="CF6" s="120">
        <f>SUMIFS(Операции!$C:$C,Операции!$E:$E,$B6,Операции!$A:$A,CF$3,Операции!$D:$D,$B$2)</f>
        <v>0</v>
      </c>
      <c r="CG6" s="120">
        <f>SUMIFS(Операции!$C:$C,Операции!$E:$E,$B6,Операции!$A:$A,CG$3,Операции!$D:$D,$B$2)</f>
        <v>0</v>
      </c>
      <c r="CH6" s="120">
        <f>SUMIFS(Операции!$C:$C,Операции!$E:$E,$B6,Операции!$A:$A,CH$3,Операции!$D:$D,$B$2)</f>
        <v>0</v>
      </c>
      <c r="CI6" s="120">
        <f>SUMIFS(Операции!$C:$C,Операции!$E:$E,$B6,Операции!$A:$A,CI$3,Операции!$D:$D,$B$2)</f>
        <v>0</v>
      </c>
      <c r="CJ6" s="120">
        <f>SUMIFS(Операции!$C:$C,Операции!$E:$E,$B6,Операции!$A:$A,CJ$3,Операции!$D:$D,$B$2)</f>
        <v>0</v>
      </c>
      <c r="CK6" s="120">
        <f>SUMIFS(Операции!$C:$C,Операции!$E:$E,$B6,Операции!$A:$A,CK$3,Операции!$D:$D,$B$2)</f>
        <v>0</v>
      </c>
      <c r="CL6" s="120">
        <f>SUMIFS(Операции!$C:$C,Операции!$E:$E,$B6,Операции!$A:$A,CL$3,Операции!$D:$D,$B$2)</f>
        <v>0</v>
      </c>
      <c r="CM6" s="120">
        <f>SUMIFS(Операции!$C:$C,Операции!$E:$E,$B6,Операции!$A:$A,CM$3,Операции!$D:$D,$B$2)</f>
        <v>0</v>
      </c>
      <c r="CN6" s="120">
        <f>SUMIFS(Операции!$C:$C,Операции!$E:$E,$B6,Операции!$A:$A,CN$3,Операции!$D:$D,$B$2)</f>
        <v>0</v>
      </c>
      <c r="CO6" s="120">
        <f>SUMIFS(Операции!$C:$C,Операции!$E:$E,$B6,Операции!$A:$A,CO$3,Операции!$D:$D,$B$2)</f>
        <v>0</v>
      </c>
      <c r="CP6" s="120">
        <f>SUMIFS(Операции!$C:$C,Операции!$E:$E,$B6,Операции!$A:$A,CP$3,Операции!$D:$D,$B$2)</f>
        <v>0</v>
      </c>
    </row>
    <row r="7" spans="1:94">
      <c r="A7" s="116">
        <v>4</v>
      </c>
      <c r="B7" s="117" t="str">
        <f>Справочник!N5</f>
        <v>Страхование</v>
      </c>
      <c r="C7" s="118">
        <f>SUM(D7:CP7)</f>
        <v>0</v>
      </c>
      <c r="D7" s="119">
        <f>SUMIFS(Операции!$C:$C,Операции!$E:$E,$B7,Операции!$A:$A,D$3,Операции!$D:$D,$B$2)</f>
        <v>0</v>
      </c>
      <c r="E7" s="119">
        <f>SUMIFS(Операции!$C:$C,Операции!$E:$E,$B7,Операции!$A:$A,E$3,Операции!$D:$D,$B$2)</f>
        <v>0</v>
      </c>
      <c r="F7" s="119">
        <f>SUMIFS(Операции!$C:$C,Операции!$E:$E,$B7,Операции!$A:$A,F$3,Операции!$D:$D,$B$2)</f>
        <v>0</v>
      </c>
      <c r="G7" s="119">
        <f>SUMIFS(Операции!$C:$C,Операции!$E:$E,$B7,Операции!$A:$A,G$3,Операции!$D:$D,$B$2)</f>
        <v>0</v>
      </c>
      <c r="H7" s="119">
        <f>SUMIFS(Операции!$C:$C,Операции!$E:$E,$B7,Операции!$A:$A,H$3,Операции!$D:$D,$B$2)</f>
        <v>0</v>
      </c>
      <c r="I7" s="119">
        <f>SUMIFS(Операции!$C:$C,Операции!$E:$E,$B7,Операции!$A:$A,I$3,Операции!$D:$D,$B$2)</f>
        <v>0</v>
      </c>
      <c r="J7" s="119">
        <f>SUMIFS(Операции!$C:$C,Операции!$E:$E,$B7,Операции!$A:$A,J$3,Операции!$D:$D,$B$2)</f>
        <v>0</v>
      </c>
      <c r="K7" s="119">
        <f>SUMIFS(Операции!$C:$C,Операции!$E:$E,$B7,Операции!$A:$A,K$3,Операции!$D:$D,$B$2)</f>
        <v>0</v>
      </c>
      <c r="L7" s="119">
        <f>SUMIFS(Операции!$C:$C,Операции!$E:$E,$B7,Операции!$A:$A,L$3,Операции!$D:$D,$B$2)</f>
        <v>0</v>
      </c>
      <c r="M7" s="119">
        <f>SUMIFS(Операции!$C:$C,Операции!$E:$E,$B7,Операции!$A:$A,M$3,Операции!$D:$D,$B$2)</f>
        <v>0</v>
      </c>
      <c r="N7" s="119">
        <f>SUMIFS(Операции!$C:$C,Операции!$E:$E,$B7,Операции!$A:$A,N$3,Операции!$D:$D,$B$2)</f>
        <v>0</v>
      </c>
      <c r="O7" s="119">
        <f>SUMIFS(Операции!$C:$C,Операции!$E:$E,$B7,Операции!$A:$A,O$3,Операции!$D:$D,$B$2)</f>
        <v>0</v>
      </c>
      <c r="P7" s="119">
        <f>SUMIFS(Операции!$C:$C,Операции!$E:$E,$B7,Операции!$A:$A,P$3,Операции!$D:$D,$B$2)</f>
        <v>0</v>
      </c>
      <c r="Q7" s="119">
        <f>SUMIFS(Операции!$C:$C,Операции!$E:$E,$B7,Операции!$A:$A,Q$3,Операции!$D:$D,$B$2)</f>
        <v>0</v>
      </c>
      <c r="R7" s="119">
        <f>SUMIFS(Операции!$C:$C,Операции!$E:$E,$B7,Операции!$A:$A,R$3,Операции!$D:$D,$B$2)</f>
        <v>0</v>
      </c>
      <c r="S7" s="119">
        <f>SUMIFS(Операции!$C:$C,Операции!$E:$E,$B7,Операции!$A:$A,S$3,Операции!$D:$D,$B$2)</f>
        <v>0</v>
      </c>
      <c r="T7" s="119">
        <f>SUMIFS(Операции!$C:$C,Операции!$E:$E,$B7,Операции!$A:$A,T$3,Операции!$D:$D,$B$2)</f>
        <v>0</v>
      </c>
      <c r="U7" s="119">
        <f>SUMIFS(Операции!$C:$C,Операции!$E:$E,$B7,Операции!$A:$A,U$3,Операции!$D:$D,$B$2)</f>
        <v>0</v>
      </c>
      <c r="V7" s="119">
        <f>SUMIFS(Операции!$C:$C,Операции!$E:$E,$B7,Операции!$A:$A,V$3,Операции!$D:$D,$B$2)</f>
        <v>0</v>
      </c>
      <c r="W7" s="119">
        <f>SUMIFS(Операции!$C:$C,Операции!$E:$E,$B7,Операции!$A:$A,W$3,Операции!$D:$D,$B$2)</f>
        <v>0</v>
      </c>
      <c r="X7" s="119">
        <f>SUMIFS(Операции!$C:$C,Операции!$E:$E,$B7,Операции!$A:$A,X$3,Операции!$D:$D,$B$2)</f>
        <v>0</v>
      </c>
      <c r="Y7" s="119">
        <f>SUMIFS(Операции!$C:$C,Операции!$E:$E,$B7,Операции!$A:$A,Y$3,Операции!$D:$D,$B$2)</f>
        <v>0</v>
      </c>
      <c r="Z7" s="119">
        <f>SUMIFS(Операции!$C:$C,Операции!$E:$E,$B7,Операции!$A:$A,Z$3,Операции!$D:$D,$B$2)</f>
        <v>0</v>
      </c>
      <c r="AA7" s="119">
        <f>SUMIFS(Операции!$C:$C,Операции!$E:$E,$B7,Операции!$A:$A,AA$3,Операции!$D:$D,$B$2)</f>
        <v>0</v>
      </c>
      <c r="AB7" s="119">
        <f>SUMIFS(Операции!$C:$C,Операции!$E:$E,$B7,Операции!$A:$A,AB$3,Операции!$D:$D,$B$2)</f>
        <v>0</v>
      </c>
      <c r="AC7" s="119">
        <f>SUMIFS(Операции!$C:$C,Операции!$E:$E,$B7,Операции!$A:$A,AC$3,Операции!$D:$D,$B$2)</f>
        <v>0</v>
      </c>
      <c r="AD7" s="119">
        <f>SUMIFS(Операции!$C:$C,Операции!$E:$E,$B7,Операции!$A:$A,AD$3,Операции!$D:$D,$B$2)</f>
        <v>0</v>
      </c>
      <c r="AE7" s="119">
        <f>SUMIFS(Операции!$C:$C,Операции!$E:$E,$B7,Операции!$A:$A,AE$3,Операции!$D:$D,$B$2)</f>
        <v>0</v>
      </c>
      <c r="AF7" s="119">
        <f>SUMIFS(Операции!$C:$C,Операции!$E:$E,$B7,Операции!$A:$A,AF$3,Операции!$D:$D,$B$2)</f>
        <v>0</v>
      </c>
      <c r="AG7" s="119">
        <f>SUMIFS(Операции!$C:$C,Операции!$E:$E,$B7,Операции!$A:$A,AG$3,Операции!$D:$D,$B$2)</f>
        <v>0</v>
      </c>
      <c r="AH7" s="119">
        <f>SUMIFS(Операции!$C:$C,Операции!$E:$E,$B7,Операции!$A:$A,AH$3,Операции!$D:$D,$B$2)</f>
        <v>0</v>
      </c>
      <c r="AI7" s="119">
        <f>SUMIFS(Операции!$C:$C,Операции!$E:$E,$B7,Операции!$A:$A,AI$3,Операции!$D:$D,$B$2)</f>
        <v>0</v>
      </c>
      <c r="AJ7" s="119">
        <f>SUMIFS(Операции!$C:$C,Операции!$E:$E,$B7,Операции!$A:$A,AJ$3,Операции!$D:$D,$B$2)</f>
        <v>0</v>
      </c>
      <c r="AK7" s="119">
        <f>SUMIFS(Операции!$C:$C,Операции!$E:$E,$B7,Операции!$A:$A,AK$3,Операции!$D:$D,$B$2)</f>
        <v>0</v>
      </c>
      <c r="AL7" s="119">
        <f>SUMIFS(Операции!$C:$C,Операции!$E:$E,$B7,Операции!$A:$A,AL$3,Операции!$D:$D,$B$2)</f>
        <v>0</v>
      </c>
      <c r="AM7" s="119">
        <f>SUMIFS(Операции!$C:$C,Операции!$E:$E,$B7,Операции!$A:$A,AM$3,Операции!$D:$D,$B$2)</f>
        <v>0</v>
      </c>
      <c r="AN7" s="119">
        <f>SUMIFS(Операции!$C:$C,Операции!$E:$E,$B7,Операции!$A:$A,AN$3,Операции!$D:$D,$B$2)</f>
        <v>0</v>
      </c>
      <c r="AO7" s="119">
        <f>SUMIFS(Операции!$C:$C,Операции!$E:$E,$B7,Операции!$A:$A,AO$3,Операции!$D:$D,$B$2)</f>
        <v>0</v>
      </c>
      <c r="AP7" s="119">
        <f>SUMIFS(Операции!$C:$C,Операции!$E:$E,$B7,Операции!$A:$A,AP$3,Операции!$D:$D,$B$2)</f>
        <v>0</v>
      </c>
      <c r="AQ7" s="119">
        <f>SUMIFS(Операции!$C:$C,Операции!$E:$E,$B7,Операции!$A:$A,AQ$3,Операции!$D:$D,$B$2)</f>
        <v>0</v>
      </c>
      <c r="AR7" s="119">
        <f>SUMIFS(Операции!$C:$C,Операции!$E:$E,$B7,Операции!$A:$A,AR$3,Операции!$D:$D,$B$2)</f>
        <v>0</v>
      </c>
      <c r="AS7" s="119">
        <f>SUMIFS(Операции!$C:$C,Операции!$E:$E,$B7,Операции!$A:$A,AS$3,Операции!$D:$D,$B$2)</f>
        <v>0</v>
      </c>
      <c r="AT7" s="119">
        <f>SUMIFS(Операции!$C:$C,Операции!$E:$E,$B7,Операции!$A:$A,AT$3,Операции!$D:$D,$B$2)</f>
        <v>0</v>
      </c>
      <c r="AU7" s="119">
        <f>SUMIFS(Операции!$C:$C,Операции!$E:$E,$B7,Операции!$A:$A,AU$3,Операции!$D:$D,$B$2)</f>
        <v>0</v>
      </c>
      <c r="AV7" s="119">
        <f>SUMIFS(Операции!$C:$C,Операции!$E:$E,$B7,Операции!$A:$A,AV$3,Операции!$D:$D,$B$2)</f>
        <v>0</v>
      </c>
      <c r="AW7" s="119">
        <f>SUMIFS(Операции!$C:$C,Операции!$E:$E,$B7,Операции!$A:$A,AW$3,Операции!$D:$D,$B$2)</f>
        <v>0</v>
      </c>
      <c r="AX7" s="119">
        <f>SUMIFS(Операции!$C:$C,Операции!$E:$E,$B7,Операции!$A:$A,AX$3,Операции!$D:$D,$B$2)</f>
        <v>0</v>
      </c>
      <c r="AY7" s="119">
        <f>SUMIFS(Операции!$C:$C,Операции!$E:$E,$B7,Операции!$A:$A,AY$3,Операции!$D:$D,$B$2)</f>
        <v>0</v>
      </c>
      <c r="AZ7" s="119">
        <f>SUMIFS(Операции!$C:$C,Операции!$E:$E,$B7,Операции!$A:$A,AZ$3,Операции!$D:$D,$B$2)</f>
        <v>0</v>
      </c>
      <c r="BA7" s="119">
        <f>SUMIFS(Операции!$C:$C,Операции!$E:$E,$B7,Операции!$A:$A,BA$3,Операции!$D:$D,$B$2)</f>
        <v>0</v>
      </c>
      <c r="BB7" s="119">
        <f>SUMIFS(Операции!$C:$C,Операции!$E:$E,$B7,Операции!$A:$A,BB$3,Операции!$D:$D,$B$2)</f>
        <v>0</v>
      </c>
      <c r="BC7" s="119">
        <f>SUMIFS(Операции!$C:$C,Операции!$E:$E,$B7,Операции!$A:$A,BC$3,Операции!$D:$D,$B$2)</f>
        <v>0</v>
      </c>
      <c r="BD7" s="119">
        <f>SUMIFS(Операции!$C:$C,Операции!$E:$E,$B7,Операции!$A:$A,BD$3,Операции!$D:$D,$B$2)</f>
        <v>0</v>
      </c>
      <c r="BE7" s="119">
        <f>SUMIFS(Операции!$C:$C,Операции!$E:$E,$B7,Операции!$A:$A,BE$3,Операции!$D:$D,$B$2)</f>
        <v>0</v>
      </c>
      <c r="BF7" s="119">
        <f>SUMIFS(Операции!$C:$C,Операции!$E:$E,$B7,Операции!$A:$A,BF$3,Операции!$D:$D,$B$2)</f>
        <v>0</v>
      </c>
      <c r="BG7" s="119">
        <f>SUMIFS(Операции!$C:$C,Операции!$E:$E,$B7,Операции!$A:$A,BG$3,Операции!$D:$D,$B$2)</f>
        <v>0</v>
      </c>
      <c r="BH7" s="119">
        <f>SUMIFS(Операции!$C:$C,Операции!$E:$E,$B7,Операции!$A:$A,BH$3,Операции!$D:$D,$B$2)</f>
        <v>0</v>
      </c>
      <c r="BI7" s="119">
        <f>SUMIFS(Операции!$C:$C,Операции!$E:$E,$B7,Операции!$A:$A,BI$3,Операции!$D:$D,$B$2)</f>
        <v>0</v>
      </c>
      <c r="BJ7" s="119">
        <f>SUMIFS(Операции!$C:$C,Операции!$E:$E,$B7,Операции!$A:$A,BJ$3,Операции!$D:$D,$B$2)</f>
        <v>0</v>
      </c>
      <c r="BK7" s="119">
        <f>SUMIFS(Операции!$C:$C,Операции!$E:$E,$B7,Операции!$A:$A,BK$3,Операции!$D:$D,$B$2)</f>
        <v>0</v>
      </c>
      <c r="BL7" s="119">
        <f>SUMIFS(Операции!$C:$C,Операции!$E:$E,$B7,Операции!$A:$A,BL$3,Операции!$D:$D,$B$2)</f>
        <v>0</v>
      </c>
      <c r="BM7" s="119">
        <f>SUMIFS(Операции!$C:$C,Операции!$E:$E,$B7,Операции!$A:$A,BM$3,Операции!$D:$D,$B$2)</f>
        <v>0</v>
      </c>
      <c r="BN7" s="119">
        <f>SUMIFS(Операции!$C:$C,Операции!$E:$E,$B7,Операции!$A:$A,BN$3,Операции!$D:$D,$B$2)</f>
        <v>0</v>
      </c>
      <c r="BO7" s="119">
        <f>SUMIFS(Операции!$C:$C,Операции!$E:$E,$B7,Операции!$A:$A,BO$3,Операции!$D:$D,$B$2)</f>
        <v>0</v>
      </c>
      <c r="BP7" s="119">
        <f>SUMIFS(Операции!$C:$C,Операции!$E:$E,$B7,Операции!$A:$A,BP$3,Операции!$D:$D,$B$2)</f>
        <v>0</v>
      </c>
      <c r="BQ7" s="119">
        <f>SUMIFS(Операции!$C:$C,Операции!$E:$E,$B7,Операции!$A:$A,BQ$3,Операции!$D:$D,$B$2)</f>
        <v>0</v>
      </c>
      <c r="BR7" s="119">
        <f>SUMIFS(Операции!$C:$C,Операции!$E:$E,$B7,Операции!$A:$A,BR$3,Операции!$D:$D,$B$2)</f>
        <v>0</v>
      </c>
      <c r="BS7" s="119">
        <f>SUMIFS(Операции!$C:$C,Операции!$E:$E,$B7,Операции!$A:$A,BS$3,Операции!$D:$D,$B$2)</f>
        <v>0</v>
      </c>
      <c r="BT7" s="119">
        <f>SUMIFS(Операции!$C:$C,Операции!$E:$E,$B7,Операции!$A:$A,BT$3,Операции!$D:$D,$B$2)</f>
        <v>0</v>
      </c>
      <c r="BU7" s="119">
        <f>SUMIFS(Операции!$C:$C,Операции!$E:$E,$B7,Операции!$A:$A,BU$3,Операции!$D:$D,$B$2)</f>
        <v>0</v>
      </c>
      <c r="BV7" s="119">
        <f>SUMIFS(Операции!$C:$C,Операции!$E:$E,$B7,Операции!$A:$A,BV$3,Операции!$D:$D,$B$2)</f>
        <v>0</v>
      </c>
      <c r="BW7" s="119">
        <f>SUMIFS(Операции!$C:$C,Операции!$E:$E,$B7,Операции!$A:$A,BW$3,Операции!$D:$D,$B$2)</f>
        <v>0</v>
      </c>
      <c r="BX7" s="119">
        <f>SUMIFS(Операции!$C:$C,Операции!$E:$E,$B7,Операции!$A:$A,BX$3,Операции!$D:$D,$B$2)</f>
        <v>0</v>
      </c>
      <c r="BY7" s="119">
        <f>SUMIFS(Операции!$C:$C,Операции!$E:$E,$B7,Операции!$A:$A,BY$3,Операции!$D:$D,$B$2)</f>
        <v>0</v>
      </c>
      <c r="BZ7" s="119">
        <f>SUMIFS(Операции!$C:$C,Операции!$E:$E,$B7,Операции!$A:$A,BZ$3,Операции!$D:$D,$B$2)</f>
        <v>0</v>
      </c>
      <c r="CA7" s="119">
        <f>SUMIFS(Операции!$C:$C,Операции!$E:$E,$B7,Операции!$A:$A,CA$3,Операции!$D:$D,$B$2)</f>
        <v>0</v>
      </c>
      <c r="CB7" s="119">
        <f>SUMIFS(Операции!$C:$C,Операции!$E:$E,$B7,Операции!$A:$A,CB$3,Операции!$D:$D,$B$2)</f>
        <v>0</v>
      </c>
      <c r="CC7" s="119">
        <f>SUMIFS(Операции!$C:$C,Операции!$E:$E,$B7,Операции!$A:$A,CC$3,Операции!$D:$D,$B$2)</f>
        <v>0</v>
      </c>
      <c r="CD7" s="119">
        <f>SUMIFS(Операции!$C:$C,Операции!$E:$E,$B7,Операции!$A:$A,CD$3,Операции!$D:$D,$B$2)</f>
        <v>0</v>
      </c>
      <c r="CE7" s="119">
        <f>SUMIFS(Операции!$C:$C,Операции!$E:$E,$B7,Операции!$A:$A,CE$3,Операции!$D:$D,$B$2)</f>
        <v>0</v>
      </c>
      <c r="CF7" s="119">
        <f>SUMIFS(Операции!$C:$C,Операции!$E:$E,$B7,Операции!$A:$A,CF$3,Операции!$D:$D,$B$2)</f>
        <v>0</v>
      </c>
      <c r="CG7" s="119">
        <f>SUMIFS(Операции!$C:$C,Операции!$E:$E,$B7,Операции!$A:$A,CG$3,Операции!$D:$D,$B$2)</f>
        <v>0</v>
      </c>
      <c r="CH7" s="119">
        <f>SUMIFS(Операции!$C:$C,Операции!$E:$E,$B7,Операции!$A:$A,CH$3,Операции!$D:$D,$B$2)</f>
        <v>0</v>
      </c>
      <c r="CI7" s="119">
        <f>SUMIFS(Операции!$C:$C,Операции!$E:$E,$B7,Операции!$A:$A,CI$3,Операции!$D:$D,$B$2)</f>
        <v>0</v>
      </c>
      <c r="CJ7" s="119">
        <f>SUMIFS(Операции!$C:$C,Операции!$E:$E,$B7,Операции!$A:$A,CJ$3,Операции!$D:$D,$B$2)</f>
        <v>0</v>
      </c>
      <c r="CK7" s="119">
        <f>SUMIFS(Операции!$C:$C,Операции!$E:$E,$B7,Операции!$A:$A,CK$3,Операции!$D:$D,$B$2)</f>
        <v>0</v>
      </c>
      <c r="CL7" s="119">
        <f>SUMIFS(Операции!$C:$C,Операции!$E:$E,$B7,Операции!$A:$A,CL$3,Операции!$D:$D,$B$2)</f>
        <v>0</v>
      </c>
      <c r="CM7" s="119">
        <f>SUMIFS(Операции!$C:$C,Операции!$E:$E,$B7,Операции!$A:$A,CM$3,Операции!$D:$D,$B$2)</f>
        <v>0</v>
      </c>
      <c r="CN7" s="119">
        <f>SUMIFS(Операции!$C:$C,Операции!$E:$E,$B7,Операции!$A:$A,CN$3,Операции!$D:$D,$B$2)</f>
        <v>0</v>
      </c>
      <c r="CO7" s="119">
        <f>SUMIFS(Операции!$C:$C,Операции!$E:$E,$B7,Операции!$A:$A,CO$3,Операции!$D:$D,$B$2)</f>
        <v>0</v>
      </c>
      <c r="CP7" s="119">
        <f>SUMIFS(Операции!$C:$C,Операции!$E:$E,$B7,Операции!$A:$A,CP$3,Операции!$D:$D,$B$2)</f>
        <v>0</v>
      </c>
    </row>
    <row r="8" spans="1:94">
      <c r="A8" s="113">
        <v>5</v>
      </c>
      <c r="B8" s="114" t="str">
        <f>IF(Справочник!N6="","",Справочник!N6)</f>
        <v/>
      </c>
      <c r="C8" s="115">
        <f>SUM(D8:CP8)</f>
        <v>0</v>
      </c>
      <c r="D8" s="120">
        <f>SUMIFS(Операции!$C:$C,Операции!$E:$E,$B8,Операции!$A:$A,D$3,Операции!$D:$D,$B$2)</f>
        <v>0</v>
      </c>
      <c r="E8" s="120">
        <f>SUMIFS(Операции!$C:$C,Операции!$E:$E,$B8,Операции!$A:$A,E$3,Операции!$D:$D,$B$2)</f>
        <v>0</v>
      </c>
      <c r="F8" s="120">
        <f>SUMIFS(Операции!$C:$C,Операции!$E:$E,$B8,Операции!$A:$A,F$3,Операции!$D:$D,$B$2)</f>
        <v>0</v>
      </c>
      <c r="G8" s="120">
        <f>SUMIFS(Операции!$C:$C,Операции!$E:$E,$B8,Операции!$A:$A,G$3,Операции!$D:$D,$B$2)</f>
        <v>0</v>
      </c>
      <c r="H8" s="120">
        <f>SUMIFS(Операции!$C:$C,Операции!$E:$E,$B8,Операции!$A:$A,H$3,Операции!$D:$D,$B$2)</f>
        <v>0</v>
      </c>
      <c r="I8" s="120">
        <f>SUMIFS(Операции!$C:$C,Операции!$E:$E,$B8,Операции!$A:$A,I$3,Операции!$D:$D,$B$2)</f>
        <v>0</v>
      </c>
      <c r="J8" s="120">
        <f>SUMIFS(Операции!$C:$C,Операции!$E:$E,$B8,Операции!$A:$A,J$3,Операции!$D:$D,$B$2)</f>
        <v>0</v>
      </c>
      <c r="K8" s="120">
        <f>SUMIFS(Операции!$C:$C,Операции!$E:$E,$B8,Операции!$A:$A,K$3,Операции!$D:$D,$B$2)</f>
        <v>0</v>
      </c>
      <c r="L8" s="120">
        <f>SUMIFS(Операции!$C:$C,Операции!$E:$E,$B8,Операции!$A:$A,L$3,Операции!$D:$D,$B$2)</f>
        <v>0</v>
      </c>
      <c r="M8" s="120">
        <f>SUMIFS(Операции!$C:$C,Операции!$E:$E,$B8,Операции!$A:$A,M$3,Операции!$D:$D,$B$2)</f>
        <v>0</v>
      </c>
      <c r="N8" s="120">
        <f>SUMIFS(Операции!$C:$C,Операции!$E:$E,$B8,Операции!$A:$A,N$3,Операции!$D:$D,$B$2)</f>
        <v>0</v>
      </c>
      <c r="O8" s="120">
        <f>SUMIFS(Операции!$C:$C,Операции!$E:$E,$B8,Операции!$A:$A,O$3,Операции!$D:$D,$B$2)</f>
        <v>0</v>
      </c>
      <c r="P8" s="120">
        <f>SUMIFS(Операции!$C:$C,Операции!$E:$E,$B8,Операции!$A:$A,P$3,Операции!$D:$D,$B$2)</f>
        <v>0</v>
      </c>
      <c r="Q8" s="120">
        <f>SUMIFS(Операции!$C:$C,Операции!$E:$E,$B8,Операции!$A:$A,Q$3,Операции!$D:$D,$B$2)</f>
        <v>0</v>
      </c>
      <c r="R8" s="120">
        <f>SUMIFS(Операции!$C:$C,Операции!$E:$E,$B8,Операции!$A:$A,R$3,Операции!$D:$D,$B$2)</f>
        <v>0</v>
      </c>
      <c r="S8" s="120">
        <f>SUMIFS(Операции!$C:$C,Операции!$E:$E,$B8,Операции!$A:$A,S$3,Операции!$D:$D,$B$2)</f>
        <v>0</v>
      </c>
      <c r="T8" s="120">
        <f>SUMIFS(Операции!$C:$C,Операции!$E:$E,$B8,Операции!$A:$A,T$3,Операции!$D:$D,$B$2)</f>
        <v>0</v>
      </c>
      <c r="U8" s="120">
        <f>SUMIFS(Операции!$C:$C,Операции!$E:$E,$B8,Операции!$A:$A,U$3,Операции!$D:$D,$B$2)</f>
        <v>0</v>
      </c>
      <c r="V8" s="120">
        <f>SUMIFS(Операции!$C:$C,Операции!$E:$E,$B8,Операции!$A:$A,V$3,Операции!$D:$D,$B$2)</f>
        <v>0</v>
      </c>
      <c r="W8" s="120">
        <f>SUMIFS(Операции!$C:$C,Операции!$E:$E,$B8,Операции!$A:$A,W$3,Операции!$D:$D,$B$2)</f>
        <v>0</v>
      </c>
      <c r="X8" s="120">
        <f>SUMIFS(Операции!$C:$C,Операции!$E:$E,$B8,Операции!$A:$A,X$3,Операции!$D:$D,$B$2)</f>
        <v>0</v>
      </c>
      <c r="Y8" s="120">
        <f>SUMIFS(Операции!$C:$C,Операции!$E:$E,$B8,Операции!$A:$A,Y$3,Операции!$D:$D,$B$2)</f>
        <v>0</v>
      </c>
      <c r="Z8" s="120">
        <f>SUMIFS(Операции!$C:$C,Операции!$E:$E,$B8,Операции!$A:$A,Z$3,Операции!$D:$D,$B$2)</f>
        <v>0</v>
      </c>
      <c r="AA8" s="120">
        <f>SUMIFS(Операции!$C:$C,Операции!$E:$E,$B8,Операции!$A:$A,AA$3,Операции!$D:$D,$B$2)</f>
        <v>0</v>
      </c>
      <c r="AB8" s="120">
        <f>SUMIFS(Операции!$C:$C,Операции!$E:$E,$B8,Операции!$A:$A,AB$3,Операции!$D:$D,$B$2)</f>
        <v>0</v>
      </c>
      <c r="AC8" s="120">
        <f>SUMIFS(Операции!$C:$C,Операции!$E:$E,$B8,Операции!$A:$A,AC$3,Операции!$D:$D,$B$2)</f>
        <v>0</v>
      </c>
      <c r="AD8" s="120">
        <f>SUMIFS(Операции!$C:$C,Операции!$E:$E,$B8,Операции!$A:$A,AD$3,Операции!$D:$D,$B$2)</f>
        <v>0</v>
      </c>
      <c r="AE8" s="120">
        <f>SUMIFS(Операции!$C:$C,Операции!$E:$E,$B8,Операции!$A:$A,AE$3,Операции!$D:$D,$B$2)</f>
        <v>0</v>
      </c>
      <c r="AF8" s="120">
        <f>SUMIFS(Операции!$C:$C,Операции!$E:$E,$B8,Операции!$A:$A,AF$3,Операции!$D:$D,$B$2)</f>
        <v>0</v>
      </c>
      <c r="AG8" s="120">
        <f>SUMIFS(Операции!$C:$C,Операции!$E:$E,$B8,Операции!$A:$A,AG$3,Операции!$D:$D,$B$2)</f>
        <v>0</v>
      </c>
      <c r="AH8" s="120">
        <f>SUMIFS(Операции!$C:$C,Операции!$E:$E,$B8,Операции!$A:$A,AH$3,Операции!$D:$D,$B$2)</f>
        <v>0</v>
      </c>
      <c r="AI8" s="120">
        <f>SUMIFS(Операции!$C:$C,Операции!$E:$E,$B8,Операции!$A:$A,AI$3,Операции!$D:$D,$B$2)</f>
        <v>0</v>
      </c>
      <c r="AJ8" s="120">
        <f>SUMIFS(Операции!$C:$C,Операции!$E:$E,$B8,Операции!$A:$A,AJ$3,Операции!$D:$D,$B$2)</f>
        <v>0</v>
      </c>
      <c r="AK8" s="120">
        <f>SUMIFS(Операции!$C:$C,Операции!$E:$E,$B8,Операции!$A:$A,AK$3,Операции!$D:$D,$B$2)</f>
        <v>0</v>
      </c>
      <c r="AL8" s="120">
        <f>SUMIFS(Операции!$C:$C,Операции!$E:$E,$B8,Операции!$A:$A,AL$3,Операции!$D:$D,$B$2)</f>
        <v>0</v>
      </c>
      <c r="AM8" s="120">
        <f>SUMIFS(Операции!$C:$C,Операции!$E:$E,$B8,Операции!$A:$A,AM$3,Операции!$D:$D,$B$2)</f>
        <v>0</v>
      </c>
      <c r="AN8" s="120">
        <f>SUMIFS(Операции!$C:$C,Операции!$E:$E,$B8,Операции!$A:$A,AN$3,Операции!$D:$D,$B$2)</f>
        <v>0</v>
      </c>
      <c r="AO8" s="120">
        <f>SUMIFS(Операции!$C:$C,Операции!$E:$E,$B8,Операции!$A:$A,AO$3,Операции!$D:$D,$B$2)</f>
        <v>0</v>
      </c>
      <c r="AP8" s="120">
        <f>SUMIFS(Операции!$C:$C,Операции!$E:$E,$B8,Операции!$A:$A,AP$3,Операции!$D:$D,$B$2)</f>
        <v>0</v>
      </c>
      <c r="AQ8" s="120">
        <f>SUMIFS(Операции!$C:$C,Операции!$E:$E,$B8,Операции!$A:$A,AQ$3,Операции!$D:$D,$B$2)</f>
        <v>0</v>
      </c>
      <c r="AR8" s="120">
        <f>SUMIFS(Операции!$C:$C,Операции!$E:$E,$B8,Операции!$A:$A,AR$3,Операции!$D:$D,$B$2)</f>
        <v>0</v>
      </c>
      <c r="AS8" s="120">
        <f>SUMIFS(Операции!$C:$C,Операции!$E:$E,$B8,Операции!$A:$A,AS$3,Операции!$D:$D,$B$2)</f>
        <v>0</v>
      </c>
      <c r="AT8" s="120">
        <f>SUMIFS(Операции!$C:$C,Операции!$E:$E,$B8,Операции!$A:$A,AT$3,Операции!$D:$D,$B$2)</f>
        <v>0</v>
      </c>
      <c r="AU8" s="120">
        <f>SUMIFS(Операции!$C:$C,Операции!$E:$E,$B8,Операции!$A:$A,AU$3,Операции!$D:$D,$B$2)</f>
        <v>0</v>
      </c>
      <c r="AV8" s="120">
        <f>SUMIFS(Операции!$C:$C,Операции!$E:$E,$B8,Операции!$A:$A,AV$3,Операции!$D:$D,$B$2)</f>
        <v>0</v>
      </c>
      <c r="AW8" s="120">
        <f>SUMIFS(Операции!$C:$C,Операции!$E:$E,$B8,Операции!$A:$A,AW$3,Операции!$D:$D,$B$2)</f>
        <v>0</v>
      </c>
      <c r="AX8" s="120">
        <f>SUMIFS(Операции!$C:$C,Операции!$E:$E,$B8,Операции!$A:$A,AX$3,Операции!$D:$D,$B$2)</f>
        <v>0</v>
      </c>
      <c r="AY8" s="120">
        <f>SUMIFS(Операции!$C:$C,Операции!$E:$E,$B8,Операции!$A:$A,AY$3,Операции!$D:$D,$B$2)</f>
        <v>0</v>
      </c>
      <c r="AZ8" s="120">
        <f>SUMIFS(Операции!$C:$C,Операции!$E:$E,$B8,Операции!$A:$A,AZ$3,Операции!$D:$D,$B$2)</f>
        <v>0</v>
      </c>
      <c r="BA8" s="120">
        <f>SUMIFS(Операции!$C:$C,Операции!$E:$E,$B8,Операции!$A:$A,BA$3,Операции!$D:$D,$B$2)</f>
        <v>0</v>
      </c>
      <c r="BB8" s="120">
        <f>SUMIFS(Операции!$C:$C,Операции!$E:$E,$B8,Операции!$A:$A,BB$3,Операции!$D:$D,$B$2)</f>
        <v>0</v>
      </c>
      <c r="BC8" s="120">
        <f>SUMIFS(Операции!$C:$C,Операции!$E:$E,$B8,Операции!$A:$A,BC$3,Операции!$D:$D,$B$2)</f>
        <v>0</v>
      </c>
      <c r="BD8" s="120">
        <f>SUMIFS(Операции!$C:$C,Операции!$E:$E,$B8,Операции!$A:$A,BD$3,Операции!$D:$D,$B$2)</f>
        <v>0</v>
      </c>
      <c r="BE8" s="120">
        <f>SUMIFS(Операции!$C:$C,Операции!$E:$E,$B8,Операции!$A:$A,BE$3,Операции!$D:$D,$B$2)</f>
        <v>0</v>
      </c>
      <c r="BF8" s="120">
        <f>SUMIFS(Операции!$C:$C,Операции!$E:$E,$B8,Операции!$A:$A,BF$3,Операции!$D:$D,$B$2)</f>
        <v>0</v>
      </c>
      <c r="BG8" s="120">
        <f>SUMIFS(Операции!$C:$C,Операции!$E:$E,$B8,Операции!$A:$A,BG$3,Операции!$D:$D,$B$2)</f>
        <v>0</v>
      </c>
      <c r="BH8" s="120">
        <f>SUMIFS(Операции!$C:$C,Операции!$E:$E,$B8,Операции!$A:$A,BH$3,Операции!$D:$D,$B$2)</f>
        <v>0</v>
      </c>
      <c r="BI8" s="120">
        <f>SUMIFS(Операции!$C:$C,Операции!$E:$E,$B8,Операции!$A:$A,BI$3,Операции!$D:$D,$B$2)</f>
        <v>0</v>
      </c>
      <c r="BJ8" s="120">
        <f>SUMIFS(Операции!$C:$C,Операции!$E:$E,$B8,Операции!$A:$A,BJ$3,Операции!$D:$D,$B$2)</f>
        <v>0</v>
      </c>
      <c r="BK8" s="120">
        <f>SUMIFS(Операции!$C:$C,Операции!$E:$E,$B8,Операции!$A:$A,BK$3,Операции!$D:$D,$B$2)</f>
        <v>0</v>
      </c>
      <c r="BL8" s="120">
        <f>SUMIFS(Операции!$C:$C,Операции!$E:$E,$B8,Операции!$A:$A,BL$3,Операции!$D:$D,$B$2)</f>
        <v>0</v>
      </c>
      <c r="BM8" s="120">
        <f>SUMIFS(Операции!$C:$C,Операции!$E:$E,$B8,Операции!$A:$A,BM$3,Операции!$D:$D,$B$2)</f>
        <v>0</v>
      </c>
      <c r="BN8" s="120">
        <f>SUMIFS(Операции!$C:$C,Операции!$E:$E,$B8,Операции!$A:$A,BN$3,Операции!$D:$D,$B$2)</f>
        <v>0</v>
      </c>
      <c r="BO8" s="120">
        <f>SUMIFS(Операции!$C:$C,Операции!$E:$E,$B8,Операции!$A:$A,BO$3,Операции!$D:$D,$B$2)</f>
        <v>0</v>
      </c>
      <c r="BP8" s="120">
        <f>SUMIFS(Операции!$C:$C,Операции!$E:$E,$B8,Операции!$A:$A,BP$3,Операции!$D:$D,$B$2)</f>
        <v>0</v>
      </c>
      <c r="BQ8" s="120">
        <f>SUMIFS(Операции!$C:$C,Операции!$E:$E,$B8,Операции!$A:$A,BQ$3,Операции!$D:$D,$B$2)</f>
        <v>0</v>
      </c>
      <c r="BR8" s="120">
        <f>SUMIFS(Операции!$C:$C,Операции!$E:$E,$B8,Операции!$A:$A,BR$3,Операции!$D:$D,$B$2)</f>
        <v>0</v>
      </c>
      <c r="BS8" s="120">
        <f>SUMIFS(Операции!$C:$C,Операции!$E:$E,$B8,Операции!$A:$A,BS$3,Операции!$D:$D,$B$2)</f>
        <v>0</v>
      </c>
      <c r="BT8" s="120">
        <f>SUMIFS(Операции!$C:$C,Операции!$E:$E,$B8,Операции!$A:$A,BT$3,Операции!$D:$D,$B$2)</f>
        <v>0</v>
      </c>
      <c r="BU8" s="120">
        <f>SUMIFS(Операции!$C:$C,Операции!$E:$E,$B8,Операции!$A:$A,BU$3,Операции!$D:$D,$B$2)</f>
        <v>0</v>
      </c>
      <c r="BV8" s="120">
        <f>SUMIFS(Операции!$C:$C,Операции!$E:$E,$B8,Операции!$A:$A,BV$3,Операции!$D:$D,$B$2)</f>
        <v>0</v>
      </c>
      <c r="BW8" s="120">
        <f>SUMIFS(Операции!$C:$C,Операции!$E:$E,$B8,Операции!$A:$A,BW$3,Операции!$D:$D,$B$2)</f>
        <v>0</v>
      </c>
      <c r="BX8" s="120">
        <f>SUMIFS(Операции!$C:$C,Операции!$E:$E,$B8,Операции!$A:$A,BX$3,Операции!$D:$D,$B$2)</f>
        <v>0</v>
      </c>
      <c r="BY8" s="120">
        <f>SUMIFS(Операции!$C:$C,Операции!$E:$E,$B8,Операции!$A:$A,BY$3,Операции!$D:$D,$B$2)</f>
        <v>0</v>
      </c>
      <c r="BZ8" s="120">
        <f>SUMIFS(Операции!$C:$C,Операции!$E:$E,$B8,Операции!$A:$A,BZ$3,Операции!$D:$D,$B$2)</f>
        <v>0</v>
      </c>
      <c r="CA8" s="120">
        <f>SUMIFS(Операции!$C:$C,Операции!$E:$E,$B8,Операции!$A:$A,CA$3,Операции!$D:$D,$B$2)</f>
        <v>0</v>
      </c>
      <c r="CB8" s="120">
        <f>SUMIFS(Операции!$C:$C,Операции!$E:$E,$B8,Операции!$A:$A,CB$3,Операции!$D:$D,$B$2)</f>
        <v>0</v>
      </c>
      <c r="CC8" s="120">
        <f>SUMIFS(Операции!$C:$C,Операции!$E:$E,$B8,Операции!$A:$A,CC$3,Операции!$D:$D,$B$2)</f>
        <v>0</v>
      </c>
      <c r="CD8" s="120">
        <f>SUMIFS(Операции!$C:$C,Операции!$E:$E,$B8,Операции!$A:$A,CD$3,Операции!$D:$D,$B$2)</f>
        <v>0</v>
      </c>
      <c r="CE8" s="120">
        <f>SUMIFS(Операции!$C:$C,Операции!$E:$E,$B8,Операции!$A:$A,CE$3,Операции!$D:$D,$B$2)</f>
        <v>0</v>
      </c>
      <c r="CF8" s="120">
        <f>SUMIFS(Операции!$C:$C,Операции!$E:$E,$B8,Операции!$A:$A,CF$3,Операции!$D:$D,$B$2)</f>
        <v>0</v>
      </c>
      <c r="CG8" s="120">
        <f>SUMIFS(Операции!$C:$C,Операции!$E:$E,$B8,Операции!$A:$A,CG$3,Операции!$D:$D,$B$2)</f>
        <v>0</v>
      </c>
      <c r="CH8" s="120">
        <f>SUMIFS(Операции!$C:$C,Операции!$E:$E,$B8,Операции!$A:$A,CH$3,Операции!$D:$D,$B$2)</f>
        <v>0</v>
      </c>
      <c r="CI8" s="120">
        <f>SUMIFS(Операции!$C:$C,Операции!$E:$E,$B8,Операции!$A:$A,CI$3,Операции!$D:$D,$B$2)</f>
        <v>0</v>
      </c>
      <c r="CJ8" s="120">
        <f>SUMIFS(Операции!$C:$C,Операции!$E:$E,$B8,Операции!$A:$A,CJ$3,Операции!$D:$D,$B$2)</f>
        <v>0</v>
      </c>
      <c r="CK8" s="120">
        <f>SUMIFS(Операции!$C:$C,Операции!$E:$E,$B8,Операции!$A:$A,CK$3,Операции!$D:$D,$B$2)</f>
        <v>0</v>
      </c>
      <c r="CL8" s="120">
        <f>SUMIFS(Операции!$C:$C,Операции!$E:$E,$B8,Операции!$A:$A,CL$3,Операции!$D:$D,$B$2)</f>
        <v>0</v>
      </c>
      <c r="CM8" s="120">
        <f>SUMIFS(Операции!$C:$C,Операции!$E:$E,$B8,Операции!$A:$A,CM$3,Операции!$D:$D,$B$2)</f>
        <v>0</v>
      </c>
      <c r="CN8" s="120">
        <f>SUMIFS(Операции!$C:$C,Операции!$E:$E,$B8,Операции!$A:$A,CN$3,Операции!$D:$D,$B$2)</f>
        <v>0</v>
      </c>
      <c r="CO8" s="120">
        <f>SUMIFS(Операции!$C:$C,Операции!$E:$E,$B8,Операции!$A:$A,CO$3,Операции!$D:$D,$B$2)</f>
        <v>0</v>
      </c>
      <c r="CP8" s="120">
        <f>SUMIFS(Операции!$C:$C,Операции!$E:$E,$B8,Операции!$A:$A,CP$3,Операции!$D:$D,$B$2)</f>
        <v>0</v>
      </c>
    </row>
    <row r="9" spans="1:94">
      <c r="A9" s="116">
        <v>6</v>
      </c>
      <c r="B9" s="117" t="str">
        <f>IF(Справочник!N7="","",Справочник!N7)</f>
        <v/>
      </c>
      <c r="C9" s="118">
        <f>SUM(D9:CP9)</f>
        <v>0</v>
      </c>
      <c r="D9" s="119">
        <f>SUMIFS(Операции!$C:$C,Операции!$E:$E,$B9,Операции!$A:$A,D$3,Операции!$D:$D,$B$2)</f>
        <v>0</v>
      </c>
      <c r="E9" s="119">
        <f>SUMIFS(Операции!$C:$C,Операции!$E:$E,$B9,Операции!$A:$A,E$3,Операции!$D:$D,$B$2)</f>
        <v>0</v>
      </c>
      <c r="F9" s="119">
        <f>SUMIFS(Операции!$C:$C,Операции!$E:$E,$B9,Операции!$A:$A,F$3,Операции!$D:$D,$B$2)</f>
        <v>0</v>
      </c>
      <c r="G9" s="119">
        <f>SUMIFS(Операции!$C:$C,Операции!$E:$E,$B9,Операции!$A:$A,G$3,Операции!$D:$D,$B$2)</f>
        <v>0</v>
      </c>
      <c r="H9" s="119">
        <f>SUMIFS(Операции!$C:$C,Операции!$E:$E,$B9,Операции!$A:$A,H$3,Операции!$D:$D,$B$2)</f>
        <v>0</v>
      </c>
      <c r="I9" s="119">
        <f>SUMIFS(Операции!$C:$C,Операции!$E:$E,$B9,Операции!$A:$A,I$3,Операции!$D:$D,$B$2)</f>
        <v>0</v>
      </c>
      <c r="J9" s="119">
        <f>SUMIFS(Операции!$C:$C,Операции!$E:$E,$B9,Операции!$A:$A,J$3,Операции!$D:$D,$B$2)</f>
        <v>0</v>
      </c>
      <c r="K9" s="119">
        <f>SUMIFS(Операции!$C:$C,Операции!$E:$E,$B9,Операции!$A:$A,K$3,Операции!$D:$D,$B$2)</f>
        <v>0</v>
      </c>
      <c r="L9" s="119">
        <f>SUMIFS(Операции!$C:$C,Операции!$E:$E,$B9,Операции!$A:$A,L$3,Операции!$D:$D,$B$2)</f>
        <v>0</v>
      </c>
      <c r="M9" s="119">
        <f>SUMIFS(Операции!$C:$C,Операции!$E:$E,$B9,Операции!$A:$A,M$3,Операции!$D:$D,$B$2)</f>
        <v>0</v>
      </c>
      <c r="N9" s="119">
        <f>SUMIFS(Операции!$C:$C,Операции!$E:$E,$B9,Операции!$A:$A,N$3,Операции!$D:$D,$B$2)</f>
        <v>0</v>
      </c>
      <c r="O9" s="119">
        <f>SUMIFS(Операции!$C:$C,Операции!$E:$E,$B9,Операции!$A:$A,O$3,Операции!$D:$D,$B$2)</f>
        <v>0</v>
      </c>
      <c r="P9" s="119">
        <f>SUMIFS(Операции!$C:$C,Операции!$E:$E,$B9,Операции!$A:$A,P$3,Операции!$D:$D,$B$2)</f>
        <v>0</v>
      </c>
      <c r="Q9" s="119">
        <f>SUMIFS(Операции!$C:$C,Операции!$E:$E,$B9,Операции!$A:$A,Q$3,Операции!$D:$D,$B$2)</f>
        <v>0</v>
      </c>
      <c r="R9" s="119">
        <f>SUMIFS(Операции!$C:$C,Операции!$E:$E,$B9,Операции!$A:$A,R$3,Операции!$D:$D,$B$2)</f>
        <v>0</v>
      </c>
      <c r="S9" s="119">
        <f>SUMIFS(Операции!$C:$C,Операции!$E:$E,$B9,Операции!$A:$A,S$3,Операции!$D:$D,$B$2)</f>
        <v>0</v>
      </c>
      <c r="T9" s="119">
        <f>SUMIFS(Операции!$C:$C,Операции!$E:$E,$B9,Операции!$A:$A,T$3,Операции!$D:$D,$B$2)</f>
        <v>0</v>
      </c>
      <c r="U9" s="119">
        <f>SUMIFS(Операции!$C:$C,Операции!$E:$E,$B9,Операции!$A:$A,U$3,Операции!$D:$D,$B$2)</f>
        <v>0</v>
      </c>
      <c r="V9" s="119">
        <f>SUMIFS(Операции!$C:$C,Операции!$E:$E,$B9,Операции!$A:$A,V$3,Операции!$D:$D,$B$2)</f>
        <v>0</v>
      </c>
      <c r="W9" s="119">
        <f>SUMIFS(Операции!$C:$C,Операции!$E:$E,$B9,Операции!$A:$A,W$3,Операции!$D:$D,$B$2)</f>
        <v>0</v>
      </c>
      <c r="X9" s="119">
        <f>SUMIFS(Операции!$C:$C,Операции!$E:$E,$B9,Операции!$A:$A,X$3,Операции!$D:$D,$B$2)</f>
        <v>0</v>
      </c>
      <c r="Y9" s="119">
        <f>SUMIFS(Операции!$C:$C,Операции!$E:$E,$B9,Операции!$A:$A,Y$3,Операции!$D:$D,$B$2)</f>
        <v>0</v>
      </c>
      <c r="Z9" s="119">
        <f>SUMIFS(Операции!$C:$C,Операции!$E:$E,$B9,Операции!$A:$A,Z$3,Операции!$D:$D,$B$2)</f>
        <v>0</v>
      </c>
      <c r="AA9" s="119">
        <f>SUMIFS(Операции!$C:$C,Операции!$E:$E,$B9,Операции!$A:$A,AA$3,Операции!$D:$D,$B$2)</f>
        <v>0</v>
      </c>
      <c r="AB9" s="119">
        <f>SUMIFS(Операции!$C:$C,Операции!$E:$E,$B9,Операции!$A:$A,AB$3,Операции!$D:$D,$B$2)</f>
        <v>0</v>
      </c>
      <c r="AC9" s="119">
        <f>SUMIFS(Операции!$C:$C,Операции!$E:$E,$B9,Операции!$A:$A,AC$3,Операции!$D:$D,$B$2)</f>
        <v>0</v>
      </c>
      <c r="AD9" s="119">
        <f>SUMIFS(Операции!$C:$C,Операции!$E:$E,$B9,Операции!$A:$A,AD$3,Операции!$D:$D,$B$2)</f>
        <v>0</v>
      </c>
      <c r="AE9" s="119">
        <f>SUMIFS(Операции!$C:$C,Операции!$E:$E,$B9,Операции!$A:$A,AE$3,Операции!$D:$D,$B$2)</f>
        <v>0</v>
      </c>
      <c r="AF9" s="119">
        <f>SUMIFS(Операции!$C:$C,Операции!$E:$E,$B9,Операции!$A:$A,AF$3,Операции!$D:$D,$B$2)</f>
        <v>0</v>
      </c>
      <c r="AG9" s="119">
        <f>SUMIFS(Операции!$C:$C,Операции!$E:$E,$B9,Операции!$A:$A,AG$3,Операции!$D:$D,$B$2)</f>
        <v>0</v>
      </c>
      <c r="AH9" s="119">
        <f>SUMIFS(Операции!$C:$C,Операции!$E:$E,$B9,Операции!$A:$A,AH$3,Операции!$D:$D,$B$2)</f>
        <v>0</v>
      </c>
      <c r="AI9" s="119">
        <f>SUMIFS(Операции!$C:$C,Операции!$E:$E,$B9,Операции!$A:$A,AI$3,Операции!$D:$D,$B$2)</f>
        <v>0</v>
      </c>
      <c r="AJ9" s="119">
        <f>SUMIFS(Операции!$C:$C,Операции!$E:$E,$B9,Операции!$A:$A,AJ$3,Операции!$D:$D,$B$2)</f>
        <v>0</v>
      </c>
      <c r="AK9" s="119">
        <f>SUMIFS(Операции!$C:$C,Операции!$E:$E,$B9,Операции!$A:$A,AK$3,Операции!$D:$D,$B$2)</f>
        <v>0</v>
      </c>
      <c r="AL9" s="119">
        <f>SUMIFS(Операции!$C:$C,Операции!$E:$E,$B9,Операции!$A:$A,AL$3,Операции!$D:$D,$B$2)</f>
        <v>0</v>
      </c>
      <c r="AM9" s="119">
        <f>SUMIFS(Операции!$C:$C,Операции!$E:$E,$B9,Операции!$A:$A,AM$3,Операции!$D:$D,$B$2)</f>
        <v>0</v>
      </c>
      <c r="AN9" s="119">
        <f>SUMIFS(Операции!$C:$C,Операции!$E:$E,$B9,Операции!$A:$A,AN$3,Операции!$D:$D,$B$2)</f>
        <v>0</v>
      </c>
      <c r="AO9" s="119">
        <f>SUMIFS(Операции!$C:$C,Операции!$E:$E,$B9,Операции!$A:$A,AO$3,Операции!$D:$D,$B$2)</f>
        <v>0</v>
      </c>
      <c r="AP9" s="119">
        <f>SUMIFS(Операции!$C:$C,Операции!$E:$E,$B9,Операции!$A:$A,AP$3,Операции!$D:$D,$B$2)</f>
        <v>0</v>
      </c>
      <c r="AQ9" s="119">
        <f>SUMIFS(Операции!$C:$C,Операции!$E:$E,$B9,Операции!$A:$A,AQ$3,Операции!$D:$D,$B$2)</f>
        <v>0</v>
      </c>
      <c r="AR9" s="119">
        <f>SUMIFS(Операции!$C:$C,Операции!$E:$E,$B9,Операции!$A:$A,AR$3,Операции!$D:$D,$B$2)</f>
        <v>0</v>
      </c>
      <c r="AS9" s="119">
        <f>SUMIFS(Операции!$C:$C,Операции!$E:$E,$B9,Операции!$A:$A,AS$3,Операции!$D:$D,$B$2)</f>
        <v>0</v>
      </c>
      <c r="AT9" s="119">
        <f>SUMIFS(Операции!$C:$C,Операции!$E:$E,$B9,Операции!$A:$A,AT$3,Операции!$D:$D,$B$2)</f>
        <v>0</v>
      </c>
      <c r="AU9" s="119">
        <f>SUMIFS(Операции!$C:$C,Операции!$E:$E,$B9,Операции!$A:$A,AU$3,Операции!$D:$D,$B$2)</f>
        <v>0</v>
      </c>
      <c r="AV9" s="119">
        <f>SUMIFS(Операции!$C:$C,Операции!$E:$E,$B9,Операции!$A:$A,AV$3,Операции!$D:$D,$B$2)</f>
        <v>0</v>
      </c>
      <c r="AW9" s="119">
        <f>SUMIFS(Операции!$C:$C,Операции!$E:$E,$B9,Операции!$A:$A,AW$3,Операции!$D:$D,$B$2)</f>
        <v>0</v>
      </c>
      <c r="AX9" s="119">
        <f>SUMIFS(Операции!$C:$C,Операции!$E:$E,$B9,Операции!$A:$A,AX$3,Операции!$D:$D,$B$2)</f>
        <v>0</v>
      </c>
      <c r="AY9" s="119">
        <f>SUMIFS(Операции!$C:$C,Операции!$E:$E,$B9,Операции!$A:$A,AY$3,Операции!$D:$D,$B$2)</f>
        <v>0</v>
      </c>
      <c r="AZ9" s="119">
        <f>SUMIFS(Операции!$C:$C,Операции!$E:$E,$B9,Операции!$A:$A,AZ$3,Операции!$D:$D,$B$2)</f>
        <v>0</v>
      </c>
      <c r="BA9" s="119">
        <f>SUMIFS(Операции!$C:$C,Операции!$E:$E,$B9,Операции!$A:$A,BA$3,Операции!$D:$D,$B$2)</f>
        <v>0</v>
      </c>
      <c r="BB9" s="119">
        <f>SUMIFS(Операции!$C:$C,Операции!$E:$E,$B9,Операции!$A:$A,BB$3,Операции!$D:$D,$B$2)</f>
        <v>0</v>
      </c>
      <c r="BC9" s="119">
        <f>SUMIFS(Операции!$C:$C,Операции!$E:$E,$B9,Операции!$A:$A,BC$3,Операции!$D:$D,$B$2)</f>
        <v>0</v>
      </c>
      <c r="BD9" s="119">
        <f>SUMIFS(Операции!$C:$C,Операции!$E:$E,$B9,Операции!$A:$A,BD$3,Операции!$D:$D,$B$2)</f>
        <v>0</v>
      </c>
      <c r="BE9" s="119">
        <f>SUMIFS(Операции!$C:$C,Операции!$E:$E,$B9,Операции!$A:$A,BE$3,Операции!$D:$D,$B$2)</f>
        <v>0</v>
      </c>
      <c r="BF9" s="119">
        <f>SUMIFS(Операции!$C:$C,Операции!$E:$E,$B9,Операции!$A:$A,BF$3,Операции!$D:$D,$B$2)</f>
        <v>0</v>
      </c>
      <c r="BG9" s="119">
        <f>SUMIFS(Операции!$C:$C,Операции!$E:$E,$B9,Операции!$A:$A,BG$3,Операции!$D:$D,$B$2)</f>
        <v>0</v>
      </c>
      <c r="BH9" s="119">
        <f>SUMIFS(Операции!$C:$C,Операции!$E:$E,$B9,Операции!$A:$A,BH$3,Операции!$D:$D,$B$2)</f>
        <v>0</v>
      </c>
      <c r="BI9" s="119">
        <f>SUMIFS(Операции!$C:$C,Операции!$E:$E,$B9,Операции!$A:$A,BI$3,Операции!$D:$D,$B$2)</f>
        <v>0</v>
      </c>
      <c r="BJ9" s="119">
        <f>SUMIFS(Операции!$C:$C,Операции!$E:$E,$B9,Операции!$A:$A,BJ$3,Операции!$D:$D,$B$2)</f>
        <v>0</v>
      </c>
      <c r="BK9" s="119">
        <f>SUMIFS(Операции!$C:$C,Операции!$E:$E,$B9,Операции!$A:$A,BK$3,Операции!$D:$D,$B$2)</f>
        <v>0</v>
      </c>
      <c r="BL9" s="119">
        <f>SUMIFS(Операции!$C:$C,Операции!$E:$E,$B9,Операции!$A:$A,BL$3,Операции!$D:$D,$B$2)</f>
        <v>0</v>
      </c>
      <c r="BM9" s="119">
        <f>SUMIFS(Операции!$C:$C,Операции!$E:$E,$B9,Операции!$A:$A,BM$3,Операции!$D:$D,$B$2)</f>
        <v>0</v>
      </c>
      <c r="BN9" s="119">
        <f>SUMIFS(Операции!$C:$C,Операции!$E:$E,$B9,Операции!$A:$A,BN$3,Операции!$D:$D,$B$2)</f>
        <v>0</v>
      </c>
      <c r="BO9" s="119">
        <f>SUMIFS(Операции!$C:$C,Операции!$E:$E,$B9,Операции!$A:$A,BO$3,Операции!$D:$D,$B$2)</f>
        <v>0</v>
      </c>
      <c r="BP9" s="119">
        <f>SUMIFS(Операции!$C:$C,Операции!$E:$E,$B9,Операции!$A:$A,BP$3,Операции!$D:$D,$B$2)</f>
        <v>0</v>
      </c>
      <c r="BQ9" s="119">
        <f>SUMIFS(Операции!$C:$C,Операции!$E:$E,$B9,Операции!$A:$A,BQ$3,Операции!$D:$D,$B$2)</f>
        <v>0</v>
      </c>
      <c r="BR9" s="119">
        <f>SUMIFS(Операции!$C:$C,Операции!$E:$E,$B9,Операции!$A:$A,BR$3,Операции!$D:$D,$B$2)</f>
        <v>0</v>
      </c>
      <c r="BS9" s="119">
        <f>SUMIFS(Операции!$C:$C,Операции!$E:$E,$B9,Операции!$A:$A,BS$3,Операции!$D:$D,$B$2)</f>
        <v>0</v>
      </c>
      <c r="BT9" s="119">
        <f>SUMIFS(Операции!$C:$C,Операции!$E:$E,$B9,Операции!$A:$A,BT$3,Операции!$D:$D,$B$2)</f>
        <v>0</v>
      </c>
      <c r="BU9" s="119">
        <f>SUMIFS(Операции!$C:$C,Операции!$E:$E,$B9,Операции!$A:$A,BU$3,Операции!$D:$D,$B$2)</f>
        <v>0</v>
      </c>
      <c r="BV9" s="119">
        <f>SUMIFS(Операции!$C:$C,Операции!$E:$E,$B9,Операции!$A:$A,BV$3,Операции!$D:$D,$B$2)</f>
        <v>0</v>
      </c>
      <c r="BW9" s="119">
        <f>SUMIFS(Операции!$C:$C,Операции!$E:$E,$B9,Операции!$A:$A,BW$3,Операции!$D:$D,$B$2)</f>
        <v>0</v>
      </c>
      <c r="BX9" s="119">
        <f>SUMIFS(Операции!$C:$C,Операции!$E:$E,$B9,Операции!$A:$A,BX$3,Операции!$D:$D,$B$2)</f>
        <v>0</v>
      </c>
      <c r="BY9" s="119">
        <f>SUMIFS(Операции!$C:$C,Операции!$E:$E,$B9,Операции!$A:$A,BY$3,Операции!$D:$D,$B$2)</f>
        <v>0</v>
      </c>
      <c r="BZ9" s="119">
        <f>SUMIFS(Операции!$C:$C,Операции!$E:$E,$B9,Операции!$A:$A,BZ$3,Операции!$D:$D,$B$2)</f>
        <v>0</v>
      </c>
      <c r="CA9" s="119">
        <f>SUMIFS(Операции!$C:$C,Операции!$E:$E,$B9,Операции!$A:$A,CA$3,Операции!$D:$D,$B$2)</f>
        <v>0</v>
      </c>
      <c r="CB9" s="119">
        <f>SUMIFS(Операции!$C:$C,Операции!$E:$E,$B9,Операции!$A:$A,CB$3,Операции!$D:$D,$B$2)</f>
        <v>0</v>
      </c>
      <c r="CC9" s="119">
        <f>SUMIFS(Операции!$C:$C,Операции!$E:$E,$B9,Операции!$A:$A,CC$3,Операции!$D:$D,$B$2)</f>
        <v>0</v>
      </c>
      <c r="CD9" s="119">
        <f>SUMIFS(Операции!$C:$C,Операции!$E:$E,$B9,Операции!$A:$A,CD$3,Операции!$D:$D,$B$2)</f>
        <v>0</v>
      </c>
      <c r="CE9" s="119">
        <f>SUMIFS(Операции!$C:$C,Операции!$E:$E,$B9,Операции!$A:$A,CE$3,Операции!$D:$D,$B$2)</f>
        <v>0</v>
      </c>
      <c r="CF9" s="119">
        <f>SUMIFS(Операции!$C:$C,Операции!$E:$E,$B9,Операции!$A:$A,CF$3,Операции!$D:$D,$B$2)</f>
        <v>0</v>
      </c>
      <c r="CG9" s="119">
        <f>SUMIFS(Операции!$C:$C,Операции!$E:$E,$B9,Операции!$A:$A,CG$3,Операции!$D:$D,$B$2)</f>
        <v>0</v>
      </c>
      <c r="CH9" s="119">
        <f>SUMIFS(Операции!$C:$C,Операции!$E:$E,$B9,Операции!$A:$A,CH$3,Операции!$D:$D,$B$2)</f>
        <v>0</v>
      </c>
      <c r="CI9" s="119">
        <f>SUMIFS(Операции!$C:$C,Операции!$E:$E,$B9,Операции!$A:$A,CI$3,Операции!$D:$D,$B$2)</f>
        <v>0</v>
      </c>
      <c r="CJ9" s="119">
        <f>SUMIFS(Операции!$C:$C,Операции!$E:$E,$B9,Операции!$A:$A,CJ$3,Операции!$D:$D,$B$2)</f>
        <v>0</v>
      </c>
      <c r="CK9" s="119">
        <f>SUMIFS(Операции!$C:$C,Операции!$E:$E,$B9,Операции!$A:$A,CK$3,Операции!$D:$D,$B$2)</f>
        <v>0</v>
      </c>
      <c r="CL9" s="119">
        <f>SUMIFS(Операции!$C:$C,Операции!$E:$E,$B9,Операции!$A:$A,CL$3,Операции!$D:$D,$B$2)</f>
        <v>0</v>
      </c>
      <c r="CM9" s="119">
        <f>SUMIFS(Операции!$C:$C,Операции!$E:$E,$B9,Операции!$A:$A,CM$3,Операции!$D:$D,$B$2)</f>
        <v>0</v>
      </c>
      <c r="CN9" s="119">
        <f>SUMIFS(Операции!$C:$C,Операции!$E:$E,$B9,Операции!$A:$A,CN$3,Операции!$D:$D,$B$2)</f>
        <v>0</v>
      </c>
      <c r="CO9" s="119">
        <f>SUMIFS(Операции!$C:$C,Операции!$E:$E,$B9,Операции!$A:$A,CO$3,Операции!$D:$D,$B$2)</f>
        <v>0</v>
      </c>
      <c r="CP9" s="119">
        <f>SUMIFS(Операции!$C:$C,Операции!$E:$E,$B9,Операции!$A:$A,CP$3,Операции!$D:$D,$B$2)</f>
        <v>0</v>
      </c>
    </row>
    <row r="10" spans="1:94">
      <c r="A10" s="113">
        <v>7</v>
      </c>
      <c r="B10" s="114" t="str">
        <f>IF(Справочник!N8="","",Справочник!N8)</f>
        <v/>
      </c>
      <c r="C10" s="115">
        <f>SUM(D10:CP10)</f>
        <v>0</v>
      </c>
      <c r="D10" s="120">
        <f>SUMIFS(Операции!$C:$C,Операции!$E:$E,$B10,Операции!$A:$A,D$3,Операции!$D:$D,$B$2)</f>
        <v>0</v>
      </c>
      <c r="E10" s="120">
        <f>SUMIFS(Операции!$C:$C,Операции!$E:$E,$B10,Операции!$A:$A,E$3,Операции!$D:$D,$B$2)</f>
        <v>0</v>
      </c>
      <c r="F10" s="120">
        <f>SUMIFS(Операции!$C:$C,Операции!$E:$E,$B10,Операции!$A:$A,F$3,Операции!$D:$D,$B$2)</f>
        <v>0</v>
      </c>
      <c r="G10" s="120">
        <f>SUMIFS(Операции!$C:$C,Операции!$E:$E,$B10,Операции!$A:$A,G$3,Операции!$D:$D,$B$2)</f>
        <v>0</v>
      </c>
      <c r="H10" s="120">
        <f>SUMIFS(Операции!$C:$C,Операции!$E:$E,$B10,Операции!$A:$A,H$3,Операции!$D:$D,$B$2)</f>
        <v>0</v>
      </c>
      <c r="I10" s="120">
        <f>SUMIFS(Операции!$C:$C,Операции!$E:$E,$B10,Операции!$A:$A,I$3,Операции!$D:$D,$B$2)</f>
        <v>0</v>
      </c>
      <c r="J10" s="120">
        <f>SUMIFS(Операции!$C:$C,Операции!$E:$E,$B10,Операции!$A:$A,J$3,Операции!$D:$D,$B$2)</f>
        <v>0</v>
      </c>
      <c r="K10" s="120">
        <f>SUMIFS(Операции!$C:$C,Операции!$E:$E,$B10,Операции!$A:$A,K$3,Операции!$D:$D,$B$2)</f>
        <v>0</v>
      </c>
      <c r="L10" s="120">
        <f>SUMIFS(Операции!$C:$C,Операции!$E:$E,$B10,Операции!$A:$A,L$3,Операции!$D:$D,$B$2)</f>
        <v>0</v>
      </c>
      <c r="M10" s="120">
        <f>SUMIFS(Операции!$C:$C,Операции!$E:$E,$B10,Операции!$A:$A,M$3,Операции!$D:$D,$B$2)</f>
        <v>0</v>
      </c>
      <c r="N10" s="120">
        <f>SUMIFS(Операции!$C:$C,Операции!$E:$E,$B10,Операции!$A:$A,N$3,Операции!$D:$D,$B$2)</f>
        <v>0</v>
      </c>
      <c r="O10" s="120">
        <f>SUMIFS(Операции!$C:$C,Операции!$E:$E,$B10,Операции!$A:$A,O$3,Операции!$D:$D,$B$2)</f>
        <v>0</v>
      </c>
      <c r="P10" s="120">
        <f>SUMIFS(Операции!$C:$C,Операции!$E:$E,$B10,Операции!$A:$A,P$3,Операции!$D:$D,$B$2)</f>
        <v>0</v>
      </c>
      <c r="Q10" s="120">
        <f>SUMIFS(Операции!$C:$C,Операции!$E:$E,$B10,Операции!$A:$A,Q$3,Операции!$D:$D,$B$2)</f>
        <v>0</v>
      </c>
      <c r="R10" s="120">
        <f>SUMIFS(Операции!$C:$C,Операции!$E:$E,$B10,Операции!$A:$A,R$3,Операции!$D:$D,$B$2)</f>
        <v>0</v>
      </c>
      <c r="S10" s="120">
        <f>SUMIFS(Операции!$C:$C,Операции!$E:$E,$B10,Операции!$A:$A,S$3,Операции!$D:$D,$B$2)</f>
        <v>0</v>
      </c>
      <c r="T10" s="120">
        <f>SUMIFS(Операции!$C:$C,Операции!$E:$E,$B10,Операции!$A:$A,T$3,Операции!$D:$D,$B$2)</f>
        <v>0</v>
      </c>
      <c r="U10" s="120">
        <f>SUMIFS(Операции!$C:$C,Операции!$E:$E,$B10,Операции!$A:$A,U$3,Операции!$D:$D,$B$2)</f>
        <v>0</v>
      </c>
      <c r="V10" s="120">
        <f>SUMIFS(Операции!$C:$C,Операции!$E:$E,$B10,Операции!$A:$A,V$3,Операции!$D:$D,$B$2)</f>
        <v>0</v>
      </c>
      <c r="W10" s="120">
        <f>SUMIFS(Операции!$C:$C,Операции!$E:$E,$B10,Операции!$A:$A,W$3,Операции!$D:$D,$B$2)</f>
        <v>0</v>
      </c>
      <c r="X10" s="120">
        <f>SUMIFS(Операции!$C:$C,Операции!$E:$E,$B10,Операции!$A:$A,X$3,Операции!$D:$D,$B$2)</f>
        <v>0</v>
      </c>
      <c r="Y10" s="120">
        <f>SUMIFS(Операции!$C:$C,Операции!$E:$E,$B10,Операции!$A:$A,Y$3,Операции!$D:$D,$B$2)</f>
        <v>0</v>
      </c>
      <c r="Z10" s="120">
        <f>SUMIFS(Операции!$C:$C,Операции!$E:$E,$B10,Операции!$A:$A,Z$3,Операции!$D:$D,$B$2)</f>
        <v>0</v>
      </c>
      <c r="AA10" s="120">
        <f>SUMIFS(Операции!$C:$C,Операции!$E:$E,$B10,Операции!$A:$A,AA$3,Операции!$D:$D,$B$2)</f>
        <v>0</v>
      </c>
      <c r="AB10" s="120">
        <f>SUMIFS(Операции!$C:$C,Операции!$E:$E,$B10,Операции!$A:$A,AB$3,Операции!$D:$D,$B$2)</f>
        <v>0</v>
      </c>
      <c r="AC10" s="120">
        <f>SUMIFS(Операции!$C:$C,Операции!$E:$E,$B10,Операции!$A:$A,AC$3,Операции!$D:$D,$B$2)</f>
        <v>0</v>
      </c>
      <c r="AD10" s="120">
        <f>SUMIFS(Операции!$C:$C,Операции!$E:$E,$B10,Операции!$A:$A,AD$3,Операции!$D:$D,$B$2)</f>
        <v>0</v>
      </c>
      <c r="AE10" s="120">
        <f>SUMIFS(Операции!$C:$C,Операции!$E:$E,$B10,Операции!$A:$A,AE$3,Операции!$D:$D,$B$2)</f>
        <v>0</v>
      </c>
      <c r="AF10" s="120">
        <f>SUMIFS(Операции!$C:$C,Операции!$E:$E,$B10,Операции!$A:$A,AF$3,Операции!$D:$D,$B$2)</f>
        <v>0</v>
      </c>
      <c r="AG10" s="120">
        <f>SUMIFS(Операции!$C:$C,Операции!$E:$E,$B10,Операции!$A:$A,AG$3,Операции!$D:$D,$B$2)</f>
        <v>0</v>
      </c>
      <c r="AH10" s="120">
        <f>SUMIFS(Операции!$C:$C,Операции!$E:$E,$B10,Операции!$A:$A,AH$3,Операции!$D:$D,$B$2)</f>
        <v>0</v>
      </c>
      <c r="AI10" s="120">
        <f>SUMIFS(Операции!$C:$C,Операции!$E:$E,$B10,Операции!$A:$A,AI$3,Операции!$D:$D,$B$2)</f>
        <v>0</v>
      </c>
      <c r="AJ10" s="120">
        <f>SUMIFS(Операции!$C:$C,Операции!$E:$E,$B10,Операции!$A:$A,AJ$3,Операции!$D:$D,$B$2)</f>
        <v>0</v>
      </c>
      <c r="AK10" s="120">
        <f>SUMIFS(Операции!$C:$C,Операции!$E:$E,$B10,Операции!$A:$A,AK$3,Операции!$D:$D,$B$2)</f>
        <v>0</v>
      </c>
      <c r="AL10" s="120">
        <f>SUMIFS(Операции!$C:$C,Операции!$E:$E,$B10,Операции!$A:$A,AL$3,Операции!$D:$D,$B$2)</f>
        <v>0</v>
      </c>
      <c r="AM10" s="120">
        <f>SUMIFS(Операции!$C:$C,Операции!$E:$E,$B10,Операции!$A:$A,AM$3,Операции!$D:$D,$B$2)</f>
        <v>0</v>
      </c>
      <c r="AN10" s="120">
        <f>SUMIFS(Операции!$C:$C,Операции!$E:$E,$B10,Операции!$A:$A,AN$3,Операции!$D:$D,$B$2)</f>
        <v>0</v>
      </c>
      <c r="AO10" s="120">
        <f>SUMIFS(Операции!$C:$C,Операции!$E:$E,$B10,Операции!$A:$A,AO$3,Операции!$D:$D,$B$2)</f>
        <v>0</v>
      </c>
      <c r="AP10" s="120">
        <f>SUMIFS(Операции!$C:$C,Операции!$E:$E,$B10,Операции!$A:$A,AP$3,Операции!$D:$D,$B$2)</f>
        <v>0</v>
      </c>
      <c r="AQ10" s="120">
        <f>SUMIFS(Операции!$C:$C,Операции!$E:$E,$B10,Операции!$A:$A,AQ$3,Операции!$D:$D,$B$2)</f>
        <v>0</v>
      </c>
      <c r="AR10" s="120">
        <f>SUMIFS(Операции!$C:$C,Операции!$E:$E,$B10,Операции!$A:$A,AR$3,Операции!$D:$D,$B$2)</f>
        <v>0</v>
      </c>
      <c r="AS10" s="120">
        <f>SUMIFS(Операции!$C:$C,Операции!$E:$E,$B10,Операции!$A:$A,AS$3,Операции!$D:$D,$B$2)</f>
        <v>0</v>
      </c>
      <c r="AT10" s="120">
        <f>SUMIFS(Операции!$C:$C,Операции!$E:$E,$B10,Операции!$A:$A,AT$3,Операции!$D:$D,$B$2)</f>
        <v>0</v>
      </c>
      <c r="AU10" s="120">
        <f>SUMIFS(Операции!$C:$C,Операции!$E:$E,$B10,Операции!$A:$A,AU$3,Операции!$D:$D,$B$2)</f>
        <v>0</v>
      </c>
      <c r="AV10" s="120">
        <f>SUMIFS(Операции!$C:$C,Операции!$E:$E,$B10,Операции!$A:$A,AV$3,Операции!$D:$D,$B$2)</f>
        <v>0</v>
      </c>
      <c r="AW10" s="120">
        <f>SUMIFS(Операции!$C:$C,Операции!$E:$E,$B10,Операции!$A:$A,AW$3,Операции!$D:$D,$B$2)</f>
        <v>0</v>
      </c>
      <c r="AX10" s="120">
        <f>SUMIFS(Операции!$C:$C,Операции!$E:$E,$B10,Операции!$A:$A,AX$3,Операции!$D:$D,$B$2)</f>
        <v>0</v>
      </c>
      <c r="AY10" s="120">
        <f>SUMIFS(Операции!$C:$C,Операции!$E:$E,$B10,Операции!$A:$A,AY$3,Операции!$D:$D,$B$2)</f>
        <v>0</v>
      </c>
      <c r="AZ10" s="120">
        <f>SUMIFS(Операции!$C:$C,Операции!$E:$E,$B10,Операции!$A:$A,AZ$3,Операции!$D:$D,$B$2)</f>
        <v>0</v>
      </c>
      <c r="BA10" s="120">
        <f>SUMIFS(Операции!$C:$C,Операции!$E:$E,$B10,Операции!$A:$A,BA$3,Операции!$D:$D,$B$2)</f>
        <v>0</v>
      </c>
      <c r="BB10" s="120">
        <f>SUMIFS(Операции!$C:$C,Операции!$E:$E,$B10,Операции!$A:$A,BB$3,Операции!$D:$D,$B$2)</f>
        <v>0</v>
      </c>
      <c r="BC10" s="120">
        <f>SUMIFS(Операции!$C:$C,Операции!$E:$E,$B10,Операции!$A:$A,BC$3,Операции!$D:$D,$B$2)</f>
        <v>0</v>
      </c>
      <c r="BD10" s="120">
        <f>SUMIFS(Операции!$C:$C,Операции!$E:$E,$B10,Операции!$A:$A,BD$3,Операции!$D:$D,$B$2)</f>
        <v>0</v>
      </c>
      <c r="BE10" s="120">
        <f>SUMIFS(Операции!$C:$C,Операции!$E:$E,$B10,Операции!$A:$A,BE$3,Операции!$D:$D,$B$2)</f>
        <v>0</v>
      </c>
      <c r="BF10" s="120">
        <f>SUMIFS(Операции!$C:$C,Операции!$E:$E,$B10,Операции!$A:$A,BF$3,Операции!$D:$D,$B$2)</f>
        <v>0</v>
      </c>
      <c r="BG10" s="120">
        <f>SUMIFS(Операции!$C:$C,Операции!$E:$E,$B10,Операции!$A:$A,BG$3,Операции!$D:$D,$B$2)</f>
        <v>0</v>
      </c>
      <c r="BH10" s="120">
        <f>SUMIFS(Операции!$C:$C,Операции!$E:$E,$B10,Операции!$A:$A,BH$3,Операции!$D:$D,$B$2)</f>
        <v>0</v>
      </c>
      <c r="BI10" s="120">
        <f>SUMIFS(Операции!$C:$C,Операции!$E:$E,$B10,Операции!$A:$A,BI$3,Операции!$D:$D,$B$2)</f>
        <v>0</v>
      </c>
      <c r="BJ10" s="120">
        <f>SUMIFS(Операции!$C:$C,Операции!$E:$E,$B10,Операции!$A:$A,BJ$3,Операции!$D:$D,$B$2)</f>
        <v>0</v>
      </c>
      <c r="BK10" s="120">
        <f>SUMIFS(Операции!$C:$C,Операции!$E:$E,$B10,Операции!$A:$A,BK$3,Операции!$D:$D,$B$2)</f>
        <v>0</v>
      </c>
      <c r="BL10" s="120">
        <f>SUMIFS(Операции!$C:$C,Операции!$E:$E,$B10,Операции!$A:$A,BL$3,Операции!$D:$D,$B$2)</f>
        <v>0</v>
      </c>
      <c r="BM10" s="120">
        <f>SUMIFS(Операции!$C:$C,Операции!$E:$E,$B10,Операции!$A:$A,BM$3,Операции!$D:$D,$B$2)</f>
        <v>0</v>
      </c>
      <c r="BN10" s="120">
        <f>SUMIFS(Операции!$C:$C,Операции!$E:$E,$B10,Операции!$A:$A,BN$3,Операции!$D:$D,$B$2)</f>
        <v>0</v>
      </c>
      <c r="BO10" s="120">
        <f>SUMIFS(Операции!$C:$C,Операции!$E:$E,$B10,Операции!$A:$A,BO$3,Операции!$D:$D,$B$2)</f>
        <v>0</v>
      </c>
      <c r="BP10" s="120">
        <f>SUMIFS(Операции!$C:$C,Операции!$E:$E,$B10,Операции!$A:$A,BP$3,Операции!$D:$D,$B$2)</f>
        <v>0</v>
      </c>
      <c r="BQ10" s="120">
        <f>SUMIFS(Операции!$C:$C,Операции!$E:$E,$B10,Операции!$A:$A,BQ$3,Операции!$D:$D,$B$2)</f>
        <v>0</v>
      </c>
      <c r="BR10" s="120">
        <f>SUMIFS(Операции!$C:$C,Операции!$E:$E,$B10,Операции!$A:$A,BR$3,Операции!$D:$D,$B$2)</f>
        <v>0</v>
      </c>
      <c r="BS10" s="120">
        <f>SUMIFS(Операции!$C:$C,Операции!$E:$E,$B10,Операции!$A:$A,BS$3,Операции!$D:$D,$B$2)</f>
        <v>0</v>
      </c>
      <c r="BT10" s="120">
        <f>SUMIFS(Операции!$C:$C,Операции!$E:$E,$B10,Операции!$A:$A,BT$3,Операции!$D:$D,$B$2)</f>
        <v>0</v>
      </c>
      <c r="BU10" s="120">
        <f>SUMIFS(Операции!$C:$C,Операции!$E:$E,$B10,Операции!$A:$A,BU$3,Операции!$D:$D,$B$2)</f>
        <v>0</v>
      </c>
      <c r="BV10" s="120">
        <f>SUMIFS(Операции!$C:$C,Операции!$E:$E,$B10,Операции!$A:$A,BV$3,Операции!$D:$D,$B$2)</f>
        <v>0</v>
      </c>
      <c r="BW10" s="120">
        <f>SUMIFS(Операции!$C:$C,Операции!$E:$E,$B10,Операции!$A:$A,BW$3,Операции!$D:$D,$B$2)</f>
        <v>0</v>
      </c>
      <c r="BX10" s="120">
        <f>SUMIFS(Операции!$C:$C,Операции!$E:$E,$B10,Операции!$A:$A,BX$3,Операции!$D:$D,$B$2)</f>
        <v>0</v>
      </c>
      <c r="BY10" s="120">
        <f>SUMIFS(Операции!$C:$C,Операции!$E:$E,$B10,Операции!$A:$A,BY$3,Операции!$D:$D,$B$2)</f>
        <v>0</v>
      </c>
      <c r="BZ10" s="120">
        <f>SUMIFS(Операции!$C:$C,Операции!$E:$E,$B10,Операции!$A:$A,BZ$3,Операции!$D:$D,$B$2)</f>
        <v>0</v>
      </c>
      <c r="CA10" s="120">
        <f>SUMIFS(Операции!$C:$C,Операции!$E:$E,$B10,Операции!$A:$A,CA$3,Операции!$D:$D,$B$2)</f>
        <v>0</v>
      </c>
      <c r="CB10" s="120">
        <f>SUMIFS(Операции!$C:$C,Операции!$E:$E,$B10,Операции!$A:$A,CB$3,Операции!$D:$D,$B$2)</f>
        <v>0</v>
      </c>
      <c r="CC10" s="120">
        <f>SUMIFS(Операции!$C:$C,Операции!$E:$E,$B10,Операции!$A:$A,CC$3,Операции!$D:$D,$B$2)</f>
        <v>0</v>
      </c>
      <c r="CD10" s="120">
        <f>SUMIFS(Операции!$C:$C,Операции!$E:$E,$B10,Операции!$A:$A,CD$3,Операции!$D:$D,$B$2)</f>
        <v>0</v>
      </c>
      <c r="CE10" s="120">
        <f>SUMIFS(Операции!$C:$C,Операции!$E:$E,$B10,Операции!$A:$A,CE$3,Операции!$D:$D,$B$2)</f>
        <v>0</v>
      </c>
      <c r="CF10" s="120">
        <f>SUMIFS(Операции!$C:$C,Операции!$E:$E,$B10,Операции!$A:$A,CF$3,Операции!$D:$D,$B$2)</f>
        <v>0</v>
      </c>
      <c r="CG10" s="120">
        <f>SUMIFS(Операции!$C:$C,Операции!$E:$E,$B10,Операции!$A:$A,CG$3,Операции!$D:$D,$B$2)</f>
        <v>0</v>
      </c>
      <c r="CH10" s="120">
        <f>SUMIFS(Операции!$C:$C,Операции!$E:$E,$B10,Операции!$A:$A,CH$3,Операции!$D:$D,$B$2)</f>
        <v>0</v>
      </c>
      <c r="CI10" s="120">
        <f>SUMIFS(Операции!$C:$C,Операции!$E:$E,$B10,Операции!$A:$A,CI$3,Операции!$D:$D,$B$2)</f>
        <v>0</v>
      </c>
      <c r="CJ10" s="120">
        <f>SUMIFS(Операции!$C:$C,Операции!$E:$E,$B10,Операции!$A:$A,CJ$3,Операции!$D:$D,$B$2)</f>
        <v>0</v>
      </c>
      <c r="CK10" s="120">
        <f>SUMIFS(Операции!$C:$C,Операции!$E:$E,$B10,Операции!$A:$A,CK$3,Операции!$D:$D,$B$2)</f>
        <v>0</v>
      </c>
      <c r="CL10" s="120">
        <f>SUMIFS(Операции!$C:$C,Операции!$E:$E,$B10,Операции!$A:$A,CL$3,Операции!$D:$D,$B$2)</f>
        <v>0</v>
      </c>
      <c r="CM10" s="120">
        <f>SUMIFS(Операции!$C:$C,Операции!$E:$E,$B10,Операции!$A:$A,CM$3,Операции!$D:$D,$B$2)</f>
        <v>0</v>
      </c>
      <c r="CN10" s="120">
        <f>SUMIFS(Операции!$C:$C,Операции!$E:$E,$B10,Операции!$A:$A,CN$3,Операции!$D:$D,$B$2)</f>
        <v>0</v>
      </c>
      <c r="CO10" s="120">
        <f>SUMIFS(Операции!$C:$C,Операции!$E:$E,$B10,Операции!$A:$A,CO$3,Операции!$D:$D,$B$2)</f>
        <v>0</v>
      </c>
      <c r="CP10" s="120">
        <f>SUMIFS(Операции!$C:$C,Операции!$E:$E,$B10,Операции!$A:$A,CP$3,Операции!$D:$D,$B$2)</f>
        <v>0</v>
      </c>
    </row>
    <row r="11" spans="1:94">
      <c r="A11" s="116">
        <v>8</v>
      </c>
      <c r="B11" s="117" t="str">
        <f>IF(Справочник!N9="","",Справочник!N9)</f>
        <v/>
      </c>
      <c r="C11" s="118">
        <f>SUM(D11:CP11)</f>
        <v>0</v>
      </c>
      <c r="D11" s="119">
        <f>SUMIFS(Операции!$C:$C,Операции!$E:$E,$B11,Операции!$A:$A,D$3,Операции!$D:$D,$B$2)</f>
        <v>0</v>
      </c>
      <c r="E11" s="119">
        <f>SUMIFS(Операции!$C:$C,Операции!$E:$E,$B11,Операции!$A:$A,E$3,Операции!$D:$D,$B$2)</f>
        <v>0</v>
      </c>
      <c r="F11" s="119">
        <f>SUMIFS(Операции!$C:$C,Операции!$E:$E,$B11,Операции!$A:$A,F$3,Операции!$D:$D,$B$2)</f>
        <v>0</v>
      </c>
      <c r="G11" s="119">
        <f>SUMIFS(Операции!$C:$C,Операции!$E:$E,$B11,Операции!$A:$A,G$3,Операции!$D:$D,$B$2)</f>
        <v>0</v>
      </c>
      <c r="H11" s="119">
        <f>SUMIFS(Операции!$C:$C,Операции!$E:$E,$B11,Операции!$A:$A,H$3,Операции!$D:$D,$B$2)</f>
        <v>0</v>
      </c>
      <c r="I11" s="119">
        <f>SUMIFS(Операции!$C:$C,Операции!$E:$E,$B11,Операции!$A:$A,I$3,Операции!$D:$D,$B$2)</f>
        <v>0</v>
      </c>
      <c r="J11" s="119">
        <f>SUMIFS(Операции!$C:$C,Операции!$E:$E,$B11,Операции!$A:$A,J$3,Операции!$D:$D,$B$2)</f>
        <v>0</v>
      </c>
      <c r="K11" s="119">
        <f>SUMIFS(Операции!$C:$C,Операции!$E:$E,$B11,Операции!$A:$A,K$3,Операции!$D:$D,$B$2)</f>
        <v>0</v>
      </c>
      <c r="L11" s="119">
        <f>SUMIFS(Операции!$C:$C,Операции!$E:$E,$B11,Операции!$A:$A,L$3,Операции!$D:$D,$B$2)</f>
        <v>0</v>
      </c>
      <c r="M11" s="119">
        <f>SUMIFS(Операции!$C:$C,Операции!$E:$E,$B11,Операции!$A:$A,M$3,Операции!$D:$D,$B$2)</f>
        <v>0</v>
      </c>
      <c r="N11" s="119">
        <f>SUMIFS(Операции!$C:$C,Операции!$E:$E,$B11,Операции!$A:$A,N$3,Операции!$D:$D,$B$2)</f>
        <v>0</v>
      </c>
      <c r="O11" s="119">
        <f>SUMIFS(Операции!$C:$C,Операции!$E:$E,$B11,Операции!$A:$A,O$3,Операции!$D:$D,$B$2)</f>
        <v>0</v>
      </c>
      <c r="P11" s="119">
        <f>SUMIFS(Операции!$C:$C,Операции!$E:$E,$B11,Операции!$A:$A,P$3,Операции!$D:$D,$B$2)</f>
        <v>0</v>
      </c>
      <c r="Q11" s="119">
        <f>SUMIFS(Операции!$C:$C,Операции!$E:$E,$B11,Операции!$A:$A,Q$3,Операции!$D:$D,$B$2)</f>
        <v>0</v>
      </c>
      <c r="R11" s="119">
        <f>SUMIFS(Операции!$C:$C,Операции!$E:$E,$B11,Операции!$A:$A,R$3,Операции!$D:$D,$B$2)</f>
        <v>0</v>
      </c>
      <c r="S11" s="119">
        <f>SUMIFS(Операции!$C:$C,Операции!$E:$E,$B11,Операции!$A:$A,S$3,Операции!$D:$D,$B$2)</f>
        <v>0</v>
      </c>
      <c r="T11" s="119">
        <f>SUMIFS(Операции!$C:$C,Операции!$E:$E,$B11,Операции!$A:$A,T$3,Операции!$D:$D,$B$2)</f>
        <v>0</v>
      </c>
      <c r="U11" s="119">
        <f>SUMIFS(Операции!$C:$C,Операции!$E:$E,$B11,Операции!$A:$A,U$3,Операции!$D:$D,$B$2)</f>
        <v>0</v>
      </c>
      <c r="V11" s="119">
        <f>SUMIFS(Операции!$C:$C,Операции!$E:$E,$B11,Операции!$A:$A,V$3,Операции!$D:$D,$B$2)</f>
        <v>0</v>
      </c>
      <c r="W11" s="119">
        <f>SUMIFS(Операции!$C:$C,Операции!$E:$E,$B11,Операции!$A:$A,W$3,Операции!$D:$D,$B$2)</f>
        <v>0</v>
      </c>
      <c r="X11" s="119">
        <f>SUMIFS(Операции!$C:$C,Операции!$E:$E,$B11,Операции!$A:$A,X$3,Операции!$D:$D,$B$2)</f>
        <v>0</v>
      </c>
      <c r="Y11" s="119">
        <f>SUMIFS(Операции!$C:$C,Операции!$E:$E,$B11,Операции!$A:$A,Y$3,Операции!$D:$D,$B$2)</f>
        <v>0</v>
      </c>
      <c r="Z11" s="119">
        <f>SUMIFS(Операции!$C:$C,Операции!$E:$E,$B11,Операции!$A:$A,Z$3,Операции!$D:$D,$B$2)</f>
        <v>0</v>
      </c>
      <c r="AA11" s="119">
        <f>SUMIFS(Операции!$C:$C,Операции!$E:$E,$B11,Операции!$A:$A,AA$3,Операции!$D:$D,$B$2)</f>
        <v>0</v>
      </c>
      <c r="AB11" s="119">
        <f>SUMIFS(Операции!$C:$C,Операции!$E:$E,$B11,Операции!$A:$A,AB$3,Операции!$D:$D,$B$2)</f>
        <v>0</v>
      </c>
      <c r="AC11" s="119">
        <f>SUMIFS(Операции!$C:$C,Операции!$E:$E,$B11,Операции!$A:$A,AC$3,Операции!$D:$D,$B$2)</f>
        <v>0</v>
      </c>
      <c r="AD11" s="119">
        <f>SUMIFS(Операции!$C:$C,Операции!$E:$E,$B11,Операции!$A:$A,AD$3,Операции!$D:$D,$B$2)</f>
        <v>0</v>
      </c>
      <c r="AE11" s="119">
        <f>SUMIFS(Операции!$C:$C,Операции!$E:$E,$B11,Операции!$A:$A,AE$3,Операции!$D:$D,$B$2)</f>
        <v>0</v>
      </c>
      <c r="AF11" s="119">
        <f>SUMIFS(Операции!$C:$C,Операции!$E:$E,$B11,Операции!$A:$A,AF$3,Операции!$D:$D,$B$2)</f>
        <v>0</v>
      </c>
      <c r="AG11" s="119">
        <f>SUMIFS(Операции!$C:$C,Операции!$E:$E,$B11,Операции!$A:$A,AG$3,Операции!$D:$D,$B$2)</f>
        <v>0</v>
      </c>
      <c r="AH11" s="119">
        <f>SUMIFS(Операции!$C:$C,Операции!$E:$E,$B11,Операции!$A:$A,AH$3,Операции!$D:$D,$B$2)</f>
        <v>0</v>
      </c>
      <c r="AI11" s="119">
        <f>SUMIFS(Операции!$C:$C,Операции!$E:$E,$B11,Операции!$A:$A,AI$3,Операции!$D:$D,$B$2)</f>
        <v>0</v>
      </c>
      <c r="AJ11" s="119">
        <f>SUMIFS(Операции!$C:$C,Операции!$E:$E,$B11,Операции!$A:$A,AJ$3,Операции!$D:$D,$B$2)</f>
        <v>0</v>
      </c>
      <c r="AK11" s="119">
        <f>SUMIFS(Операции!$C:$C,Операции!$E:$E,$B11,Операции!$A:$A,AK$3,Операции!$D:$D,$B$2)</f>
        <v>0</v>
      </c>
      <c r="AL11" s="119">
        <f>SUMIFS(Операции!$C:$C,Операции!$E:$E,$B11,Операции!$A:$A,AL$3,Операции!$D:$D,$B$2)</f>
        <v>0</v>
      </c>
      <c r="AM11" s="119">
        <f>SUMIFS(Операции!$C:$C,Операции!$E:$E,$B11,Операции!$A:$A,AM$3,Операции!$D:$D,$B$2)</f>
        <v>0</v>
      </c>
      <c r="AN11" s="119">
        <f>SUMIFS(Операции!$C:$C,Операции!$E:$E,$B11,Операции!$A:$A,AN$3,Операции!$D:$D,$B$2)</f>
        <v>0</v>
      </c>
      <c r="AO11" s="119">
        <f>SUMIFS(Операции!$C:$C,Операции!$E:$E,$B11,Операции!$A:$A,AO$3,Операции!$D:$D,$B$2)</f>
        <v>0</v>
      </c>
      <c r="AP11" s="119">
        <f>SUMIFS(Операции!$C:$C,Операции!$E:$E,$B11,Операции!$A:$A,AP$3,Операции!$D:$D,$B$2)</f>
        <v>0</v>
      </c>
      <c r="AQ11" s="119">
        <f>SUMIFS(Операции!$C:$C,Операции!$E:$E,$B11,Операции!$A:$A,AQ$3,Операции!$D:$D,$B$2)</f>
        <v>0</v>
      </c>
      <c r="AR11" s="119">
        <f>SUMIFS(Операции!$C:$C,Операции!$E:$E,$B11,Операции!$A:$A,AR$3,Операции!$D:$D,$B$2)</f>
        <v>0</v>
      </c>
      <c r="AS11" s="119">
        <f>SUMIFS(Операции!$C:$C,Операции!$E:$E,$B11,Операции!$A:$A,AS$3,Операции!$D:$D,$B$2)</f>
        <v>0</v>
      </c>
      <c r="AT11" s="119">
        <f>SUMIFS(Операции!$C:$C,Операции!$E:$E,$B11,Операции!$A:$A,AT$3,Операции!$D:$D,$B$2)</f>
        <v>0</v>
      </c>
      <c r="AU11" s="119">
        <f>SUMIFS(Операции!$C:$C,Операции!$E:$E,$B11,Операции!$A:$A,AU$3,Операции!$D:$D,$B$2)</f>
        <v>0</v>
      </c>
      <c r="AV11" s="119">
        <f>SUMIFS(Операции!$C:$C,Операции!$E:$E,$B11,Операции!$A:$A,AV$3,Операции!$D:$D,$B$2)</f>
        <v>0</v>
      </c>
      <c r="AW11" s="119">
        <f>SUMIFS(Операции!$C:$C,Операции!$E:$E,$B11,Операции!$A:$A,AW$3,Операции!$D:$D,$B$2)</f>
        <v>0</v>
      </c>
      <c r="AX11" s="119">
        <f>SUMIFS(Операции!$C:$C,Операции!$E:$E,$B11,Операции!$A:$A,AX$3,Операции!$D:$D,$B$2)</f>
        <v>0</v>
      </c>
      <c r="AY11" s="119">
        <f>SUMIFS(Операции!$C:$C,Операции!$E:$E,$B11,Операции!$A:$A,AY$3,Операции!$D:$D,$B$2)</f>
        <v>0</v>
      </c>
      <c r="AZ11" s="119">
        <f>SUMIFS(Операции!$C:$C,Операции!$E:$E,$B11,Операции!$A:$A,AZ$3,Операции!$D:$D,$B$2)</f>
        <v>0</v>
      </c>
      <c r="BA11" s="119">
        <f>SUMIFS(Операции!$C:$C,Операции!$E:$E,$B11,Операции!$A:$A,BA$3,Операции!$D:$D,$B$2)</f>
        <v>0</v>
      </c>
      <c r="BB11" s="119">
        <f>SUMIFS(Операции!$C:$C,Операции!$E:$E,$B11,Операции!$A:$A,BB$3,Операции!$D:$D,$B$2)</f>
        <v>0</v>
      </c>
      <c r="BC11" s="119">
        <f>SUMIFS(Операции!$C:$C,Операции!$E:$E,$B11,Операции!$A:$A,BC$3,Операции!$D:$D,$B$2)</f>
        <v>0</v>
      </c>
      <c r="BD11" s="119">
        <f>SUMIFS(Операции!$C:$C,Операции!$E:$E,$B11,Операции!$A:$A,BD$3,Операции!$D:$D,$B$2)</f>
        <v>0</v>
      </c>
      <c r="BE11" s="119">
        <f>SUMIFS(Операции!$C:$C,Операции!$E:$E,$B11,Операции!$A:$A,BE$3,Операции!$D:$D,$B$2)</f>
        <v>0</v>
      </c>
      <c r="BF11" s="119">
        <f>SUMIFS(Операции!$C:$C,Операции!$E:$E,$B11,Операции!$A:$A,BF$3,Операции!$D:$D,$B$2)</f>
        <v>0</v>
      </c>
      <c r="BG11" s="119">
        <f>SUMIFS(Операции!$C:$C,Операции!$E:$E,$B11,Операции!$A:$A,BG$3,Операции!$D:$D,$B$2)</f>
        <v>0</v>
      </c>
      <c r="BH11" s="119">
        <f>SUMIFS(Операции!$C:$C,Операции!$E:$E,$B11,Операции!$A:$A,BH$3,Операции!$D:$D,$B$2)</f>
        <v>0</v>
      </c>
      <c r="BI11" s="119">
        <f>SUMIFS(Операции!$C:$C,Операции!$E:$E,$B11,Операции!$A:$A,BI$3,Операции!$D:$D,$B$2)</f>
        <v>0</v>
      </c>
      <c r="BJ11" s="119">
        <f>SUMIFS(Операции!$C:$C,Операции!$E:$E,$B11,Операции!$A:$A,BJ$3,Операции!$D:$D,$B$2)</f>
        <v>0</v>
      </c>
      <c r="BK11" s="119">
        <f>SUMIFS(Операции!$C:$C,Операции!$E:$E,$B11,Операции!$A:$A,BK$3,Операции!$D:$D,$B$2)</f>
        <v>0</v>
      </c>
      <c r="BL11" s="119">
        <f>SUMIFS(Операции!$C:$C,Операции!$E:$E,$B11,Операции!$A:$A,BL$3,Операции!$D:$D,$B$2)</f>
        <v>0</v>
      </c>
      <c r="BM11" s="119">
        <f>SUMIFS(Операции!$C:$C,Операции!$E:$E,$B11,Операции!$A:$A,BM$3,Операции!$D:$D,$B$2)</f>
        <v>0</v>
      </c>
      <c r="BN11" s="119">
        <f>SUMIFS(Операции!$C:$C,Операции!$E:$E,$B11,Операции!$A:$A,BN$3,Операции!$D:$D,$B$2)</f>
        <v>0</v>
      </c>
      <c r="BO11" s="119">
        <f>SUMIFS(Операции!$C:$C,Операции!$E:$E,$B11,Операции!$A:$A,BO$3,Операции!$D:$D,$B$2)</f>
        <v>0</v>
      </c>
      <c r="BP11" s="119">
        <f>SUMIFS(Операции!$C:$C,Операции!$E:$E,$B11,Операции!$A:$A,BP$3,Операции!$D:$D,$B$2)</f>
        <v>0</v>
      </c>
      <c r="BQ11" s="119">
        <f>SUMIFS(Операции!$C:$C,Операции!$E:$E,$B11,Операции!$A:$A,BQ$3,Операции!$D:$D,$B$2)</f>
        <v>0</v>
      </c>
      <c r="BR11" s="119">
        <f>SUMIFS(Операции!$C:$C,Операции!$E:$E,$B11,Операции!$A:$A,BR$3,Операции!$D:$D,$B$2)</f>
        <v>0</v>
      </c>
      <c r="BS11" s="119">
        <f>SUMIFS(Операции!$C:$C,Операции!$E:$E,$B11,Операции!$A:$A,BS$3,Операции!$D:$D,$B$2)</f>
        <v>0</v>
      </c>
      <c r="BT11" s="119">
        <f>SUMIFS(Операции!$C:$C,Операции!$E:$E,$B11,Операции!$A:$A,BT$3,Операции!$D:$D,$B$2)</f>
        <v>0</v>
      </c>
      <c r="BU11" s="119">
        <f>SUMIFS(Операции!$C:$C,Операции!$E:$E,$B11,Операции!$A:$A,BU$3,Операции!$D:$D,$B$2)</f>
        <v>0</v>
      </c>
      <c r="BV11" s="119">
        <f>SUMIFS(Операции!$C:$C,Операции!$E:$E,$B11,Операции!$A:$A,BV$3,Операции!$D:$D,$B$2)</f>
        <v>0</v>
      </c>
      <c r="BW11" s="119">
        <f>SUMIFS(Операции!$C:$C,Операции!$E:$E,$B11,Операции!$A:$A,BW$3,Операции!$D:$D,$B$2)</f>
        <v>0</v>
      </c>
      <c r="BX11" s="119">
        <f>SUMIFS(Операции!$C:$C,Операции!$E:$E,$B11,Операции!$A:$A,BX$3,Операции!$D:$D,$B$2)</f>
        <v>0</v>
      </c>
      <c r="BY11" s="119">
        <f>SUMIFS(Операции!$C:$C,Операции!$E:$E,$B11,Операции!$A:$A,BY$3,Операции!$D:$D,$B$2)</f>
        <v>0</v>
      </c>
      <c r="BZ11" s="119">
        <f>SUMIFS(Операции!$C:$C,Операции!$E:$E,$B11,Операции!$A:$A,BZ$3,Операции!$D:$D,$B$2)</f>
        <v>0</v>
      </c>
      <c r="CA11" s="119">
        <f>SUMIFS(Операции!$C:$C,Операции!$E:$E,$B11,Операции!$A:$A,CA$3,Операции!$D:$D,$B$2)</f>
        <v>0</v>
      </c>
      <c r="CB11" s="119">
        <f>SUMIFS(Операции!$C:$C,Операции!$E:$E,$B11,Операции!$A:$A,CB$3,Операции!$D:$D,$B$2)</f>
        <v>0</v>
      </c>
      <c r="CC11" s="119">
        <f>SUMIFS(Операции!$C:$C,Операции!$E:$E,$B11,Операции!$A:$A,CC$3,Операции!$D:$D,$B$2)</f>
        <v>0</v>
      </c>
      <c r="CD11" s="119">
        <f>SUMIFS(Операции!$C:$C,Операции!$E:$E,$B11,Операции!$A:$A,CD$3,Операции!$D:$D,$B$2)</f>
        <v>0</v>
      </c>
      <c r="CE11" s="119">
        <f>SUMIFS(Операции!$C:$C,Операции!$E:$E,$B11,Операции!$A:$A,CE$3,Операции!$D:$D,$B$2)</f>
        <v>0</v>
      </c>
      <c r="CF11" s="119">
        <f>SUMIFS(Операции!$C:$C,Операции!$E:$E,$B11,Операции!$A:$A,CF$3,Операции!$D:$D,$B$2)</f>
        <v>0</v>
      </c>
      <c r="CG11" s="119">
        <f>SUMIFS(Операции!$C:$C,Операции!$E:$E,$B11,Операции!$A:$A,CG$3,Операции!$D:$D,$B$2)</f>
        <v>0</v>
      </c>
      <c r="CH11" s="119">
        <f>SUMIFS(Операции!$C:$C,Операции!$E:$E,$B11,Операции!$A:$A,CH$3,Операции!$D:$D,$B$2)</f>
        <v>0</v>
      </c>
      <c r="CI11" s="119">
        <f>SUMIFS(Операции!$C:$C,Операции!$E:$E,$B11,Операции!$A:$A,CI$3,Операции!$D:$D,$B$2)</f>
        <v>0</v>
      </c>
      <c r="CJ11" s="119">
        <f>SUMIFS(Операции!$C:$C,Операции!$E:$E,$B11,Операции!$A:$A,CJ$3,Операции!$D:$D,$B$2)</f>
        <v>0</v>
      </c>
      <c r="CK11" s="119">
        <f>SUMIFS(Операции!$C:$C,Операции!$E:$E,$B11,Операции!$A:$A,CK$3,Операции!$D:$D,$B$2)</f>
        <v>0</v>
      </c>
      <c r="CL11" s="119">
        <f>SUMIFS(Операции!$C:$C,Операции!$E:$E,$B11,Операции!$A:$A,CL$3,Операции!$D:$D,$B$2)</f>
        <v>0</v>
      </c>
      <c r="CM11" s="119">
        <f>SUMIFS(Операции!$C:$C,Операции!$E:$E,$B11,Операции!$A:$A,CM$3,Операции!$D:$D,$B$2)</f>
        <v>0</v>
      </c>
      <c r="CN11" s="119">
        <f>SUMIFS(Операции!$C:$C,Операции!$E:$E,$B11,Операции!$A:$A,CN$3,Операции!$D:$D,$B$2)</f>
        <v>0</v>
      </c>
      <c r="CO11" s="119">
        <f>SUMIFS(Операции!$C:$C,Операции!$E:$E,$B11,Операции!$A:$A,CO$3,Операции!$D:$D,$B$2)</f>
        <v>0</v>
      </c>
      <c r="CP11" s="119">
        <f>SUMIFS(Операции!$C:$C,Операции!$E:$E,$B11,Операции!$A:$A,CP$3,Операции!$D:$D,$B$2)</f>
        <v>0</v>
      </c>
    </row>
    <row r="12" spans="1:94">
      <c r="A12" s="113">
        <v>9</v>
      </c>
      <c r="B12" s="114" t="str">
        <f>IF(Справочник!N10="","",Справочник!N10)</f>
        <v/>
      </c>
      <c r="C12" s="115">
        <f>SUM(D12:CP12)</f>
        <v>0</v>
      </c>
      <c r="D12" s="120">
        <f>SUMIFS(Операции!$C:$C,Операции!$E:$E,$B12,Операции!$A:$A,D$3,Операции!$D:$D,$B$2)</f>
        <v>0</v>
      </c>
      <c r="E12" s="120">
        <f>SUMIFS(Операции!$C:$C,Операции!$E:$E,$B12,Операции!$A:$A,E$3,Операции!$D:$D,$B$2)</f>
        <v>0</v>
      </c>
      <c r="F12" s="120">
        <f>SUMIFS(Операции!$C:$C,Операции!$E:$E,$B12,Операции!$A:$A,F$3,Операции!$D:$D,$B$2)</f>
        <v>0</v>
      </c>
      <c r="G12" s="120">
        <f>SUMIFS(Операции!$C:$C,Операции!$E:$E,$B12,Операции!$A:$A,G$3,Операции!$D:$D,$B$2)</f>
        <v>0</v>
      </c>
      <c r="H12" s="120">
        <f>SUMIFS(Операции!$C:$C,Операции!$E:$E,$B12,Операции!$A:$A,H$3,Операции!$D:$D,$B$2)</f>
        <v>0</v>
      </c>
      <c r="I12" s="120">
        <f>SUMIFS(Операции!$C:$C,Операции!$E:$E,$B12,Операции!$A:$A,I$3,Операции!$D:$D,$B$2)</f>
        <v>0</v>
      </c>
      <c r="J12" s="120">
        <f>SUMIFS(Операции!$C:$C,Операции!$E:$E,$B12,Операции!$A:$A,J$3,Операции!$D:$D,$B$2)</f>
        <v>0</v>
      </c>
      <c r="K12" s="120">
        <f>SUMIFS(Операции!$C:$C,Операции!$E:$E,$B12,Операции!$A:$A,K$3,Операции!$D:$D,$B$2)</f>
        <v>0</v>
      </c>
      <c r="L12" s="120">
        <f>SUMIFS(Операции!$C:$C,Операции!$E:$E,$B12,Операции!$A:$A,L$3,Операции!$D:$D,$B$2)</f>
        <v>0</v>
      </c>
      <c r="M12" s="120">
        <f>SUMIFS(Операции!$C:$C,Операции!$E:$E,$B12,Операции!$A:$A,M$3,Операции!$D:$D,$B$2)</f>
        <v>0</v>
      </c>
      <c r="N12" s="120">
        <f>SUMIFS(Операции!$C:$C,Операции!$E:$E,$B12,Операции!$A:$A,N$3,Операции!$D:$D,$B$2)</f>
        <v>0</v>
      </c>
      <c r="O12" s="120">
        <f>SUMIFS(Операции!$C:$C,Операции!$E:$E,$B12,Операции!$A:$A,O$3,Операции!$D:$D,$B$2)</f>
        <v>0</v>
      </c>
      <c r="P12" s="120">
        <f>SUMIFS(Операции!$C:$C,Операции!$E:$E,$B12,Операции!$A:$A,P$3,Операции!$D:$D,$B$2)</f>
        <v>0</v>
      </c>
      <c r="Q12" s="120">
        <f>SUMIFS(Операции!$C:$C,Операции!$E:$E,$B12,Операции!$A:$A,Q$3,Операции!$D:$D,$B$2)</f>
        <v>0</v>
      </c>
      <c r="R12" s="120">
        <f>SUMIFS(Операции!$C:$C,Операции!$E:$E,$B12,Операции!$A:$A,R$3,Операции!$D:$D,$B$2)</f>
        <v>0</v>
      </c>
      <c r="S12" s="120">
        <f>SUMIFS(Операции!$C:$C,Операции!$E:$E,$B12,Операции!$A:$A,S$3,Операции!$D:$D,$B$2)</f>
        <v>0</v>
      </c>
      <c r="T12" s="120">
        <f>SUMIFS(Операции!$C:$C,Операции!$E:$E,$B12,Операции!$A:$A,T$3,Операции!$D:$D,$B$2)</f>
        <v>0</v>
      </c>
      <c r="U12" s="120">
        <f>SUMIFS(Операции!$C:$C,Операции!$E:$E,$B12,Операции!$A:$A,U$3,Операции!$D:$D,$B$2)</f>
        <v>0</v>
      </c>
      <c r="V12" s="120">
        <f>SUMIFS(Операции!$C:$C,Операции!$E:$E,$B12,Операции!$A:$A,V$3,Операции!$D:$D,$B$2)</f>
        <v>0</v>
      </c>
      <c r="W12" s="120">
        <f>SUMIFS(Операции!$C:$C,Операции!$E:$E,$B12,Операции!$A:$A,W$3,Операции!$D:$D,$B$2)</f>
        <v>0</v>
      </c>
      <c r="X12" s="120">
        <f>SUMIFS(Операции!$C:$C,Операции!$E:$E,$B12,Операции!$A:$A,X$3,Операции!$D:$D,$B$2)</f>
        <v>0</v>
      </c>
      <c r="Y12" s="120">
        <f>SUMIFS(Операции!$C:$C,Операции!$E:$E,$B12,Операции!$A:$A,Y$3,Операции!$D:$D,$B$2)</f>
        <v>0</v>
      </c>
      <c r="Z12" s="120">
        <f>SUMIFS(Операции!$C:$C,Операции!$E:$E,$B12,Операции!$A:$A,Z$3,Операции!$D:$D,$B$2)</f>
        <v>0</v>
      </c>
      <c r="AA12" s="120">
        <f>SUMIFS(Операции!$C:$C,Операции!$E:$E,$B12,Операции!$A:$A,AA$3,Операции!$D:$D,$B$2)</f>
        <v>0</v>
      </c>
      <c r="AB12" s="120">
        <f>SUMIFS(Операции!$C:$C,Операции!$E:$E,$B12,Операции!$A:$A,AB$3,Операции!$D:$D,$B$2)</f>
        <v>0</v>
      </c>
      <c r="AC12" s="120">
        <f>SUMIFS(Операции!$C:$C,Операции!$E:$E,$B12,Операции!$A:$A,AC$3,Операции!$D:$D,$B$2)</f>
        <v>0</v>
      </c>
      <c r="AD12" s="120">
        <f>SUMIFS(Операции!$C:$C,Операции!$E:$E,$B12,Операции!$A:$A,AD$3,Операции!$D:$D,$B$2)</f>
        <v>0</v>
      </c>
      <c r="AE12" s="120">
        <f>SUMIFS(Операции!$C:$C,Операции!$E:$E,$B12,Операции!$A:$A,AE$3,Операции!$D:$D,$B$2)</f>
        <v>0</v>
      </c>
      <c r="AF12" s="120">
        <f>SUMIFS(Операции!$C:$C,Операции!$E:$E,$B12,Операции!$A:$A,AF$3,Операции!$D:$D,$B$2)</f>
        <v>0</v>
      </c>
      <c r="AG12" s="120">
        <f>SUMIFS(Операции!$C:$C,Операции!$E:$E,$B12,Операции!$A:$A,AG$3,Операции!$D:$D,$B$2)</f>
        <v>0</v>
      </c>
      <c r="AH12" s="120">
        <f>SUMIFS(Операции!$C:$C,Операции!$E:$E,$B12,Операции!$A:$A,AH$3,Операции!$D:$D,$B$2)</f>
        <v>0</v>
      </c>
      <c r="AI12" s="120">
        <f>SUMIFS(Операции!$C:$C,Операции!$E:$E,$B12,Операции!$A:$A,AI$3,Операции!$D:$D,$B$2)</f>
        <v>0</v>
      </c>
      <c r="AJ12" s="120">
        <f>SUMIFS(Операции!$C:$C,Операции!$E:$E,$B12,Операции!$A:$A,AJ$3,Операции!$D:$D,$B$2)</f>
        <v>0</v>
      </c>
      <c r="AK12" s="120">
        <f>SUMIFS(Операции!$C:$C,Операции!$E:$E,$B12,Операции!$A:$A,AK$3,Операции!$D:$D,$B$2)</f>
        <v>0</v>
      </c>
      <c r="AL12" s="120">
        <f>SUMIFS(Операции!$C:$C,Операции!$E:$E,$B12,Операции!$A:$A,AL$3,Операции!$D:$D,$B$2)</f>
        <v>0</v>
      </c>
      <c r="AM12" s="120">
        <f>SUMIFS(Операции!$C:$C,Операции!$E:$E,$B12,Операции!$A:$A,AM$3,Операции!$D:$D,$B$2)</f>
        <v>0</v>
      </c>
      <c r="AN12" s="120">
        <f>SUMIFS(Операции!$C:$C,Операции!$E:$E,$B12,Операции!$A:$A,AN$3,Операции!$D:$D,$B$2)</f>
        <v>0</v>
      </c>
      <c r="AO12" s="120">
        <f>SUMIFS(Операции!$C:$C,Операции!$E:$E,$B12,Операции!$A:$A,AO$3,Операции!$D:$D,$B$2)</f>
        <v>0</v>
      </c>
      <c r="AP12" s="120">
        <f>SUMIFS(Операции!$C:$C,Операции!$E:$E,$B12,Операции!$A:$A,AP$3,Операции!$D:$D,$B$2)</f>
        <v>0</v>
      </c>
      <c r="AQ12" s="120">
        <f>SUMIFS(Операции!$C:$C,Операции!$E:$E,$B12,Операции!$A:$A,AQ$3,Операции!$D:$D,$B$2)</f>
        <v>0</v>
      </c>
      <c r="AR12" s="120">
        <f>SUMIFS(Операции!$C:$C,Операции!$E:$E,$B12,Операции!$A:$A,AR$3,Операции!$D:$D,$B$2)</f>
        <v>0</v>
      </c>
      <c r="AS12" s="120">
        <f>SUMIFS(Операции!$C:$C,Операции!$E:$E,$B12,Операции!$A:$A,AS$3,Операции!$D:$D,$B$2)</f>
        <v>0</v>
      </c>
      <c r="AT12" s="120">
        <f>SUMIFS(Операции!$C:$C,Операции!$E:$E,$B12,Операции!$A:$A,AT$3,Операции!$D:$D,$B$2)</f>
        <v>0</v>
      </c>
      <c r="AU12" s="120">
        <f>SUMIFS(Операции!$C:$C,Операции!$E:$E,$B12,Операции!$A:$A,AU$3,Операции!$D:$D,$B$2)</f>
        <v>0</v>
      </c>
      <c r="AV12" s="120">
        <f>SUMIFS(Операции!$C:$C,Операции!$E:$E,$B12,Операции!$A:$A,AV$3,Операции!$D:$D,$B$2)</f>
        <v>0</v>
      </c>
      <c r="AW12" s="120">
        <f>SUMIFS(Операции!$C:$C,Операции!$E:$E,$B12,Операции!$A:$A,AW$3,Операции!$D:$D,$B$2)</f>
        <v>0</v>
      </c>
      <c r="AX12" s="120">
        <f>SUMIFS(Операции!$C:$C,Операции!$E:$E,$B12,Операции!$A:$A,AX$3,Операции!$D:$D,$B$2)</f>
        <v>0</v>
      </c>
      <c r="AY12" s="120">
        <f>SUMIFS(Операции!$C:$C,Операции!$E:$E,$B12,Операции!$A:$A,AY$3,Операции!$D:$D,$B$2)</f>
        <v>0</v>
      </c>
      <c r="AZ12" s="120">
        <f>SUMIFS(Операции!$C:$C,Операции!$E:$E,$B12,Операции!$A:$A,AZ$3,Операции!$D:$D,$B$2)</f>
        <v>0</v>
      </c>
      <c r="BA12" s="120">
        <f>SUMIFS(Операции!$C:$C,Операции!$E:$E,$B12,Операции!$A:$A,BA$3,Операции!$D:$D,$B$2)</f>
        <v>0</v>
      </c>
      <c r="BB12" s="120">
        <f>SUMIFS(Операции!$C:$C,Операции!$E:$E,$B12,Операции!$A:$A,BB$3,Операции!$D:$D,$B$2)</f>
        <v>0</v>
      </c>
      <c r="BC12" s="120">
        <f>SUMIFS(Операции!$C:$C,Операции!$E:$E,$B12,Операции!$A:$A,BC$3,Операции!$D:$D,$B$2)</f>
        <v>0</v>
      </c>
      <c r="BD12" s="120">
        <f>SUMIFS(Операции!$C:$C,Операции!$E:$E,$B12,Операции!$A:$A,BD$3,Операции!$D:$D,$B$2)</f>
        <v>0</v>
      </c>
      <c r="BE12" s="120">
        <f>SUMIFS(Операции!$C:$C,Операции!$E:$E,$B12,Операции!$A:$A,BE$3,Операции!$D:$D,$B$2)</f>
        <v>0</v>
      </c>
      <c r="BF12" s="120">
        <f>SUMIFS(Операции!$C:$C,Операции!$E:$E,$B12,Операции!$A:$A,BF$3,Операции!$D:$D,$B$2)</f>
        <v>0</v>
      </c>
      <c r="BG12" s="120">
        <f>SUMIFS(Операции!$C:$C,Операции!$E:$E,$B12,Операции!$A:$A,BG$3,Операции!$D:$D,$B$2)</f>
        <v>0</v>
      </c>
      <c r="BH12" s="120">
        <f>SUMIFS(Операции!$C:$C,Операции!$E:$E,$B12,Операции!$A:$A,BH$3,Операции!$D:$D,$B$2)</f>
        <v>0</v>
      </c>
      <c r="BI12" s="120">
        <f>SUMIFS(Операции!$C:$C,Операции!$E:$E,$B12,Операции!$A:$A,BI$3,Операции!$D:$D,$B$2)</f>
        <v>0</v>
      </c>
      <c r="BJ12" s="120">
        <f>SUMIFS(Операции!$C:$C,Операции!$E:$E,$B12,Операции!$A:$A,BJ$3,Операции!$D:$D,$B$2)</f>
        <v>0</v>
      </c>
      <c r="BK12" s="120">
        <f>SUMIFS(Операции!$C:$C,Операции!$E:$E,$B12,Операции!$A:$A,BK$3,Операции!$D:$D,$B$2)</f>
        <v>0</v>
      </c>
      <c r="BL12" s="120">
        <f>SUMIFS(Операции!$C:$C,Операции!$E:$E,$B12,Операции!$A:$A,BL$3,Операции!$D:$D,$B$2)</f>
        <v>0</v>
      </c>
      <c r="BM12" s="120">
        <f>SUMIFS(Операции!$C:$C,Операции!$E:$E,$B12,Операции!$A:$A,BM$3,Операции!$D:$D,$B$2)</f>
        <v>0</v>
      </c>
      <c r="BN12" s="120">
        <f>SUMIFS(Операции!$C:$C,Операции!$E:$E,$B12,Операции!$A:$A,BN$3,Операции!$D:$D,$B$2)</f>
        <v>0</v>
      </c>
      <c r="BO12" s="120">
        <f>SUMIFS(Операции!$C:$C,Операции!$E:$E,$B12,Операции!$A:$A,BO$3,Операции!$D:$D,$B$2)</f>
        <v>0</v>
      </c>
      <c r="BP12" s="120">
        <f>SUMIFS(Операции!$C:$C,Операции!$E:$E,$B12,Операции!$A:$A,BP$3,Операции!$D:$D,$B$2)</f>
        <v>0</v>
      </c>
      <c r="BQ12" s="120">
        <f>SUMIFS(Операции!$C:$C,Операции!$E:$E,$B12,Операции!$A:$A,BQ$3,Операции!$D:$D,$B$2)</f>
        <v>0</v>
      </c>
      <c r="BR12" s="120">
        <f>SUMIFS(Операции!$C:$C,Операции!$E:$E,$B12,Операции!$A:$A,BR$3,Операции!$D:$D,$B$2)</f>
        <v>0</v>
      </c>
      <c r="BS12" s="120">
        <f>SUMIFS(Операции!$C:$C,Операции!$E:$E,$B12,Операции!$A:$A,BS$3,Операции!$D:$D,$B$2)</f>
        <v>0</v>
      </c>
      <c r="BT12" s="120">
        <f>SUMIFS(Операции!$C:$C,Операции!$E:$E,$B12,Операции!$A:$A,BT$3,Операции!$D:$D,$B$2)</f>
        <v>0</v>
      </c>
      <c r="BU12" s="120">
        <f>SUMIFS(Операции!$C:$C,Операции!$E:$E,$B12,Операции!$A:$A,BU$3,Операции!$D:$D,$B$2)</f>
        <v>0</v>
      </c>
      <c r="BV12" s="120">
        <f>SUMIFS(Операции!$C:$C,Операции!$E:$E,$B12,Операции!$A:$A,BV$3,Операции!$D:$D,$B$2)</f>
        <v>0</v>
      </c>
      <c r="BW12" s="120">
        <f>SUMIFS(Операции!$C:$C,Операции!$E:$E,$B12,Операции!$A:$A,BW$3,Операции!$D:$D,$B$2)</f>
        <v>0</v>
      </c>
      <c r="BX12" s="120">
        <f>SUMIFS(Операции!$C:$C,Операции!$E:$E,$B12,Операции!$A:$A,BX$3,Операции!$D:$D,$B$2)</f>
        <v>0</v>
      </c>
      <c r="BY12" s="120">
        <f>SUMIFS(Операции!$C:$C,Операции!$E:$E,$B12,Операции!$A:$A,BY$3,Операции!$D:$D,$B$2)</f>
        <v>0</v>
      </c>
      <c r="BZ12" s="120">
        <f>SUMIFS(Операции!$C:$C,Операции!$E:$E,$B12,Операции!$A:$A,BZ$3,Операции!$D:$D,$B$2)</f>
        <v>0</v>
      </c>
      <c r="CA12" s="120">
        <f>SUMIFS(Операции!$C:$C,Операции!$E:$E,$B12,Операции!$A:$A,CA$3,Операции!$D:$D,$B$2)</f>
        <v>0</v>
      </c>
      <c r="CB12" s="120">
        <f>SUMIFS(Операции!$C:$C,Операции!$E:$E,$B12,Операции!$A:$A,CB$3,Операции!$D:$D,$B$2)</f>
        <v>0</v>
      </c>
      <c r="CC12" s="120">
        <f>SUMIFS(Операции!$C:$C,Операции!$E:$E,$B12,Операции!$A:$A,CC$3,Операции!$D:$D,$B$2)</f>
        <v>0</v>
      </c>
      <c r="CD12" s="120">
        <f>SUMIFS(Операции!$C:$C,Операции!$E:$E,$B12,Операции!$A:$A,CD$3,Операции!$D:$D,$B$2)</f>
        <v>0</v>
      </c>
      <c r="CE12" s="120">
        <f>SUMIFS(Операции!$C:$C,Операции!$E:$E,$B12,Операции!$A:$A,CE$3,Операции!$D:$D,$B$2)</f>
        <v>0</v>
      </c>
      <c r="CF12" s="120">
        <f>SUMIFS(Операции!$C:$C,Операции!$E:$E,$B12,Операции!$A:$A,CF$3,Операции!$D:$D,$B$2)</f>
        <v>0</v>
      </c>
      <c r="CG12" s="120">
        <f>SUMIFS(Операции!$C:$C,Операции!$E:$E,$B12,Операции!$A:$A,CG$3,Операции!$D:$D,$B$2)</f>
        <v>0</v>
      </c>
      <c r="CH12" s="120">
        <f>SUMIFS(Операции!$C:$C,Операции!$E:$E,$B12,Операции!$A:$A,CH$3,Операции!$D:$D,$B$2)</f>
        <v>0</v>
      </c>
      <c r="CI12" s="120">
        <f>SUMIFS(Операции!$C:$C,Операции!$E:$E,$B12,Операции!$A:$A,CI$3,Операции!$D:$D,$B$2)</f>
        <v>0</v>
      </c>
      <c r="CJ12" s="120">
        <f>SUMIFS(Операции!$C:$C,Операции!$E:$E,$B12,Операции!$A:$A,CJ$3,Операции!$D:$D,$B$2)</f>
        <v>0</v>
      </c>
      <c r="CK12" s="120">
        <f>SUMIFS(Операции!$C:$C,Операции!$E:$E,$B12,Операции!$A:$A,CK$3,Операции!$D:$D,$B$2)</f>
        <v>0</v>
      </c>
      <c r="CL12" s="120">
        <f>SUMIFS(Операции!$C:$C,Операции!$E:$E,$B12,Операции!$A:$A,CL$3,Операции!$D:$D,$B$2)</f>
        <v>0</v>
      </c>
      <c r="CM12" s="120">
        <f>SUMIFS(Операции!$C:$C,Операции!$E:$E,$B12,Операции!$A:$A,CM$3,Операции!$D:$D,$B$2)</f>
        <v>0</v>
      </c>
      <c r="CN12" s="120">
        <f>SUMIFS(Операции!$C:$C,Операции!$E:$E,$B12,Операции!$A:$A,CN$3,Операции!$D:$D,$B$2)</f>
        <v>0</v>
      </c>
      <c r="CO12" s="120">
        <f>SUMIFS(Операции!$C:$C,Операции!$E:$E,$B12,Операции!$A:$A,CO$3,Операции!$D:$D,$B$2)</f>
        <v>0</v>
      </c>
      <c r="CP12" s="120">
        <f>SUMIFS(Операции!$C:$C,Операции!$E:$E,$B12,Операции!$A:$A,CP$3,Операции!$D:$D,$B$2)</f>
        <v>0</v>
      </c>
    </row>
    <row r="13" spans="1:94">
      <c r="A13" s="116">
        <v>10</v>
      </c>
      <c r="B13" s="117" t="str">
        <f>IF(Справочник!N11="","",Справочник!N11)</f>
        <v/>
      </c>
      <c r="C13" s="118">
        <f>SUM(D13:CP13)</f>
        <v>0</v>
      </c>
      <c r="D13" s="119">
        <f>SUMIFS(Операции!$C:$C,Операции!$E:$E,$B13,Операции!$A:$A,D$3,Операции!$D:$D,$B$2)</f>
        <v>0</v>
      </c>
      <c r="E13" s="119">
        <f>SUMIFS(Операции!$C:$C,Операции!$E:$E,$B13,Операции!$A:$A,E$3,Операции!$D:$D,$B$2)</f>
        <v>0</v>
      </c>
      <c r="F13" s="119">
        <f>SUMIFS(Операции!$C:$C,Операции!$E:$E,$B13,Операции!$A:$A,F$3,Операции!$D:$D,$B$2)</f>
        <v>0</v>
      </c>
      <c r="G13" s="119">
        <f>SUMIFS(Операции!$C:$C,Операции!$E:$E,$B13,Операции!$A:$A,G$3,Операции!$D:$D,$B$2)</f>
        <v>0</v>
      </c>
      <c r="H13" s="119">
        <f>SUMIFS(Операции!$C:$C,Операции!$E:$E,$B13,Операции!$A:$A,H$3,Операции!$D:$D,$B$2)</f>
        <v>0</v>
      </c>
      <c r="I13" s="119">
        <f>SUMIFS(Операции!$C:$C,Операции!$E:$E,$B13,Операции!$A:$A,I$3,Операции!$D:$D,$B$2)</f>
        <v>0</v>
      </c>
      <c r="J13" s="119">
        <f>SUMIFS(Операции!$C:$C,Операции!$E:$E,$B13,Операции!$A:$A,J$3,Операции!$D:$D,$B$2)</f>
        <v>0</v>
      </c>
      <c r="K13" s="119">
        <f>SUMIFS(Операции!$C:$C,Операции!$E:$E,$B13,Операции!$A:$A,K$3,Операции!$D:$D,$B$2)</f>
        <v>0</v>
      </c>
      <c r="L13" s="119">
        <f>SUMIFS(Операции!$C:$C,Операции!$E:$E,$B13,Операции!$A:$A,L$3,Операции!$D:$D,$B$2)</f>
        <v>0</v>
      </c>
      <c r="M13" s="119">
        <f>SUMIFS(Операции!$C:$C,Операции!$E:$E,$B13,Операции!$A:$A,M$3,Операции!$D:$D,$B$2)</f>
        <v>0</v>
      </c>
      <c r="N13" s="119">
        <f>SUMIFS(Операции!$C:$C,Операции!$E:$E,$B13,Операции!$A:$A,N$3,Операции!$D:$D,$B$2)</f>
        <v>0</v>
      </c>
      <c r="O13" s="119">
        <f>SUMIFS(Операции!$C:$C,Операции!$E:$E,$B13,Операции!$A:$A,O$3,Операции!$D:$D,$B$2)</f>
        <v>0</v>
      </c>
      <c r="P13" s="119">
        <f>SUMIFS(Операции!$C:$C,Операции!$E:$E,$B13,Операции!$A:$A,P$3,Операции!$D:$D,$B$2)</f>
        <v>0</v>
      </c>
      <c r="Q13" s="119">
        <f>SUMIFS(Операции!$C:$C,Операции!$E:$E,$B13,Операции!$A:$A,Q$3,Операции!$D:$D,$B$2)</f>
        <v>0</v>
      </c>
      <c r="R13" s="119">
        <f>SUMIFS(Операции!$C:$C,Операции!$E:$E,$B13,Операции!$A:$A,R$3,Операции!$D:$D,$B$2)</f>
        <v>0</v>
      </c>
      <c r="S13" s="119">
        <f>SUMIFS(Операции!$C:$C,Операции!$E:$E,$B13,Операции!$A:$A,S$3,Операции!$D:$D,$B$2)</f>
        <v>0</v>
      </c>
      <c r="T13" s="119">
        <f>SUMIFS(Операции!$C:$C,Операции!$E:$E,$B13,Операции!$A:$A,T$3,Операции!$D:$D,$B$2)</f>
        <v>0</v>
      </c>
      <c r="U13" s="119">
        <f>SUMIFS(Операции!$C:$C,Операции!$E:$E,$B13,Операции!$A:$A,U$3,Операции!$D:$D,$B$2)</f>
        <v>0</v>
      </c>
      <c r="V13" s="119">
        <f>SUMIFS(Операции!$C:$C,Операции!$E:$E,$B13,Операции!$A:$A,V$3,Операции!$D:$D,$B$2)</f>
        <v>0</v>
      </c>
      <c r="W13" s="119">
        <f>SUMIFS(Операции!$C:$C,Операции!$E:$E,$B13,Операции!$A:$A,W$3,Операции!$D:$D,$B$2)</f>
        <v>0</v>
      </c>
      <c r="X13" s="119">
        <f>SUMIFS(Операции!$C:$C,Операции!$E:$E,$B13,Операции!$A:$A,X$3,Операции!$D:$D,$B$2)</f>
        <v>0</v>
      </c>
      <c r="Y13" s="119">
        <f>SUMIFS(Операции!$C:$C,Операции!$E:$E,$B13,Операции!$A:$A,Y$3,Операции!$D:$D,$B$2)</f>
        <v>0</v>
      </c>
      <c r="Z13" s="119">
        <f>SUMIFS(Операции!$C:$C,Операции!$E:$E,$B13,Операции!$A:$A,Z$3,Операции!$D:$D,$B$2)</f>
        <v>0</v>
      </c>
      <c r="AA13" s="119">
        <f>SUMIFS(Операции!$C:$C,Операции!$E:$E,$B13,Операции!$A:$A,AA$3,Операции!$D:$D,$B$2)</f>
        <v>0</v>
      </c>
      <c r="AB13" s="119">
        <f>SUMIFS(Операции!$C:$C,Операции!$E:$E,$B13,Операции!$A:$A,AB$3,Операции!$D:$D,$B$2)</f>
        <v>0</v>
      </c>
      <c r="AC13" s="119">
        <f>SUMIFS(Операции!$C:$C,Операции!$E:$E,$B13,Операции!$A:$A,AC$3,Операции!$D:$D,$B$2)</f>
        <v>0</v>
      </c>
      <c r="AD13" s="119">
        <f>SUMIFS(Операции!$C:$C,Операции!$E:$E,$B13,Операции!$A:$A,AD$3,Операции!$D:$D,$B$2)</f>
        <v>0</v>
      </c>
      <c r="AE13" s="119">
        <f>SUMIFS(Операции!$C:$C,Операции!$E:$E,$B13,Операции!$A:$A,AE$3,Операции!$D:$D,$B$2)</f>
        <v>0</v>
      </c>
      <c r="AF13" s="119">
        <f>SUMIFS(Операции!$C:$C,Операции!$E:$E,$B13,Операции!$A:$A,AF$3,Операции!$D:$D,$B$2)</f>
        <v>0</v>
      </c>
      <c r="AG13" s="119">
        <f>SUMIFS(Операции!$C:$C,Операции!$E:$E,$B13,Операции!$A:$A,AG$3,Операции!$D:$D,$B$2)</f>
        <v>0</v>
      </c>
      <c r="AH13" s="119">
        <f>SUMIFS(Операции!$C:$C,Операции!$E:$E,$B13,Операции!$A:$A,AH$3,Операции!$D:$D,$B$2)</f>
        <v>0</v>
      </c>
      <c r="AI13" s="119">
        <f>SUMIFS(Операции!$C:$C,Операции!$E:$E,$B13,Операции!$A:$A,AI$3,Операции!$D:$D,$B$2)</f>
        <v>0</v>
      </c>
      <c r="AJ13" s="119">
        <f>SUMIFS(Операции!$C:$C,Операции!$E:$E,$B13,Операции!$A:$A,AJ$3,Операции!$D:$D,$B$2)</f>
        <v>0</v>
      </c>
      <c r="AK13" s="119">
        <f>SUMIFS(Операции!$C:$C,Операции!$E:$E,$B13,Операции!$A:$A,AK$3,Операции!$D:$D,$B$2)</f>
        <v>0</v>
      </c>
      <c r="AL13" s="119">
        <f>SUMIFS(Операции!$C:$C,Операции!$E:$E,$B13,Операции!$A:$A,AL$3,Операции!$D:$D,$B$2)</f>
        <v>0</v>
      </c>
      <c r="AM13" s="119">
        <f>SUMIFS(Операции!$C:$C,Операции!$E:$E,$B13,Операции!$A:$A,AM$3,Операции!$D:$D,$B$2)</f>
        <v>0</v>
      </c>
      <c r="AN13" s="119">
        <f>SUMIFS(Операции!$C:$C,Операции!$E:$E,$B13,Операции!$A:$A,AN$3,Операции!$D:$D,$B$2)</f>
        <v>0</v>
      </c>
      <c r="AO13" s="119">
        <f>SUMIFS(Операции!$C:$C,Операции!$E:$E,$B13,Операции!$A:$A,AO$3,Операции!$D:$D,$B$2)</f>
        <v>0</v>
      </c>
      <c r="AP13" s="119">
        <f>SUMIFS(Операции!$C:$C,Операции!$E:$E,$B13,Операции!$A:$A,AP$3,Операции!$D:$D,$B$2)</f>
        <v>0</v>
      </c>
      <c r="AQ13" s="119">
        <f>SUMIFS(Операции!$C:$C,Операции!$E:$E,$B13,Операции!$A:$A,AQ$3,Операции!$D:$D,$B$2)</f>
        <v>0</v>
      </c>
      <c r="AR13" s="119">
        <f>SUMIFS(Операции!$C:$C,Операции!$E:$E,$B13,Операции!$A:$A,AR$3,Операции!$D:$D,$B$2)</f>
        <v>0</v>
      </c>
      <c r="AS13" s="119">
        <f>SUMIFS(Операции!$C:$C,Операции!$E:$E,$B13,Операции!$A:$A,AS$3,Операции!$D:$D,$B$2)</f>
        <v>0</v>
      </c>
      <c r="AT13" s="119">
        <f>SUMIFS(Операции!$C:$C,Операции!$E:$E,$B13,Операции!$A:$A,AT$3,Операции!$D:$D,$B$2)</f>
        <v>0</v>
      </c>
      <c r="AU13" s="119">
        <f>SUMIFS(Операции!$C:$C,Операции!$E:$E,$B13,Операции!$A:$A,AU$3,Операции!$D:$D,$B$2)</f>
        <v>0</v>
      </c>
      <c r="AV13" s="119">
        <f>SUMIFS(Операции!$C:$C,Операции!$E:$E,$B13,Операции!$A:$A,AV$3,Операции!$D:$D,$B$2)</f>
        <v>0</v>
      </c>
      <c r="AW13" s="119">
        <f>SUMIFS(Операции!$C:$C,Операции!$E:$E,$B13,Операции!$A:$A,AW$3,Операции!$D:$D,$B$2)</f>
        <v>0</v>
      </c>
      <c r="AX13" s="119">
        <f>SUMIFS(Операции!$C:$C,Операции!$E:$E,$B13,Операции!$A:$A,AX$3,Операции!$D:$D,$B$2)</f>
        <v>0</v>
      </c>
      <c r="AY13" s="119">
        <f>SUMIFS(Операции!$C:$C,Операции!$E:$E,$B13,Операции!$A:$A,AY$3,Операции!$D:$D,$B$2)</f>
        <v>0</v>
      </c>
      <c r="AZ13" s="119">
        <f>SUMIFS(Операции!$C:$C,Операции!$E:$E,$B13,Операции!$A:$A,AZ$3,Операции!$D:$D,$B$2)</f>
        <v>0</v>
      </c>
      <c r="BA13" s="119">
        <f>SUMIFS(Операции!$C:$C,Операции!$E:$E,$B13,Операции!$A:$A,BA$3,Операции!$D:$D,$B$2)</f>
        <v>0</v>
      </c>
      <c r="BB13" s="119">
        <f>SUMIFS(Операции!$C:$C,Операции!$E:$E,$B13,Операции!$A:$A,BB$3,Операции!$D:$D,$B$2)</f>
        <v>0</v>
      </c>
      <c r="BC13" s="119">
        <f>SUMIFS(Операции!$C:$C,Операции!$E:$E,$B13,Операции!$A:$A,BC$3,Операции!$D:$D,$B$2)</f>
        <v>0</v>
      </c>
      <c r="BD13" s="119">
        <f>SUMIFS(Операции!$C:$C,Операции!$E:$E,$B13,Операции!$A:$A,BD$3,Операции!$D:$D,$B$2)</f>
        <v>0</v>
      </c>
      <c r="BE13" s="119">
        <f>SUMIFS(Операции!$C:$C,Операции!$E:$E,$B13,Операции!$A:$A,BE$3,Операции!$D:$D,$B$2)</f>
        <v>0</v>
      </c>
      <c r="BF13" s="119">
        <f>SUMIFS(Операции!$C:$C,Операции!$E:$E,$B13,Операции!$A:$A,BF$3,Операции!$D:$D,$B$2)</f>
        <v>0</v>
      </c>
      <c r="BG13" s="119">
        <f>SUMIFS(Операции!$C:$C,Операции!$E:$E,$B13,Операции!$A:$A,BG$3,Операции!$D:$D,$B$2)</f>
        <v>0</v>
      </c>
      <c r="BH13" s="119">
        <f>SUMIFS(Операции!$C:$C,Операции!$E:$E,$B13,Операции!$A:$A,BH$3,Операции!$D:$D,$B$2)</f>
        <v>0</v>
      </c>
      <c r="BI13" s="119">
        <f>SUMIFS(Операции!$C:$C,Операции!$E:$E,$B13,Операции!$A:$A,BI$3,Операции!$D:$D,$B$2)</f>
        <v>0</v>
      </c>
      <c r="BJ13" s="119">
        <f>SUMIFS(Операции!$C:$C,Операции!$E:$E,$B13,Операции!$A:$A,BJ$3,Операции!$D:$D,$B$2)</f>
        <v>0</v>
      </c>
      <c r="BK13" s="119">
        <f>SUMIFS(Операции!$C:$C,Операции!$E:$E,$B13,Операции!$A:$A,BK$3,Операции!$D:$D,$B$2)</f>
        <v>0</v>
      </c>
      <c r="BL13" s="119">
        <f>SUMIFS(Операции!$C:$C,Операции!$E:$E,$B13,Операции!$A:$A,BL$3,Операции!$D:$D,$B$2)</f>
        <v>0</v>
      </c>
      <c r="BM13" s="119">
        <f>SUMIFS(Операции!$C:$C,Операции!$E:$E,$B13,Операции!$A:$A,BM$3,Операции!$D:$D,$B$2)</f>
        <v>0</v>
      </c>
      <c r="BN13" s="119">
        <f>SUMIFS(Операции!$C:$C,Операции!$E:$E,$B13,Операции!$A:$A,BN$3,Операции!$D:$D,$B$2)</f>
        <v>0</v>
      </c>
      <c r="BO13" s="119">
        <f>SUMIFS(Операции!$C:$C,Операции!$E:$E,$B13,Операции!$A:$A,BO$3,Операции!$D:$D,$B$2)</f>
        <v>0</v>
      </c>
      <c r="BP13" s="119">
        <f>SUMIFS(Операции!$C:$C,Операции!$E:$E,$B13,Операции!$A:$A,BP$3,Операции!$D:$D,$B$2)</f>
        <v>0</v>
      </c>
      <c r="BQ13" s="119">
        <f>SUMIFS(Операции!$C:$C,Операции!$E:$E,$B13,Операции!$A:$A,BQ$3,Операции!$D:$D,$B$2)</f>
        <v>0</v>
      </c>
      <c r="BR13" s="119">
        <f>SUMIFS(Операции!$C:$C,Операции!$E:$E,$B13,Операции!$A:$A,BR$3,Операции!$D:$D,$B$2)</f>
        <v>0</v>
      </c>
      <c r="BS13" s="119">
        <f>SUMIFS(Операции!$C:$C,Операции!$E:$E,$B13,Операции!$A:$A,BS$3,Операции!$D:$D,$B$2)</f>
        <v>0</v>
      </c>
      <c r="BT13" s="119">
        <f>SUMIFS(Операции!$C:$C,Операции!$E:$E,$B13,Операции!$A:$A,BT$3,Операции!$D:$D,$B$2)</f>
        <v>0</v>
      </c>
      <c r="BU13" s="119">
        <f>SUMIFS(Операции!$C:$C,Операции!$E:$E,$B13,Операции!$A:$A,BU$3,Операции!$D:$D,$B$2)</f>
        <v>0</v>
      </c>
      <c r="BV13" s="119">
        <f>SUMIFS(Операции!$C:$C,Операции!$E:$E,$B13,Операции!$A:$A,BV$3,Операции!$D:$D,$B$2)</f>
        <v>0</v>
      </c>
      <c r="BW13" s="119">
        <f>SUMIFS(Операции!$C:$C,Операции!$E:$E,$B13,Операции!$A:$A,BW$3,Операции!$D:$D,$B$2)</f>
        <v>0</v>
      </c>
      <c r="BX13" s="119">
        <f>SUMIFS(Операции!$C:$C,Операции!$E:$E,$B13,Операции!$A:$A,BX$3,Операции!$D:$D,$B$2)</f>
        <v>0</v>
      </c>
      <c r="BY13" s="119">
        <f>SUMIFS(Операции!$C:$C,Операции!$E:$E,$B13,Операции!$A:$A,BY$3,Операции!$D:$D,$B$2)</f>
        <v>0</v>
      </c>
      <c r="BZ13" s="119">
        <f>SUMIFS(Операции!$C:$C,Операции!$E:$E,$B13,Операции!$A:$A,BZ$3,Операции!$D:$D,$B$2)</f>
        <v>0</v>
      </c>
      <c r="CA13" s="119">
        <f>SUMIFS(Операции!$C:$C,Операции!$E:$E,$B13,Операции!$A:$A,CA$3,Операции!$D:$D,$B$2)</f>
        <v>0</v>
      </c>
      <c r="CB13" s="119">
        <f>SUMIFS(Операции!$C:$C,Операции!$E:$E,$B13,Операции!$A:$A,CB$3,Операции!$D:$D,$B$2)</f>
        <v>0</v>
      </c>
      <c r="CC13" s="119">
        <f>SUMIFS(Операции!$C:$C,Операции!$E:$E,$B13,Операции!$A:$A,CC$3,Операции!$D:$D,$B$2)</f>
        <v>0</v>
      </c>
      <c r="CD13" s="119">
        <f>SUMIFS(Операции!$C:$C,Операции!$E:$E,$B13,Операции!$A:$A,CD$3,Операции!$D:$D,$B$2)</f>
        <v>0</v>
      </c>
      <c r="CE13" s="119">
        <f>SUMIFS(Операции!$C:$C,Операции!$E:$E,$B13,Операции!$A:$A,CE$3,Операции!$D:$D,$B$2)</f>
        <v>0</v>
      </c>
      <c r="CF13" s="119">
        <f>SUMIFS(Операции!$C:$C,Операции!$E:$E,$B13,Операции!$A:$A,CF$3,Операции!$D:$D,$B$2)</f>
        <v>0</v>
      </c>
      <c r="CG13" s="119">
        <f>SUMIFS(Операции!$C:$C,Операции!$E:$E,$B13,Операции!$A:$A,CG$3,Операции!$D:$D,$B$2)</f>
        <v>0</v>
      </c>
      <c r="CH13" s="119">
        <f>SUMIFS(Операции!$C:$C,Операции!$E:$E,$B13,Операции!$A:$A,CH$3,Операции!$D:$D,$B$2)</f>
        <v>0</v>
      </c>
      <c r="CI13" s="119">
        <f>SUMIFS(Операции!$C:$C,Операции!$E:$E,$B13,Операции!$A:$A,CI$3,Операции!$D:$D,$B$2)</f>
        <v>0</v>
      </c>
      <c r="CJ13" s="119">
        <f>SUMIFS(Операции!$C:$C,Операции!$E:$E,$B13,Операции!$A:$A,CJ$3,Операции!$D:$D,$B$2)</f>
        <v>0</v>
      </c>
      <c r="CK13" s="119">
        <f>SUMIFS(Операции!$C:$C,Операции!$E:$E,$B13,Операции!$A:$A,CK$3,Операции!$D:$D,$B$2)</f>
        <v>0</v>
      </c>
      <c r="CL13" s="119">
        <f>SUMIFS(Операции!$C:$C,Операции!$E:$E,$B13,Операции!$A:$A,CL$3,Операции!$D:$D,$B$2)</f>
        <v>0</v>
      </c>
      <c r="CM13" s="119">
        <f>SUMIFS(Операции!$C:$C,Операции!$E:$E,$B13,Операции!$A:$A,CM$3,Операции!$D:$D,$B$2)</f>
        <v>0</v>
      </c>
      <c r="CN13" s="119">
        <f>SUMIFS(Операции!$C:$C,Операции!$E:$E,$B13,Операции!$A:$A,CN$3,Операции!$D:$D,$B$2)</f>
        <v>0</v>
      </c>
      <c r="CO13" s="119">
        <f>SUMIFS(Операции!$C:$C,Операции!$E:$E,$B13,Операции!$A:$A,CO$3,Операции!$D:$D,$B$2)</f>
        <v>0</v>
      </c>
      <c r="CP13" s="119">
        <f>SUMIFS(Операции!$C:$C,Операции!$E:$E,$B13,Операции!$A:$A,CP$3,Операции!$D:$D,$B$2)</f>
        <v>0</v>
      </c>
    </row>
    <row r="14" spans="1:94">
      <c r="A14" s="113">
        <v>11</v>
      </c>
      <c r="B14" s="114" t="str">
        <f>IF(Справочник!N12="","",Справочник!N12)</f>
        <v/>
      </c>
      <c r="C14" s="115">
        <f>SUM(D14:CP14)</f>
        <v>0</v>
      </c>
      <c r="D14" s="120">
        <f>SUMIFS(Операции!$C:$C,Операции!$E:$E,$B14,Операции!$A:$A,D$3,Операции!$D:$D,$B$2)</f>
        <v>0</v>
      </c>
      <c r="E14" s="120">
        <f>SUMIFS(Операции!$C:$C,Операции!$E:$E,$B14,Операции!$A:$A,E$3,Операции!$D:$D,$B$2)</f>
        <v>0</v>
      </c>
      <c r="F14" s="120">
        <f>SUMIFS(Операции!$C:$C,Операции!$E:$E,$B14,Операции!$A:$A,F$3,Операции!$D:$D,$B$2)</f>
        <v>0</v>
      </c>
      <c r="G14" s="120">
        <f>SUMIFS(Операции!$C:$C,Операции!$E:$E,$B14,Операции!$A:$A,G$3,Операции!$D:$D,$B$2)</f>
        <v>0</v>
      </c>
      <c r="H14" s="120">
        <f>SUMIFS(Операции!$C:$C,Операции!$E:$E,$B14,Операции!$A:$A,H$3,Операции!$D:$D,$B$2)</f>
        <v>0</v>
      </c>
      <c r="I14" s="120">
        <f>SUMIFS(Операции!$C:$C,Операции!$E:$E,$B14,Операции!$A:$A,I$3,Операции!$D:$D,$B$2)</f>
        <v>0</v>
      </c>
      <c r="J14" s="120">
        <f>SUMIFS(Операции!$C:$C,Операции!$E:$E,$B14,Операции!$A:$A,J$3,Операции!$D:$D,$B$2)</f>
        <v>0</v>
      </c>
      <c r="K14" s="120">
        <f>SUMIFS(Операции!$C:$C,Операции!$E:$E,$B14,Операции!$A:$A,K$3,Операции!$D:$D,$B$2)</f>
        <v>0</v>
      </c>
      <c r="L14" s="120">
        <f>SUMIFS(Операции!$C:$C,Операции!$E:$E,$B14,Операции!$A:$A,L$3,Операции!$D:$D,$B$2)</f>
        <v>0</v>
      </c>
      <c r="M14" s="120">
        <f>SUMIFS(Операции!$C:$C,Операции!$E:$E,$B14,Операции!$A:$A,M$3,Операции!$D:$D,$B$2)</f>
        <v>0</v>
      </c>
      <c r="N14" s="120">
        <f>SUMIFS(Операции!$C:$C,Операции!$E:$E,$B14,Операции!$A:$A,N$3,Операции!$D:$D,$B$2)</f>
        <v>0</v>
      </c>
      <c r="O14" s="120">
        <f>SUMIFS(Операции!$C:$C,Операции!$E:$E,$B14,Операции!$A:$A,O$3,Операции!$D:$D,$B$2)</f>
        <v>0</v>
      </c>
      <c r="P14" s="120">
        <f>SUMIFS(Операции!$C:$C,Операции!$E:$E,$B14,Операции!$A:$A,P$3,Операции!$D:$D,$B$2)</f>
        <v>0</v>
      </c>
      <c r="Q14" s="120">
        <f>SUMIFS(Операции!$C:$C,Операции!$E:$E,$B14,Операции!$A:$A,Q$3,Операции!$D:$D,$B$2)</f>
        <v>0</v>
      </c>
      <c r="R14" s="120">
        <f>SUMIFS(Операции!$C:$C,Операции!$E:$E,$B14,Операции!$A:$A,R$3,Операции!$D:$D,$B$2)</f>
        <v>0</v>
      </c>
      <c r="S14" s="120">
        <f>SUMIFS(Операции!$C:$C,Операции!$E:$E,$B14,Операции!$A:$A,S$3,Операции!$D:$D,$B$2)</f>
        <v>0</v>
      </c>
      <c r="T14" s="120">
        <f>SUMIFS(Операции!$C:$C,Операции!$E:$E,$B14,Операции!$A:$A,T$3,Операции!$D:$D,$B$2)</f>
        <v>0</v>
      </c>
      <c r="U14" s="120">
        <f>SUMIFS(Операции!$C:$C,Операции!$E:$E,$B14,Операции!$A:$A,U$3,Операции!$D:$D,$B$2)</f>
        <v>0</v>
      </c>
      <c r="V14" s="120">
        <f>SUMIFS(Операции!$C:$C,Операции!$E:$E,$B14,Операции!$A:$A,V$3,Операции!$D:$D,$B$2)</f>
        <v>0</v>
      </c>
      <c r="W14" s="120">
        <f>SUMIFS(Операции!$C:$C,Операции!$E:$E,$B14,Операции!$A:$A,W$3,Операции!$D:$D,$B$2)</f>
        <v>0</v>
      </c>
      <c r="X14" s="120">
        <f>SUMIFS(Операции!$C:$C,Операции!$E:$E,$B14,Операции!$A:$A,X$3,Операции!$D:$D,$B$2)</f>
        <v>0</v>
      </c>
      <c r="Y14" s="120">
        <f>SUMIFS(Операции!$C:$C,Операции!$E:$E,$B14,Операции!$A:$A,Y$3,Операции!$D:$D,$B$2)</f>
        <v>0</v>
      </c>
      <c r="Z14" s="120">
        <f>SUMIFS(Операции!$C:$C,Операции!$E:$E,$B14,Операции!$A:$A,Z$3,Операции!$D:$D,$B$2)</f>
        <v>0</v>
      </c>
      <c r="AA14" s="120">
        <f>SUMIFS(Операции!$C:$C,Операции!$E:$E,$B14,Операции!$A:$A,AA$3,Операции!$D:$D,$B$2)</f>
        <v>0</v>
      </c>
      <c r="AB14" s="120">
        <f>SUMIFS(Операции!$C:$C,Операции!$E:$E,$B14,Операции!$A:$A,AB$3,Операции!$D:$D,$B$2)</f>
        <v>0</v>
      </c>
      <c r="AC14" s="120">
        <f>SUMIFS(Операции!$C:$C,Операции!$E:$E,$B14,Операции!$A:$A,AC$3,Операции!$D:$D,$B$2)</f>
        <v>0</v>
      </c>
      <c r="AD14" s="120">
        <f>SUMIFS(Операции!$C:$C,Операции!$E:$E,$B14,Операции!$A:$A,AD$3,Операции!$D:$D,$B$2)</f>
        <v>0</v>
      </c>
      <c r="AE14" s="120">
        <f>SUMIFS(Операции!$C:$C,Операции!$E:$E,$B14,Операции!$A:$A,AE$3,Операции!$D:$D,$B$2)</f>
        <v>0</v>
      </c>
      <c r="AF14" s="120">
        <f>SUMIFS(Операции!$C:$C,Операции!$E:$E,$B14,Операции!$A:$A,AF$3,Операции!$D:$D,$B$2)</f>
        <v>0</v>
      </c>
      <c r="AG14" s="120">
        <f>SUMIFS(Операции!$C:$C,Операции!$E:$E,$B14,Операции!$A:$A,AG$3,Операции!$D:$D,$B$2)</f>
        <v>0</v>
      </c>
      <c r="AH14" s="120">
        <f>SUMIFS(Операции!$C:$C,Операции!$E:$E,$B14,Операции!$A:$A,AH$3,Операции!$D:$D,$B$2)</f>
        <v>0</v>
      </c>
      <c r="AI14" s="120">
        <f>SUMIFS(Операции!$C:$C,Операции!$E:$E,$B14,Операции!$A:$A,AI$3,Операции!$D:$D,$B$2)</f>
        <v>0</v>
      </c>
      <c r="AJ14" s="120">
        <f>SUMIFS(Операции!$C:$C,Операции!$E:$E,$B14,Операции!$A:$A,AJ$3,Операции!$D:$D,$B$2)</f>
        <v>0</v>
      </c>
      <c r="AK14" s="120">
        <f>SUMIFS(Операции!$C:$C,Операции!$E:$E,$B14,Операции!$A:$A,AK$3,Операции!$D:$D,$B$2)</f>
        <v>0</v>
      </c>
      <c r="AL14" s="120">
        <f>SUMIFS(Операции!$C:$C,Операции!$E:$E,$B14,Операции!$A:$A,AL$3,Операции!$D:$D,$B$2)</f>
        <v>0</v>
      </c>
      <c r="AM14" s="120">
        <f>SUMIFS(Операции!$C:$C,Операции!$E:$E,$B14,Операции!$A:$A,AM$3,Операции!$D:$D,$B$2)</f>
        <v>0</v>
      </c>
      <c r="AN14" s="120">
        <f>SUMIFS(Операции!$C:$C,Операции!$E:$E,$B14,Операции!$A:$A,AN$3,Операции!$D:$D,$B$2)</f>
        <v>0</v>
      </c>
      <c r="AO14" s="120">
        <f>SUMIFS(Операции!$C:$C,Операции!$E:$E,$B14,Операции!$A:$A,AO$3,Операции!$D:$D,$B$2)</f>
        <v>0</v>
      </c>
      <c r="AP14" s="120">
        <f>SUMIFS(Операции!$C:$C,Операции!$E:$E,$B14,Операции!$A:$A,AP$3,Операции!$D:$D,$B$2)</f>
        <v>0</v>
      </c>
      <c r="AQ14" s="120">
        <f>SUMIFS(Операции!$C:$C,Операции!$E:$E,$B14,Операции!$A:$A,AQ$3,Операции!$D:$D,$B$2)</f>
        <v>0</v>
      </c>
      <c r="AR14" s="120">
        <f>SUMIFS(Операции!$C:$C,Операции!$E:$E,$B14,Операции!$A:$A,AR$3,Операции!$D:$D,$B$2)</f>
        <v>0</v>
      </c>
      <c r="AS14" s="120">
        <f>SUMIFS(Операции!$C:$C,Операции!$E:$E,$B14,Операции!$A:$A,AS$3,Операции!$D:$D,$B$2)</f>
        <v>0</v>
      </c>
      <c r="AT14" s="120">
        <f>SUMIFS(Операции!$C:$C,Операции!$E:$E,$B14,Операции!$A:$A,AT$3,Операции!$D:$D,$B$2)</f>
        <v>0</v>
      </c>
      <c r="AU14" s="120">
        <f>SUMIFS(Операции!$C:$C,Операции!$E:$E,$B14,Операции!$A:$A,AU$3,Операции!$D:$D,$B$2)</f>
        <v>0</v>
      </c>
      <c r="AV14" s="120">
        <f>SUMIFS(Операции!$C:$C,Операции!$E:$E,$B14,Операции!$A:$A,AV$3,Операции!$D:$D,$B$2)</f>
        <v>0</v>
      </c>
      <c r="AW14" s="120">
        <f>SUMIFS(Операции!$C:$C,Операции!$E:$E,$B14,Операции!$A:$A,AW$3,Операции!$D:$D,$B$2)</f>
        <v>0</v>
      </c>
      <c r="AX14" s="120">
        <f>SUMIFS(Операции!$C:$C,Операции!$E:$E,$B14,Операции!$A:$A,AX$3,Операции!$D:$D,$B$2)</f>
        <v>0</v>
      </c>
      <c r="AY14" s="120">
        <f>SUMIFS(Операции!$C:$C,Операции!$E:$E,$B14,Операции!$A:$A,AY$3,Операции!$D:$D,$B$2)</f>
        <v>0</v>
      </c>
      <c r="AZ14" s="120">
        <f>SUMIFS(Операции!$C:$C,Операции!$E:$E,$B14,Операции!$A:$A,AZ$3,Операции!$D:$D,$B$2)</f>
        <v>0</v>
      </c>
      <c r="BA14" s="120">
        <f>SUMIFS(Операции!$C:$C,Операции!$E:$E,$B14,Операции!$A:$A,BA$3,Операции!$D:$D,$B$2)</f>
        <v>0</v>
      </c>
      <c r="BB14" s="120">
        <f>SUMIFS(Операции!$C:$C,Операции!$E:$E,$B14,Операции!$A:$A,BB$3,Операции!$D:$D,$B$2)</f>
        <v>0</v>
      </c>
      <c r="BC14" s="120">
        <f>SUMIFS(Операции!$C:$C,Операции!$E:$E,$B14,Операции!$A:$A,BC$3,Операции!$D:$D,$B$2)</f>
        <v>0</v>
      </c>
      <c r="BD14" s="120">
        <f>SUMIFS(Операции!$C:$C,Операции!$E:$E,$B14,Операции!$A:$A,BD$3,Операции!$D:$D,$B$2)</f>
        <v>0</v>
      </c>
      <c r="BE14" s="120">
        <f>SUMIFS(Операции!$C:$C,Операции!$E:$E,$B14,Операции!$A:$A,BE$3,Операции!$D:$D,$B$2)</f>
        <v>0</v>
      </c>
      <c r="BF14" s="120">
        <f>SUMIFS(Операции!$C:$C,Операции!$E:$E,$B14,Операции!$A:$A,BF$3,Операции!$D:$D,$B$2)</f>
        <v>0</v>
      </c>
      <c r="BG14" s="120">
        <f>SUMIFS(Операции!$C:$C,Операции!$E:$E,$B14,Операции!$A:$A,BG$3,Операции!$D:$D,$B$2)</f>
        <v>0</v>
      </c>
      <c r="BH14" s="120">
        <f>SUMIFS(Операции!$C:$C,Операции!$E:$E,$B14,Операции!$A:$A,BH$3,Операции!$D:$D,$B$2)</f>
        <v>0</v>
      </c>
      <c r="BI14" s="120">
        <f>SUMIFS(Операции!$C:$C,Операции!$E:$E,$B14,Операции!$A:$A,BI$3,Операции!$D:$D,$B$2)</f>
        <v>0</v>
      </c>
      <c r="BJ14" s="120">
        <f>SUMIFS(Операции!$C:$C,Операции!$E:$E,$B14,Операции!$A:$A,BJ$3,Операции!$D:$D,$B$2)</f>
        <v>0</v>
      </c>
      <c r="BK14" s="120">
        <f>SUMIFS(Операции!$C:$C,Операции!$E:$E,$B14,Операции!$A:$A,BK$3,Операции!$D:$D,$B$2)</f>
        <v>0</v>
      </c>
      <c r="BL14" s="120">
        <f>SUMIFS(Операции!$C:$C,Операции!$E:$E,$B14,Операции!$A:$A,BL$3,Операции!$D:$D,$B$2)</f>
        <v>0</v>
      </c>
      <c r="BM14" s="120">
        <f>SUMIFS(Операции!$C:$C,Операции!$E:$E,$B14,Операции!$A:$A,BM$3,Операции!$D:$D,$B$2)</f>
        <v>0</v>
      </c>
      <c r="BN14" s="120">
        <f>SUMIFS(Операции!$C:$C,Операции!$E:$E,$B14,Операции!$A:$A,BN$3,Операции!$D:$D,$B$2)</f>
        <v>0</v>
      </c>
      <c r="BO14" s="120">
        <f>SUMIFS(Операции!$C:$C,Операции!$E:$E,$B14,Операции!$A:$A,BO$3,Операции!$D:$D,$B$2)</f>
        <v>0</v>
      </c>
      <c r="BP14" s="120">
        <f>SUMIFS(Операции!$C:$C,Операции!$E:$E,$B14,Операции!$A:$A,BP$3,Операции!$D:$D,$B$2)</f>
        <v>0</v>
      </c>
      <c r="BQ14" s="120">
        <f>SUMIFS(Операции!$C:$C,Операции!$E:$E,$B14,Операции!$A:$A,BQ$3,Операции!$D:$D,$B$2)</f>
        <v>0</v>
      </c>
      <c r="BR14" s="120">
        <f>SUMIFS(Операции!$C:$C,Операции!$E:$E,$B14,Операции!$A:$A,BR$3,Операции!$D:$D,$B$2)</f>
        <v>0</v>
      </c>
      <c r="BS14" s="120">
        <f>SUMIFS(Операции!$C:$C,Операции!$E:$E,$B14,Операции!$A:$A,BS$3,Операции!$D:$D,$B$2)</f>
        <v>0</v>
      </c>
      <c r="BT14" s="120">
        <f>SUMIFS(Операции!$C:$C,Операции!$E:$E,$B14,Операции!$A:$A,BT$3,Операции!$D:$D,$B$2)</f>
        <v>0</v>
      </c>
      <c r="BU14" s="120">
        <f>SUMIFS(Операции!$C:$C,Операции!$E:$E,$B14,Операции!$A:$A,BU$3,Операции!$D:$D,$B$2)</f>
        <v>0</v>
      </c>
      <c r="BV14" s="120">
        <f>SUMIFS(Операции!$C:$C,Операции!$E:$E,$B14,Операции!$A:$A,BV$3,Операции!$D:$D,$B$2)</f>
        <v>0</v>
      </c>
      <c r="BW14" s="120">
        <f>SUMIFS(Операции!$C:$C,Операции!$E:$E,$B14,Операции!$A:$A,BW$3,Операции!$D:$D,$B$2)</f>
        <v>0</v>
      </c>
      <c r="BX14" s="120">
        <f>SUMIFS(Операции!$C:$C,Операции!$E:$E,$B14,Операции!$A:$A,BX$3,Операции!$D:$D,$B$2)</f>
        <v>0</v>
      </c>
      <c r="BY14" s="120">
        <f>SUMIFS(Операции!$C:$C,Операции!$E:$E,$B14,Операции!$A:$A,BY$3,Операции!$D:$D,$B$2)</f>
        <v>0</v>
      </c>
      <c r="BZ14" s="120">
        <f>SUMIFS(Операции!$C:$C,Операции!$E:$E,$B14,Операции!$A:$A,BZ$3,Операции!$D:$D,$B$2)</f>
        <v>0</v>
      </c>
      <c r="CA14" s="120">
        <f>SUMIFS(Операции!$C:$C,Операции!$E:$E,$B14,Операции!$A:$A,CA$3,Операции!$D:$D,$B$2)</f>
        <v>0</v>
      </c>
      <c r="CB14" s="120">
        <f>SUMIFS(Операции!$C:$C,Операции!$E:$E,$B14,Операции!$A:$A,CB$3,Операции!$D:$D,$B$2)</f>
        <v>0</v>
      </c>
      <c r="CC14" s="120">
        <f>SUMIFS(Операции!$C:$C,Операции!$E:$E,$B14,Операции!$A:$A,CC$3,Операции!$D:$D,$B$2)</f>
        <v>0</v>
      </c>
      <c r="CD14" s="120">
        <f>SUMIFS(Операции!$C:$C,Операции!$E:$E,$B14,Операции!$A:$A,CD$3,Операции!$D:$D,$B$2)</f>
        <v>0</v>
      </c>
      <c r="CE14" s="120">
        <f>SUMIFS(Операции!$C:$C,Операции!$E:$E,$B14,Операции!$A:$A,CE$3,Операции!$D:$D,$B$2)</f>
        <v>0</v>
      </c>
      <c r="CF14" s="120">
        <f>SUMIFS(Операции!$C:$C,Операции!$E:$E,$B14,Операции!$A:$A,CF$3,Операции!$D:$D,$B$2)</f>
        <v>0</v>
      </c>
      <c r="CG14" s="120">
        <f>SUMIFS(Операции!$C:$C,Операции!$E:$E,$B14,Операции!$A:$A,CG$3,Операции!$D:$D,$B$2)</f>
        <v>0</v>
      </c>
      <c r="CH14" s="120">
        <f>SUMIFS(Операции!$C:$C,Операции!$E:$E,$B14,Операции!$A:$A,CH$3,Операции!$D:$D,$B$2)</f>
        <v>0</v>
      </c>
      <c r="CI14" s="120">
        <f>SUMIFS(Операции!$C:$C,Операции!$E:$E,$B14,Операции!$A:$A,CI$3,Операции!$D:$D,$B$2)</f>
        <v>0</v>
      </c>
      <c r="CJ14" s="120">
        <f>SUMIFS(Операции!$C:$C,Операции!$E:$E,$B14,Операции!$A:$A,CJ$3,Операции!$D:$D,$B$2)</f>
        <v>0</v>
      </c>
      <c r="CK14" s="120">
        <f>SUMIFS(Операции!$C:$C,Операции!$E:$E,$B14,Операции!$A:$A,CK$3,Операции!$D:$D,$B$2)</f>
        <v>0</v>
      </c>
      <c r="CL14" s="120">
        <f>SUMIFS(Операции!$C:$C,Операции!$E:$E,$B14,Операции!$A:$A,CL$3,Операции!$D:$D,$B$2)</f>
        <v>0</v>
      </c>
      <c r="CM14" s="120">
        <f>SUMIFS(Операции!$C:$C,Операции!$E:$E,$B14,Операции!$A:$A,CM$3,Операции!$D:$D,$B$2)</f>
        <v>0</v>
      </c>
      <c r="CN14" s="120">
        <f>SUMIFS(Операции!$C:$C,Операции!$E:$E,$B14,Операции!$A:$A,CN$3,Операции!$D:$D,$B$2)</f>
        <v>0</v>
      </c>
      <c r="CO14" s="120">
        <f>SUMIFS(Операции!$C:$C,Операции!$E:$E,$B14,Операции!$A:$A,CO$3,Операции!$D:$D,$B$2)</f>
        <v>0</v>
      </c>
      <c r="CP14" s="120">
        <f>SUMIFS(Операции!$C:$C,Операции!$E:$E,$B14,Операции!$A:$A,CP$3,Операции!$D:$D,$B$2)</f>
        <v>0</v>
      </c>
    </row>
    <row r="15" spans="1:94">
      <c r="A15" s="116">
        <v>12</v>
      </c>
      <c r="B15" s="117" t="str">
        <f>IF(Справочник!N13="","",Справочник!N13)</f>
        <v/>
      </c>
      <c r="C15" s="118">
        <f>SUM(D15:CP15)</f>
        <v>0</v>
      </c>
      <c r="D15" s="119">
        <f>SUMIFS(Операции!$C:$C,Операции!$E:$E,$B15,Операции!$A:$A,D$3,Операции!$D:$D,$B$2)</f>
        <v>0</v>
      </c>
      <c r="E15" s="119">
        <f>SUMIFS(Операции!$C:$C,Операции!$E:$E,$B15,Операции!$A:$A,E$3,Операции!$D:$D,$B$2)</f>
        <v>0</v>
      </c>
      <c r="F15" s="119">
        <f>SUMIFS(Операции!$C:$C,Операции!$E:$E,$B15,Операции!$A:$A,F$3,Операции!$D:$D,$B$2)</f>
        <v>0</v>
      </c>
      <c r="G15" s="119">
        <f>SUMIFS(Операции!$C:$C,Операции!$E:$E,$B15,Операции!$A:$A,G$3,Операции!$D:$D,$B$2)</f>
        <v>0</v>
      </c>
      <c r="H15" s="119">
        <f>SUMIFS(Операции!$C:$C,Операции!$E:$E,$B15,Операции!$A:$A,H$3,Операции!$D:$D,$B$2)</f>
        <v>0</v>
      </c>
      <c r="I15" s="119">
        <f>SUMIFS(Операции!$C:$C,Операции!$E:$E,$B15,Операции!$A:$A,I$3,Операции!$D:$D,$B$2)</f>
        <v>0</v>
      </c>
      <c r="J15" s="119">
        <f>SUMIFS(Операции!$C:$C,Операции!$E:$E,$B15,Операции!$A:$A,J$3,Операции!$D:$D,$B$2)</f>
        <v>0</v>
      </c>
      <c r="K15" s="119">
        <f>SUMIFS(Операции!$C:$C,Операции!$E:$E,$B15,Операции!$A:$A,K$3,Операции!$D:$D,$B$2)</f>
        <v>0</v>
      </c>
      <c r="L15" s="119">
        <f>SUMIFS(Операции!$C:$C,Операции!$E:$E,$B15,Операции!$A:$A,L$3,Операции!$D:$D,$B$2)</f>
        <v>0</v>
      </c>
      <c r="M15" s="119">
        <f>SUMIFS(Операции!$C:$C,Операции!$E:$E,$B15,Операции!$A:$A,M$3,Операции!$D:$D,$B$2)</f>
        <v>0</v>
      </c>
      <c r="N15" s="119">
        <f>SUMIFS(Операции!$C:$C,Операции!$E:$E,$B15,Операции!$A:$A,N$3,Операции!$D:$D,$B$2)</f>
        <v>0</v>
      </c>
      <c r="O15" s="119">
        <f>SUMIFS(Операции!$C:$C,Операции!$E:$E,$B15,Операции!$A:$A,O$3,Операции!$D:$D,$B$2)</f>
        <v>0</v>
      </c>
      <c r="P15" s="119">
        <f>SUMIFS(Операции!$C:$C,Операции!$E:$E,$B15,Операции!$A:$A,P$3,Операции!$D:$D,$B$2)</f>
        <v>0</v>
      </c>
      <c r="Q15" s="119">
        <f>SUMIFS(Операции!$C:$C,Операции!$E:$E,$B15,Операции!$A:$A,Q$3,Операции!$D:$D,$B$2)</f>
        <v>0</v>
      </c>
      <c r="R15" s="119">
        <f>SUMIFS(Операции!$C:$C,Операции!$E:$E,$B15,Операции!$A:$A,R$3,Операции!$D:$D,$B$2)</f>
        <v>0</v>
      </c>
      <c r="S15" s="119">
        <f>SUMIFS(Операции!$C:$C,Операции!$E:$E,$B15,Операции!$A:$A,S$3,Операции!$D:$D,$B$2)</f>
        <v>0</v>
      </c>
      <c r="T15" s="119">
        <f>SUMIFS(Операции!$C:$C,Операции!$E:$E,$B15,Операции!$A:$A,T$3,Операции!$D:$D,$B$2)</f>
        <v>0</v>
      </c>
      <c r="U15" s="119">
        <f>SUMIFS(Операции!$C:$C,Операции!$E:$E,$B15,Операции!$A:$A,U$3,Операции!$D:$D,$B$2)</f>
        <v>0</v>
      </c>
      <c r="V15" s="119">
        <f>SUMIFS(Операции!$C:$C,Операции!$E:$E,$B15,Операции!$A:$A,V$3,Операции!$D:$D,$B$2)</f>
        <v>0</v>
      </c>
      <c r="W15" s="119">
        <f>SUMIFS(Операции!$C:$C,Операции!$E:$E,$B15,Операции!$A:$A,W$3,Операции!$D:$D,$B$2)</f>
        <v>0</v>
      </c>
      <c r="X15" s="119">
        <f>SUMIFS(Операции!$C:$C,Операции!$E:$E,$B15,Операции!$A:$A,X$3,Операции!$D:$D,$B$2)</f>
        <v>0</v>
      </c>
      <c r="Y15" s="119">
        <f>SUMIFS(Операции!$C:$C,Операции!$E:$E,$B15,Операции!$A:$A,Y$3,Операции!$D:$D,$B$2)</f>
        <v>0</v>
      </c>
      <c r="Z15" s="119">
        <f>SUMIFS(Операции!$C:$C,Операции!$E:$E,$B15,Операции!$A:$A,Z$3,Операции!$D:$D,$B$2)</f>
        <v>0</v>
      </c>
      <c r="AA15" s="119">
        <f>SUMIFS(Операции!$C:$C,Операции!$E:$E,$B15,Операции!$A:$A,AA$3,Операции!$D:$D,$B$2)</f>
        <v>0</v>
      </c>
      <c r="AB15" s="119">
        <f>SUMIFS(Операции!$C:$C,Операции!$E:$E,$B15,Операции!$A:$A,AB$3,Операции!$D:$D,$B$2)</f>
        <v>0</v>
      </c>
      <c r="AC15" s="119">
        <f>SUMIFS(Операции!$C:$C,Операции!$E:$E,$B15,Операции!$A:$A,AC$3,Операции!$D:$D,$B$2)</f>
        <v>0</v>
      </c>
      <c r="AD15" s="119">
        <f>SUMIFS(Операции!$C:$C,Операции!$E:$E,$B15,Операции!$A:$A,AD$3,Операции!$D:$D,$B$2)</f>
        <v>0</v>
      </c>
      <c r="AE15" s="119">
        <f>SUMIFS(Операции!$C:$C,Операции!$E:$E,$B15,Операции!$A:$A,AE$3,Операции!$D:$D,$B$2)</f>
        <v>0</v>
      </c>
      <c r="AF15" s="119">
        <f>SUMIFS(Операции!$C:$C,Операции!$E:$E,$B15,Операции!$A:$A,AF$3,Операции!$D:$D,$B$2)</f>
        <v>0</v>
      </c>
      <c r="AG15" s="119">
        <f>SUMIFS(Операции!$C:$C,Операции!$E:$E,$B15,Операции!$A:$A,AG$3,Операции!$D:$D,$B$2)</f>
        <v>0</v>
      </c>
      <c r="AH15" s="119">
        <f>SUMIFS(Операции!$C:$C,Операции!$E:$E,$B15,Операции!$A:$A,AH$3,Операции!$D:$D,$B$2)</f>
        <v>0</v>
      </c>
      <c r="AI15" s="119">
        <f>SUMIFS(Операции!$C:$C,Операции!$E:$E,$B15,Операции!$A:$A,AI$3,Операции!$D:$D,$B$2)</f>
        <v>0</v>
      </c>
      <c r="AJ15" s="119">
        <f>SUMIFS(Операции!$C:$C,Операции!$E:$E,$B15,Операции!$A:$A,AJ$3,Операции!$D:$D,$B$2)</f>
        <v>0</v>
      </c>
      <c r="AK15" s="119">
        <f>SUMIFS(Операции!$C:$C,Операции!$E:$E,$B15,Операции!$A:$A,AK$3,Операции!$D:$D,$B$2)</f>
        <v>0</v>
      </c>
      <c r="AL15" s="119">
        <f>SUMIFS(Операции!$C:$C,Операции!$E:$E,$B15,Операции!$A:$A,AL$3,Операции!$D:$D,$B$2)</f>
        <v>0</v>
      </c>
      <c r="AM15" s="119">
        <f>SUMIFS(Операции!$C:$C,Операции!$E:$E,$B15,Операции!$A:$A,AM$3,Операции!$D:$D,$B$2)</f>
        <v>0</v>
      </c>
      <c r="AN15" s="119">
        <f>SUMIFS(Операции!$C:$C,Операции!$E:$E,$B15,Операции!$A:$A,AN$3,Операции!$D:$D,$B$2)</f>
        <v>0</v>
      </c>
      <c r="AO15" s="119">
        <f>SUMIFS(Операции!$C:$C,Операции!$E:$E,$B15,Операции!$A:$A,AO$3,Операции!$D:$D,$B$2)</f>
        <v>0</v>
      </c>
      <c r="AP15" s="119">
        <f>SUMIFS(Операции!$C:$C,Операции!$E:$E,$B15,Операции!$A:$A,AP$3,Операции!$D:$D,$B$2)</f>
        <v>0</v>
      </c>
      <c r="AQ15" s="119">
        <f>SUMIFS(Операции!$C:$C,Операции!$E:$E,$B15,Операции!$A:$A,AQ$3,Операции!$D:$D,$B$2)</f>
        <v>0</v>
      </c>
      <c r="AR15" s="119">
        <f>SUMIFS(Операции!$C:$C,Операции!$E:$E,$B15,Операции!$A:$A,AR$3,Операции!$D:$D,$B$2)</f>
        <v>0</v>
      </c>
      <c r="AS15" s="119">
        <f>SUMIFS(Операции!$C:$C,Операции!$E:$E,$B15,Операции!$A:$A,AS$3,Операции!$D:$D,$B$2)</f>
        <v>0</v>
      </c>
      <c r="AT15" s="119">
        <f>SUMIFS(Операции!$C:$C,Операции!$E:$E,$B15,Операции!$A:$A,AT$3,Операции!$D:$D,$B$2)</f>
        <v>0</v>
      </c>
      <c r="AU15" s="119">
        <f>SUMIFS(Операции!$C:$C,Операции!$E:$E,$B15,Операции!$A:$A,AU$3,Операции!$D:$D,$B$2)</f>
        <v>0</v>
      </c>
      <c r="AV15" s="119">
        <f>SUMIFS(Операции!$C:$C,Операции!$E:$E,$B15,Операции!$A:$A,AV$3,Операции!$D:$D,$B$2)</f>
        <v>0</v>
      </c>
      <c r="AW15" s="119">
        <f>SUMIFS(Операции!$C:$C,Операции!$E:$E,$B15,Операции!$A:$A,AW$3,Операции!$D:$D,$B$2)</f>
        <v>0</v>
      </c>
      <c r="AX15" s="119">
        <f>SUMIFS(Операции!$C:$C,Операции!$E:$E,$B15,Операции!$A:$A,AX$3,Операции!$D:$D,$B$2)</f>
        <v>0</v>
      </c>
      <c r="AY15" s="119">
        <f>SUMIFS(Операции!$C:$C,Операции!$E:$E,$B15,Операции!$A:$A,AY$3,Операции!$D:$D,$B$2)</f>
        <v>0</v>
      </c>
      <c r="AZ15" s="119">
        <f>SUMIFS(Операции!$C:$C,Операции!$E:$E,$B15,Операции!$A:$A,AZ$3,Операции!$D:$D,$B$2)</f>
        <v>0</v>
      </c>
      <c r="BA15" s="119">
        <f>SUMIFS(Операции!$C:$C,Операции!$E:$E,$B15,Операции!$A:$A,BA$3,Операции!$D:$D,$B$2)</f>
        <v>0</v>
      </c>
      <c r="BB15" s="119">
        <f>SUMIFS(Операции!$C:$C,Операции!$E:$E,$B15,Операции!$A:$A,BB$3,Операции!$D:$D,$B$2)</f>
        <v>0</v>
      </c>
      <c r="BC15" s="119">
        <f>SUMIFS(Операции!$C:$C,Операции!$E:$E,$B15,Операции!$A:$A,BC$3,Операции!$D:$D,$B$2)</f>
        <v>0</v>
      </c>
      <c r="BD15" s="119">
        <f>SUMIFS(Операции!$C:$C,Операции!$E:$E,$B15,Операции!$A:$A,BD$3,Операции!$D:$D,$B$2)</f>
        <v>0</v>
      </c>
      <c r="BE15" s="119">
        <f>SUMIFS(Операции!$C:$C,Операции!$E:$E,$B15,Операции!$A:$A,BE$3,Операции!$D:$D,$B$2)</f>
        <v>0</v>
      </c>
      <c r="BF15" s="119">
        <f>SUMIFS(Операции!$C:$C,Операции!$E:$E,$B15,Операции!$A:$A,BF$3,Операции!$D:$D,$B$2)</f>
        <v>0</v>
      </c>
      <c r="BG15" s="119">
        <f>SUMIFS(Операции!$C:$C,Операции!$E:$E,$B15,Операции!$A:$A,BG$3,Операции!$D:$D,$B$2)</f>
        <v>0</v>
      </c>
      <c r="BH15" s="119">
        <f>SUMIFS(Операции!$C:$C,Операции!$E:$E,$B15,Операции!$A:$A,BH$3,Операции!$D:$D,$B$2)</f>
        <v>0</v>
      </c>
      <c r="BI15" s="119">
        <f>SUMIFS(Операции!$C:$C,Операции!$E:$E,$B15,Операции!$A:$A,BI$3,Операции!$D:$D,$B$2)</f>
        <v>0</v>
      </c>
      <c r="BJ15" s="119">
        <f>SUMIFS(Операции!$C:$C,Операции!$E:$E,$B15,Операции!$A:$A,BJ$3,Операции!$D:$D,$B$2)</f>
        <v>0</v>
      </c>
      <c r="BK15" s="119">
        <f>SUMIFS(Операции!$C:$C,Операции!$E:$E,$B15,Операции!$A:$A,BK$3,Операции!$D:$D,$B$2)</f>
        <v>0</v>
      </c>
      <c r="BL15" s="119">
        <f>SUMIFS(Операции!$C:$C,Операции!$E:$E,$B15,Операции!$A:$A,BL$3,Операции!$D:$D,$B$2)</f>
        <v>0</v>
      </c>
      <c r="BM15" s="119">
        <f>SUMIFS(Операции!$C:$C,Операции!$E:$E,$B15,Операции!$A:$A,BM$3,Операции!$D:$D,$B$2)</f>
        <v>0</v>
      </c>
      <c r="BN15" s="119">
        <f>SUMIFS(Операции!$C:$C,Операции!$E:$E,$B15,Операции!$A:$A,BN$3,Операции!$D:$D,$B$2)</f>
        <v>0</v>
      </c>
      <c r="BO15" s="119">
        <f>SUMIFS(Операции!$C:$C,Операции!$E:$E,$B15,Операции!$A:$A,BO$3,Операции!$D:$D,$B$2)</f>
        <v>0</v>
      </c>
      <c r="BP15" s="119">
        <f>SUMIFS(Операции!$C:$C,Операции!$E:$E,$B15,Операции!$A:$A,BP$3,Операции!$D:$D,$B$2)</f>
        <v>0</v>
      </c>
      <c r="BQ15" s="119">
        <f>SUMIFS(Операции!$C:$C,Операции!$E:$E,$B15,Операции!$A:$A,BQ$3,Операции!$D:$D,$B$2)</f>
        <v>0</v>
      </c>
      <c r="BR15" s="119">
        <f>SUMIFS(Операции!$C:$C,Операции!$E:$E,$B15,Операции!$A:$A,BR$3,Операции!$D:$D,$B$2)</f>
        <v>0</v>
      </c>
      <c r="BS15" s="119">
        <f>SUMIFS(Операции!$C:$C,Операции!$E:$E,$B15,Операции!$A:$A,BS$3,Операции!$D:$D,$B$2)</f>
        <v>0</v>
      </c>
      <c r="BT15" s="119">
        <f>SUMIFS(Операции!$C:$C,Операции!$E:$E,$B15,Операции!$A:$A,BT$3,Операции!$D:$D,$B$2)</f>
        <v>0</v>
      </c>
      <c r="BU15" s="119">
        <f>SUMIFS(Операции!$C:$C,Операции!$E:$E,$B15,Операции!$A:$A,BU$3,Операции!$D:$D,$B$2)</f>
        <v>0</v>
      </c>
      <c r="BV15" s="119">
        <f>SUMIFS(Операции!$C:$C,Операции!$E:$E,$B15,Операции!$A:$A,BV$3,Операции!$D:$D,$B$2)</f>
        <v>0</v>
      </c>
      <c r="BW15" s="119">
        <f>SUMIFS(Операции!$C:$C,Операции!$E:$E,$B15,Операции!$A:$A,BW$3,Операции!$D:$D,$B$2)</f>
        <v>0</v>
      </c>
      <c r="BX15" s="119">
        <f>SUMIFS(Операции!$C:$C,Операции!$E:$E,$B15,Операции!$A:$A,BX$3,Операции!$D:$D,$B$2)</f>
        <v>0</v>
      </c>
      <c r="BY15" s="119">
        <f>SUMIFS(Операции!$C:$C,Операции!$E:$E,$B15,Операции!$A:$A,BY$3,Операции!$D:$D,$B$2)</f>
        <v>0</v>
      </c>
      <c r="BZ15" s="119">
        <f>SUMIFS(Операции!$C:$C,Операции!$E:$E,$B15,Операции!$A:$A,BZ$3,Операции!$D:$D,$B$2)</f>
        <v>0</v>
      </c>
      <c r="CA15" s="119">
        <f>SUMIFS(Операции!$C:$C,Операции!$E:$E,$B15,Операции!$A:$A,CA$3,Операции!$D:$D,$B$2)</f>
        <v>0</v>
      </c>
      <c r="CB15" s="119">
        <f>SUMIFS(Операции!$C:$C,Операции!$E:$E,$B15,Операции!$A:$A,CB$3,Операции!$D:$D,$B$2)</f>
        <v>0</v>
      </c>
      <c r="CC15" s="119">
        <f>SUMIFS(Операции!$C:$C,Операции!$E:$E,$B15,Операции!$A:$A,CC$3,Операции!$D:$D,$B$2)</f>
        <v>0</v>
      </c>
      <c r="CD15" s="119">
        <f>SUMIFS(Операции!$C:$C,Операции!$E:$E,$B15,Операции!$A:$A,CD$3,Операции!$D:$D,$B$2)</f>
        <v>0</v>
      </c>
      <c r="CE15" s="119">
        <f>SUMIFS(Операции!$C:$C,Операции!$E:$E,$B15,Операции!$A:$A,CE$3,Операции!$D:$D,$B$2)</f>
        <v>0</v>
      </c>
      <c r="CF15" s="119">
        <f>SUMIFS(Операции!$C:$C,Операции!$E:$E,$B15,Операции!$A:$A,CF$3,Операции!$D:$D,$B$2)</f>
        <v>0</v>
      </c>
      <c r="CG15" s="119">
        <f>SUMIFS(Операции!$C:$C,Операции!$E:$E,$B15,Операции!$A:$A,CG$3,Операции!$D:$D,$B$2)</f>
        <v>0</v>
      </c>
      <c r="CH15" s="119">
        <f>SUMIFS(Операции!$C:$C,Операции!$E:$E,$B15,Операции!$A:$A,CH$3,Операции!$D:$D,$B$2)</f>
        <v>0</v>
      </c>
      <c r="CI15" s="119">
        <f>SUMIFS(Операции!$C:$C,Операции!$E:$E,$B15,Операции!$A:$A,CI$3,Операции!$D:$D,$B$2)</f>
        <v>0</v>
      </c>
      <c r="CJ15" s="119">
        <f>SUMIFS(Операции!$C:$C,Операции!$E:$E,$B15,Операции!$A:$A,CJ$3,Операции!$D:$D,$B$2)</f>
        <v>0</v>
      </c>
      <c r="CK15" s="119">
        <f>SUMIFS(Операции!$C:$C,Операции!$E:$E,$B15,Операции!$A:$A,CK$3,Операции!$D:$D,$B$2)</f>
        <v>0</v>
      </c>
      <c r="CL15" s="119">
        <f>SUMIFS(Операции!$C:$C,Операции!$E:$E,$B15,Операции!$A:$A,CL$3,Операции!$D:$D,$B$2)</f>
        <v>0</v>
      </c>
      <c r="CM15" s="119">
        <f>SUMIFS(Операции!$C:$C,Операции!$E:$E,$B15,Операции!$A:$A,CM$3,Операции!$D:$D,$B$2)</f>
        <v>0</v>
      </c>
      <c r="CN15" s="119">
        <f>SUMIFS(Операции!$C:$C,Операции!$E:$E,$B15,Операции!$A:$A,CN$3,Операции!$D:$D,$B$2)</f>
        <v>0</v>
      </c>
      <c r="CO15" s="119">
        <f>SUMIFS(Операции!$C:$C,Операции!$E:$E,$B15,Операции!$A:$A,CO$3,Операции!$D:$D,$B$2)</f>
        <v>0</v>
      </c>
      <c r="CP15" s="119">
        <f>SUMIFS(Операции!$C:$C,Операции!$E:$E,$B15,Операции!$A:$A,CP$3,Операции!$D:$D,$B$2)</f>
        <v>0</v>
      </c>
    </row>
    <row r="16" spans="1:94">
      <c r="A16" s="113">
        <v>13</v>
      </c>
      <c r="B16" s="114" t="str">
        <f>IF(Справочник!N14="","",Справочник!N14)</f>
        <v/>
      </c>
      <c r="C16" s="115">
        <f>SUM(D16:CP16)</f>
        <v>0</v>
      </c>
      <c r="D16" s="120">
        <f>SUMIFS(Операции!$C:$C,Операции!$E:$E,$B16,Операции!$A:$A,D$3,Операции!$D:$D,$B$2)</f>
        <v>0</v>
      </c>
      <c r="E16" s="120">
        <f>SUMIFS(Операции!$C:$C,Операции!$E:$E,$B16,Операции!$A:$A,E$3,Операции!$D:$D,$B$2)</f>
        <v>0</v>
      </c>
      <c r="F16" s="120">
        <f>SUMIFS(Операции!$C:$C,Операции!$E:$E,$B16,Операции!$A:$A,F$3,Операции!$D:$D,$B$2)</f>
        <v>0</v>
      </c>
      <c r="G16" s="120">
        <f>SUMIFS(Операции!$C:$C,Операции!$E:$E,$B16,Операции!$A:$A,G$3,Операции!$D:$D,$B$2)</f>
        <v>0</v>
      </c>
      <c r="H16" s="120">
        <f>SUMIFS(Операции!$C:$C,Операции!$E:$E,$B16,Операции!$A:$A,H$3,Операции!$D:$D,$B$2)</f>
        <v>0</v>
      </c>
      <c r="I16" s="120">
        <f>SUMIFS(Операции!$C:$C,Операции!$E:$E,$B16,Операции!$A:$A,I$3,Операции!$D:$D,$B$2)</f>
        <v>0</v>
      </c>
      <c r="J16" s="120">
        <f>SUMIFS(Операции!$C:$C,Операции!$E:$E,$B16,Операции!$A:$A,J$3,Операции!$D:$D,$B$2)</f>
        <v>0</v>
      </c>
      <c r="K16" s="120">
        <f>SUMIFS(Операции!$C:$C,Операции!$E:$E,$B16,Операции!$A:$A,K$3,Операции!$D:$D,$B$2)</f>
        <v>0</v>
      </c>
      <c r="L16" s="120">
        <f>SUMIFS(Операции!$C:$C,Операции!$E:$E,$B16,Операции!$A:$A,L$3,Операции!$D:$D,$B$2)</f>
        <v>0</v>
      </c>
      <c r="M16" s="120">
        <f>SUMIFS(Операции!$C:$C,Операции!$E:$E,$B16,Операции!$A:$A,M$3,Операции!$D:$D,$B$2)</f>
        <v>0</v>
      </c>
      <c r="N16" s="120">
        <f>SUMIFS(Операции!$C:$C,Операции!$E:$E,$B16,Операции!$A:$A,N$3,Операции!$D:$D,$B$2)</f>
        <v>0</v>
      </c>
      <c r="O16" s="120">
        <f>SUMIFS(Операции!$C:$C,Операции!$E:$E,$B16,Операции!$A:$A,O$3,Операции!$D:$D,$B$2)</f>
        <v>0</v>
      </c>
      <c r="P16" s="120">
        <f>SUMIFS(Операции!$C:$C,Операции!$E:$E,$B16,Операции!$A:$A,P$3,Операции!$D:$D,$B$2)</f>
        <v>0</v>
      </c>
      <c r="Q16" s="120">
        <f>SUMIFS(Операции!$C:$C,Операции!$E:$E,$B16,Операции!$A:$A,Q$3,Операции!$D:$D,$B$2)</f>
        <v>0</v>
      </c>
      <c r="R16" s="120">
        <f>SUMIFS(Операции!$C:$C,Операции!$E:$E,$B16,Операции!$A:$A,R$3,Операции!$D:$D,$B$2)</f>
        <v>0</v>
      </c>
      <c r="S16" s="120">
        <f>SUMIFS(Операции!$C:$C,Операции!$E:$E,$B16,Операции!$A:$A,S$3,Операции!$D:$D,$B$2)</f>
        <v>0</v>
      </c>
      <c r="T16" s="120">
        <f>SUMIFS(Операции!$C:$C,Операции!$E:$E,$B16,Операции!$A:$A,T$3,Операции!$D:$D,$B$2)</f>
        <v>0</v>
      </c>
      <c r="U16" s="120">
        <f>SUMIFS(Операции!$C:$C,Операции!$E:$E,$B16,Операции!$A:$A,U$3,Операции!$D:$D,$B$2)</f>
        <v>0</v>
      </c>
      <c r="V16" s="120">
        <f>SUMIFS(Операции!$C:$C,Операции!$E:$E,$B16,Операции!$A:$A,V$3,Операции!$D:$D,$B$2)</f>
        <v>0</v>
      </c>
      <c r="W16" s="120">
        <f>SUMIFS(Операции!$C:$C,Операции!$E:$E,$B16,Операции!$A:$A,W$3,Операции!$D:$D,$B$2)</f>
        <v>0</v>
      </c>
      <c r="X16" s="120">
        <f>SUMIFS(Операции!$C:$C,Операции!$E:$E,$B16,Операции!$A:$A,X$3,Операции!$D:$D,$B$2)</f>
        <v>0</v>
      </c>
      <c r="Y16" s="120">
        <f>SUMIFS(Операции!$C:$C,Операции!$E:$E,$B16,Операции!$A:$A,Y$3,Операции!$D:$D,$B$2)</f>
        <v>0</v>
      </c>
      <c r="Z16" s="120">
        <f>SUMIFS(Операции!$C:$C,Операции!$E:$E,$B16,Операции!$A:$A,Z$3,Операции!$D:$D,$B$2)</f>
        <v>0</v>
      </c>
      <c r="AA16" s="120">
        <f>SUMIFS(Операции!$C:$C,Операции!$E:$E,$B16,Операции!$A:$A,AA$3,Операции!$D:$D,$B$2)</f>
        <v>0</v>
      </c>
      <c r="AB16" s="120">
        <f>SUMIFS(Операции!$C:$C,Операции!$E:$E,$B16,Операции!$A:$A,AB$3,Операции!$D:$D,$B$2)</f>
        <v>0</v>
      </c>
      <c r="AC16" s="120">
        <f>SUMIFS(Операции!$C:$C,Операции!$E:$E,$B16,Операции!$A:$A,AC$3,Операции!$D:$D,$B$2)</f>
        <v>0</v>
      </c>
      <c r="AD16" s="120">
        <f>SUMIFS(Операции!$C:$C,Операции!$E:$E,$B16,Операции!$A:$A,AD$3,Операции!$D:$D,$B$2)</f>
        <v>0</v>
      </c>
      <c r="AE16" s="120">
        <f>SUMIFS(Операции!$C:$C,Операции!$E:$E,$B16,Операции!$A:$A,AE$3,Операции!$D:$D,$B$2)</f>
        <v>0</v>
      </c>
      <c r="AF16" s="120">
        <f>SUMIFS(Операции!$C:$C,Операции!$E:$E,$B16,Операции!$A:$A,AF$3,Операции!$D:$D,$B$2)</f>
        <v>0</v>
      </c>
      <c r="AG16" s="120">
        <f>SUMIFS(Операции!$C:$C,Операции!$E:$E,$B16,Операции!$A:$A,AG$3,Операции!$D:$D,$B$2)</f>
        <v>0</v>
      </c>
      <c r="AH16" s="120">
        <f>SUMIFS(Операции!$C:$C,Операции!$E:$E,$B16,Операции!$A:$A,AH$3,Операции!$D:$D,$B$2)</f>
        <v>0</v>
      </c>
      <c r="AI16" s="120">
        <f>SUMIFS(Операции!$C:$C,Операции!$E:$E,$B16,Операции!$A:$A,AI$3,Операции!$D:$D,$B$2)</f>
        <v>0</v>
      </c>
      <c r="AJ16" s="120">
        <f>SUMIFS(Операции!$C:$C,Операции!$E:$E,$B16,Операции!$A:$A,AJ$3,Операции!$D:$D,$B$2)</f>
        <v>0</v>
      </c>
      <c r="AK16" s="120">
        <f>SUMIFS(Операции!$C:$C,Операции!$E:$E,$B16,Операции!$A:$A,AK$3,Операции!$D:$D,$B$2)</f>
        <v>0</v>
      </c>
      <c r="AL16" s="120">
        <f>SUMIFS(Операции!$C:$C,Операции!$E:$E,$B16,Операции!$A:$A,AL$3,Операции!$D:$D,$B$2)</f>
        <v>0</v>
      </c>
      <c r="AM16" s="120">
        <f>SUMIFS(Операции!$C:$C,Операции!$E:$E,$B16,Операции!$A:$A,AM$3,Операции!$D:$D,$B$2)</f>
        <v>0</v>
      </c>
      <c r="AN16" s="120">
        <f>SUMIFS(Операции!$C:$C,Операции!$E:$E,$B16,Операции!$A:$A,AN$3,Операции!$D:$D,$B$2)</f>
        <v>0</v>
      </c>
      <c r="AO16" s="120">
        <f>SUMIFS(Операции!$C:$C,Операции!$E:$E,$B16,Операции!$A:$A,AO$3,Операции!$D:$D,$B$2)</f>
        <v>0</v>
      </c>
      <c r="AP16" s="120">
        <f>SUMIFS(Операции!$C:$C,Операции!$E:$E,$B16,Операции!$A:$A,AP$3,Операции!$D:$D,$B$2)</f>
        <v>0</v>
      </c>
      <c r="AQ16" s="120">
        <f>SUMIFS(Операции!$C:$C,Операции!$E:$E,$B16,Операции!$A:$A,AQ$3,Операции!$D:$D,$B$2)</f>
        <v>0</v>
      </c>
      <c r="AR16" s="120">
        <f>SUMIFS(Операции!$C:$C,Операции!$E:$E,$B16,Операции!$A:$A,AR$3,Операции!$D:$D,$B$2)</f>
        <v>0</v>
      </c>
      <c r="AS16" s="120">
        <f>SUMIFS(Операции!$C:$C,Операции!$E:$E,$B16,Операции!$A:$A,AS$3,Операции!$D:$D,$B$2)</f>
        <v>0</v>
      </c>
      <c r="AT16" s="120">
        <f>SUMIFS(Операции!$C:$C,Операции!$E:$E,$B16,Операции!$A:$A,AT$3,Операции!$D:$D,$B$2)</f>
        <v>0</v>
      </c>
      <c r="AU16" s="120">
        <f>SUMIFS(Операции!$C:$C,Операции!$E:$E,$B16,Операции!$A:$A,AU$3,Операции!$D:$D,$B$2)</f>
        <v>0</v>
      </c>
      <c r="AV16" s="120">
        <f>SUMIFS(Операции!$C:$C,Операции!$E:$E,$B16,Операции!$A:$A,AV$3,Операции!$D:$D,$B$2)</f>
        <v>0</v>
      </c>
      <c r="AW16" s="120">
        <f>SUMIFS(Операции!$C:$C,Операции!$E:$E,$B16,Операции!$A:$A,AW$3,Операции!$D:$D,$B$2)</f>
        <v>0</v>
      </c>
      <c r="AX16" s="120">
        <f>SUMIFS(Операции!$C:$C,Операции!$E:$E,$B16,Операции!$A:$A,AX$3,Операции!$D:$D,$B$2)</f>
        <v>0</v>
      </c>
      <c r="AY16" s="120">
        <f>SUMIFS(Операции!$C:$C,Операции!$E:$E,$B16,Операции!$A:$A,AY$3,Операции!$D:$D,$B$2)</f>
        <v>0</v>
      </c>
      <c r="AZ16" s="120">
        <f>SUMIFS(Операции!$C:$C,Операции!$E:$E,$B16,Операции!$A:$A,AZ$3,Операции!$D:$D,$B$2)</f>
        <v>0</v>
      </c>
      <c r="BA16" s="120">
        <f>SUMIFS(Операции!$C:$C,Операции!$E:$E,$B16,Операции!$A:$A,BA$3,Операции!$D:$D,$B$2)</f>
        <v>0</v>
      </c>
      <c r="BB16" s="120">
        <f>SUMIFS(Операции!$C:$C,Операции!$E:$E,$B16,Операции!$A:$A,BB$3,Операции!$D:$D,$B$2)</f>
        <v>0</v>
      </c>
      <c r="BC16" s="120">
        <f>SUMIFS(Операции!$C:$C,Операции!$E:$E,$B16,Операции!$A:$A,BC$3,Операции!$D:$D,$B$2)</f>
        <v>0</v>
      </c>
      <c r="BD16" s="120">
        <f>SUMIFS(Операции!$C:$C,Операции!$E:$E,$B16,Операции!$A:$A,BD$3,Операции!$D:$D,$B$2)</f>
        <v>0</v>
      </c>
      <c r="BE16" s="120">
        <f>SUMIFS(Операции!$C:$C,Операции!$E:$E,$B16,Операции!$A:$A,BE$3,Операции!$D:$D,$B$2)</f>
        <v>0</v>
      </c>
      <c r="BF16" s="120">
        <f>SUMIFS(Операции!$C:$C,Операции!$E:$E,$B16,Операции!$A:$A,BF$3,Операции!$D:$D,$B$2)</f>
        <v>0</v>
      </c>
      <c r="BG16" s="120">
        <f>SUMIFS(Операции!$C:$C,Операции!$E:$E,$B16,Операции!$A:$A,BG$3,Операции!$D:$D,$B$2)</f>
        <v>0</v>
      </c>
      <c r="BH16" s="120">
        <f>SUMIFS(Операции!$C:$C,Операции!$E:$E,$B16,Операции!$A:$A,BH$3,Операции!$D:$D,$B$2)</f>
        <v>0</v>
      </c>
      <c r="BI16" s="120">
        <f>SUMIFS(Операции!$C:$C,Операции!$E:$E,$B16,Операции!$A:$A,BI$3,Операции!$D:$D,$B$2)</f>
        <v>0</v>
      </c>
      <c r="BJ16" s="120">
        <f>SUMIFS(Операции!$C:$C,Операции!$E:$E,$B16,Операции!$A:$A,BJ$3,Операции!$D:$D,$B$2)</f>
        <v>0</v>
      </c>
      <c r="BK16" s="120">
        <f>SUMIFS(Операции!$C:$C,Операции!$E:$E,$B16,Операции!$A:$A,BK$3,Операции!$D:$D,$B$2)</f>
        <v>0</v>
      </c>
      <c r="BL16" s="120">
        <f>SUMIFS(Операции!$C:$C,Операции!$E:$E,$B16,Операции!$A:$A,BL$3,Операции!$D:$D,$B$2)</f>
        <v>0</v>
      </c>
      <c r="BM16" s="120">
        <f>SUMIFS(Операции!$C:$C,Операции!$E:$E,$B16,Операции!$A:$A,BM$3,Операции!$D:$D,$B$2)</f>
        <v>0</v>
      </c>
      <c r="BN16" s="120">
        <f>SUMIFS(Операции!$C:$C,Операции!$E:$E,$B16,Операции!$A:$A,BN$3,Операции!$D:$D,$B$2)</f>
        <v>0</v>
      </c>
      <c r="BO16" s="120">
        <f>SUMIFS(Операции!$C:$C,Операции!$E:$E,$B16,Операции!$A:$A,BO$3,Операции!$D:$D,$B$2)</f>
        <v>0</v>
      </c>
      <c r="BP16" s="120">
        <f>SUMIFS(Операции!$C:$C,Операции!$E:$E,$B16,Операции!$A:$A,BP$3,Операции!$D:$D,$B$2)</f>
        <v>0</v>
      </c>
      <c r="BQ16" s="120">
        <f>SUMIFS(Операции!$C:$C,Операции!$E:$E,$B16,Операции!$A:$A,BQ$3,Операции!$D:$D,$B$2)</f>
        <v>0</v>
      </c>
      <c r="BR16" s="120">
        <f>SUMIFS(Операции!$C:$C,Операции!$E:$E,$B16,Операции!$A:$A,BR$3,Операции!$D:$D,$B$2)</f>
        <v>0</v>
      </c>
      <c r="BS16" s="120">
        <f>SUMIFS(Операции!$C:$C,Операции!$E:$E,$B16,Операции!$A:$A,BS$3,Операции!$D:$D,$B$2)</f>
        <v>0</v>
      </c>
      <c r="BT16" s="120">
        <f>SUMIFS(Операции!$C:$C,Операции!$E:$E,$B16,Операции!$A:$A,BT$3,Операции!$D:$D,$B$2)</f>
        <v>0</v>
      </c>
      <c r="BU16" s="120">
        <f>SUMIFS(Операции!$C:$C,Операции!$E:$E,$B16,Операции!$A:$A,BU$3,Операции!$D:$D,$B$2)</f>
        <v>0</v>
      </c>
      <c r="BV16" s="120">
        <f>SUMIFS(Операции!$C:$C,Операции!$E:$E,$B16,Операции!$A:$A,BV$3,Операции!$D:$D,$B$2)</f>
        <v>0</v>
      </c>
      <c r="BW16" s="120">
        <f>SUMIFS(Операции!$C:$C,Операции!$E:$E,$B16,Операции!$A:$A,BW$3,Операции!$D:$D,$B$2)</f>
        <v>0</v>
      </c>
      <c r="BX16" s="120">
        <f>SUMIFS(Операции!$C:$C,Операции!$E:$E,$B16,Операции!$A:$A,BX$3,Операции!$D:$D,$B$2)</f>
        <v>0</v>
      </c>
      <c r="BY16" s="120">
        <f>SUMIFS(Операции!$C:$C,Операции!$E:$E,$B16,Операции!$A:$A,BY$3,Операции!$D:$D,$B$2)</f>
        <v>0</v>
      </c>
      <c r="BZ16" s="120">
        <f>SUMIFS(Операции!$C:$C,Операции!$E:$E,$B16,Операции!$A:$A,BZ$3,Операции!$D:$D,$B$2)</f>
        <v>0</v>
      </c>
      <c r="CA16" s="120">
        <f>SUMIFS(Операции!$C:$C,Операции!$E:$E,$B16,Операции!$A:$A,CA$3,Операции!$D:$D,$B$2)</f>
        <v>0</v>
      </c>
      <c r="CB16" s="120">
        <f>SUMIFS(Операции!$C:$C,Операции!$E:$E,$B16,Операции!$A:$A,CB$3,Операции!$D:$D,$B$2)</f>
        <v>0</v>
      </c>
      <c r="CC16" s="120">
        <f>SUMIFS(Операции!$C:$C,Операции!$E:$E,$B16,Операции!$A:$A,CC$3,Операции!$D:$D,$B$2)</f>
        <v>0</v>
      </c>
      <c r="CD16" s="120">
        <f>SUMIFS(Операции!$C:$C,Операции!$E:$E,$B16,Операции!$A:$A,CD$3,Операции!$D:$D,$B$2)</f>
        <v>0</v>
      </c>
      <c r="CE16" s="120">
        <f>SUMIFS(Операции!$C:$C,Операции!$E:$E,$B16,Операции!$A:$A,CE$3,Операции!$D:$D,$B$2)</f>
        <v>0</v>
      </c>
      <c r="CF16" s="120">
        <f>SUMIFS(Операции!$C:$C,Операции!$E:$E,$B16,Операции!$A:$A,CF$3,Операции!$D:$D,$B$2)</f>
        <v>0</v>
      </c>
      <c r="CG16" s="120">
        <f>SUMIFS(Операции!$C:$C,Операции!$E:$E,$B16,Операции!$A:$A,CG$3,Операции!$D:$D,$B$2)</f>
        <v>0</v>
      </c>
      <c r="CH16" s="120">
        <f>SUMIFS(Операции!$C:$C,Операции!$E:$E,$B16,Операции!$A:$A,CH$3,Операции!$D:$D,$B$2)</f>
        <v>0</v>
      </c>
      <c r="CI16" s="120">
        <f>SUMIFS(Операции!$C:$C,Операции!$E:$E,$B16,Операции!$A:$A,CI$3,Операции!$D:$D,$B$2)</f>
        <v>0</v>
      </c>
      <c r="CJ16" s="120">
        <f>SUMIFS(Операции!$C:$C,Операции!$E:$E,$B16,Операции!$A:$A,CJ$3,Операции!$D:$D,$B$2)</f>
        <v>0</v>
      </c>
      <c r="CK16" s="120">
        <f>SUMIFS(Операции!$C:$C,Операции!$E:$E,$B16,Операции!$A:$A,CK$3,Операции!$D:$D,$B$2)</f>
        <v>0</v>
      </c>
      <c r="CL16" s="120">
        <f>SUMIFS(Операции!$C:$C,Операции!$E:$E,$B16,Операции!$A:$A,CL$3,Операции!$D:$D,$B$2)</f>
        <v>0</v>
      </c>
      <c r="CM16" s="120">
        <f>SUMIFS(Операции!$C:$C,Операции!$E:$E,$B16,Операции!$A:$A,CM$3,Операции!$D:$D,$B$2)</f>
        <v>0</v>
      </c>
      <c r="CN16" s="120">
        <f>SUMIFS(Операции!$C:$C,Операции!$E:$E,$B16,Операции!$A:$A,CN$3,Операции!$D:$D,$B$2)</f>
        <v>0</v>
      </c>
      <c r="CO16" s="120">
        <f>SUMIFS(Операции!$C:$C,Операции!$E:$E,$B16,Операции!$A:$A,CO$3,Операции!$D:$D,$B$2)</f>
        <v>0</v>
      </c>
      <c r="CP16" s="120">
        <f>SUMIFS(Операции!$C:$C,Операции!$E:$E,$B16,Операции!$A:$A,CP$3,Операции!$D:$D,$B$2)</f>
        <v>0</v>
      </c>
    </row>
    <row r="17" spans="1:94">
      <c r="A17" s="116">
        <v>14</v>
      </c>
      <c r="B17" s="117" t="str">
        <f>IF(Справочник!N15="","",Справочник!N15)</f>
        <v/>
      </c>
      <c r="C17" s="118">
        <f>SUM(D17:CP17)</f>
        <v>0</v>
      </c>
      <c r="D17" s="119">
        <f>SUMIFS(Операции!$C:$C,Операции!$E:$E,$B17,Операции!$A:$A,D$3,Операции!$D:$D,$B$2)</f>
        <v>0</v>
      </c>
      <c r="E17" s="119">
        <f>SUMIFS(Операции!$C:$C,Операции!$E:$E,$B17,Операции!$A:$A,E$3,Операции!$D:$D,$B$2)</f>
        <v>0</v>
      </c>
      <c r="F17" s="119">
        <f>SUMIFS(Операции!$C:$C,Операции!$E:$E,$B17,Операции!$A:$A,F$3,Операции!$D:$D,$B$2)</f>
        <v>0</v>
      </c>
      <c r="G17" s="119">
        <f>SUMIFS(Операции!$C:$C,Операции!$E:$E,$B17,Операции!$A:$A,G$3,Операции!$D:$D,$B$2)</f>
        <v>0</v>
      </c>
      <c r="H17" s="119">
        <f>SUMIFS(Операции!$C:$C,Операции!$E:$E,$B17,Операции!$A:$A,H$3,Операции!$D:$D,$B$2)</f>
        <v>0</v>
      </c>
      <c r="I17" s="119">
        <f>SUMIFS(Операции!$C:$C,Операции!$E:$E,$B17,Операции!$A:$A,I$3,Операции!$D:$D,$B$2)</f>
        <v>0</v>
      </c>
      <c r="J17" s="119">
        <f>SUMIFS(Операции!$C:$C,Операции!$E:$E,$B17,Операции!$A:$A,J$3,Операции!$D:$D,$B$2)</f>
        <v>0</v>
      </c>
      <c r="K17" s="119">
        <f>SUMIFS(Операции!$C:$C,Операции!$E:$E,$B17,Операции!$A:$A,K$3,Операции!$D:$D,$B$2)</f>
        <v>0</v>
      </c>
      <c r="L17" s="119">
        <f>SUMIFS(Операции!$C:$C,Операции!$E:$E,$B17,Операции!$A:$A,L$3,Операции!$D:$D,$B$2)</f>
        <v>0</v>
      </c>
      <c r="M17" s="119">
        <f>SUMIFS(Операции!$C:$C,Операции!$E:$E,$B17,Операции!$A:$A,M$3,Операции!$D:$D,$B$2)</f>
        <v>0</v>
      </c>
      <c r="N17" s="119">
        <f>SUMIFS(Операции!$C:$C,Операции!$E:$E,$B17,Операции!$A:$A,N$3,Операции!$D:$D,$B$2)</f>
        <v>0</v>
      </c>
      <c r="O17" s="119">
        <f>SUMIFS(Операции!$C:$C,Операции!$E:$E,$B17,Операции!$A:$A,O$3,Операции!$D:$D,$B$2)</f>
        <v>0</v>
      </c>
      <c r="P17" s="119">
        <f>SUMIFS(Операции!$C:$C,Операции!$E:$E,$B17,Операции!$A:$A,P$3,Операции!$D:$D,$B$2)</f>
        <v>0</v>
      </c>
      <c r="Q17" s="119">
        <f>SUMIFS(Операции!$C:$C,Операции!$E:$E,$B17,Операции!$A:$A,Q$3,Операции!$D:$D,$B$2)</f>
        <v>0</v>
      </c>
      <c r="R17" s="119">
        <f>SUMIFS(Операции!$C:$C,Операции!$E:$E,$B17,Операции!$A:$A,R$3,Операции!$D:$D,$B$2)</f>
        <v>0</v>
      </c>
      <c r="S17" s="119">
        <f>SUMIFS(Операции!$C:$C,Операции!$E:$E,$B17,Операции!$A:$A,S$3,Операции!$D:$D,$B$2)</f>
        <v>0</v>
      </c>
      <c r="T17" s="119">
        <f>SUMIFS(Операции!$C:$C,Операции!$E:$E,$B17,Операции!$A:$A,T$3,Операции!$D:$D,$B$2)</f>
        <v>0</v>
      </c>
      <c r="U17" s="119">
        <f>SUMIFS(Операции!$C:$C,Операции!$E:$E,$B17,Операции!$A:$A,U$3,Операции!$D:$D,$B$2)</f>
        <v>0</v>
      </c>
      <c r="V17" s="119">
        <f>SUMIFS(Операции!$C:$C,Операции!$E:$E,$B17,Операции!$A:$A,V$3,Операции!$D:$D,$B$2)</f>
        <v>0</v>
      </c>
      <c r="W17" s="119">
        <f>SUMIFS(Операции!$C:$C,Операции!$E:$E,$B17,Операции!$A:$A,W$3,Операции!$D:$D,$B$2)</f>
        <v>0</v>
      </c>
      <c r="X17" s="119">
        <f>SUMIFS(Операции!$C:$C,Операции!$E:$E,$B17,Операции!$A:$A,X$3,Операции!$D:$D,$B$2)</f>
        <v>0</v>
      </c>
      <c r="Y17" s="119">
        <f>SUMIFS(Операции!$C:$C,Операции!$E:$E,$B17,Операции!$A:$A,Y$3,Операции!$D:$D,$B$2)</f>
        <v>0</v>
      </c>
      <c r="Z17" s="119">
        <f>SUMIFS(Операции!$C:$C,Операции!$E:$E,$B17,Операции!$A:$A,Z$3,Операции!$D:$D,$B$2)</f>
        <v>0</v>
      </c>
      <c r="AA17" s="119">
        <f>SUMIFS(Операции!$C:$C,Операции!$E:$E,$B17,Операции!$A:$A,AA$3,Операции!$D:$D,$B$2)</f>
        <v>0</v>
      </c>
      <c r="AB17" s="119">
        <f>SUMIFS(Операции!$C:$C,Операции!$E:$E,$B17,Операции!$A:$A,AB$3,Операции!$D:$D,$B$2)</f>
        <v>0</v>
      </c>
      <c r="AC17" s="119">
        <f>SUMIFS(Операции!$C:$C,Операции!$E:$E,$B17,Операции!$A:$A,AC$3,Операции!$D:$D,$B$2)</f>
        <v>0</v>
      </c>
      <c r="AD17" s="119">
        <f>SUMIFS(Операции!$C:$C,Операции!$E:$E,$B17,Операции!$A:$A,AD$3,Операции!$D:$D,$B$2)</f>
        <v>0</v>
      </c>
      <c r="AE17" s="119">
        <f>SUMIFS(Операции!$C:$C,Операции!$E:$E,$B17,Операции!$A:$A,AE$3,Операции!$D:$D,$B$2)</f>
        <v>0</v>
      </c>
      <c r="AF17" s="119">
        <f>SUMIFS(Операции!$C:$C,Операции!$E:$E,$B17,Операции!$A:$A,AF$3,Операции!$D:$D,$B$2)</f>
        <v>0</v>
      </c>
      <c r="AG17" s="119">
        <f>SUMIFS(Операции!$C:$C,Операции!$E:$E,$B17,Операции!$A:$A,AG$3,Операции!$D:$D,$B$2)</f>
        <v>0</v>
      </c>
      <c r="AH17" s="119">
        <f>SUMIFS(Операции!$C:$C,Операции!$E:$E,$B17,Операции!$A:$A,AH$3,Операции!$D:$D,$B$2)</f>
        <v>0</v>
      </c>
      <c r="AI17" s="119">
        <f>SUMIFS(Операции!$C:$C,Операции!$E:$E,$B17,Операции!$A:$A,AI$3,Операции!$D:$D,$B$2)</f>
        <v>0</v>
      </c>
      <c r="AJ17" s="119">
        <f>SUMIFS(Операции!$C:$C,Операции!$E:$E,$B17,Операции!$A:$A,AJ$3,Операции!$D:$D,$B$2)</f>
        <v>0</v>
      </c>
      <c r="AK17" s="119">
        <f>SUMIFS(Операции!$C:$C,Операции!$E:$E,$B17,Операции!$A:$A,AK$3,Операции!$D:$D,$B$2)</f>
        <v>0</v>
      </c>
      <c r="AL17" s="119">
        <f>SUMIFS(Операции!$C:$C,Операции!$E:$E,$B17,Операции!$A:$A,AL$3,Операции!$D:$D,$B$2)</f>
        <v>0</v>
      </c>
      <c r="AM17" s="119">
        <f>SUMIFS(Операции!$C:$C,Операции!$E:$E,$B17,Операции!$A:$A,AM$3,Операции!$D:$D,$B$2)</f>
        <v>0</v>
      </c>
      <c r="AN17" s="119">
        <f>SUMIFS(Операции!$C:$C,Операции!$E:$E,$B17,Операции!$A:$A,AN$3,Операции!$D:$D,$B$2)</f>
        <v>0</v>
      </c>
      <c r="AO17" s="119">
        <f>SUMIFS(Операции!$C:$C,Операции!$E:$E,$B17,Операции!$A:$A,AO$3,Операции!$D:$D,$B$2)</f>
        <v>0</v>
      </c>
      <c r="AP17" s="119">
        <f>SUMIFS(Операции!$C:$C,Операции!$E:$E,$B17,Операции!$A:$A,AP$3,Операции!$D:$D,$B$2)</f>
        <v>0</v>
      </c>
      <c r="AQ17" s="119">
        <f>SUMIFS(Операции!$C:$C,Операции!$E:$E,$B17,Операции!$A:$A,AQ$3,Операции!$D:$D,$B$2)</f>
        <v>0</v>
      </c>
      <c r="AR17" s="119">
        <f>SUMIFS(Операции!$C:$C,Операции!$E:$E,$B17,Операции!$A:$A,AR$3,Операции!$D:$D,$B$2)</f>
        <v>0</v>
      </c>
      <c r="AS17" s="119">
        <f>SUMIFS(Операции!$C:$C,Операции!$E:$E,$B17,Операции!$A:$A,AS$3,Операции!$D:$D,$B$2)</f>
        <v>0</v>
      </c>
      <c r="AT17" s="119">
        <f>SUMIFS(Операции!$C:$C,Операции!$E:$E,$B17,Операции!$A:$A,AT$3,Операции!$D:$D,$B$2)</f>
        <v>0</v>
      </c>
      <c r="AU17" s="119">
        <f>SUMIFS(Операции!$C:$C,Операции!$E:$E,$B17,Операции!$A:$A,AU$3,Операции!$D:$D,$B$2)</f>
        <v>0</v>
      </c>
      <c r="AV17" s="119">
        <f>SUMIFS(Операции!$C:$C,Операции!$E:$E,$B17,Операции!$A:$A,AV$3,Операции!$D:$D,$B$2)</f>
        <v>0</v>
      </c>
      <c r="AW17" s="119">
        <f>SUMIFS(Операции!$C:$C,Операции!$E:$E,$B17,Операции!$A:$A,AW$3,Операции!$D:$D,$B$2)</f>
        <v>0</v>
      </c>
      <c r="AX17" s="119">
        <f>SUMIFS(Операции!$C:$C,Операции!$E:$E,$B17,Операции!$A:$A,AX$3,Операции!$D:$D,$B$2)</f>
        <v>0</v>
      </c>
      <c r="AY17" s="119">
        <f>SUMIFS(Операции!$C:$C,Операции!$E:$E,$B17,Операции!$A:$A,AY$3,Операции!$D:$D,$B$2)</f>
        <v>0</v>
      </c>
      <c r="AZ17" s="119">
        <f>SUMIFS(Операции!$C:$C,Операции!$E:$E,$B17,Операции!$A:$A,AZ$3,Операции!$D:$D,$B$2)</f>
        <v>0</v>
      </c>
      <c r="BA17" s="119">
        <f>SUMIFS(Операции!$C:$C,Операции!$E:$E,$B17,Операции!$A:$A,BA$3,Операции!$D:$D,$B$2)</f>
        <v>0</v>
      </c>
      <c r="BB17" s="119">
        <f>SUMIFS(Операции!$C:$C,Операции!$E:$E,$B17,Операции!$A:$A,BB$3,Операции!$D:$D,$B$2)</f>
        <v>0</v>
      </c>
      <c r="BC17" s="119">
        <f>SUMIFS(Операции!$C:$C,Операции!$E:$E,$B17,Операции!$A:$A,BC$3,Операции!$D:$D,$B$2)</f>
        <v>0</v>
      </c>
      <c r="BD17" s="119">
        <f>SUMIFS(Операции!$C:$C,Операции!$E:$E,$B17,Операции!$A:$A,BD$3,Операции!$D:$D,$B$2)</f>
        <v>0</v>
      </c>
      <c r="BE17" s="119">
        <f>SUMIFS(Операции!$C:$C,Операции!$E:$E,$B17,Операции!$A:$A,BE$3,Операции!$D:$D,$B$2)</f>
        <v>0</v>
      </c>
      <c r="BF17" s="119">
        <f>SUMIFS(Операции!$C:$C,Операции!$E:$E,$B17,Операции!$A:$A,BF$3,Операции!$D:$D,$B$2)</f>
        <v>0</v>
      </c>
      <c r="BG17" s="119">
        <f>SUMIFS(Операции!$C:$C,Операции!$E:$E,$B17,Операции!$A:$A,BG$3,Операции!$D:$D,$B$2)</f>
        <v>0</v>
      </c>
      <c r="BH17" s="119">
        <f>SUMIFS(Операции!$C:$C,Операции!$E:$E,$B17,Операции!$A:$A,BH$3,Операции!$D:$D,$B$2)</f>
        <v>0</v>
      </c>
      <c r="BI17" s="119">
        <f>SUMIFS(Операции!$C:$C,Операции!$E:$E,$B17,Операции!$A:$A,BI$3,Операции!$D:$D,$B$2)</f>
        <v>0</v>
      </c>
      <c r="BJ17" s="119">
        <f>SUMIFS(Операции!$C:$C,Операции!$E:$E,$B17,Операции!$A:$A,BJ$3,Операции!$D:$D,$B$2)</f>
        <v>0</v>
      </c>
      <c r="BK17" s="119">
        <f>SUMIFS(Операции!$C:$C,Операции!$E:$E,$B17,Операции!$A:$A,BK$3,Операции!$D:$D,$B$2)</f>
        <v>0</v>
      </c>
      <c r="BL17" s="119">
        <f>SUMIFS(Операции!$C:$C,Операции!$E:$E,$B17,Операции!$A:$A,BL$3,Операции!$D:$D,$B$2)</f>
        <v>0</v>
      </c>
      <c r="BM17" s="119">
        <f>SUMIFS(Операции!$C:$C,Операции!$E:$E,$B17,Операции!$A:$A,BM$3,Операции!$D:$D,$B$2)</f>
        <v>0</v>
      </c>
      <c r="BN17" s="119">
        <f>SUMIFS(Операции!$C:$C,Операции!$E:$E,$B17,Операции!$A:$A,BN$3,Операции!$D:$D,$B$2)</f>
        <v>0</v>
      </c>
      <c r="BO17" s="119">
        <f>SUMIFS(Операции!$C:$C,Операции!$E:$E,$B17,Операции!$A:$A,BO$3,Операции!$D:$D,$B$2)</f>
        <v>0</v>
      </c>
      <c r="BP17" s="119">
        <f>SUMIFS(Операции!$C:$C,Операции!$E:$E,$B17,Операции!$A:$A,BP$3,Операции!$D:$D,$B$2)</f>
        <v>0</v>
      </c>
      <c r="BQ17" s="119">
        <f>SUMIFS(Операции!$C:$C,Операции!$E:$E,$B17,Операции!$A:$A,BQ$3,Операции!$D:$D,$B$2)</f>
        <v>0</v>
      </c>
      <c r="BR17" s="119">
        <f>SUMIFS(Операции!$C:$C,Операции!$E:$E,$B17,Операции!$A:$A,BR$3,Операции!$D:$D,$B$2)</f>
        <v>0</v>
      </c>
      <c r="BS17" s="119">
        <f>SUMIFS(Операции!$C:$C,Операции!$E:$E,$B17,Операции!$A:$A,BS$3,Операции!$D:$D,$B$2)</f>
        <v>0</v>
      </c>
      <c r="BT17" s="119">
        <f>SUMIFS(Операции!$C:$C,Операции!$E:$E,$B17,Операции!$A:$A,BT$3,Операции!$D:$D,$B$2)</f>
        <v>0</v>
      </c>
      <c r="BU17" s="119">
        <f>SUMIFS(Операции!$C:$C,Операции!$E:$E,$B17,Операции!$A:$A,BU$3,Операции!$D:$D,$B$2)</f>
        <v>0</v>
      </c>
      <c r="BV17" s="119">
        <f>SUMIFS(Операции!$C:$C,Операции!$E:$E,$B17,Операции!$A:$A,BV$3,Операции!$D:$D,$B$2)</f>
        <v>0</v>
      </c>
      <c r="BW17" s="119">
        <f>SUMIFS(Операции!$C:$C,Операции!$E:$E,$B17,Операции!$A:$A,BW$3,Операции!$D:$D,$B$2)</f>
        <v>0</v>
      </c>
      <c r="BX17" s="119">
        <f>SUMIFS(Операции!$C:$C,Операции!$E:$E,$B17,Операции!$A:$A,BX$3,Операции!$D:$D,$B$2)</f>
        <v>0</v>
      </c>
      <c r="BY17" s="119">
        <f>SUMIFS(Операции!$C:$C,Операции!$E:$E,$B17,Операции!$A:$A,BY$3,Операции!$D:$D,$B$2)</f>
        <v>0</v>
      </c>
      <c r="BZ17" s="119">
        <f>SUMIFS(Операции!$C:$C,Операции!$E:$E,$B17,Операции!$A:$A,BZ$3,Операции!$D:$D,$B$2)</f>
        <v>0</v>
      </c>
      <c r="CA17" s="119">
        <f>SUMIFS(Операции!$C:$C,Операции!$E:$E,$B17,Операции!$A:$A,CA$3,Операции!$D:$D,$B$2)</f>
        <v>0</v>
      </c>
      <c r="CB17" s="119">
        <f>SUMIFS(Операции!$C:$C,Операции!$E:$E,$B17,Операции!$A:$A,CB$3,Операции!$D:$D,$B$2)</f>
        <v>0</v>
      </c>
      <c r="CC17" s="119">
        <f>SUMIFS(Операции!$C:$C,Операции!$E:$E,$B17,Операции!$A:$A,CC$3,Операции!$D:$D,$B$2)</f>
        <v>0</v>
      </c>
      <c r="CD17" s="119">
        <f>SUMIFS(Операции!$C:$C,Операции!$E:$E,$B17,Операции!$A:$A,CD$3,Операции!$D:$D,$B$2)</f>
        <v>0</v>
      </c>
      <c r="CE17" s="119">
        <f>SUMIFS(Операции!$C:$C,Операции!$E:$E,$B17,Операции!$A:$A,CE$3,Операции!$D:$D,$B$2)</f>
        <v>0</v>
      </c>
      <c r="CF17" s="119">
        <f>SUMIFS(Операции!$C:$C,Операции!$E:$E,$B17,Операции!$A:$A,CF$3,Операции!$D:$D,$B$2)</f>
        <v>0</v>
      </c>
      <c r="CG17" s="119">
        <f>SUMIFS(Операции!$C:$C,Операции!$E:$E,$B17,Операции!$A:$A,CG$3,Операции!$D:$D,$B$2)</f>
        <v>0</v>
      </c>
      <c r="CH17" s="119">
        <f>SUMIFS(Операции!$C:$C,Операции!$E:$E,$B17,Операции!$A:$A,CH$3,Операции!$D:$D,$B$2)</f>
        <v>0</v>
      </c>
      <c r="CI17" s="119">
        <f>SUMIFS(Операции!$C:$C,Операции!$E:$E,$B17,Операции!$A:$A,CI$3,Операции!$D:$D,$B$2)</f>
        <v>0</v>
      </c>
      <c r="CJ17" s="119">
        <f>SUMIFS(Операции!$C:$C,Операции!$E:$E,$B17,Операции!$A:$A,CJ$3,Операции!$D:$D,$B$2)</f>
        <v>0</v>
      </c>
      <c r="CK17" s="119">
        <f>SUMIFS(Операции!$C:$C,Операции!$E:$E,$B17,Операции!$A:$A,CK$3,Операции!$D:$D,$B$2)</f>
        <v>0</v>
      </c>
      <c r="CL17" s="119">
        <f>SUMIFS(Операции!$C:$C,Операции!$E:$E,$B17,Операции!$A:$A,CL$3,Операции!$D:$D,$B$2)</f>
        <v>0</v>
      </c>
      <c r="CM17" s="119">
        <f>SUMIFS(Операции!$C:$C,Операции!$E:$E,$B17,Операции!$A:$A,CM$3,Операции!$D:$D,$B$2)</f>
        <v>0</v>
      </c>
      <c r="CN17" s="119">
        <f>SUMIFS(Операции!$C:$C,Операции!$E:$E,$B17,Операции!$A:$A,CN$3,Операции!$D:$D,$B$2)</f>
        <v>0</v>
      </c>
      <c r="CO17" s="119">
        <f>SUMIFS(Операции!$C:$C,Операции!$E:$E,$B17,Операции!$A:$A,CO$3,Операции!$D:$D,$B$2)</f>
        <v>0</v>
      </c>
      <c r="CP17" s="119">
        <f>SUMIFS(Операции!$C:$C,Операции!$E:$E,$B17,Операции!$A:$A,CP$3,Операции!$D:$D,$B$2)</f>
        <v>0</v>
      </c>
    </row>
    <row r="18" spans="1:94">
      <c r="A18" s="113">
        <v>15</v>
      </c>
      <c r="B18" s="114" t="str">
        <f>IF(Справочник!N16="","",Справочник!N16)</f>
        <v/>
      </c>
      <c r="C18" s="115">
        <f>SUM(D18:CP18)</f>
        <v>0</v>
      </c>
      <c r="D18" s="120">
        <f>SUMIFS(Операции!$C:$C,Операции!$E:$E,$B18,Операции!$A:$A,D$3,Операции!$D:$D,$B$2)</f>
        <v>0</v>
      </c>
      <c r="E18" s="120">
        <f>SUMIFS(Операции!$C:$C,Операции!$E:$E,$B18,Операции!$A:$A,E$3,Операции!$D:$D,$B$2)</f>
        <v>0</v>
      </c>
      <c r="F18" s="120">
        <f>SUMIFS(Операции!$C:$C,Операции!$E:$E,$B18,Операции!$A:$A,F$3,Операции!$D:$D,$B$2)</f>
        <v>0</v>
      </c>
      <c r="G18" s="120">
        <f>SUMIFS(Операции!$C:$C,Операции!$E:$E,$B18,Операции!$A:$A,G$3,Операции!$D:$D,$B$2)</f>
        <v>0</v>
      </c>
      <c r="H18" s="120">
        <f>SUMIFS(Операции!$C:$C,Операции!$E:$E,$B18,Операции!$A:$A,H$3,Операции!$D:$D,$B$2)</f>
        <v>0</v>
      </c>
      <c r="I18" s="120">
        <f>SUMIFS(Операции!$C:$C,Операции!$E:$E,$B18,Операции!$A:$A,I$3,Операции!$D:$D,$B$2)</f>
        <v>0</v>
      </c>
      <c r="J18" s="120">
        <f>SUMIFS(Операции!$C:$C,Операции!$E:$E,$B18,Операции!$A:$A,J$3,Операции!$D:$D,$B$2)</f>
        <v>0</v>
      </c>
      <c r="K18" s="120">
        <f>SUMIFS(Операции!$C:$C,Операции!$E:$E,$B18,Операции!$A:$A,K$3,Операции!$D:$D,$B$2)</f>
        <v>0</v>
      </c>
      <c r="L18" s="120">
        <f>SUMIFS(Операции!$C:$C,Операции!$E:$E,$B18,Операции!$A:$A,L$3,Операции!$D:$D,$B$2)</f>
        <v>0</v>
      </c>
      <c r="M18" s="120">
        <f>SUMIFS(Операции!$C:$C,Операции!$E:$E,$B18,Операции!$A:$A,M$3,Операции!$D:$D,$B$2)</f>
        <v>0</v>
      </c>
      <c r="N18" s="120">
        <f>SUMIFS(Операции!$C:$C,Операции!$E:$E,$B18,Операции!$A:$A,N$3,Операции!$D:$D,$B$2)</f>
        <v>0</v>
      </c>
      <c r="O18" s="120">
        <f>SUMIFS(Операции!$C:$C,Операции!$E:$E,$B18,Операции!$A:$A,O$3,Операции!$D:$D,$B$2)</f>
        <v>0</v>
      </c>
      <c r="P18" s="120">
        <f>SUMIFS(Операции!$C:$C,Операции!$E:$E,$B18,Операции!$A:$A,P$3,Операции!$D:$D,$B$2)</f>
        <v>0</v>
      </c>
      <c r="Q18" s="120">
        <f>SUMIFS(Операции!$C:$C,Операции!$E:$E,$B18,Операции!$A:$A,Q$3,Операции!$D:$D,$B$2)</f>
        <v>0</v>
      </c>
      <c r="R18" s="120">
        <f>SUMIFS(Операции!$C:$C,Операции!$E:$E,$B18,Операции!$A:$A,R$3,Операции!$D:$D,$B$2)</f>
        <v>0</v>
      </c>
      <c r="S18" s="120">
        <f>SUMIFS(Операции!$C:$C,Операции!$E:$E,$B18,Операции!$A:$A,S$3,Операции!$D:$D,$B$2)</f>
        <v>0</v>
      </c>
      <c r="T18" s="120">
        <f>SUMIFS(Операции!$C:$C,Операции!$E:$E,$B18,Операции!$A:$A,T$3,Операции!$D:$D,$B$2)</f>
        <v>0</v>
      </c>
      <c r="U18" s="120">
        <f>SUMIFS(Операции!$C:$C,Операции!$E:$E,$B18,Операции!$A:$A,U$3,Операции!$D:$D,$B$2)</f>
        <v>0</v>
      </c>
      <c r="V18" s="120">
        <f>SUMIFS(Операции!$C:$C,Операции!$E:$E,$B18,Операции!$A:$A,V$3,Операции!$D:$D,$B$2)</f>
        <v>0</v>
      </c>
      <c r="W18" s="120">
        <f>SUMIFS(Операции!$C:$C,Операции!$E:$E,$B18,Операции!$A:$A,W$3,Операции!$D:$D,$B$2)</f>
        <v>0</v>
      </c>
      <c r="X18" s="120">
        <f>SUMIFS(Операции!$C:$C,Операции!$E:$E,$B18,Операции!$A:$A,X$3,Операции!$D:$D,$B$2)</f>
        <v>0</v>
      </c>
      <c r="Y18" s="120">
        <f>SUMIFS(Операции!$C:$C,Операции!$E:$E,$B18,Операции!$A:$A,Y$3,Операции!$D:$D,$B$2)</f>
        <v>0</v>
      </c>
      <c r="Z18" s="120">
        <f>SUMIFS(Операции!$C:$C,Операции!$E:$E,$B18,Операции!$A:$A,Z$3,Операции!$D:$D,$B$2)</f>
        <v>0</v>
      </c>
      <c r="AA18" s="120">
        <f>SUMIFS(Операции!$C:$C,Операции!$E:$E,$B18,Операции!$A:$A,AA$3,Операции!$D:$D,$B$2)</f>
        <v>0</v>
      </c>
      <c r="AB18" s="120">
        <f>SUMIFS(Операции!$C:$C,Операции!$E:$E,$B18,Операции!$A:$A,AB$3,Операции!$D:$D,$B$2)</f>
        <v>0</v>
      </c>
      <c r="AC18" s="120">
        <f>SUMIFS(Операции!$C:$C,Операции!$E:$E,$B18,Операции!$A:$A,AC$3,Операции!$D:$D,$B$2)</f>
        <v>0</v>
      </c>
      <c r="AD18" s="120">
        <f>SUMIFS(Операции!$C:$C,Операции!$E:$E,$B18,Операции!$A:$A,AD$3,Операции!$D:$D,$B$2)</f>
        <v>0</v>
      </c>
      <c r="AE18" s="120">
        <f>SUMIFS(Операции!$C:$C,Операции!$E:$E,$B18,Операции!$A:$A,AE$3,Операции!$D:$D,$B$2)</f>
        <v>0</v>
      </c>
      <c r="AF18" s="120">
        <f>SUMIFS(Операции!$C:$C,Операции!$E:$E,$B18,Операции!$A:$A,AF$3,Операции!$D:$D,$B$2)</f>
        <v>0</v>
      </c>
      <c r="AG18" s="120">
        <f>SUMIFS(Операции!$C:$C,Операции!$E:$E,$B18,Операции!$A:$A,AG$3,Операции!$D:$D,$B$2)</f>
        <v>0</v>
      </c>
      <c r="AH18" s="120">
        <f>SUMIFS(Операции!$C:$C,Операции!$E:$E,$B18,Операции!$A:$A,AH$3,Операции!$D:$D,$B$2)</f>
        <v>0</v>
      </c>
      <c r="AI18" s="120">
        <f>SUMIFS(Операции!$C:$C,Операции!$E:$E,$B18,Операции!$A:$A,AI$3,Операции!$D:$D,$B$2)</f>
        <v>0</v>
      </c>
      <c r="AJ18" s="120">
        <f>SUMIFS(Операции!$C:$C,Операции!$E:$E,$B18,Операции!$A:$A,AJ$3,Операции!$D:$D,$B$2)</f>
        <v>0</v>
      </c>
      <c r="AK18" s="120">
        <f>SUMIFS(Операции!$C:$C,Операции!$E:$E,$B18,Операции!$A:$A,AK$3,Операции!$D:$D,$B$2)</f>
        <v>0</v>
      </c>
      <c r="AL18" s="120">
        <f>SUMIFS(Операции!$C:$C,Операции!$E:$E,$B18,Операции!$A:$A,AL$3,Операции!$D:$D,$B$2)</f>
        <v>0</v>
      </c>
      <c r="AM18" s="120">
        <f>SUMIFS(Операции!$C:$C,Операции!$E:$E,$B18,Операции!$A:$A,AM$3,Операции!$D:$D,$B$2)</f>
        <v>0</v>
      </c>
      <c r="AN18" s="120">
        <f>SUMIFS(Операции!$C:$C,Операции!$E:$E,$B18,Операции!$A:$A,AN$3,Операции!$D:$D,$B$2)</f>
        <v>0</v>
      </c>
      <c r="AO18" s="120">
        <f>SUMIFS(Операции!$C:$C,Операции!$E:$E,$B18,Операции!$A:$A,AO$3,Операции!$D:$D,$B$2)</f>
        <v>0</v>
      </c>
      <c r="AP18" s="120">
        <f>SUMIFS(Операции!$C:$C,Операции!$E:$E,$B18,Операции!$A:$A,AP$3,Операции!$D:$D,$B$2)</f>
        <v>0</v>
      </c>
      <c r="AQ18" s="120">
        <f>SUMIFS(Операции!$C:$C,Операции!$E:$E,$B18,Операции!$A:$A,AQ$3,Операции!$D:$D,$B$2)</f>
        <v>0</v>
      </c>
      <c r="AR18" s="120">
        <f>SUMIFS(Операции!$C:$C,Операции!$E:$E,$B18,Операции!$A:$A,AR$3,Операции!$D:$D,$B$2)</f>
        <v>0</v>
      </c>
      <c r="AS18" s="120">
        <f>SUMIFS(Операции!$C:$C,Операции!$E:$E,$B18,Операции!$A:$A,AS$3,Операции!$D:$D,$B$2)</f>
        <v>0</v>
      </c>
      <c r="AT18" s="120">
        <f>SUMIFS(Операции!$C:$C,Операции!$E:$E,$B18,Операции!$A:$A,AT$3,Операции!$D:$D,$B$2)</f>
        <v>0</v>
      </c>
      <c r="AU18" s="120">
        <f>SUMIFS(Операции!$C:$C,Операции!$E:$E,$B18,Операции!$A:$A,AU$3,Операции!$D:$D,$B$2)</f>
        <v>0</v>
      </c>
      <c r="AV18" s="120">
        <f>SUMIFS(Операции!$C:$C,Операции!$E:$E,$B18,Операции!$A:$A,AV$3,Операции!$D:$D,$B$2)</f>
        <v>0</v>
      </c>
      <c r="AW18" s="120">
        <f>SUMIFS(Операции!$C:$C,Операции!$E:$E,$B18,Операции!$A:$A,AW$3,Операции!$D:$D,$B$2)</f>
        <v>0</v>
      </c>
      <c r="AX18" s="120">
        <f>SUMIFS(Операции!$C:$C,Операции!$E:$E,$B18,Операции!$A:$A,AX$3,Операции!$D:$D,$B$2)</f>
        <v>0</v>
      </c>
      <c r="AY18" s="120">
        <f>SUMIFS(Операции!$C:$C,Операции!$E:$E,$B18,Операции!$A:$A,AY$3,Операции!$D:$D,$B$2)</f>
        <v>0</v>
      </c>
      <c r="AZ18" s="120">
        <f>SUMIFS(Операции!$C:$C,Операции!$E:$E,$B18,Операции!$A:$A,AZ$3,Операции!$D:$D,$B$2)</f>
        <v>0</v>
      </c>
      <c r="BA18" s="120">
        <f>SUMIFS(Операции!$C:$C,Операции!$E:$E,$B18,Операции!$A:$A,BA$3,Операции!$D:$D,$B$2)</f>
        <v>0</v>
      </c>
      <c r="BB18" s="120">
        <f>SUMIFS(Операции!$C:$C,Операции!$E:$E,$B18,Операции!$A:$A,BB$3,Операции!$D:$D,$B$2)</f>
        <v>0</v>
      </c>
      <c r="BC18" s="120">
        <f>SUMIFS(Операции!$C:$C,Операции!$E:$E,$B18,Операции!$A:$A,BC$3,Операции!$D:$D,$B$2)</f>
        <v>0</v>
      </c>
      <c r="BD18" s="120">
        <f>SUMIFS(Операции!$C:$C,Операции!$E:$E,$B18,Операции!$A:$A,BD$3,Операции!$D:$D,$B$2)</f>
        <v>0</v>
      </c>
      <c r="BE18" s="120">
        <f>SUMIFS(Операции!$C:$C,Операции!$E:$E,$B18,Операции!$A:$A,BE$3,Операции!$D:$D,$B$2)</f>
        <v>0</v>
      </c>
      <c r="BF18" s="120">
        <f>SUMIFS(Операции!$C:$C,Операции!$E:$E,$B18,Операции!$A:$A,BF$3,Операции!$D:$D,$B$2)</f>
        <v>0</v>
      </c>
      <c r="BG18" s="120">
        <f>SUMIFS(Операции!$C:$C,Операции!$E:$E,$B18,Операции!$A:$A,BG$3,Операции!$D:$D,$B$2)</f>
        <v>0</v>
      </c>
      <c r="BH18" s="120">
        <f>SUMIFS(Операции!$C:$C,Операции!$E:$E,$B18,Операции!$A:$A,BH$3,Операции!$D:$D,$B$2)</f>
        <v>0</v>
      </c>
      <c r="BI18" s="120">
        <f>SUMIFS(Операции!$C:$C,Операции!$E:$E,$B18,Операции!$A:$A,BI$3,Операции!$D:$D,$B$2)</f>
        <v>0</v>
      </c>
      <c r="BJ18" s="120">
        <f>SUMIFS(Операции!$C:$C,Операции!$E:$E,$B18,Операции!$A:$A,BJ$3,Операции!$D:$D,$B$2)</f>
        <v>0</v>
      </c>
      <c r="BK18" s="120">
        <f>SUMIFS(Операции!$C:$C,Операции!$E:$E,$B18,Операции!$A:$A,BK$3,Операции!$D:$D,$B$2)</f>
        <v>0</v>
      </c>
      <c r="BL18" s="120">
        <f>SUMIFS(Операции!$C:$C,Операции!$E:$E,$B18,Операции!$A:$A,BL$3,Операции!$D:$D,$B$2)</f>
        <v>0</v>
      </c>
      <c r="BM18" s="120">
        <f>SUMIFS(Операции!$C:$C,Операции!$E:$E,$B18,Операции!$A:$A,BM$3,Операции!$D:$D,$B$2)</f>
        <v>0</v>
      </c>
      <c r="BN18" s="120">
        <f>SUMIFS(Операции!$C:$C,Операции!$E:$E,$B18,Операции!$A:$A,BN$3,Операции!$D:$D,$B$2)</f>
        <v>0</v>
      </c>
      <c r="BO18" s="120">
        <f>SUMIFS(Операции!$C:$C,Операции!$E:$E,$B18,Операции!$A:$A,BO$3,Операции!$D:$D,$B$2)</f>
        <v>0</v>
      </c>
      <c r="BP18" s="120">
        <f>SUMIFS(Операции!$C:$C,Операции!$E:$E,$B18,Операции!$A:$A,BP$3,Операции!$D:$D,$B$2)</f>
        <v>0</v>
      </c>
      <c r="BQ18" s="120">
        <f>SUMIFS(Операции!$C:$C,Операции!$E:$E,$B18,Операции!$A:$A,BQ$3,Операции!$D:$D,$B$2)</f>
        <v>0</v>
      </c>
      <c r="BR18" s="120">
        <f>SUMIFS(Операции!$C:$C,Операции!$E:$E,$B18,Операции!$A:$A,BR$3,Операции!$D:$D,$B$2)</f>
        <v>0</v>
      </c>
      <c r="BS18" s="120">
        <f>SUMIFS(Операции!$C:$C,Операции!$E:$E,$B18,Операции!$A:$A,BS$3,Операции!$D:$D,$B$2)</f>
        <v>0</v>
      </c>
      <c r="BT18" s="120">
        <f>SUMIFS(Операции!$C:$C,Операции!$E:$E,$B18,Операции!$A:$A,BT$3,Операции!$D:$D,$B$2)</f>
        <v>0</v>
      </c>
      <c r="BU18" s="120">
        <f>SUMIFS(Операции!$C:$C,Операции!$E:$E,$B18,Операции!$A:$A,BU$3,Операции!$D:$D,$B$2)</f>
        <v>0</v>
      </c>
      <c r="BV18" s="120">
        <f>SUMIFS(Операции!$C:$C,Операции!$E:$E,$B18,Операции!$A:$A,BV$3,Операции!$D:$D,$B$2)</f>
        <v>0</v>
      </c>
      <c r="BW18" s="120">
        <f>SUMIFS(Операции!$C:$C,Операции!$E:$E,$B18,Операции!$A:$A,BW$3,Операции!$D:$D,$B$2)</f>
        <v>0</v>
      </c>
      <c r="BX18" s="120">
        <f>SUMIFS(Операции!$C:$C,Операции!$E:$E,$B18,Операции!$A:$A,BX$3,Операции!$D:$D,$B$2)</f>
        <v>0</v>
      </c>
      <c r="BY18" s="120">
        <f>SUMIFS(Операции!$C:$C,Операции!$E:$E,$B18,Операции!$A:$A,BY$3,Операции!$D:$D,$B$2)</f>
        <v>0</v>
      </c>
      <c r="BZ18" s="120">
        <f>SUMIFS(Операции!$C:$C,Операции!$E:$E,$B18,Операции!$A:$A,BZ$3,Операции!$D:$D,$B$2)</f>
        <v>0</v>
      </c>
      <c r="CA18" s="120">
        <f>SUMIFS(Операции!$C:$C,Операции!$E:$E,$B18,Операции!$A:$A,CA$3,Операции!$D:$D,$B$2)</f>
        <v>0</v>
      </c>
      <c r="CB18" s="120">
        <f>SUMIFS(Операции!$C:$C,Операции!$E:$E,$B18,Операции!$A:$A,CB$3,Операции!$D:$D,$B$2)</f>
        <v>0</v>
      </c>
      <c r="CC18" s="120">
        <f>SUMIFS(Операции!$C:$C,Операции!$E:$E,$B18,Операции!$A:$A,CC$3,Операции!$D:$D,$B$2)</f>
        <v>0</v>
      </c>
      <c r="CD18" s="120">
        <f>SUMIFS(Операции!$C:$C,Операции!$E:$E,$B18,Операции!$A:$A,CD$3,Операции!$D:$D,$B$2)</f>
        <v>0</v>
      </c>
      <c r="CE18" s="120">
        <f>SUMIFS(Операции!$C:$C,Операции!$E:$E,$B18,Операции!$A:$A,CE$3,Операции!$D:$D,$B$2)</f>
        <v>0</v>
      </c>
      <c r="CF18" s="120">
        <f>SUMIFS(Операции!$C:$C,Операции!$E:$E,$B18,Операции!$A:$A,CF$3,Операции!$D:$D,$B$2)</f>
        <v>0</v>
      </c>
      <c r="CG18" s="120">
        <f>SUMIFS(Операции!$C:$C,Операции!$E:$E,$B18,Операции!$A:$A,CG$3,Операции!$D:$D,$B$2)</f>
        <v>0</v>
      </c>
      <c r="CH18" s="120">
        <f>SUMIFS(Операции!$C:$C,Операции!$E:$E,$B18,Операции!$A:$A,CH$3,Операции!$D:$D,$B$2)</f>
        <v>0</v>
      </c>
      <c r="CI18" s="120">
        <f>SUMIFS(Операции!$C:$C,Операции!$E:$E,$B18,Операции!$A:$A,CI$3,Операции!$D:$D,$B$2)</f>
        <v>0</v>
      </c>
      <c r="CJ18" s="120">
        <f>SUMIFS(Операции!$C:$C,Операции!$E:$E,$B18,Операции!$A:$A,CJ$3,Операции!$D:$D,$B$2)</f>
        <v>0</v>
      </c>
      <c r="CK18" s="120">
        <f>SUMIFS(Операции!$C:$C,Операции!$E:$E,$B18,Операции!$A:$A,CK$3,Операции!$D:$D,$B$2)</f>
        <v>0</v>
      </c>
      <c r="CL18" s="120">
        <f>SUMIFS(Операции!$C:$C,Операции!$E:$E,$B18,Операции!$A:$A,CL$3,Операции!$D:$D,$B$2)</f>
        <v>0</v>
      </c>
      <c r="CM18" s="120">
        <f>SUMIFS(Операции!$C:$C,Операции!$E:$E,$B18,Операции!$A:$A,CM$3,Операции!$D:$D,$B$2)</f>
        <v>0</v>
      </c>
      <c r="CN18" s="120">
        <f>SUMIFS(Операции!$C:$C,Операции!$E:$E,$B18,Операции!$A:$A,CN$3,Операции!$D:$D,$B$2)</f>
        <v>0</v>
      </c>
      <c r="CO18" s="120">
        <f>SUMIFS(Операции!$C:$C,Операции!$E:$E,$B18,Операции!$A:$A,CO$3,Операции!$D:$D,$B$2)</f>
        <v>0</v>
      </c>
      <c r="CP18" s="120">
        <f>SUMIFS(Операции!$C:$C,Операции!$E:$E,$B18,Операции!$A:$A,CP$3,Операции!$D:$D,$B$2)</f>
        <v>0</v>
      </c>
    </row>
    <row r="19" spans="1:94">
      <c r="A19" s="116">
        <v>16</v>
      </c>
      <c r="B19" s="117" t="str">
        <f>IF(Справочник!N17="","",Справочник!N17)</f>
        <v/>
      </c>
      <c r="C19" s="118">
        <f>SUM(D19:CP19)</f>
        <v>0</v>
      </c>
      <c r="D19" s="119">
        <f>SUMIFS(Операции!$C:$C,Операции!$E:$E,$B19,Операции!$A:$A,D$3,Операции!$D:$D,$B$2)</f>
        <v>0</v>
      </c>
      <c r="E19" s="119">
        <f>SUMIFS(Операции!$C:$C,Операции!$E:$E,$B19,Операции!$A:$A,E$3,Операции!$D:$D,$B$2)</f>
        <v>0</v>
      </c>
      <c r="F19" s="119">
        <f>SUMIFS(Операции!$C:$C,Операции!$E:$E,$B19,Операции!$A:$A,F$3,Операции!$D:$D,$B$2)</f>
        <v>0</v>
      </c>
      <c r="G19" s="119">
        <f>SUMIFS(Операции!$C:$C,Операции!$E:$E,$B19,Операции!$A:$A,G$3,Операции!$D:$D,$B$2)</f>
        <v>0</v>
      </c>
      <c r="H19" s="119">
        <f>SUMIFS(Операции!$C:$C,Операции!$E:$E,$B19,Операции!$A:$A,H$3,Операции!$D:$D,$B$2)</f>
        <v>0</v>
      </c>
      <c r="I19" s="119">
        <f>SUMIFS(Операции!$C:$C,Операции!$E:$E,$B19,Операции!$A:$A,I$3,Операции!$D:$D,$B$2)</f>
        <v>0</v>
      </c>
      <c r="J19" s="119">
        <f>SUMIFS(Операции!$C:$C,Операции!$E:$E,$B19,Операции!$A:$A,J$3,Операции!$D:$D,$B$2)</f>
        <v>0</v>
      </c>
      <c r="K19" s="119">
        <f>SUMIFS(Операции!$C:$C,Операции!$E:$E,$B19,Операции!$A:$A,K$3,Операции!$D:$D,$B$2)</f>
        <v>0</v>
      </c>
      <c r="L19" s="119">
        <f>SUMIFS(Операции!$C:$C,Операции!$E:$E,$B19,Операции!$A:$A,L$3,Операции!$D:$D,$B$2)</f>
        <v>0</v>
      </c>
      <c r="M19" s="119">
        <f>SUMIFS(Операции!$C:$C,Операции!$E:$E,$B19,Операции!$A:$A,M$3,Операции!$D:$D,$B$2)</f>
        <v>0</v>
      </c>
      <c r="N19" s="119">
        <f>SUMIFS(Операции!$C:$C,Операции!$E:$E,$B19,Операции!$A:$A,N$3,Операции!$D:$D,$B$2)</f>
        <v>0</v>
      </c>
      <c r="O19" s="119">
        <f>SUMIFS(Операции!$C:$C,Операции!$E:$E,$B19,Операции!$A:$A,O$3,Операции!$D:$D,$B$2)</f>
        <v>0</v>
      </c>
      <c r="P19" s="119">
        <f>SUMIFS(Операции!$C:$C,Операции!$E:$E,$B19,Операции!$A:$A,P$3,Операции!$D:$D,$B$2)</f>
        <v>0</v>
      </c>
      <c r="Q19" s="119">
        <f>SUMIFS(Операции!$C:$C,Операции!$E:$E,$B19,Операции!$A:$A,Q$3,Операции!$D:$D,$B$2)</f>
        <v>0</v>
      </c>
      <c r="R19" s="119">
        <f>SUMIFS(Операции!$C:$C,Операции!$E:$E,$B19,Операции!$A:$A,R$3,Операции!$D:$D,$B$2)</f>
        <v>0</v>
      </c>
      <c r="S19" s="119">
        <f>SUMIFS(Операции!$C:$C,Операции!$E:$E,$B19,Операции!$A:$A,S$3,Операции!$D:$D,$B$2)</f>
        <v>0</v>
      </c>
      <c r="T19" s="119">
        <f>SUMIFS(Операции!$C:$C,Операции!$E:$E,$B19,Операции!$A:$A,T$3,Операции!$D:$D,$B$2)</f>
        <v>0</v>
      </c>
      <c r="U19" s="119">
        <f>SUMIFS(Операции!$C:$C,Операции!$E:$E,$B19,Операции!$A:$A,U$3,Операции!$D:$D,$B$2)</f>
        <v>0</v>
      </c>
      <c r="V19" s="119">
        <f>SUMIFS(Операции!$C:$C,Операции!$E:$E,$B19,Операции!$A:$A,V$3,Операции!$D:$D,$B$2)</f>
        <v>0</v>
      </c>
      <c r="W19" s="119">
        <f>SUMIFS(Операции!$C:$C,Операции!$E:$E,$B19,Операции!$A:$A,W$3,Операции!$D:$D,$B$2)</f>
        <v>0</v>
      </c>
      <c r="X19" s="119">
        <f>SUMIFS(Операции!$C:$C,Операции!$E:$E,$B19,Операции!$A:$A,X$3,Операции!$D:$D,$B$2)</f>
        <v>0</v>
      </c>
      <c r="Y19" s="119">
        <f>SUMIFS(Операции!$C:$C,Операции!$E:$E,$B19,Операции!$A:$A,Y$3,Операции!$D:$D,$B$2)</f>
        <v>0</v>
      </c>
      <c r="Z19" s="119">
        <f>SUMIFS(Операции!$C:$C,Операции!$E:$E,$B19,Операции!$A:$A,Z$3,Операции!$D:$D,$B$2)</f>
        <v>0</v>
      </c>
      <c r="AA19" s="119">
        <f>SUMIFS(Операции!$C:$C,Операции!$E:$E,$B19,Операции!$A:$A,AA$3,Операции!$D:$D,$B$2)</f>
        <v>0</v>
      </c>
      <c r="AB19" s="119">
        <f>SUMIFS(Операции!$C:$C,Операции!$E:$E,$B19,Операции!$A:$A,AB$3,Операции!$D:$D,$B$2)</f>
        <v>0</v>
      </c>
      <c r="AC19" s="119">
        <f>SUMIFS(Операции!$C:$C,Операции!$E:$E,$B19,Операции!$A:$A,AC$3,Операции!$D:$D,$B$2)</f>
        <v>0</v>
      </c>
      <c r="AD19" s="119">
        <f>SUMIFS(Операции!$C:$C,Операции!$E:$E,$B19,Операции!$A:$A,AD$3,Операции!$D:$D,$B$2)</f>
        <v>0</v>
      </c>
      <c r="AE19" s="119">
        <f>SUMIFS(Операции!$C:$C,Операции!$E:$E,$B19,Операции!$A:$A,AE$3,Операции!$D:$D,$B$2)</f>
        <v>0</v>
      </c>
      <c r="AF19" s="119">
        <f>SUMIFS(Операции!$C:$C,Операции!$E:$E,$B19,Операции!$A:$A,AF$3,Операции!$D:$D,$B$2)</f>
        <v>0</v>
      </c>
      <c r="AG19" s="119">
        <f>SUMIFS(Операции!$C:$C,Операции!$E:$E,$B19,Операции!$A:$A,AG$3,Операции!$D:$D,$B$2)</f>
        <v>0</v>
      </c>
      <c r="AH19" s="119">
        <f>SUMIFS(Операции!$C:$C,Операции!$E:$E,$B19,Операции!$A:$A,AH$3,Операции!$D:$D,$B$2)</f>
        <v>0</v>
      </c>
      <c r="AI19" s="119">
        <f>SUMIFS(Операции!$C:$C,Операции!$E:$E,$B19,Операции!$A:$A,AI$3,Операции!$D:$D,$B$2)</f>
        <v>0</v>
      </c>
      <c r="AJ19" s="119">
        <f>SUMIFS(Операции!$C:$C,Операции!$E:$E,$B19,Операции!$A:$A,AJ$3,Операции!$D:$D,$B$2)</f>
        <v>0</v>
      </c>
      <c r="AK19" s="119">
        <f>SUMIFS(Операции!$C:$C,Операции!$E:$E,$B19,Операции!$A:$A,AK$3,Операции!$D:$D,$B$2)</f>
        <v>0</v>
      </c>
      <c r="AL19" s="119">
        <f>SUMIFS(Операции!$C:$C,Операции!$E:$E,$B19,Операции!$A:$A,AL$3,Операции!$D:$D,$B$2)</f>
        <v>0</v>
      </c>
      <c r="AM19" s="119">
        <f>SUMIFS(Операции!$C:$C,Операции!$E:$E,$B19,Операции!$A:$A,AM$3,Операции!$D:$D,$B$2)</f>
        <v>0</v>
      </c>
      <c r="AN19" s="119">
        <f>SUMIFS(Операции!$C:$C,Операции!$E:$E,$B19,Операции!$A:$A,AN$3,Операции!$D:$D,$B$2)</f>
        <v>0</v>
      </c>
      <c r="AO19" s="119">
        <f>SUMIFS(Операции!$C:$C,Операции!$E:$E,$B19,Операции!$A:$A,AO$3,Операции!$D:$D,$B$2)</f>
        <v>0</v>
      </c>
      <c r="AP19" s="119">
        <f>SUMIFS(Операции!$C:$C,Операции!$E:$E,$B19,Операции!$A:$A,AP$3,Операции!$D:$D,$B$2)</f>
        <v>0</v>
      </c>
      <c r="AQ19" s="119">
        <f>SUMIFS(Операции!$C:$C,Операции!$E:$E,$B19,Операции!$A:$A,AQ$3,Операции!$D:$D,$B$2)</f>
        <v>0</v>
      </c>
      <c r="AR19" s="119">
        <f>SUMIFS(Операции!$C:$C,Операции!$E:$E,$B19,Операции!$A:$A,AR$3,Операции!$D:$D,$B$2)</f>
        <v>0</v>
      </c>
      <c r="AS19" s="119">
        <f>SUMIFS(Операции!$C:$C,Операции!$E:$E,$B19,Операции!$A:$A,AS$3,Операции!$D:$D,$B$2)</f>
        <v>0</v>
      </c>
      <c r="AT19" s="119">
        <f>SUMIFS(Операции!$C:$C,Операции!$E:$E,$B19,Операции!$A:$A,AT$3,Операции!$D:$D,$B$2)</f>
        <v>0</v>
      </c>
      <c r="AU19" s="119">
        <f>SUMIFS(Операции!$C:$C,Операции!$E:$E,$B19,Операции!$A:$A,AU$3,Операции!$D:$D,$B$2)</f>
        <v>0</v>
      </c>
      <c r="AV19" s="119">
        <f>SUMIFS(Операции!$C:$C,Операции!$E:$E,$B19,Операции!$A:$A,AV$3,Операции!$D:$D,$B$2)</f>
        <v>0</v>
      </c>
      <c r="AW19" s="119">
        <f>SUMIFS(Операции!$C:$C,Операции!$E:$E,$B19,Операции!$A:$A,AW$3,Операции!$D:$D,$B$2)</f>
        <v>0</v>
      </c>
      <c r="AX19" s="119">
        <f>SUMIFS(Операции!$C:$C,Операции!$E:$E,$B19,Операции!$A:$A,AX$3,Операции!$D:$D,$B$2)</f>
        <v>0</v>
      </c>
      <c r="AY19" s="119">
        <f>SUMIFS(Операции!$C:$C,Операции!$E:$E,$B19,Операции!$A:$A,AY$3,Операции!$D:$D,$B$2)</f>
        <v>0</v>
      </c>
      <c r="AZ19" s="119">
        <f>SUMIFS(Операции!$C:$C,Операции!$E:$E,$B19,Операции!$A:$A,AZ$3,Операции!$D:$D,$B$2)</f>
        <v>0</v>
      </c>
      <c r="BA19" s="119">
        <f>SUMIFS(Операции!$C:$C,Операции!$E:$E,$B19,Операции!$A:$A,BA$3,Операции!$D:$D,$B$2)</f>
        <v>0</v>
      </c>
      <c r="BB19" s="119">
        <f>SUMIFS(Операции!$C:$C,Операции!$E:$E,$B19,Операции!$A:$A,BB$3,Операции!$D:$D,$B$2)</f>
        <v>0</v>
      </c>
      <c r="BC19" s="119">
        <f>SUMIFS(Операции!$C:$C,Операции!$E:$E,$B19,Операции!$A:$A,BC$3,Операции!$D:$D,$B$2)</f>
        <v>0</v>
      </c>
      <c r="BD19" s="119">
        <f>SUMIFS(Операции!$C:$C,Операции!$E:$E,$B19,Операции!$A:$A,BD$3,Операции!$D:$D,$B$2)</f>
        <v>0</v>
      </c>
      <c r="BE19" s="119">
        <f>SUMIFS(Операции!$C:$C,Операции!$E:$E,$B19,Операции!$A:$A,BE$3,Операции!$D:$D,$B$2)</f>
        <v>0</v>
      </c>
      <c r="BF19" s="119">
        <f>SUMIFS(Операции!$C:$C,Операции!$E:$E,$B19,Операции!$A:$A,BF$3,Операции!$D:$D,$B$2)</f>
        <v>0</v>
      </c>
      <c r="BG19" s="119">
        <f>SUMIFS(Операции!$C:$C,Операции!$E:$E,$B19,Операции!$A:$A,BG$3,Операции!$D:$D,$B$2)</f>
        <v>0</v>
      </c>
      <c r="BH19" s="119">
        <f>SUMIFS(Операции!$C:$C,Операции!$E:$E,$B19,Операции!$A:$A,BH$3,Операции!$D:$D,$B$2)</f>
        <v>0</v>
      </c>
      <c r="BI19" s="119">
        <f>SUMIFS(Операции!$C:$C,Операции!$E:$E,$B19,Операции!$A:$A,BI$3,Операции!$D:$D,$B$2)</f>
        <v>0</v>
      </c>
      <c r="BJ19" s="119">
        <f>SUMIFS(Операции!$C:$C,Операции!$E:$E,$B19,Операции!$A:$A,BJ$3,Операции!$D:$D,$B$2)</f>
        <v>0</v>
      </c>
      <c r="BK19" s="119">
        <f>SUMIFS(Операции!$C:$C,Операции!$E:$E,$B19,Операции!$A:$A,BK$3,Операции!$D:$D,$B$2)</f>
        <v>0</v>
      </c>
      <c r="BL19" s="119">
        <f>SUMIFS(Операции!$C:$C,Операции!$E:$E,$B19,Операции!$A:$A,BL$3,Операции!$D:$D,$B$2)</f>
        <v>0</v>
      </c>
      <c r="BM19" s="119">
        <f>SUMIFS(Операции!$C:$C,Операции!$E:$E,$B19,Операции!$A:$A,BM$3,Операции!$D:$D,$B$2)</f>
        <v>0</v>
      </c>
      <c r="BN19" s="119">
        <f>SUMIFS(Операции!$C:$C,Операции!$E:$E,$B19,Операции!$A:$A,BN$3,Операции!$D:$D,$B$2)</f>
        <v>0</v>
      </c>
      <c r="BO19" s="119">
        <f>SUMIFS(Операции!$C:$C,Операции!$E:$E,$B19,Операции!$A:$A,BO$3,Операции!$D:$D,$B$2)</f>
        <v>0</v>
      </c>
      <c r="BP19" s="119">
        <f>SUMIFS(Операции!$C:$C,Операции!$E:$E,$B19,Операции!$A:$A,BP$3,Операции!$D:$D,$B$2)</f>
        <v>0</v>
      </c>
      <c r="BQ19" s="119">
        <f>SUMIFS(Операции!$C:$C,Операции!$E:$E,$B19,Операции!$A:$A,BQ$3,Операции!$D:$D,$B$2)</f>
        <v>0</v>
      </c>
      <c r="BR19" s="119">
        <f>SUMIFS(Операции!$C:$C,Операции!$E:$E,$B19,Операции!$A:$A,BR$3,Операции!$D:$D,$B$2)</f>
        <v>0</v>
      </c>
      <c r="BS19" s="119">
        <f>SUMIFS(Операции!$C:$C,Операции!$E:$E,$B19,Операции!$A:$A,BS$3,Операции!$D:$D,$B$2)</f>
        <v>0</v>
      </c>
      <c r="BT19" s="119">
        <f>SUMIFS(Операции!$C:$C,Операции!$E:$E,$B19,Операции!$A:$A,BT$3,Операции!$D:$D,$B$2)</f>
        <v>0</v>
      </c>
      <c r="BU19" s="119">
        <f>SUMIFS(Операции!$C:$C,Операции!$E:$E,$B19,Операции!$A:$A,BU$3,Операции!$D:$D,$B$2)</f>
        <v>0</v>
      </c>
      <c r="BV19" s="119">
        <f>SUMIFS(Операции!$C:$C,Операции!$E:$E,$B19,Операции!$A:$A,BV$3,Операции!$D:$D,$B$2)</f>
        <v>0</v>
      </c>
      <c r="BW19" s="119">
        <f>SUMIFS(Операции!$C:$C,Операции!$E:$E,$B19,Операции!$A:$A,BW$3,Операции!$D:$D,$B$2)</f>
        <v>0</v>
      </c>
      <c r="BX19" s="119">
        <f>SUMIFS(Операции!$C:$C,Операции!$E:$E,$B19,Операции!$A:$A,BX$3,Операции!$D:$D,$B$2)</f>
        <v>0</v>
      </c>
      <c r="BY19" s="119">
        <f>SUMIFS(Операции!$C:$C,Операции!$E:$E,$B19,Операции!$A:$A,BY$3,Операции!$D:$D,$B$2)</f>
        <v>0</v>
      </c>
      <c r="BZ19" s="119">
        <f>SUMIFS(Операции!$C:$C,Операции!$E:$E,$B19,Операции!$A:$A,BZ$3,Операции!$D:$D,$B$2)</f>
        <v>0</v>
      </c>
      <c r="CA19" s="119">
        <f>SUMIFS(Операции!$C:$C,Операции!$E:$E,$B19,Операции!$A:$A,CA$3,Операции!$D:$D,$B$2)</f>
        <v>0</v>
      </c>
      <c r="CB19" s="119">
        <f>SUMIFS(Операции!$C:$C,Операции!$E:$E,$B19,Операции!$A:$A,CB$3,Операции!$D:$D,$B$2)</f>
        <v>0</v>
      </c>
      <c r="CC19" s="119">
        <f>SUMIFS(Операции!$C:$C,Операции!$E:$E,$B19,Операции!$A:$A,CC$3,Операции!$D:$D,$B$2)</f>
        <v>0</v>
      </c>
      <c r="CD19" s="119">
        <f>SUMIFS(Операции!$C:$C,Операции!$E:$E,$B19,Операции!$A:$A,CD$3,Операции!$D:$D,$B$2)</f>
        <v>0</v>
      </c>
      <c r="CE19" s="119">
        <f>SUMIFS(Операции!$C:$C,Операции!$E:$E,$B19,Операции!$A:$A,CE$3,Операции!$D:$D,$B$2)</f>
        <v>0</v>
      </c>
      <c r="CF19" s="119">
        <f>SUMIFS(Операции!$C:$C,Операции!$E:$E,$B19,Операции!$A:$A,CF$3,Операции!$D:$D,$B$2)</f>
        <v>0</v>
      </c>
      <c r="CG19" s="119">
        <f>SUMIFS(Операции!$C:$C,Операции!$E:$E,$B19,Операции!$A:$A,CG$3,Операции!$D:$D,$B$2)</f>
        <v>0</v>
      </c>
      <c r="CH19" s="119">
        <f>SUMIFS(Операции!$C:$C,Операции!$E:$E,$B19,Операции!$A:$A,CH$3,Операции!$D:$D,$B$2)</f>
        <v>0</v>
      </c>
      <c r="CI19" s="119">
        <f>SUMIFS(Операции!$C:$C,Операции!$E:$E,$B19,Операции!$A:$A,CI$3,Операции!$D:$D,$B$2)</f>
        <v>0</v>
      </c>
      <c r="CJ19" s="119">
        <f>SUMIFS(Операции!$C:$C,Операции!$E:$E,$B19,Операции!$A:$A,CJ$3,Операции!$D:$D,$B$2)</f>
        <v>0</v>
      </c>
      <c r="CK19" s="119">
        <f>SUMIFS(Операции!$C:$C,Операции!$E:$E,$B19,Операции!$A:$A,CK$3,Операции!$D:$D,$B$2)</f>
        <v>0</v>
      </c>
      <c r="CL19" s="119">
        <f>SUMIFS(Операции!$C:$C,Операции!$E:$E,$B19,Операции!$A:$A,CL$3,Операции!$D:$D,$B$2)</f>
        <v>0</v>
      </c>
      <c r="CM19" s="119">
        <f>SUMIFS(Операции!$C:$C,Операции!$E:$E,$B19,Операции!$A:$A,CM$3,Операции!$D:$D,$B$2)</f>
        <v>0</v>
      </c>
      <c r="CN19" s="119">
        <f>SUMIFS(Операции!$C:$C,Операции!$E:$E,$B19,Операции!$A:$A,CN$3,Операции!$D:$D,$B$2)</f>
        <v>0</v>
      </c>
      <c r="CO19" s="119">
        <f>SUMIFS(Операции!$C:$C,Операции!$E:$E,$B19,Операции!$A:$A,CO$3,Операции!$D:$D,$B$2)</f>
        <v>0</v>
      </c>
      <c r="CP19" s="119">
        <f>SUMIFS(Операции!$C:$C,Операции!$E:$E,$B19,Операции!$A:$A,CP$3,Операции!$D:$D,$B$2)</f>
        <v>0</v>
      </c>
    </row>
    <row r="20" spans="1:94">
      <c r="A20" s="113">
        <v>17</v>
      </c>
      <c r="B20" s="114" t="str">
        <f>IF(Справочник!N18="","",Справочник!N18)</f>
        <v/>
      </c>
      <c r="C20" s="115">
        <f>SUM(D20:CP20)</f>
        <v>0</v>
      </c>
      <c r="D20" s="120">
        <f>SUMIFS(Операции!$C:$C,Операции!$E:$E,$B20,Операции!$A:$A,D$3,Операции!$D:$D,$B$2)</f>
        <v>0</v>
      </c>
      <c r="E20" s="120">
        <f>SUMIFS(Операции!$C:$C,Операции!$E:$E,$B20,Операции!$A:$A,E$3,Операции!$D:$D,$B$2)</f>
        <v>0</v>
      </c>
      <c r="F20" s="120">
        <f>SUMIFS(Операции!$C:$C,Операции!$E:$E,$B20,Операции!$A:$A,F$3,Операции!$D:$D,$B$2)</f>
        <v>0</v>
      </c>
      <c r="G20" s="120">
        <f>SUMIFS(Операции!$C:$C,Операции!$E:$E,$B20,Операции!$A:$A,G$3,Операции!$D:$D,$B$2)</f>
        <v>0</v>
      </c>
      <c r="H20" s="120">
        <f>SUMIFS(Операции!$C:$C,Операции!$E:$E,$B20,Операции!$A:$A,H$3,Операции!$D:$D,$B$2)</f>
        <v>0</v>
      </c>
      <c r="I20" s="120">
        <f>SUMIFS(Операции!$C:$C,Операции!$E:$E,$B20,Операции!$A:$A,I$3,Операции!$D:$D,$B$2)</f>
        <v>0</v>
      </c>
      <c r="J20" s="120">
        <f>SUMIFS(Операции!$C:$C,Операции!$E:$E,$B20,Операции!$A:$A,J$3,Операции!$D:$D,$B$2)</f>
        <v>0</v>
      </c>
      <c r="K20" s="120">
        <f>SUMIFS(Операции!$C:$C,Операции!$E:$E,$B20,Операции!$A:$A,K$3,Операции!$D:$D,$B$2)</f>
        <v>0</v>
      </c>
      <c r="L20" s="120">
        <f>SUMIFS(Операции!$C:$C,Операции!$E:$E,$B20,Операции!$A:$A,L$3,Операции!$D:$D,$B$2)</f>
        <v>0</v>
      </c>
      <c r="M20" s="120">
        <f>SUMIFS(Операции!$C:$C,Операции!$E:$E,$B20,Операции!$A:$A,M$3,Операции!$D:$D,$B$2)</f>
        <v>0</v>
      </c>
      <c r="N20" s="120">
        <f>SUMIFS(Операции!$C:$C,Операции!$E:$E,$B20,Операции!$A:$A,N$3,Операции!$D:$D,$B$2)</f>
        <v>0</v>
      </c>
      <c r="O20" s="120">
        <f>SUMIFS(Операции!$C:$C,Операции!$E:$E,$B20,Операции!$A:$A,O$3,Операции!$D:$D,$B$2)</f>
        <v>0</v>
      </c>
      <c r="P20" s="120">
        <f>SUMIFS(Операции!$C:$C,Операции!$E:$E,$B20,Операции!$A:$A,P$3,Операции!$D:$D,$B$2)</f>
        <v>0</v>
      </c>
      <c r="Q20" s="120">
        <f>SUMIFS(Операции!$C:$C,Операции!$E:$E,$B20,Операции!$A:$A,Q$3,Операции!$D:$D,$B$2)</f>
        <v>0</v>
      </c>
      <c r="R20" s="120">
        <f>SUMIFS(Операции!$C:$C,Операции!$E:$E,$B20,Операции!$A:$A,R$3,Операции!$D:$D,$B$2)</f>
        <v>0</v>
      </c>
      <c r="S20" s="120">
        <f>SUMIFS(Операции!$C:$C,Операции!$E:$E,$B20,Операции!$A:$A,S$3,Операции!$D:$D,$B$2)</f>
        <v>0</v>
      </c>
      <c r="T20" s="120">
        <f>SUMIFS(Операции!$C:$C,Операции!$E:$E,$B20,Операции!$A:$A,T$3,Операции!$D:$D,$B$2)</f>
        <v>0</v>
      </c>
      <c r="U20" s="120">
        <f>SUMIFS(Операции!$C:$C,Операции!$E:$E,$B20,Операции!$A:$A,U$3,Операции!$D:$D,$B$2)</f>
        <v>0</v>
      </c>
      <c r="V20" s="120">
        <f>SUMIFS(Операции!$C:$C,Операции!$E:$E,$B20,Операции!$A:$A,V$3,Операции!$D:$D,$B$2)</f>
        <v>0</v>
      </c>
      <c r="W20" s="120">
        <f>SUMIFS(Операции!$C:$C,Операции!$E:$E,$B20,Операции!$A:$A,W$3,Операции!$D:$D,$B$2)</f>
        <v>0</v>
      </c>
      <c r="X20" s="120">
        <f>SUMIFS(Операции!$C:$C,Операции!$E:$E,$B20,Операции!$A:$A,X$3,Операции!$D:$D,$B$2)</f>
        <v>0</v>
      </c>
      <c r="Y20" s="120">
        <f>SUMIFS(Операции!$C:$C,Операции!$E:$E,$B20,Операции!$A:$A,Y$3,Операции!$D:$D,$B$2)</f>
        <v>0</v>
      </c>
      <c r="Z20" s="120">
        <f>SUMIFS(Операции!$C:$C,Операции!$E:$E,$B20,Операции!$A:$A,Z$3,Операции!$D:$D,$B$2)</f>
        <v>0</v>
      </c>
      <c r="AA20" s="120">
        <f>SUMIFS(Операции!$C:$C,Операции!$E:$E,$B20,Операции!$A:$A,AA$3,Операции!$D:$D,$B$2)</f>
        <v>0</v>
      </c>
      <c r="AB20" s="120">
        <f>SUMIFS(Операции!$C:$C,Операции!$E:$E,$B20,Операции!$A:$A,AB$3,Операции!$D:$D,$B$2)</f>
        <v>0</v>
      </c>
      <c r="AC20" s="120">
        <f>SUMIFS(Операции!$C:$C,Операции!$E:$E,$B20,Операции!$A:$A,AC$3,Операции!$D:$D,$B$2)</f>
        <v>0</v>
      </c>
      <c r="AD20" s="120">
        <f>SUMIFS(Операции!$C:$C,Операции!$E:$E,$B20,Операции!$A:$A,AD$3,Операции!$D:$D,$B$2)</f>
        <v>0</v>
      </c>
      <c r="AE20" s="120">
        <f>SUMIFS(Операции!$C:$C,Операции!$E:$E,$B20,Операции!$A:$A,AE$3,Операции!$D:$D,$B$2)</f>
        <v>0</v>
      </c>
      <c r="AF20" s="120">
        <f>SUMIFS(Операции!$C:$C,Операции!$E:$E,$B20,Операции!$A:$A,AF$3,Операции!$D:$D,$B$2)</f>
        <v>0</v>
      </c>
      <c r="AG20" s="120">
        <f>SUMIFS(Операции!$C:$C,Операции!$E:$E,$B20,Операции!$A:$A,AG$3,Операции!$D:$D,$B$2)</f>
        <v>0</v>
      </c>
      <c r="AH20" s="120">
        <f>SUMIFS(Операции!$C:$C,Операции!$E:$E,$B20,Операции!$A:$A,AH$3,Операции!$D:$D,$B$2)</f>
        <v>0</v>
      </c>
      <c r="AI20" s="120">
        <f>SUMIFS(Операции!$C:$C,Операции!$E:$E,$B20,Операции!$A:$A,AI$3,Операции!$D:$D,$B$2)</f>
        <v>0</v>
      </c>
      <c r="AJ20" s="120">
        <f>SUMIFS(Операции!$C:$C,Операции!$E:$E,$B20,Операции!$A:$A,AJ$3,Операции!$D:$D,$B$2)</f>
        <v>0</v>
      </c>
      <c r="AK20" s="120">
        <f>SUMIFS(Операции!$C:$C,Операции!$E:$E,$B20,Операции!$A:$A,AK$3,Операции!$D:$D,$B$2)</f>
        <v>0</v>
      </c>
      <c r="AL20" s="120">
        <f>SUMIFS(Операции!$C:$C,Операции!$E:$E,$B20,Операции!$A:$A,AL$3,Операции!$D:$D,$B$2)</f>
        <v>0</v>
      </c>
      <c r="AM20" s="120">
        <f>SUMIFS(Операции!$C:$C,Операции!$E:$E,$B20,Операции!$A:$A,AM$3,Операции!$D:$D,$B$2)</f>
        <v>0</v>
      </c>
      <c r="AN20" s="120">
        <f>SUMIFS(Операции!$C:$C,Операции!$E:$E,$B20,Операции!$A:$A,AN$3,Операции!$D:$D,$B$2)</f>
        <v>0</v>
      </c>
      <c r="AO20" s="120">
        <f>SUMIFS(Операции!$C:$C,Операции!$E:$E,$B20,Операции!$A:$A,AO$3,Операции!$D:$D,$B$2)</f>
        <v>0</v>
      </c>
      <c r="AP20" s="120">
        <f>SUMIFS(Операции!$C:$C,Операции!$E:$E,$B20,Операции!$A:$A,AP$3,Операции!$D:$D,$B$2)</f>
        <v>0</v>
      </c>
      <c r="AQ20" s="120">
        <f>SUMIFS(Операции!$C:$C,Операции!$E:$E,$B20,Операции!$A:$A,AQ$3,Операции!$D:$D,$B$2)</f>
        <v>0</v>
      </c>
      <c r="AR20" s="120">
        <f>SUMIFS(Операции!$C:$C,Операции!$E:$E,$B20,Операции!$A:$A,AR$3,Операции!$D:$D,$B$2)</f>
        <v>0</v>
      </c>
      <c r="AS20" s="120">
        <f>SUMIFS(Операции!$C:$C,Операции!$E:$E,$B20,Операции!$A:$A,AS$3,Операции!$D:$D,$B$2)</f>
        <v>0</v>
      </c>
      <c r="AT20" s="120">
        <f>SUMIFS(Операции!$C:$C,Операции!$E:$E,$B20,Операции!$A:$A,AT$3,Операции!$D:$D,$B$2)</f>
        <v>0</v>
      </c>
      <c r="AU20" s="120">
        <f>SUMIFS(Операции!$C:$C,Операции!$E:$E,$B20,Операции!$A:$A,AU$3,Операции!$D:$D,$B$2)</f>
        <v>0</v>
      </c>
      <c r="AV20" s="120">
        <f>SUMIFS(Операции!$C:$C,Операции!$E:$E,$B20,Операции!$A:$A,AV$3,Операции!$D:$D,$B$2)</f>
        <v>0</v>
      </c>
      <c r="AW20" s="120">
        <f>SUMIFS(Операции!$C:$C,Операции!$E:$E,$B20,Операции!$A:$A,AW$3,Операции!$D:$D,$B$2)</f>
        <v>0</v>
      </c>
      <c r="AX20" s="120">
        <f>SUMIFS(Операции!$C:$C,Операции!$E:$E,$B20,Операции!$A:$A,AX$3,Операции!$D:$D,$B$2)</f>
        <v>0</v>
      </c>
      <c r="AY20" s="120">
        <f>SUMIFS(Операции!$C:$C,Операции!$E:$E,$B20,Операции!$A:$A,AY$3,Операции!$D:$D,$B$2)</f>
        <v>0</v>
      </c>
      <c r="AZ20" s="120">
        <f>SUMIFS(Операции!$C:$C,Операции!$E:$E,$B20,Операции!$A:$A,AZ$3,Операции!$D:$D,$B$2)</f>
        <v>0</v>
      </c>
      <c r="BA20" s="120">
        <f>SUMIFS(Операции!$C:$C,Операции!$E:$E,$B20,Операции!$A:$A,BA$3,Операции!$D:$D,$B$2)</f>
        <v>0</v>
      </c>
      <c r="BB20" s="120">
        <f>SUMIFS(Операции!$C:$C,Операции!$E:$E,$B20,Операции!$A:$A,BB$3,Операции!$D:$D,$B$2)</f>
        <v>0</v>
      </c>
      <c r="BC20" s="120">
        <f>SUMIFS(Операции!$C:$C,Операции!$E:$E,$B20,Операции!$A:$A,BC$3,Операции!$D:$D,$B$2)</f>
        <v>0</v>
      </c>
      <c r="BD20" s="120">
        <f>SUMIFS(Операции!$C:$C,Операции!$E:$E,$B20,Операции!$A:$A,BD$3,Операции!$D:$D,$B$2)</f>
        <v>0</v>
      </c>
      <c r="BE20" s="120">
        <f>SUMIFS(Операции!$C:$C,Операции!$E:$E,$B20,Операции!$A:$A,BE$3,Операции!$D:$D,$B$2)</f>
        <v>0</v>
      </c>
      <c r="BF20" s="120">
        <f>SUMIFS(Операции!$C:$C,Операции!$E:$E,$B20,Операции!$A:$A,BF$3,Операции!$D:$D,$B$2)</f>
        <v>0</v>
      </c>
      <c r="BG20" s="120">
        <f>SUMIFS(Операции!$C:$C,Операции!$E:$E,$B20,Операции!$A:$A,BG$3,Операции!$D:$D,$B$2)</f>
        <v>0</v>
      </c>
      <c r="BH20" s="120">
        <f>SUMIFS(Операции!$C:$C,Операции!$E:$E,$B20,Операции!$A:$A,BH$3,Операции!$D:$D,$B$2)</f>
        <v>0</v>
      </c>
      <c r="BI20" s="120">
        <f>SUMIFS(Операции!$C:$C,Операции!$E:$E,$B20,Операции!$A:$A,BI$3,Операции!$D:$D,$B$2)</f>
        <v>0</v>
      </c>
      <c r="BJ20" s="120">
        <f>SUMIFS(Операции!$C:$C,Операции!$E:$E,$B20,Операции!$A:$A,BJ$3,Операции!$D:$D,$B$2)</f>
        <v>0</v>
      </c>
      <c r="BK20" s="120">
        <f>SUMIFS(Операции!$C:$C,Операции!$E:$E,$B20,Операции!$A:$A,BK$3,Операции!$D:$D,$B$2)</f>
        <v>0</v>
      </c>
      <c r="BL20" s="120">
        <f>SUMIFS(Операции!$C:$C,Операции!$E:$E,$B20,Операции!$A:$A,BL$3,Операции!$D:$D,$B$2)</f>
        <v>0</v>
      </c>
      <c r="BM20" s="120">
        <f>SUMIFS(Операции!$C:$C,Операции!$E:$E,$B20,Операции!$A:$A,BM$3,Операции!$D:$D,$B$2)</f>
        <v>0</v>
      </c>
      <c r="BN20" s="120">
        <f>SUMIFS(Операции!$C:$C,Операции!$E:$E,$B20,Операции!$A:$A,BN$3,Операции!$D:$D,$B$2)</f>
        <v>0</v>
      </c>
      <c r="BO20" s="120">
        <f>SUMIFS(Операции!$C:$C,Операции!$E:$E,$B20,Операции!$A:$A,BO$3,Операции!$D:$D,$B$2)</f>
        <v>0</v>
      </c>
      <c r="BP20" s="120">
        <f>SUMIFS(Операции!$C:$C,Операции!$E:$E,$B20,Операции!$A:$A,BP$3,Операции!$D:$D,$B$2)</f>
        <v>0</v>
      </c>
      <c r="BQ20" s="120">
        <f>SUMIFS(Операции!$C:$C,Операции!$E:$E,$B20,Операции!$A:$A,BQ$3,Операции!$D:$D,$B$2)</f>
        <v>0</v>
      </c>
      <c r="BR20" s="120">
        <f>SUMIFS(Операции!$C:$C,Операции!$E:$E,$B20,Операции!$A:$A,BR$3,Операции!$D:$D,$B$2)</f>
        <v>0</v>
      </c>
      <c r="BS20" s="120">
        <f>SUMIFS(Операции!$C:$C,Операции!$E:$E,$B20,Операции!$A:$A,BS$3,Операции!$D:$D,$B$2)</f>
        <v>0</v>
      </c>
      <c r="BT20" s="120">
        <f>SUMIFS(Операции!$C:$C,Операции!$E:$E,$B20,Операции!$A:$A,BT$3,Операции!$D:$D,$B$2)</f>
        <v>0</v>
      </c>
      <c r="BU20" s="120">
        <f>SUMIFS(Операции!$C:$C,Операции!$E:$E,$B20,Операции!$A:$A,BU$3,Операции!$D:$D,$B$2)</f>
        <v>0</v>
      </c>
      <c r="BV20" s="120">
        <f>SUMIFS(Операции!$C:$C,Операции!$E:$E,$B20,Операции!$A:$A,BV$3,Операции!$D:$D,$B$2)</f>
        <v>0</v>
      </c>
      <c r="BW20" s="120">
        <f>SUMIFS(Операции!$C:$C,Операции!$E:$E,$B20,Операции!$A:$A,BW$3,Операции!$D:$D,$B$2)</f>
        <v>0</v>
      </c>
      <c r="BX20" s="120">
        <f>SUMIFS(Операции!$C:$C,Операции!$E:$E,$B20,Операции!$A:$A,BX$3,Операции!$D:$D,$B$2)</f>
        <v>0</v>
      </c>
      <c r="BY20" s="120">
        <f>SUMIFS(Операции!$C:$C,Операции!$E:$E,$B20,Операции!$A:$A,BY$3,Операции!$D:$D,$B$2)</f>
        <v>0</v>
      </c>
      <c r="BZ20" s="120">
        <f>SUMIFS(Операции!$C:$C,Операции!$E:$E,$B20,Операции!$A:$A,BZ$3,Операции!$D:$D,$B$2)</f>
        <v>0</v>
      </c>
      <c r="CA20" s="120">
        <f>SUMIFS(Операции!$C:$C,Операции!$E:$E,$B20,Операции!$A:$A,CA$3,Операции!$D:$D,$B$2)</f>
        <v>0</v>
      </c>
      <c r="CB20" s="120">
        <f>SUMIFS(Операции!$C:$C,Операции!$E:$E,$B20,Операции!$A:$A,CB$3,Операции!$D:$D,$B$2)</f>
        <v>0</v>
      </c>
      <c r="CC20" s="120">
        <f>SUMIFS(Операции!$C:$C,Операции!$E:$E,$B20,Операции!$A:$A,CC$3,Операции!$D:$D,$B$2)</f>
        <v>0</v>
      </c>
      <c r="CD20" s="120">
        <f>SUMIFS(Операции!$C:$C,Операции!$E:$E,$B20,Операции!$A:$A,CD$3,Операции!$D:$D,$B$2)</f>
        <v>0</v>
      </c>
      <c r="CE20" s="120">
        <f>SUMIFS(Операции!$C:$C,Операции!$E:$E,$B20,Операции!$A:$A,CE$3,Операции!$D:$D,$B$2)</f>
        <v>0</v>
      </c>
      <c r="CF20" s="120">
        <f>SUMIFS(Операции!$C:$C,Операции!$E:$E,$B20,Операции!$A:$A,CF$3,Операции!$D:$D,$B$2)</f>
        <v>0</v>
      </c>
      <c r="CG20" s="120">
        <f>SUMIFS(Операции!$C:$C,Операции!$E:$E,$B20,Операции!$A:$A,CG$3,Операции!$D:$D,$B$2)</f>
        <v>0</v>
      </c>
      <c r="CH20" s="120">
        <f>SUMIFS(Операции!$C:$C,Операции!$E:$E,$B20,Операции!$A:$A,CH$3,Операции!$D:$D,$B$2)</f>
        <v>0</v>
      </c>
      <c r="CI20" s="120">
        <f>SUMIFS(Операции!$C:$C,Операции!$E:$E,$B20,Операции!$A:$A,CI$3,Операции!$D:$D,$B$2)</f>
        <v>0</v>
      </c>
      <c r="CJ20" s="120">
        <f>SUMIFS(Операции!$C:$C,Операции!$E:$E,$B20,Операции!$A:$A,CJ$3,Операции!$D:$D,$B$2)</f>
        <v>0</v>
      </c>
      <c r="CK20" s="120">
        <f>SUMIFS(Операции!$C:$C,Операции!$E:$E,$B20,Операции!$A:$A,CK$3,Операции!$D:$D,$B$2)</f>
        <v>0</v>
      </c>
      <c r="CL20" s="120">
        <f>SUMIFS(Операции!$C:$C,Операции!$E:$E,$B20,Операции!$A:$A,CL$3,Операции!$D:$D,$B$2)</f>
        <v>0</v>
      </c>
      <c r="CM20" s="120">
        <f>SUMIFS(Операции!$C:$C,Операции!$E:$E,$B20,Операции!$A:$A,CM$3,Операции!$D:$D,$B$2)</f>
        <v>0</v>
      </c>
      <c r="CN20" s="120">
        <f>SUMIFS(Операции!$C:$C,Операции!$E:$E,$B20,Операции!$A:$A,CN$3,Операции!$D:$D,$B$2)</f>
        <v>0</v>
      </c>
      <c r="CO20" s="120">
        <f>SUMIFS(Операции!$C:$C,Операции!$E:$E,$B20,Операции!$A:$A,CO$3,Операции!$D:$D,$B$2)</f>
        <v>0</v>
      </c>
      <c r="CP20" s="120">
        <f>SUMIFS(Операции!$C:$C,Операции!$E:$E,$B20,Операции!$A:$A,CP$3,Операции!$D:$D,$B$2)</f>
        <v>0</v>
      </c>
    </row>
    <row r="21" spans="1:94">
      <c r="C21" s="86"/>
      <c r="D21" s="86"/>
      <c r="E21" s="86"/>
      <c r="F21" s="86"/>
      <c r="G21" s="86"/>
      <c r="H21" s="86"/>
      <c r="I21" s="86"/>
      <c r="J21" s="86"/>
      <c r="K21" s="86"/>
      <c r="L21" s="86"/>
      <c r="M21" s="86"/>
      <c r="N21" s="86"/>
      <c r="O21" s="86"/>
      <c r="P21" s="86"/>
      <c r="Q21" s="86"/>
      <c r="R21" s="86"/>
      <c r="S21" s="86"/>
      <c r="T21" s="86"/>
      <c r="U21" s="86"/>
      <c r="V21" s="86"/>
      <c r="W21" s="86"/>
      <c r="X21" s="86"/>
      <c r="Y21" s="86"/>
    </row>
    <row r="22" spans="1:94">
      <c r="C22" s="86"/>
      <c r="D22" s="86"/>
      <c r="E22" s="86"/>
      <c r="F22" s="86"/>
      <c r="G22" s="86"/>
      <c r="H22" s="86"/>
      <c r="I22" s="86"/>
      <c r="J22" s="86"/>
      <c r="K22" s="86"/>
      <c r="L22" s="86"/>
      <c r="M22" s="86"/>
      <c r="N22" s="86"/>
      <c r="O22" s="86"/>
      <c r="P22" s="86"/>
      <c r="Q22" s="86"/>
      <c r="R22" s="86"/>
      <c r="S22" s="86"/>
      <c r="T22" s="86"/>
      <c r="U22" s="86"/>
      <c r="V22" s="86"/>
      <c r="W22" s="86"/>
      <c r="X22" s="86"/>
      <c r="Y22" s="86"/>
    </row>
    <row r="23" spans="1:94">
      <c r="C23" s="86"/>
      <c r="D23" s="86"/>
      <c r="E23" s="86"/>
      <c r="F23" s="86"/>
      <c r="G23" s="86"/>
      <c r="H23" s="86"/>
      <c r="I23" s="86"/>
      <c r="J23" s="86"/>
      <c r="K23" s="86"/>
      <c r="L23" s="86"/>
      <c r="M23" s="86"/>
      <c r="N23" s="86"/>
      <c r="O23" s="86"/>
      <c r="P23" s="86"/>
      <c r="Q23" s="86"/>
      <c r="R23" s="86"/>
      <c r="S23" s="86"/>
      <c r="T23" s="86"/>
      <c r="U23" s="86"/>
      <c r="V23" s="86"/>
      <c r="W23" s="86"/>
      <c r="X23" s="86"/>
      <c r="Y23" s="86"/>
    </row>
    <row r="24" spans="1:94">
      <c r="C24" s="86"/>
      <c r="D24" s="86"/>
      <c r="E24" s="86"/>
      <c r="F24" s="86"/>
      <c r="G24" s="86"/>
      <c r="H24" s="86"/>
      <c r="I24" s="86"/>
      <c r="J24" s="86"/>
      <c r="K24" s="86"/>
      <c r="L24" s="86"/>
      <c r="M24" s="86"/>
      <c r="N24" s="86"/>
      <c r="O24" s="86"/>
      <c r="P24" s="86"/>
      <c r="Q24" s="86"/>
      <c r="R24" s="86"/>
      <c r="S24" s="86"/>
      <c r="T24" s="86"/>
      <c r="U24" s="86"/>
      <c r="V24" s="86"/>
      <c r="W24" s="86"/>
      <c r="X24" s="86"/>
      <c r="Y24" s="86"/>
    </row>
    <row r="25" spans="1:94">
      <c r="C25" s="86"/>
      <c r="D25" s="86"/>
      <c r="E25" s="86"/>
      <c r="F25" s="86"/>
      <c r="G25" s="86"/>
      <c r="H25" s="86"/>
      <c r="I25" s="86"/>
      <c r="J25" s="86"/>
      <c r="K25" s="86"/>
      <c r="L25" s="86"/>
      <c r="M25" s="86"/>
      <c r="N25" s="86"/>
      <c r="O25" s="86"/>
      <c r="P25" s="86"/>
      <c r="Q25" s="86"/>
      <c r="R25" s="86"/>
      <c r="S25" s="86"/>
      <c r="T25" s="86"/>
      <c r="U25" s="86"/>
      <c r="V25" s="86"/>
      <c r="W25" s="86"/>
      <c r="X25" s="86"/>
      <c r="Y25" s="86"/>
    </row>
    <row r="26" spans="1:94">
      <c r="C26" s="86"/>
      <c r="D26" s="86"/>
      <c r="E26" s="86"/>
      <c r="F26" s="86"/>
      <c r="G26" s="86"/>
      <c r="H26" s="86"/>
      <c r="I26" s="86"/>
      <c r="J26" s="86"/>
      <c r="K26" s="86"/>
      <c r="L26" s="86"/>
      <c r="M26" s="86"/>
      <c r="N26" s="86"/>
      <c r="O26" s="86"/>
      <c r="P26" s="86"/>
      <c r="Q26" s="86"/>
      <c r="R26" s="86"/>
      <c r="S26" s="86"/>
      <c r="T26" s="86"/>
      <c r="U26" s="86"/>
      <c r="V26" s="86"/>
      <c r="W26" s="86"/>
      <c r="X26" s="86"/>
      <c r="Y26" s="86"/>
    </row>
    <row r="27" spans="1:94">
      <c r="C27" s="86"/>
      <c r="D27" s="86"/>
      <c r="E27" s="86"/>
      <c r="F27" s="86"/>
      <c r="G27" s="86"/>
      <c r="H27" s="86"/>
      <c r="I27" s="86"/>
      <c r="J27" s="86"/>
      <c r="K27" s="86"/>
      <c r="L27" s="86"/>
      <c r="M27" s="86"/>
      <c r="N27" s="86"/>
      <c r="O27" s="86"/>
      <c r="P27" s="86"/>
      <c r="Q27" s="86"/>
      <c r="R27" s="86"/>
      <c r="S27" s="86"/>
      <c r="T27" s="86"/>
      <c r="U27" s="86"/>
      <c r="V27" s="86"/>
      <c r="W27" s="86"/>
      <c r="X27" s="86"/>
      <c r="Y27" s="86"/>
    </row>
    <row r="28" spans="1:94">
      <c r="C28" s="86"/>
      <c r="D28" s="86"/>
      <c r="E28" s="86"/>
      <c r="F28" s="86"/>
      <c r="G28" s="86"/>
      <c r="H28" s="86"/>
      <c r="I28" s="86"/>
      <c r="J28" s="86"/>
      <c r="K28" s="86"/>
      <c r="L28" s="86"/>
      <c r="M28" s="86"/>
      <c r="N28" s="86"/>
      <c r="O28" s="86"/>
      <c r="P28" s="86"/>
      <c r="Q28" s="86"/>
      <c r="R28" s="86"/>
      <c r="S28" s="86"/>
      <c r="T28" s="86"/>
      <c r="U28" s="86"/>
      <c r="V28" s="86"/>
      <c r="W28" s="86"/>
      <c r="X28" s="86"/>
      <c r="Y28" s="86"/>
    </row>
    <row r="29" spans="1:94">
      <c r="C29" s="86"/>
      <c r="D29" s="86"/>
      <c r="E29" s="86"/>
      <c r="F29" s="86"/>
      <c r="G29" s="86"/>
      <c r="H29" s="86"/>
      <c r="I29" s="86"/>
      <c r="J29" s="86"/>
      <c r="K29" s="86"/>
      <c r="L29" s="86"/>
      <c r="M29" s="86"/>
      <c r="N29" s="86"/>
      <c r="O29" s="86"/>
      <c r="P29" s="86"/>
      <c r="Q29" s="86"/>
      <c r="R29" s="86"/>
      <c r="S29" s="86"/>
      <c r="T29" s="86"/>
      <c r="U29" s="86"/>
      <c r="V29" s="86"/>
      <c r="W29" s="86"/>
      <c r="X29" s="86"/>
      <c r="Y29" s="86"/>
    </row>
    <row r="30" spans="1:94">
      <c r="C30" s="86"/>
      <c r="D30" s="86"/>
      <c r="E30" s="86"/>
      <c r="F30" s="86"/>
      <c r="G30" s="86"/>
      <c r="H30" s="86"/>
      <c r="I30" s="86"/>
      <c r="J30" s="86"/>
      <c r="K30" s="86"/>
      <c r="L30" s="86"/>
      <c r="M30" s="86"/>
      <c r="N30" s="86"/>
      <c r="O30" s="86"/>
      <c r="P30" s="86"/>
      <c r="Q30" s="86"/>
      <c r="R30" s="86"/>
      <c r="S30" s="86"/>
      <c r="T30" s="86"/>
      <c r="U30" s="86"/>
      <c r="V30" s="86"/>
      <c r="W30" s="86"/>
      <c r="X30" s="86"/>
      <c r="Y30" s="86"/>
    </row>
    <row r="31" spans="1:94">
      <c r="C31" s="86"/>
      <c r="D31" s="86"/>
      <c r="E31" s="86"/>
      <c r="F31" s="86"/>
      <c r="G31" s="86"/>
      <c r="H31" s="86"/>
      <c r="I31" s="86"/>
      <c r="J31" s="86"/>
      <c r="K31" s="86"/>
      <c r="L31" s="86"/>
      <c r="M31" s="86"/>
      <c r="N31" s="86"/>
      <c r="O31" s="86"/>
      <c r="P31" s="86"/>
      <c r="Q31" s="86"/>
      <c r="R31" s="86"/>
      <c r="S31" s="86"/>
      <c r="T31" s="86"/>
      <c r="U31" s="86"/>
      <c r="V31" s="86"/>
      <c r="W31" s="86"/>
      <c r="X31" s="86"/>
      <c r="Y31" s="86"/>
    </row>
    <row r="32" spans="1:94">
      <c r="C32" s="86"/>
      <c r="D32" s="86"/>
      <c r="E32" s="86"/>
      <c r="F32" s="86"/>
      <c r="G32" s="86"/>
      <c r="H32" s="86"/>
      <c r="I32" s="86"/>
      <c r="J32" s="86"/>
      <c r="K32" s="86"/>
      <c r="L32" s="86"/>
      <c r="M32" s="86"/>
      <c r="N32" s="86"/>
      <c r="O32" s="86"/>
      <c r="P32" s="86"/>
      <c r="Q32" s="86"/>
      <c r="R32" s="86"/>
      <c r="S32" s="86"/>
      <c r="T32" s="86"/>
      <c r="U32" s="86"/>
      <c r="V32" s="86"/>
      <c r="W32" s="86"/>
      <c r="X32" s="86"/>
      <c r="Y32" s="86"/>
    </row>
    <row r="33" spans="3:25">
      <c r="C33" s="86"/>
      <c r="D33" s="86"/>
      <c r="E33" s="86"/>
      <c r="F33" s="86"/>
      <c r="G33" s="86"/>
      <c r="H33" s="86"/>
      <c r="I33" s="86"/>
      <c r="J33" s="86"/>
      <c r="K33" s="86"/>
      <c r="L33" s="86"/>
      <c r="M33" s="86"/>
      <c r="N33" s="86"/>
      <c r="O33" s="86"/>
      <c r="P33" s="86"/>
      <c r="Q33" s="86"/>
      <c r="R33" s="86"/>
      <c r="S33" s="86"/>
      <c r="T33" s="86"/>
      <c r="U33" s="86"/>
      <c r="V33" s="86"/>
      <c r="W33" s="86"/>
      <c r="X33" s="86"/>
      <c r="Y33" s="86"/>
    </row>
    <row r="34" spans="3:25">
      <c r="C34" s="86"/>
      <c r="D34" s="86"/>
      <c r="E34" s="86"/>
      <c r="F34" s="86"/>
      <c r="G34" s="86"/>
      <c r="H34" s="86"/>
      <c r="I34" s="86"/>
      <c r="J34" s="86"/>
      <c r="K34" s="86"/>
      <c r="L34" s="86"/>
      <c r="M34" s="86"/>
      <c r="N34" s="86"/>
      <c r="O34" s="86"/>
      <c r="P34" s="86"/>
      <c r="Q34" s="86"/>
      <c r="R34" s="86"/>
      <c r="S34" s="86"/>
      <c r="T34" s="86"/>
      <c r="U34" s="86"/>
      <c r="V34" s="86"/>
      <c r="W34" s="86"/>
      <c r="X34" s="86"/>
      <c r="Y34" s="86"/>
    </row>
    <row r="35" spans="3:25">
      <c r="C35" s="86"/>
      <c r="D35" s="86"/>
      <c r="E35" s="86"/>
      <c r="F35" s="86"/>
      <c r="G35" s="86"/>
      <c r="H35" s="86"/>
      <c r="I35" s="86"/>
      <c r="J35" s="86"/>
      <c r="K35" s="86"/>
      <c r="L35" s="86"/>
      <c r="M35" s="86"/>
      <c r="N35" s="86"/>
      <c r="O35" s="86"/>
      <c r="P35" s="86"/>
      <c r="Q35" s="86"/>
      <c r="R35" s="86"/>
      <c r="S35" s="86"/>
      <c r="T35" s="86"/>
      <c r="U35" s="86"/>
      <c r="V35" s="86"/>
      <c r="W35" s="86"/>
      <c r="X35" s="86"/>
      <c r="Y35" s="86"/>
    </row>
    <row r="36" spans="3:25">
      <c r="C36" s="86"/>
      <c r="D36" s="86"/>
      <c r="E36" s="86"/>
      <c r="F36" s="86"/>
      <c r="G36" s="86"/>
      <c r="H36" s="86"/>
      <c r="I36" s="86"/>
      <c r="J36" s="86"/>
      <c r="K36" s="86"/>
      <c r="L36" s="86"/>
      <c r="M36" s="86"/>
      <c r="N36" s="86"/>
      <c r="O36" s="86"/>
      <c r="P36" s="86"/>
      <c r="Q36" s="86"/>
      <c r="R36" s="86"/>
      <c r="S36" s="86"/>
      <c r="T36" s="86"/>
      <c r="U36" s="86"/>
      <c r="V36" s="86"/>
      <c r="W36" s="86"/>
      <c r="X36" s="86"/>
      <c r="Y36" s="86"/>
    </row>
    <row r="37" spans="3:25">
      <c r="C37" s="86"/>
      <c r="D37" s="86"/>
      <c r="E37" s="86"/>
      <c r="F37" s="86"/>
      <c r="G37" s="86"/>
      <c r="H37" s="86"/>
      <c r="I37" s="86"/>
      <c r="J37" s="86"/>
      <c r="K37" s="86"/>
      <c r="L37" s="86"/>
      <c r="M37" s="86"/>
      <c r="N37" s="86"/>
      <c r="O37" s="86"/>
      <c r="P37" s="86"/>
      <c r="Q37" s="86"/>
      <c r="R37" s="86"/>
      <c r="S37" s="86"/>
      <c r="T37" s="86"/>
      <c r="U37" s="86"/>
      <c r="V37" s="86"/>
      <c r="W37" s="86"/>
      <c r="X37" s="86"/>
      <c r="Y37" s="86"/>
    </row>
    <row r="38" spans="3:25">
      <c r="C38" s="86"/>
      <c r="D38" s="86"/>
      <c r="E38" s="86"/>
      <c r="F38" s="86"/>
      <c r="G38" s="86"/>
      <c r="H38" s="86"/>
      <c r="I38" s="86"/>
      <c r="J38" s="86"/>
      <c r="K38" s="86"/>
      <c r="L38" s="86"/>
      <c r="M38" s="86"/>
      <c r="N38" s="86"/>
      <c r="O38" s="86"/>
      <c r="P38" s="86"/>
      <c r="Q38" s="86"/>
      <c r="R38" s="86"/>
      <c r="S38" s="86"/>
      <c r="T38" s="86"/>
      <c r="U38" s="86"/>
      <c r="V38" s="86"/>
      <c r="W38" s="86"/>
      <c r="X38" s="86"/>
      <c r="Y38" s="86"/>
    </row>
    <row r="39" spans="3:25">
      <c r="C39" s="86"/>
      <c r="D39" s="86"/>
      <c r="E39" s="86"/>
      <c r="F39" s="86"/>
      <c r="G39" s="86"/>
      <c r="H39" s="86"/>
      <c r="I39" s="86"/>
      <c r="J39" s="86"/>
      <c r="K39" s="86"/>
      <c r="L39" s="86"/>
      <c r="M39" s="86"/>
      <c r="N39" s="86"/>
      <c r="O39" s="86"/>
      <c r="P39" s="86"/>
      <c r="Q39" s="86"/>
      <c r="R39" s="86"/>
      <c r="S39" s="86"/>
      <c r="T39" s="86"/>
      <c r="U39" s="86"/>
      <c r="V39" s="86"/>
      <c r="W39" s="86"/>
      <c r="X39" s="86"/>
      <c r="Y39" s="86"/>
    </row>
    <row r="40" spans="3:25">
      <c r="C40" s="86"/>
      <c r="D40" s="86"/>
      <c r="E40" s="86"/>
      <c r="F40" s="86"/>
      <c r="G40" s="86"/>
      <c r="H40" s="86"/>
      <c r="I40" s="86"/>
      <c r="J40" s="86"/>
      <c r="K40" s="86"/>
      <c r="L40" s="86"/>
      <c r="M40" s="86"/>
      <c r="N40" s="86"/>
      <c r="O40" s="86"/>
      <c r="P40" s="86"/>
      <c r="Q40" s="86"/>
      <c r="R40" s="86"/>
      <c r="S40" s="86"/>
      <c r="T40" s="86"/>
      <c r="U40" s="86"/>
      <c r="V40" s="86"/>
      <c r="W40" s="86"/>
      <c r="X40" s="86"/>
      <c r="Y40" s="86"/>
    </row>
    <row r="41" spans="3:25">
      <c r="C41" s="86"/>
      <c r="D41" s="86"/>
      <c r="E41" s="86"/>
      <c r="F41" s="86"/>
      <c r="G41" s="86"/>
      <c r="H41" s="86"/>
      <c r="I41" s="86"/>
      <c r="J41" s="86"/>
      <c r="K41" s="86"/>
      <c r="L41" s="86"/>
      <c r="M41" s="86"/>
      <c r="N41" s="86"/>
      <c r="O41" s="86"/>
      <c r="P41" s="86"/>
      <c r="Q41" s="86"/>
      <c r="R41" s="86"/>
      <c r="S41" s="86"/>
      <c r="T41" s="86"/>
      <c r="U41" s="86"/>
      <c r="V41" s="86"/>
      <c r="W41" s="86"/>
      <c r="X41" s="86"/>
      <c r="Y41" s="86"/>
    </row>
    <row r="42" spans="3:25">
      <c r="C42" s="86"/>
      <c r="D42" s="86"/>
      <c r="E42" s="86"/>
      <c r="F42" s="86"/>
      <c r="G42" s="86"/>
      <c r="H42" s="86"/>
      <c r="I42" s="86"/>
      <c r="J42" s="86"/>
      <c r="K42" s="86"/>
      <c r="L42" s="86"/>
      <c r="M42" s="86"/>
      <c r="N42" s="86"/>
      <c r="O42" s="86"/>
      <c r="P42" s="86"/>
      <c r="Q42" s="86"/>
      <c r="R42" s="86"/>
      <c r="S42" s="86"/>
      <c r="T42" s="86"/>
      <c r="U42" s="86"/>
      <c r="V42" s="86"/>
      <c r="W42" s="86"/>
      <c r="X42" s="86"/>
      <c r="Y42" s="86"/>
    </row>
    <row r="43" spans="3:25">
      <c r="C43" s="86"/>
      <c r="D43" s="86"/>
      <c r="E43" s="86"/>
      <c r="F43" s="86"/>
      <c r="G43" s="86"/>
      <c r="H43" s="86"/>
      <c r="I43" s="86"/>
      <c r="J43" s="86"/>
      <c r="K43" s="86"/>
      <c r="L43" s="86"/>
      <c r="M43" s="86"/>
      <c r="N43" s="86"/>
      <c r="O43" s="86"/>
      <c r="P43" s="86"/>
      <c r="Q43" s="86"/>
      <c r="R43" s="86"/>
      <c r="S43" s="86"/>
      <c r="T43" s="86"/>
      <c r="U43" s="86"/>
      <c r="V43" s="86"/>
      <c r="W43" s="86"/>
      <c r="X43" s="86"/>
      <c r="Y43" s="86"/>
    </row>
    <row r="44" spans="3:25">
      <c r="C44" s="86"/>
      <c r="D44" s="86"/>
      <c r="E44" s="86"/>
      <c r="F44" s="86"/>
      <c r="G44" s="86"/>
      <c r="H44" s="86"/>
      <c r="I44" s="86"/>
      <c r="J44" s="86"/>
      <c r="K44" s="86"/>
      <c r="L44" s="86"/>
      <c r="M44" s="86"/>
      <c r="N44" s="86"/>
      <c r="O44" s="86"/>
      <c r="P44" s="86"/>
      <c r="Q44" s="86"/>
      <c r="R44" s="86"/>
      <c r="S44" s="86"/>
      <c r="T44" s="86"/>
      <c r="U44" s="86"/>
      <c r="V44" s="86"/>
      <c r="W44" s="86"/>
      <c r="X44" s="86"/>
      <c r="Y44" s="86"/>
    </row>
    <row r="45" spans="3:25">
      <c r="C45" s="86"/>
      <c r="D45" s="86"/>
      <c r="E45" s="86"/>
      <c r="F45" s="86"/>
      <c r="G45" s="86"/>
      <c r="H45" s="86"/>
      <c r="I45" s="86"/>
      <c r="J45" s="86"/>
      <c r="K45" s="86"/>
      <c r="L45" s="86"/>
      <c r="M45" s="86"/>
      <c r="N45" s="86"/>
      <c r="O45" s="86"/>
      <c r="P45" s="86"/>
      <c r="Q45" s="86"/>
      <c r="R45" s="86"/>
      <c r="S45" s="86"/>
      <c r="T45" s="86"/>
      <c r="U45" s="86"/>
      <c r="V45" s="86"/>
      <c r="W45" s="86"/>
      <c r="X45" s="86"/>
      <c r="Y45" s="86"/>
    </row>
    <row r="46" spans="3:25">
      <c r="C46" s="86"/>
      <c r="D46" s="86"/>
      <c r="E46" s="86"/>
      <c r="F46" s="86"/>
      <c r="G46" s="86"/>
      <c r="H46" s="86"/>
      <c r="I46" s="86"/>
      <c r="J46" s="86"/>
      <c r="K46" s="86"/>
      <c r="L46" s="86"/>
      <c r="M46" s="86"/>
      <c r="N46" s="86"/>
      <c r="O46" s="86"/>
      <c r="P46" s="86"/>
      <c r="Q46" s="86"/>
      <c r="R46" s="86"/>
      <c r="S46" s="86"/>
      <c r="T46" s="86"/>
      <c r="U46" s="86"/>
      <c r="V46" s="86"/>
      <c r="W46" s="86"/>
      <c r="X46" s="86"/>
      <c r="Y46" s="86"/>
    </row>
    <row r="47" spans="3:25">
      <c r="C47" s="86"/>
      <c r="D47" s="86"/>
      <c r="E47" s="86"/>
      <c r="F47" s="86"/>
      <c r="G47" s="86"/>
      <c r="H47" s="86"/>
      <c r="I47" s="86"/>
      <c r="J47" s="86"/>
      <c r="K47" s="86"/>
      <c r="L47" s="86"/>
      <c r="M47" s="86"/>
      <c r="N47" s="86"/>
      <c r="O47" s="86"/>
      <c r="P47" s="86"/>
      <c r="Q47" s="86"/>
      <c r="R47" s="86"/>
      <c r="S47" s="86"/>
      <c r="T47" s="86"/>
      <c r="U47" s="86"/>
      <c r="V47" s="86"/>
      <c r="W47" s="86"/>
      <c r="X47" s="86"/>
      <c r="Y47" s="86"/>
    </row>
    <row r="48" spans="3:25">
      <c r="C48" s="86"/>
      <c r="D48" s="86"/>
      <c r="E48" s="86"/>
      <c r="F48" s="86"/>
      <c r="G48" s="86"/>
      <c r="H48" s="86"/>
      <c r="I48" s="86"/>
      <c r="J48" s="86"/>
      <c r="K48" s="86"/>
      <c r="L48" s="86"/>
      <c r="M48" s="86"/>
      <c r="N48" s="86"/>
      <c r="O48" s="86"/>
      <c r="P48" s="86"/>
      <c r="Q48" s="86"/>
      <c r="R48" s="86"/>
      <c r="S48" s="86"/>
      <c r="T48" s="86"/>
      <c r="U48" s="86"/>
      <c r="V48" s="86"/>
      <c r="W48" s="86"/>
      <c r="X48" s="86"/>
      <c r="Y48" s="86"/>
    </row>
    <row r="49" spans="3:25">
      <c r="C49" s="86"/>
      <c r="D49" s="86"/>
      <c r="E49" s="86"/>
      <c r="F49" s="86"/>
      <c r="G49" s="86"/>
      <c r="H49" s="86"/>
      <c r="I49" s="86"/>
      <c r="J49" s="86"/>
      <c r="K49" s="86"/>
      <c r="L49" s="86"/>
      <c r="M49" s="86"/>
      <c r="N49" s="86"/>
      <c r="O49" s="86"/>
      <c r="P49" s="86"/>
      <c r="Q49" s="86"/>
      <c r="R49" s="86"/>
      <c r="S49" s="86"/>
      <c r="T49" s="86"/>
      <c r="U49" s="86"/>
      <c r="V49" s="86"/>
      <c r="W49" s="86"/>
      <c r="X49" s="86"/>
      <c r="Y49" s="86"/>
    </row>
    <row r="50" spans="3:25">
      <c r="C50" s="86"/>
      <c r="D50" s="86"/>
      <c r="E50" s="86"/>
      <c r="F50" s="86"/>
      <c r="G50" s="86"/>
      <c r="H50" s="86"/>
      <c r="I50" s="86"/>
      <c r="J50" s="86"/>
      <c r="K50" s="86"/>
      <c r="L50" s="86"/>
      <c r="M50" s="86"/>
      <c r="N50" s="86"/>
      <c r="O50" s="86"/>
      <c r="P50" s="86"/>
      <c r="Q50" s="86"/>
      <c r="R50" s="86"/>
      <c r="S50" s="86"/>
      <c r="T50" s="86"/>
      <c r="U50" s="86"/>
      <c r="V50" s="86"/>
      <c r="W50" s="86"/>
      <c r="X50" s="86"/>
      <c r="Y50" s="86"/>
    </row>
    <row r="51" spans="3:25">
      <c r="C51" s="86"/>
      <c r="D51" s="86"/>
      <c r="E51" s="86"/>
      <c r="F51" s="86"/>
      <c r="G51" s="86"/>
      <c r="H51" s="86"/>
      <c r="I51" s="86"/>
      <c r="J51" s="86"/>
      <c r="K51" s="86"/>
      <c r="L51" s="86"/>
      <c r="M51" s="86"/>
      <c r="N51" s="86"/>
      <c r="O51" s="86"/>
      <c r="P51" s="86"/>
      <c r="Q51" s="86"/>
      <c r="R51" s="86"/>
      <c r="S51" s="86"/>
      <c r="T51" s="86"/>
      <c r="U51" s="86"/>
      <c r="V51" s="86"/>
      <c r="W51" s="86"/>
      <c r="X51" s="86"/>
      <c r="Y51" s="8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18</vt:i4>
      </vt:variant>
    </vt:vector>
  </HeadingPairs>
  <TitlesOfParts>
    <vt:vector size="39" baseType="lpstr">
      <vt:lpstr>Promt</vt:lpstr>
      <vt:lpstr>Справочник</vt:lpstr>
      <vt:lpstr>Операции</vt:lpstr>
      <vt:lpstr>Отчет</vt:lpstr>
      <vt:lpstr>Поступления по контрактам</vt:lpstr>
      <vt:lpstr>Проч. операц. поступления</vt:lpstr>
      <vt:lpstr>Оплата субподряда</vt:lpstr>
      <vt:lpstr>Содержание офиса | штаба </vt:lpstr>
      <vt:lpstr>Аренда транспорта</vt:lpstr>
      <vt:lpstr>Прочие расходы OPEX</vt:lpstr>
      <vt:lpstr>Налоговые платежи</vt:lpstr>
      <vt:lpstr>Фин. поступления</vt:lpstr>
      <vt:lpstr>Фин. платежи</vt:lpstr>
      <vt:lpstr>Инвест. поступления</vt:lpstr>
      <vt:lpstr>Инвест. платежи</vt:lpstr>
      <vt:lpstr>Осн. обор. и мат.</vt:lpstr>
      <vt:lpstr>ФОТ производственный</vt:lpstr>
      <vt:lpstr>ФОТ управленческий</vt:lpstr>
      <vt:lpstr>Расходные материалы</vt:lpstr>
      <vt:lpstr>Аренда машин и обор.</vt:lpstr>
      <vt:lpstr>Прочие расходы DC</vt:lpstr>
      <vt:lpstr>BudgetArticles</vt:lpstr>
      <vt:lpstr>sub_АрендаМашин</vt:lpstr>
      <vt:lpstr>sub_АрендаТрансп</vt:lpstr>
      <vt:lpstr>sub_ИнвестПлатежи</vt:lpstr>
      <vt:lpstr>sub_ИнвестПоступл</vt:lpstr>
      <vt:lpstr>sub_Налоги</vt:lpstr>
      <vt:lpstr>sub_ОснОбор</vt:lpstr>
      <vt:lpstr>sub_Поступления</vt:lpstr>
      <vt:lpstr>sub_ПрочиеDC</vt:lpstr>
      <vt:lpstr>sub_ПрочиеOPEX</vt:lpstr>
      <vt:lpstr>sub_ПрочОпер</vt:lpstr>
      <vt:lpstr>sub_Расходные</vt:lpstr>
      <vt:lpstr>sub_СодержОфис</vt:lpstr>
      <vt:lpstr>sub_Субподряд</vt:lpstr>
      <vt:lpstr>sub_ФинПлатежи</vt:lpstr>
      <vt:lpstr>sub_ФинПоступл</vt:lpstr>
      <vt:lpstr>sub_ФОТпроизв</vt:lpstr>
      <vt:lpstr>sub_ФОТупр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Сергей Лихачёв</dc:creator>
  <cp:lastModifiedBy>Сергей Лихачёв</cp:lastModifiedBy>
  <dcterms:created xsi:type="dcterms:W3CDTF">2026-03-19T12:00:54Z</dcterms:created>
  <dcterms:modified xsi:type="dcterms:W3CDTF">2026-04-20T19:20:09Z</dcterms:modified>
</cp:coreProperties>
</file>