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субподряд\Шелл-ЭЭ, 8 и 30 переезд\ДС1-корректировка пути №30\"/>
    </mc:Choice>
  </mc:AlternateContent>
  <xr:revisionPtr revIDLastSave="0" documentId="13_ncr:1_{C210627B-097C-4980-8099-B7D27F9229A6}" xr6:coauthVersionLast="47" xr6:coauthVersionMax="47" xr10:uidLastSave="{00000000-0000-0000-0000-000000000000}"/>
  <bookViews>
    <workbookView xWindow="-120" yWindow="-120" windowWidth="29040" windowHeight="15720" activeTab="3" xr2:uid="{6A07C7EE-476F-4935-B572-65D0BA9BA756}"/>
  </bookViews>
  <sheets>
    <sheet name="Вход переезды" sheetId="1" r:id="rId1"/>
    <sheet name="Свод" sheetId="2" r:id="rId2"/>
    <sheet name="30-ый переезд" sheetId="3" r:id="rId3"/>
    <sheet name="8-ой переезд" sheetId="4" r:id="rId4"/>
    <sheet name="Лист1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3" hidden="1">'8-ой переезд'!$A$35:$N$398</definedName>
    <definedName name="_xlnm._FilterDatabase" localSheetId="0" hidden="1">'Вход переезды'!$A$5:$M$104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'30-ый переезд'!$38:$38</definedName>
    <definedName name="_xlnm.Print_Titles" localSheetId="3">'8-ой переезд'!$38:$38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переезды'!$A$1:$M$107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D3" i="5"/>
  <c r="D2" i="5"/>
  <c r="N451" i="3"/>
  <c r="N767" i="4"/>
  <c r="L767" i="4"/>
  <c r="N766" i="4"/>
  <c r="N768" i="4" s="1"/>
  <c r="L766" i="4"/>
  <c r="L768" i="4" s="1"/>
  <c r="L451" i="3" l="1"/>
  <c r="L452" i="3" s="1"/>
  <c r="L453" i="3" s="1"/>
  <c r="N452" i="3"/>
  <c r="N453" i="3" s="1"/>
  <c r="E13" i="2"/>
  <c r="K17" i="2"/>
  <c r="E15" i="2"/>
  <c r="E16" i="2" s="1"/>
  <c r="E17" i="2" s="1"/>
  <c r="I103" i="1" l="1"/>
  <c r="K103" i="1" s="1"/>
  <c r="I102" i="1"/>
  <c r="K102" i="1" s="1"/>
  <c r="I101" i="1"/>
  <c r="K101" i="1" s="1"/>
  <c r="I100" i="1"/>
  <c r="K100" i="1" s="1"/>
  <c r="I99" i="1"/>
  <c r="K99" i="1" s="1"/>
  <c r="A99" i="1"/>
  <c r="A100" i="1" s="1"/>
  <c r="A101" i="1" s="1"/>
  <c r="A102" i="1" s="1"/>
  <c r="A103" i="1" s="1"/>
  <c r="I98" i="1"/>
  <c r="K98" i="1" s="1"/>
  <c r="D96" i="1"/>
  <c r="I96" i="1" s="1"/>
  <c r="K96" i="1" s="1"/>
  <c r="F95" i="1"/>
  <c r="K95" i="1" s="1"/>
  <c r="D94" i="1"/>
  <c r="I94" i="1" s="1"/>
  <c r="F93" i="1"/>
  <c r="G93" i="1" s="1"/>
  <c r="L93" i="1" s="1"/>
  <c r="F92" i="1"/>
  <c r="G92" i="1" s="1"/>
  <c r="L92" i="1" s="1"/>
  <c r="I91" i="1"/>
  <c r="K91" i="1" s="1"/>
  <c r="F90" i="1"/>
  <c r="K90" i="1" s="1"/>
  <c r="H89" i="1"/>
  <c r="D89" i="1"/>
  <c r="F88" i="1"/>
  <c r="D86" i="1"/>
  <c r="I86" i="1" s="1"/>
  <c r="F85" i="1"/>
  <c r="K85" i="1" s="1"/>
  <c r="D84" i="1"/>
  <c r="I84" i="1" s="1"/>
  <c r="E83" i="1"/>
  <c r="F83" i="1" s="1"/>
  <c r="K83" i="1" s="1"/>
  <c r="D82" i="1"/>
  <c r="I82" i="1" s="1"/>
  <c r="D81" i="1"/>
  <c r="I81" i="1" s="1"/>
  <c r="D80" i="1"/>
  <c r="I80" i="1" s="1"/>
  <c r="D79" i="1"/>
  <c r="I79" i="1" s="1"/>
  <c r="F78" i="1"/>
  <c r="K78" i="1" s="1"/>
  <c r="F77" i="1"/>
  <c r="K77" i="1" s="1"/>
  <c r="F76" i="1"/>
  <c r="G76" i="1" s="1"/>
  <c r="L76" i="1" s="1"/>
  <c r="F75" i="1"/>
  <c r="G75" i="1" s="1"/>
  <c r="L75" i="1" s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F74" i="1"/>
  <c r="K74" i="1" s="1"/>
  <c r="D72" i="1"/>
  <c r="I72" i="1" s="1"/>
  <c r="K72" i="1" s="1"/>
  <c r="F71" i="1"/>
  <c r="G71" i="1" s="1"/>
  <c r="L71" i="1" s="1"/>
  <c r="D70" i="1"/>
  <c r="I70" i="1" s="1"/>
  <c r="F69" i="1"/>
  <c r="F68" i="1"/>
  <c r="G68" i="1" s="1"/>
  <c r="L68" i="1" s="1"/>
  <c r="I67" i="1"/>
  <c r="K67" i="1" s="1"/>
  <c r="F66" i="1"/>
  <c r="G66" i="1" s="1"/>
  <c r="L66" i="1" s="1"/>
  <c r="H65" i="1"/>
  <c r="D65" i="1"/>
  <c r="F64" i="1"/>
  <c r="I62" i="1"/>
  <c r="J62" i="1" s="1"/>
  <c r="L62" i="1" s="1"/>
  <c r="F61" i="1"/>
  <c r="K61" i="1" s="1"/>
  <c r="F60" i="1"/>
  <c r="K60" i="1" s="1"/>
  <c r="F59" i="1"/>
  <c r="K59" i="1" s="1"/>
  <c r="F58" i="1"/>
  <c r="K58" i="1" s="1"/>
  <c r="F57" i="1"/>
  <c r="K57" i="1" s="1"/>
  <c r="F55" i="1"/>
  <c r="K55" i="1" s="1"/>
  <c r="D53" i="1"/>
  <c r="F53" i="1" s="1"/>
  <c r="I52" i="1"/>
  <c r="K52" i="1" s="1"/>
  <c r="F51" i="1"/>
  <c r="F50" i="1"/>
  <c r="G50" i="1" s="1"/>
  <c r="L50" i="1" s="1"/>
  <c r="F49" i="1"/>
  <c r="K49" i="1" s="1"/>
  <c r="F48" i="1"/>
  <c r="K48" i="1" s="1"/>
  <c r="E47" i="1"/>
  <c r="F47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F46" i="1"/>
  <c r="K46" i="1" s="1"/>
  <c r="D44" i="1"/>
  <c r="I44" i="1" s="1"/>
  <c r="K44" i="1" s="1"/>
  <c r="F43" i="1"/>
  <c r="K43" i="1" s="1"/>
  <c r="D42" i="1"/>
  <c r="I42" i="1" s="1"/>
  <c r="K42" i="1" s="1"/>
  <c r="F41" i="1"/>
  <c r="F40" i="1"/>
  <c r="G40" i="1" s="1"/>
  <c r="L40" i="1" s="1"/>
  <c r="M40" i="1" s="1"/>
  <c r="D39" i="1"/>
  <c r="I39" i="1" s="1"/>
  <c r="K39" i="1" s="1"/>
  <c r="F38" i="1"/>
  <c r="G38" i="1" s="1"/>
  <c r="L38" i="1" s="1"/>
  <c r="H37" i="1"/>
  <c r="D37" i="1"/>
  <c r="F36" i="1"/>
  <c r="G36" i="1" s="1"/>
  <c r="L36" i="1" s="1"/>
  <c r="I32" i="1"/>
  <c r="K32" i="1" s="1"/>
  <c r="F31" i="1"/>
  <c r="G31" i="1" s="1"/>
  <c r="L31" i="1" s="1"/>
  <c r="F30" i="1"/>
  <c r="F29" i="1"/>
  <c r="G29" i="1" s="1"/>
  <c r="L29" i="1" s="1"/>
  <c r="F28" i="1"/>
  <c r="K28" i="1" s="1"/>
  <c r="F27" i="1"/>
  <c r="K27" i="1" s="1"/>
  <c r="F24" i="1"/>
  <c r="K24" i="1" s="1"/>
  <c r="D22" i="1"/>
  <c r="F22" i="1" s="1"/>
  <c r="F19" i="1"/>
  <c r="K19" i="1" s="1"/>
  <c r="F18" i="1"/>
  <c r="K18" i="1" s="1"/>
  <c r="F17" i="1"/>
  <c r="K17" i="1" s="1"/>
  <c r="I16" i="1"/>
  <c r="J16" i="1" s="1"/>
  <c r="L16" i="1" s="1"/>
  <c r="F15" i="1"/>
  <c r="K15" i="1" s="1"/>
  <c r="F14" i="1"/>
  <c r="G14" i="1" s="1"/>
  <c r="L14" i="1" s="1"/>
  <c r="D13" i="1"/>
  <c r="I13" i="1" s="1"/>
  <c r="F12" i="1"/>
  <c r="K12" i="1" s="1"/>
  <c r="F11" i="1"/>
  <c r="K11" i="1" s="1"/>
  <c r="F10" i="1"/>
  <c r="F9" i="1"/>
  <c r="K9" i="1" s="1"/>
  <c r="F8" i="1"/>
  <c r="K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F7" i="1"/>
  <c r="G7" i="1" s="1"/>
  <c r="L7" i="1" s="1"/>
  <c r="M87" i="1"/>
  <c r="K62" i="1" l="1"/>
  <c r="G55" i="1"/>
  <c r="L55" i="1" s="1"/>
  <c r="G48" i="1"/>
  <c r="L48" i="1" s="1"/>
  <c r="M48" i="1" s="1"/>
  <c r="I53" i="1"/>
  <c r="J53" i="1" s="1"/>
  <c r="G27" i="1"/>
  <c r="L27" i="1" s="1"/>
  <c r="M27" i="1" s="1"/>
  <c r="D54" i="1"/>
  <c r="I54" i="1" s="1"/>
  <c r="K68" i="1"/>
  <c r="J52" i="1"/>
  <c r="L52" i="1" s="1"/>
  <c r="M52" i="1" s="1"/>
  <c r="K14" i="1"/>
  <c r="G24" i="1"/>
  <c r="L24" i="1" s="1"/>
  <c r="M24" i="1" s="1"/>
  <c r="K31" i="1"/>
  <c r="I65" i="1"/>
  <c r="J65" i="1" s="1"/>
  <c r="L65" i="1" s="1"/>
  <c r="M65" i="1" s="1"/>
  <c r="J103" i="1"/>
  <c r="L103" i="1" s="1"/>
  <c r="K71" i="1"/>
  <c r="I89" i="1"/>
  <c r="J89" i="1" s="1"/>
  <c r="L89" i="1" s="1"/>
  <c r="M89" i="1" s="1"/>
  <c r="M31" i="1"/>
  <c r="M20" i="1"/>
  <c r="G43" i="1"/>
  <c r="L43" i="1" s="1"/>
  <c r="M43" i="1" s="1"/>
  <c r="G61" i="1"/>
  <c r="L61" i="1" s="1"/>
  <c r="M61" i="1" s="1"/>
  <c r="K66" i="1"/>
  <c r="K7" i="1"/>
  <c r="G12" i="1"/>
  <c r="L12" i="1" s="1"/>
  <c r="M12" i="1" s="1"/>
  <c r="K16" i="1"/>
  <c r="D23" i="1"/>
  <c r="D25" i="1" s="1"/>
  <c r="I25" i="1" s="1"/>
  <c r="M38" i="1"/>
  <c r="G58" i="1"/>
  <c r="L58" i="1" s="1"/>
  <c r="M58" i="1" s="1"/>
  <c r="J99" i="1"/>
  <c r="L99" i="1" s="1"/>
  <c r="M99" i="1" s="1"/>
  <c r="M66" i="1"/>
  <c r="M16" i="1"/>
  <c r="I37" i="1"/>
  <c r="K37" i="1" s="1"/>
  <c r="M62" i="1"/>
  <c r="M26" i="1"/>
  <c r="K75" i="1"/>
  <c r="G59" i="1"/>
  <c r="L59" i="1" s="1"/>
  <c r="M59" i="1" s="1"/>
  <c r="M75" i="1"/>
  <c r="G18" i="1"/>
  <c r="L18" i="1" s="1"/>
  <c r="M18" i="1" s="1"/>
  <c r="M36" i="1"/>
  <c r="M55" i="1"/>
  <c r="M71" i="1"/>
  <c r="M76" i="1"/>
  <c r="M29" i="1"/>
  <c r="K80" i="1"/>
  <c r="J80" i="1"/>
  <c r="L80" i="1" s="1"/>
  <c r="M80" i="1" s="1"/>
  <c r="J94" i="1"/>
  <c r="L94" i="1" s="1"/>
  <c r="M94" i="1" s="1"/>
  <c r="K94" i="1"/>
  <c r="K81" i="1"/>
  <c r="J81" i="1"/>
  <c r="L81" i="1" s="1"/>
  <c r="M81" i="1" s="1"/>
  <c r="J70" i="1"/>
  <c r="L70" i="1" s="1"/>
  <c r="M70" i="1" s="1"/>
  <c r="K70" i="1"/>
  <c r="K36" i="1"/>
  <c r="K76" i="1"/>
  <c r="G8" i="1"/>
  <c r="L8" i="1" s="1"/>
  <c r="M8" i="1" s="1"/>
  <c r="G11" i="1"/>
  <c r="L11" i="1" s="1"/>
  <c r="M11" i="1" s="1"/>
  <c r="M14" i="1"/>
  <c r="G17" i="1"/>
  <c r="L17" i="1" s="1"/>
  <c r="M17" i="1" s="1"/>
  <c r="G19" i="1"/>
  <c r="L19" i="1" s="1"/>
  <c r="M19" i="1" s="1"/>
  <c r="J42" i="1"/>
  <c r="L42" i="1" s="1"/>
  <c r="M42" i="1" s="1"/>
  <c r="G57" i="1"/>
  <c r="L57" i="1" s="1"/>
  <c r="M57" i="1" s="1"/>
  <c r="K38" i="1"/>
  <c r="M50" i="1"/>
  <c r="M92" i="1"/>
  <c r="G95" i="1"/>
  <c r="L95" i="1" s="1"/>
  <c r="M95" i="1" s="1"/>
  <c r="J101" i="1"/>
  <c r="L101" i="1" s="1"/>
  <c r="M101" i="1" s="1"/>
  <c r="K50" i="1"/>
  <c r="M68" i="1"/>
  <c r="G77" i="1"/>
  <c r="L77" i="1" s="1"/>
  <c r="M77" i="1" s="1"/>
  <c r="K92" i="1"/>
  <c r="M93" i="1"/>
  <c r="G9" i="1"/>
  <c r="L9" i="1" s="1"/>
  <c r="M9" i="1" s="1"/>
  <c r="K40" i="1"/>
  <c r="M103" i="1"/>
  <c r="G90" i="1"/>
  <c r="L90" i="1" s="1"/>
  <c r="M90" i="1" s="1"/>
  <c r="J100" i="1"/>
  <c r="L100" i="1" s="1"/>
  <c r="M100" i="1" s="1"/>
  <c r="K29" i="1"/>
  <c r="K84" i="1"/>
  <c r="J84" i="1"/>
  <c r="L84" i="1" s="1"/>
  <c r="M84" i="1" s="1"/>
  <c r="G47" i="1"/>
  <c r="L47" i="1" s="1"/>
  <c r="M47" i="1" s="1"/>
  <c r="K47" i="1"/>
  <c r="G41" i="1"/>
  <c r="L41" i="1" s="1"/>
  <c r="M41" i="1" s="1"/>
  <c r="K41" i="1"/>
  <c r="M7" i="1"/>
  <c r="K82" i="1"/>
  <c r="J82" i="1"/>
  <c r="L82" i="1" s="1"/>
  <c r="M82" i="1" s="1"/>
  <c r="K30" i="1"/>
  <c r="G30" i="1"/>
  <c r="L30" i="1" s="1"/>
  <c r="M30" i="1" s="1"/>
  <c r="K54" i="1"/>
  <c r="J54" i="1"/>
  <c r="L54" i="1" s="1"/>
  <c r="M54" i="1" s="1"/>
  <c r="J86" i="1"/>
  <c r="L86" i="1" s="1"/>
  <c r="M86" i="1" s="1"/>
  <c r="K86" i="1"/>
  <c r="K22" i="1"/>
  <c r="G22" i="1"/>
  <c r="L22" i="1" s="1"/>
  <c r="M22" i="1" s="1"/>
  <c r="G88" i="1"/>
  <c r="L88" i="1" s="1"/>
  <c r="M88" i="1" s="1"/>
  <c r="K88" i="1"/>
  <c r="F104" i="1"/>
  <c r="G104" i="1" s="1"/>
  <c r="K10" i="1"/>
  <c r="G10" i="1"/>
  <c r="L10" i="1" s="1"/>
  <c r="M10" i="1" s="1"/>
  <c r="G15" i="1"/>
  <c r="L15" i="1" s="1"/>
  <c r="M15" i="1" s="1"/>
  <c r="G69" i="1"/>
  <c r="L69" i="1" s="1"/>
  <c r="M69" i="1" s="1"/>
  <c r="K69" i="1"/>
  <c r="J79" i="1"/>
  <c r="L79" i="1" s="1"/>
  <c r="M79" i="1" s="1"/>
  <c r="K79" i="1"/>
  <c r="G51" i="1"/>
  <c r="L51" i="1" s="1"/>
  <c r="M51" i="1" s="1"/>
  <c r="K51" i="1"/>
  <c r="G53" i="1"/>
  <c r="G64" i="1"/>
  <c r="L64" i="1" s="1"/>
  <c r="M64" i="1" s="1"/>
  <c r="K64" i="1"/>
  <c r="G46" i="1"/>
  <c r="L46" i="1" s="1"/>
  <c r="M46" i="1" s="1"/>
  <c r="G74" i="1"/>
  <c r="L74" i="1" s="1"/>
  <c r="M74" i="1" s="1"/>
  <c r="G78" i="1"/>
  <c r="L78" i="1" s="1"/>
  <c r="M78" i="1" s="1"/>
  <c r="G85" i="1"/>
  <c r="L85" i="1" s="1"/>
  <c r="M85" i="1" s="1"/>
  <c r="K93" i="1"/>
  <c r="J98" i="1"/>
  <c r="L98" i="1" s="1"/>
  <c r="M98" i="1" s="1"/>
  <c r="J102" i="1"/>
  <c r="L102" i="1" s="1"/>
  <c r="M102" i="1" s="1"/>
  <c r="G60" i="1"/>
  <c r="L60" i="1" s="1"/>
  <c r="M60" i="1" s="1"/>
  <c r="J13" i="1"/>
  <c r="L13" i="1" s="1"/>
  <c r="M13" i="1" s="1"/>
  <c r="M21" i="1"/>
  <c r="G28" i="1"/>
  <c r="L28" i="1" s="1"/>
  <c r="M28" i="1" s="1"/>
  <c r="J32" i="1"/>
  <c r="L32" i="1" s="1"/>
  <c r="M32" i="1" s="1"/>
  <c r="M35" i="1"/>
  <c r="J39" i="1"/>
  <c r="L39" i="1" s="1"/>
  <c r="M39" i="1" s="1"/>
  <c r="J44" i="1"/>
  <c r="L44" i="1" s="1"/>
  <c r="M44" i="1" s="1"/>
  <c r="G49" i="1"/>
  <c r="L49" i="1" s="1"/>
  <c r="M49" i="1" s="1"/>
  <c r="M56" i="1"/>
  <c r="J67" i="1"/>
  <c r="L67" i="1" s="1"/>
  <c r="M67" i="1" s="1"/>
  <c r="J72" i="1"/>
  <c r="L72" i="1" s="1"/>
  <c r="M72" i="1" s="1"/>
  <c r="G83" i="1"/>
  <c r="L83" i="1" s="1"/>
  <c r="M83" i="1" s="1"/>
  <c r="J91" i="1"/>
  <c r="L91" i="1" s="1"/>
  <c r="M91" i="1" s="1"/>
  <c r="J96" i="1"/>
  <c r="L96" i="1" s="1"/>
  <c r="M96" i="1" s="1"/>
  <c r="K13" i="1"/>
  <c r="M63" i="1"/>
  <c r="J37" i="1" l="1"/>
  <c r="L37" i="1" s="1"/>
  <c r="M37" i="1" s="1"/>
  <c r="K65" i="1"/>
  <c r="K53" i="1"/>
  <c r="K89" i="1"/>
  <c r="L53" i="1"/>
  <c r="M53" i="1" s="1"/>
  <c r="I23" i="1"/>
  <c r="I104" i="1" s="1"/>
  <c r="J104" i="1" s="1"/>
  <c r="J25" i="1"/>
  <c r="L25" i="1" s="1"/>
  <c r="M25" i="1" s="1"/>
  <c r="K25" i="1"/>
  <c r="J23" i="1" l="1"/>
  <c r="L23" i="1" s="1"/>
  <c r="M23" i="1" s="1"/>
  <c r="M104" i="1" s="1"/>
  <c r="K23" i="1"/>
  <c r="K104" i="1"/>
  <c r="L104" i="1" l="1"/>
</calcChain>
</file>

<file path=xl/sharedStrings.xml><?xml version="1.0" encoding="utf-8"?>
<sst xmlns="http://schemas.openxmlformats.org/spreadsheetml/2006/main" count="3733" uniqueCount="557">
  <si>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</si>
  <si>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</si>
  <si>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</si>
  <si>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</si>
  <si>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</si>
  <si>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</si>
  <si>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</si>
  <si>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</si>
  <si>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ИТОГО с скидкой</t>
  </si>
  <si>
    <t>Цена за единицу без НДС</t>
  </si>
  <si>
    <t>ИТОГО без НДС</t>
  </si>
  <si>
    <t>ИТОГО с НДС</t>
  </si>
  <si>
    <t>без НДС</t>
  </si>
  <si>
    <t>с НДС</t>
  </si>
  <si>
    <t>Переезд №30 (путь №7А)</t>
  </si>
  <si>
    <t>Резка асфальтобетонного покрытия фрезой (8м * 2)</t>
  </si>
  <si>
    <t>м.п.</t>
  </si>
  <si>
    <t>Демонтаж асфальтобетонного покрытия и подстилающих слоёв толщиной 350 мм (6м * 8 м = 48м2)</t>
  </si>
  <si>
    <t>м3</t>
  </si>
  <si>
    <t>Очистка  пути, межшпальных ящиков и площади для демонтажа РШР и последующей рихтовки пути от щебня и грунта вручную (0,25*3,1 *25м)</t>
  </si>
  <si>
    <t>Демонтаж РШР на участке 12,5 м с резкой существующего пути дисковыми пилами (4 реза)</t>
  </si>
  <si>
    <t>м.пути</t>
  </si>
  <si>
    <t xml:space="preserve">Очистка основания жд. путей после демонтажа РШР от загрязнённого щебня, мусора, грунта и пр. (13 м * 3,1 *0,15)	</t>
  </si>
  <si>
    <t>Внесение дополнительного щебня в основание пути (13 м * 3,1 м * 0,1м)</t>
  </si>
  <si>
    <t>Щебень балластный кат.2</t>
  </si>
  <si>
    <t>Уплотнение основания балластного (13 м * 3,1 м)</t>
  </si>
  <si>
    <t>м2</t>
  </si>
  <si>
    <t xml:space="preserve">Монтаж шпал железобетонных </t>
  </si>
  <si>
    <t>шт</t>
  </si>
  <si>
    <t>Шпала бетонная с комплектом скрепления КБ65</t>
  </si>
  <si>
    <t>шт.</t>
  </si>
  <si>
    <t>Монтаж скреплений КБ65</t>
  </si>
  <si>
    <t>Монтаж рельсов Р65</t>
  </si>
  <si>
    <t>м</t>
  </si>
  <si>
    <t>Монтаж накладок стыковых со сверлением отверстий в рельсах</t>
  </si>
  <si>
    <t>компл</t>
  </si>
  <si>
    <t>Накладка стыковая 1Р</t>
  </si>
  <si>
    <t>Болт стыковой в сборе</t>
  </si>
  <si>
    <t>Балластировка путей</t>
  </si>
  <si>
    <t>Выправка и рихтовка пути</t>
  </si>
  <si>
    <t>Укладка резиножелезобетонного переезда L=6,5м</t>
  </si>
  <si>
    <t>комплект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</si>
  <si>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</si>
  <si>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</si>
  <si>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</si>
  <si>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</si>
  <si>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</si>
  <si>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Комплект резиножелезобетонного переезда L=6,5м</t>
  </si>
  <si>
    <t xml:space="preserve">Балка прижимная A1 .БПР-3 (3000х400х400) </t>
  </si>
  <si>
    <t xml:space="preserve">Балка прижимная A1 .БПР-4 (4000х400х400) </t>
  </si>
  <si>
    <t>Устройство асфальтового покрытия перезда</t>
  </si>
  <si>
    <t>Устройство песчаной подушки толщиной 100 мм (48м2)</t>
  </si>
  <si>
    <t>Песок</t>
  </si>
  <si>
    <t>Устройство щебёночного основания  (48 м2 * 150 мм)</t>
  </si>
  <si>
    <t>Щебень известняковый</t>
  </si>
  <si>
    <t>Пролив щебня битумом</t>
  </si>
  <si>
    <t>Устройство асфальтобетонного покрытия толщиной 6см</t>
  </si>
  <si>
    <t>Асфальт крупнозернистый плотный, тип Б, марка II</t>
  </si>
  <si>
    <t>т</t>
  </si>
  <si>
    <t>Устройство асфальтобетонного покрытия толщиной 4см</t>
  </si>
  <si>
    <t>Асфальт мелкозернистый плотный, тип Б, марка II</t>
  </si>
  <si>
    <t>Переезд №8 (пути №1 и №2)</t>
  </si>
  <si>
    <t>1</t>
  </si>
  <si>
    <t>Демонтаж металлических плит покрытия</t>
  </si>
  <si>
    <t>комплекс</t>
  </si>
  <si>
    <t xml:space="preserve">Устройство и демонтаж временных проездов (2 проезда в день * 4 дня) </t>
  </si>
  <si>
    <t>Демонтаж подстилающих слоёв толщиной 450 мм (42,7 м2) в межпутье и на подходах к переезду</t>
  </si>
  <si>
    <t>Очистка  пути и межшпальных ящиков  от щебня и грунта вручную (0,25*3,1 *52,5м)</t>
  </si>
  <si>
    <t xml:space="preserve">Выменивание шпал </t>
  </si>
  <si>
    <t>Выменивание скрепления на сущ.шпале</t>
  </si>
  <si>
    <t>Выправка и рихтовка пути (путь 1 - 40м, путь2 - 12,5 м)</t>
  </si>
  <si>
    <t>Устройство асфальтового покрытия в межпутье и на подходах к переезду</t>
  </si>
  <si>
    <t>Устройство песчаной подушки толщиной 100 мм (42,7м2)</t>
  </si>
  <si>
    <t>Устройство щебёночного основания  (42,7 м2 * 150 мм)</t>
  </si>
  <si>
    <t xml:space="preserve">Устройство асфальтобетонного покрытия толщиной 4см </t>
  </si>
  <si>
    <t>Переезд №б/н (путь №1 )</t>
  </si>
  <si>
    <t>Резка асфальтобетонного покрытия фрезой</t>
  </si>
  <si>
    <t>м.п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</si>
  <si>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</si>
  <si>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</si>
  <si>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Сверление рельс для установки МС2 (14 * 2 отверстия)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</si>
  <si>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</si>
  <si>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</si>
  <si>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</si>
  <si>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</si>
  <si>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</si>
  <si>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</si>
  <si>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Изделие соединительное МС1 (уголок 75х75х5)  (L=18м; 4,79кг/м)</t>
  </si>
  <si>
    <t>Покрытие битумным лаком</t>
  </si>
  <si>
    <t>Лак битумный</t>
  </si>
  <si>
    <t>л</t>
  </si>
  <si>
    <t>Устройство песчаной подушки толщиной 100 мм (63м2)</t>
  </si>
  <si>
    <t>Устройство щебёночного основания  (63 м2 * 150 мм)</t>
  </si>
  <si>
    <t>Мобилизация</t>
  </si>
  <si>
    <t>Проживание (14 чел*14 дней)</t>
  </si>
  <si>
    <t>ч/день</t>
  </si>
  <si>
    <t>Суточные</t>
  </si>
  <si>
    <t>Устройство и демонтаж бытового городка (бытовка + склад)</t>
  </si>
  <si>
    <t>Перевозка оборудования (с Мытищ и обратно)</t>
  </si>
  <si>
    <t>Накладные и непредвиденные материалы</t>
  </si>
  <si>
    <t>ГСМ</t>
  </si>
  <si>
    <t>Итого СМР:</t>
  </si>
  <si>
    <t>- материалы, кот. закупает Шеллрокк</t>
  </si>
  <si>
    <t>- давальческие материалы</t>
  </si>
  <si>
    <t>Легенда:</t>
  </si>
  <si>
    <t>- материалы ЭЭ</t>
  </si>
  <si>
    <t>Наименование сметы</t>
  </si>
  <si>
    <t>Сумма без НДС</t>
  </si>
  <si>
    <t>Ремонт аварийного переезда ЖД путей №30 у ЖДЦ, расположенного на территории АО «Коломенский завод».</t>
  </si>
  <si>
    <t>Итого</t>
  </si>
  <si>
    <t xml:space="preserve">Понижающий коэффициент </t>
  </si>
  <si>
    <t>Итого с понижающим</t>
  </si>
  <si>
    <t>ВСЕГО с НДС</t>
  </si>
  <si>
    <t>НДС 20%</t>
  </si>
  <si>
    <t>Ремонт аварийных переездов ЖД путей №8 (пути №1 и №2), б/н (путь №1) у ЛСЦ, расположенных на территории АО "Коломенский завод".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</si>
  <si>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</si>
  <si>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</si>
  <si>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</si>
  <si>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</si>
  <si>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</si>
  <si>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</si>
  <si>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</si>
  <si>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</si>
  <si>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</si>
  <si>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</si>
  <si>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</si>
  <si>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</si>
  <si>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</si>
  <si>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</si>
  <si>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</si>
  <si>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</si>
  <si>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</si>
  <si>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</si>
  <si>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</si>
  <si>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</si>
  <si>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</si>
  <si>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</si>
  <si>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</si>
  <si>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</si>
  <si>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</si>
  <si>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</si>
  <si>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</si>
  <si>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</si>
  <si>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(53,03)</t>
  </si>
  <si>
    <t>тыс.руб.</t>
  </si>
  <si>
    <t>в том числе:</t>
  </si>
  <si>
    <t>строительных работ</t>
  </si>
  <si>
    <t>(58,3)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</si>
  <si>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</si>
  <si>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</si>
  <si>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</si>
  <si>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</si>
  <si>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</si>
  <si>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</si>
  <si>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</si>
  <si>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</si>
  <si>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</si>
  <si>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</si>
  <si>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</si>
  <si>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</si>
  <si>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</si>
  <si>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</si>
  <si>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</si>
  <si>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</si>
  <si>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</si>
  <si>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</si>
  <si>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</si>
  <si>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</si>
  <si>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</si>
  <si>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</si>
  <si>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</si>
  <si>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</si>
  <si>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</si>
  <si>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</si>
  <si>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</si>
  <si>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</si>
  <si>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</si>
  <si>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</si>
  <si>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</si>
  <si>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</si>
  <si>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</si>
  <si>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</si>
  <si>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</si>
  <si>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</si>
  <si>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</si>
  <si>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</si>
  <si>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</si>
  <si>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</si>
  <si>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</si>
  <si>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</si>
  <si>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</si>
  <si>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</si>
  <si>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</si>
  <si>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</si>
  <si>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</si>
  <si>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</si>
  <si>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</si>
  <si>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</si>
  <si>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</si>
  <si>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</si>
  <si>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</si>
  <si>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</si>
  <si>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</si>
  <si>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</si>
  <si>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</si>
  <si>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</si>
  <si>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</si>
  <si>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</si>
  <si>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</si>
  <si>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</si>
  <si>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</si>
  <si>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</si>
  <si>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</si>
  <si>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</si>
  <si>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</si>
  <si>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</si>
  <si>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</si>
  <si>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</si>
  <si>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</si>
  <si>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</si>
  <si>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</si>
  <si>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</si>
  <si>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</si>
  <si>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</si>
  <si>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</si>
  <si>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</si>
  <si>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</si>
  <si>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</si>
  <si>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</si>
  <si>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</si>
  <si>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</si>
  <si>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</si>
  <si>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</si>
  <si>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</si>
  <si>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</si>
  <si>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</si>
  <si>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</si>
  <si>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</si>
  <si>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</si>
  <si>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</si>
  <si>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</si>
  <si>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</si>
  <si>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</si>
  <si>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</si>
  <si>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</si>
  <si>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</si>
  <si>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</si>
  <si>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</si>
  <si>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</si>
  <si>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</si>
  <si>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</si>
  <si>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</si>
  <si>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</si>
  <si>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</si>
  <si>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</si>
  <si>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</si>
  <si>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</si>
  <si>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</si>
  <si>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</si>
  <si>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</si>
  <si>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</si>
  <si>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</si>
  <si>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</si>
  <si>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</si>
  <si>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</si>
  <si>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</si>
  <si>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</si>
  <si>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</si>
  <si>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</si>
  <si>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</si>
  <si>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</si>
  <si>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</si>
  <si>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</si>
  <si>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</si>
  <si>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</si>
  <si>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</si>
  <si>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</si>
  <si>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21</t>
  </si>
  <si>
    <t>ФССЦ-25.1.05.01-0002</t>
  </si>
  <si>
    <t>Накладка рельсовая двухголовая 2Р65</t>
  </si>
  <si>
    <t>22</t>
  </si>
  <si>
    <t>ФССЦ-25.1.04.04-0003</t>
  </si>
  <si>
    <t>Болты для рельсовых стыков железнодорожного пути с гайками, М27х160-180 мм</t>
  </si>
  <si>
    <t>23</t>
  </si>
  <si>
    <t>Давальческий материал</t>
  </si>
  <si>
    <t>24</t>
  </si>
  <si>
    <t>25</t>
  </si>
  <si>
    <t>ФССЦ-25.1.05.02-0006</t>
  </si>
  <si>
    <t>Подкладка раздельного скрепления железнодорожного пути КБ-65</t>
  </si>
  <si>
    <t>26</t>
  </si>
  <si>
    <t>27</t>
  </si>
  <si>
    <t>ФССЦ-25.1.02.01-0035</t>
  </si>
  <si>
    <t>Шпалы железобетонные Ш1, объем бетона 0,106 м3, расход стали 7,25 кг</t>
  </si>
  <si>
    <t>28</t>
  </si>
  <si>
    <t>Шпала железобетонная, Ш1 1-й сорт</t>
  </si>
  <si>
    <t>29</t>
  </si>
  <si>
    <t>30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</si>
  <si>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</si>
  <si>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</si>
  <si>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</si>
  <si>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</si>
  <si>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31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</si>
  <si>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</si>
  <si>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</si>
  <si>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32</t>
  </si>
  <si>
    <t>33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</si>
  <si>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</si>
  <si>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</si>
  <si>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</si>
  <si>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34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</si>
  <si>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</si>
  <si>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</si>
  <si>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</si>
  <si>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35</t>
  </si>
  <si>
    <t>Резиножелезобетонный 6,5м. настил для ж/д переезда на ж/б шпалы, для скрепления КБ, рельс Р-65</t>
  </si>
  <si>
    <t>36</t>
  </si>
  <si>
    <t>Упоры для фиксации резиножелезобетонных плит, п.2</t>
  </si>
  <si>
    <t>Устройство асфальтового покрытия на подходах к переезду</t>
  </si>
  <si>
    <t>37</t>
  </si>
  <si>
    <t>ФЕР27-04-001-01</t>
  </si>
  <si>
    <t>Устройство подстилающих и выравнивающих слоев оснований: из песка</t>
  </si>
  <si>
    <t>38</t>
  </si>
  <si>
    <t>ООО "НГПС", КП от 17.06.2024г., п.1</t>
  </si>
  <si>
    <t>Песок карьерный кф. 0,5</t>
  </si>
  <si>
    <t>Объем=48*0,1*1,1</t>
  </si>
  <si>
    <t>Цена=1165/8,75/1,2</t>
  </si>
  <si>
    <t>39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</si>
  <si>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</si>
  <si>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</si>
  <si>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</si>
  <si>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</si>
  <si>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</si>
  <si>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</si>
  <si>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</si>
  <si>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</si>
  <si>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40</t>
  </si>
  <si>
    <t>ФССЦ-02.2.05.04-1586</t>
  </si>
  <si>
    <t>Щебень М 1200, фракция 5(3)-10 мм, группа 1</t>
  </si>
  <si>
    <t>41</t>
  </si>
  <si>
    <t>ФССЦ-02.2.05.04-1827</t>
  </si>
  <si>
    <t>Щебень М 1200, фракция 40-80(70) мм, группа 2</t>
  </si>
  <si>
    <t>42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</si>
  <si>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</si>
  <si>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</si>
  <si>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</si>
  <si>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43</t>
  </si>
  <si>
    <t>44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</si>
  <si>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</si>
  <si>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</si>
  <si>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</si>
  <si>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</si>
  <si>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45</t>
  </si>
  <si>
    <t>ФЕР27-06-026-01</t>
  </si>
  <si>
    <t>Розлив вяжущих материалов</t>
  </si>
  <si>
    <t>46</t>
  </si>
  <si>
    <t>47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</si>
  <si>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</si>
  <si>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</si>
  <si>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</si>
  <si>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</si>
  <si>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48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</si>
  <si>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</si>
  <si>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</si>
  <si>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</si>
  <si>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49</t>
  </si>
  <si>
    <t>ФССЦ-04.2.01.01-0040</t>
  </si>
  <si>
    <t>Смеси асфальтобетонные плотные крупнозернистые тип А марка II</t>
  </si>
  <si>
    <t>Объем=2,35*48*0,06</t>
  </si>
  <si>
    <t>50</t>
  </si>
  <si>
    <t>51</t>
  </si>
  <si>
    <t>52</t>
  </si>
  <si>
    <t>53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</si>
  <si>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</si>
  <si>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</si>
  <si>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</si>
  <si>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</si>
  <si>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</si>
  <si>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</si>
  <si>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</si>
  <si>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</si>
  <si>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</si>
  <si>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</si>
  <si>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</si>
  <si>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</si>
  <si>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</si>
  <si>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</si>
  <si>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</si>
  <si>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</si>
  <si>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</si>
  <si>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</si>
  <si>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</si>
  <si>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</si>
  <si>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</si>
  <si>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</si>
  <si>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</si>
  <si>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</si>
  <si>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</si>
  <si>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</si>
  <si>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Договорной коэффициент 0,757942</t>
  </si>
  <si>
    <t xml:space="preserve">     Итого с учетом договорного коэффициента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</si>
  <si>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</si>
  <si>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</si>
  <si>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</si>
  <si>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</si>
  <si>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</si>
  <si>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</si>
  <si>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</si>
  <si>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</si>
  <si>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</si>
  <si>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</t>
  </si>
  <si>
    <t>(134,25)</t>
  </si>
  <si>
    <t>(147,53)</t>
  </si>
  <si>
    <t>(14,32)</t>
  </si>
  <si>
    <t>(0,07)</t>
  </si>
  <si>
    <t>Раздел 1. Переезд №8 (пути №1 и №2)</t>
  </si>
  <si>
    <t>ФЕР09-03-001-03</t>
  </si>
  <si>
    <t>Монтаж опорных плит с обработанной поверхностью массой: до 1,0 т/применит. Демонтаж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</si>
  <si>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</si>
  <si>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</si>
  <si>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</si>
  <si>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Объем=(42,7*0,45) / 100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</si>
  <si>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</si>
  <si>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</si>
  <si>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</si>
  <si>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Объем=16/1000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</si>
  <si>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</si>
  <si>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</si>
  <si>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</si>
  <si>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</si>
  <si>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</si>
  <si>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</si>
  <si>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</si>
  <si>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</si>
  <si>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Объем=250/1000*30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</si>
  <si>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</si>
  <si>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</si>
  <si>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</si>
  <si>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</si>
  <si>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ФССЦ-25.1.04.01-0001</t>
  </si>
  <si>
    <t>Болты закладные для рельсовых скреплений железнодорожного пути с гайками, М22х175 мм</t>
  </si>
  <si>
    <t>Болт закладной М22х175 в сборе (справочно 120 шт.)</t>
  </si>
  <si>
    <t>ФССЦ-25.1.04.02-0001</t>
  </si>
  <si>
    <t>Болты клеммные для рельсовых скреплений железнодорожного пути с гайками, М22х75 мм</t>
  </si>
  <si>
    <t>Болт клеммный М22х75 в сборе (справочно 120 шт.)</t>
  </si>
  <si>
    <t>Подкладка КБ-65 (60 шт)</t>
  </si>
  <si>
    <t>ФССЦ-25.1.06.19-0051</t>
  </si>
  <si>
    <t>Прокладки повышенной упругости под подкладку КБ, КБ10 ЦП 328 из смеси РП 101-710</t>
  </si>
  <si>
    <t>Прокладка ЦП-328</t>
  </si>
  <si>
    <t>ФССЦ-25.1.06.19-0085</t>
  </si>
  <si>
    <t>Прокладки ПБР65х8 ЦП143 (ПБР 65х7 ЦП318) из смеси РП 101-710</t>
  </si>
  <si>
    <t>Прокладка подрельсовая ЦП-143</t>
  </si>
  <si>
    <t>Объем=22,58 / 1000</t>
  </si>
  <si>
    <t>Объем=52,5/1000</t>
  </si>
  <si>
    <t>Объем=(42,7*0,1) / 100</t>
  </si>
  <si>
    <t>Объем=4,27*1,1</t>
  </si>
  <si>
    <t>Объем=42,7 / 100</t>
  </si>
  <si>
    <t>Объем=0,43+5,38+2,88</t>
  </si>
  <si>
    <t>Объем=42,7 / 1000</t>
  </si>
  <si>
    <t>Объем=2,35*42,7*0,06</t>
  </si>
  <si>
    <t>Объем=2,35*42,7*0,04</t>
  </si>
  <si>
    <t>Итоги по разделу 1 Переезд №8 (пути №1 и №2) :</t>
  </si>
  <si>
    <t xml:space="preserve">  Итого по разделу 1 Переезд №8 (пути №1 и №2)</t>
  </si>
  <si>
    <t>Раздел 2. Переезд №б/н (путь №1 ) косой переезд</t>
  </si>
  <si>
    <t>Устройство шва-стыка в асфальтобетонном покрытии/применит. Резка асфальтобетонного покрытия фрезой</t>
  </si>
  <si>
    <t>Объем=28 / 100</t>
  </si>
  <si>
    <t>54</t>
  </si>
  <si>
    <t>55</t>
  </si>
  <si>
    <t>56</t>
  </si>
  <si>
    <t>Объем=(63*0,05) / 100</t>
  </si>
  <si>
    <t>57</t>
  </si>
  <si>
    <t>Объем=(63*0,15) / 100</t>
  </si>
  <si>
    <t>58</t>
  </si>
  <si>
    <t>59</t>
  </si>
  <si>
    <t>Изготовление и монтаж МС1 и МС2</t>
  </si>
  <si>
    <t>60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</si>
  <si>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</si>
  <si>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</si>
  <si>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</si>
  <si>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</si>
  <si>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</si>
  <si>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</si>
  <si>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</si>
  <si>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61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</si>
  <si>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</si>
  <si>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</si>
  <si>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</si>
  <si>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62</t>
  </si>
  <si>
    <t>ФССЦ-08.3.08.01-0037</t>
  </si>
  <si>
    <t>Сталь угловая неравнополочная, марка стали: Ст3пс, размером 75х50 мм</t>
  </si>
  <si>
    <t>63</t>
  </si>
  <si>
    <t>ФССЦ-01.7.15.02-0084</t>
  </si>
  <si>
    <t>Болты с шестигранной головкой, диаметр 12 (14) мм</t>
  </si>
  <si>
    <t>Объем=20*0,08/1000</t>
  </si>
  <si>
    <t>64</t>
  </si>
  <si>
    <t>ФССЦ-01.7.15.05-0014</t>
  </si>
  <si>
    <t>Гайки шестигранные, диаметр резьбы 12-14 мм</t>
  </si>
  <si>
    <t>Объем=20*0,03/1000</t>
  </si>
  <si>
    <t>65</t>
  </si>
  <si>
    <t>ФССЦ-01.7.15.11-0047</t>
  </si>
  <si>
    <t>Шайбы оцинкованные, диаметр 14 мм</t>
  </si>
  <si>
    <t>кг</t>
  </si>
  <si>
    <t>Объем=20*0,008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</si>
  <si>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</si>
  <si>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</si>
  <si>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</si>
  <si>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</si>
  <si>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</si>
  <si>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67</t>
  </si>
  <si>
    <t>Монтаж мелких металлоконструкций массой до 10 кг/применит. монтаж МС1</t>
  </si>
  <si>
    <t>Объем=4,79/1000*30</t>
  </si>
  <si>
    <t>68</t>
  </si>
  <si>
    <t>69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</si>
  <si>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</si>
  <si>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</si>
  <si>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</si>
  <si>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</si>
  <si>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</si>
  <si>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</si>
  <si>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</si>
  <si>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70</t>
  </si>
  <si>
    <t>Объем=(63*0,1) / 100</t>
  </si>
  <si>
    <t>71</t>
  </si>
  <si>
    <t>Объем=6,3*1,1</t>
  </si>
  <si>
    <t>72</t>
  </si>
  <si>
    <t>Объем=63 / 100</t>
  </si>
  <si>
    <t>73</t>
  </si>
  <si>
    <t>74</t>
  </si>
  <si>
    <t>75</t>
  </si>
  <si>
    <t>76</t>
  </si>
  <si>
    <t>77</t>
  </si>
  <si>
    <t>Объем=0,63+7,94+4,25</t>
  </si>
  <si>
    <t>78</t>
  </si>
  <si>
    <t>79</t>
  </si>
  <si>
    <t>80</t>
  </si>
  <si>
    <t>Объем=63 / 1000</t>
  </si>
  <si>
    <t>81</t>
  </si>
  <si>
    <t>82</t>
  </si>
  <si>
    <t>Объем=2,35*63*0,06</t>
  </si>
  <si>
    <t>83</t>
  </si>
  <si>
    <t>84</t>
  </si>
  <si>
    <t>85</t>
  </si>
  <si>
    <t>86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</si>
  <si>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</si>
  <si>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</si>
  <si>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</si>
  <si>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</si>
  <si>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</si>
  <si>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</si>
  <si>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</si>
  <si>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</si>
  <si>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</si>
  <si>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</si>
  <si>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 xml:space="preserve">     Итого с договорным коэффициентом</t>
  </si>
  <si>
    <t xml:space="preserve">     Договорной коэффициент 0,789523*0,96</t>
  </si>
  <si>
    <t>лср 1</t>
  </si>
  <si>
    <t>лср2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</si>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</sst>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 ##0.00"/>
    <numFmt numFmtId="165" formatCode="_-* #\ ##0.00_-;\-* #\ ##0.00_-;_-* &quot;-&quot;??_-;_-@_-"/>
    <numFmt numFmtId="166" formatCode="_-* #\ ##0_-;\-* #\ ##0_-;_-* &quot;-&quot;??_-;_-@_-"/>
    <numFmt numFmtId="167" formatCode="0.0"/>
    <numFmt numFmtId="168" formatCode="0.000"/>
    <numFmt numFmtId="169" formatCode="_-* #.##_-;\-* #.##_-;_-* &quot;-&quot;??_-;_-@_-"/>
    <numFmt numFmtId="170" formatCode="_-* #,##0_-;\-* #,##0_-;_-* &quot;-&quot;??_-;_-@_-"/>
    <numFmt numFmtId="171" formatCode="_-* #,##0.00\ _₽_-;\-* #,##0.00\ _₽_-;_-* &quot;-&quot;??\ _₽_-;_-@_-"/>
    <numFmt numFmtId="172" formatCode="0.00000"/>
    <numFmt numFmtId="173" formatCode="0.000000"/>
    <numFmt numFmtId="174" formatCode="0.0000"/>
    <numFmt numFmtId="175" formatCode="0.000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" fillId="0" borderId="0" applyFont="0" applyFill="0" applyBorder="0" applyAlignment="0" applyProtection="0"/>
    <xf numFmtId="0" fontId="13" fillId="0" borderId="0"/>
  </cellStyleXfs>
  <cellXfs count="359">
    <xf numFmtId="0" fontId="0" fillId="0" borderId="0" xfId="0"/>
    <xf numFmtId="0" fontId="1" fillId="0" borderId="0" xfId="2"/>
    <xf numFmtId="164" fontId="2" fillId="2" borderId="2" xfId="2" applyNumberFormat="1" applyFont="1" applyFill="1" applyBorder="1" applyAlignment="1">
      <alignment horizontal="center" vertical="center" wrapText="1"/>
    </xf>
    <xf numFmtId="4" fontId="2" fillId="2" borderId="2" xfId="2" applyNumberFormat="1" applyFont="1" applyFill="1" applyBorder="1" applyAlignment="1">
      <alignment horizontal="center" vertical="center" wrapText="1"/>
    </xf>
    <xf numFmtId="4" fontId="3" fillId="2" borderId="2" xfId="5" applyNumberFormat="1" applyFont="1" applyFill="1" applyBorder="1" applyAlignment="1">
      <alignment horizontal="center" vertical="center"/>
    </xf>
    <xf numFmtId="4" fontId="2" fillId="2" borderId="6" xfId="2" applyNumberFormat="1" applyFont="1" applyFill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/>
    </xf>
    <xf numFmtId="0" fontId="2" fillId="0" borderId="2" xfId="7" applyFont="1" applyBorder="1" applyAlignment="1">
      <alignment vertical="center"/>
    </xf>
    <xf numFmtId="3" fontId="2" fillId="0" borderId="2" xfId="7" applyNumberFormat="1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3" fontId="2" fillId="0" borderId="4" xfId="7" applyNumberFormat="1" applyFont="1" applyBorder="1" applyAlignment="1">
      <alignment horizontal="center" vertical="center"/>
    </xf>
    <xf numFmtId="3" fontId="2" fillId="0" borderId="3" xfId="7" applyNumberFormat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vertical="center" wrapText="1"/>
    </xf>
    <xf numFmtId="0" fontId="2" fillId="2" borderId="5" xfId="2" applyFont="1" applyFill="1" applyBorder="1" applyAlignment="1">
      <alignment vertical="center" wrapText="1"/>
    </xf>
    <xf numFmtId="164" fontId="2" fillId="2" borderId="2" xfId="2" applyNumberFormat="1" applyFont="1" applyFill="1" applyBorder="1" applyAlignment="1">
      <alignment horizontal="left" vertical="center" wrapText="1"/>
    </xf>
    <xf numFmtId="4" fontId="2" fillId="2" borderId="2" xfId="2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left" vertical="center" wrapText="1"/>
    </xf>
    <xf numFmtId="166" fontId="2" fillId="2" borderId="2" xfId="5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right" vertical="center" wrapText="1"/>
    </xf>
    <xf numFmtId="4" fontId="2" fillId="2" borderId="6" xfId="5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left" vertical="center" wrapText="1"/>
    </xf>
    <xf numFmtId="4" fontId="2" fillId="2" borderId="6" xfId="6" applyNumberFormat="1" applyFont="1" applyFill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8" applyFont="1" applyBorder="1" applyAlignment="1">
      <alignment horizontal="left" vertical="center" wrapText="1"/>
    </xf>
    <xf numFmtId="0" fontId="5" fillId="0" borderId="2" xfId="2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vertical="center"/>
    </xf>
    <xf numFmtId="165" fontId="7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horizontal="center" vertical="center" wrapText="1"/>
    </xf>
    <xf numFmtId="165" fontId="6" fillId="0" borderId="6" xfId="5" applyFont="1" applyFill="1" applyBorder="1" applyAlignment="1">
      <alignment vertical="center"/>
    </xf>
    <xf numFmtId="0" fontId="5" fillId="0" borderId="2" xfId="7" applyFont="1" applyBorder="1" applyAlignment="1">
      <alignment horizontal="center" vertical="center" wrapText="1"/>
    </xf>
    <xf numFmtId="2" fontId="5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/>
    </xf>
    <xf numFmtId="4" fontId="6" fillId="0" borderId="2" xfId="5" applyNumberFormat="1" applyFont="1" applyBorder="1" applyAlignment="1">
      <alignment vertical="center"/>
    </xf>
    <xf numFmtId="4" fontId="6" fillId="5" borderId="2" xfId="5" applyNumberFormat="1" applyFont="1" applyFill="1" applyBorder="1" applyAlignment="1">
      <alignment vertical="center"/>
    </xf>
    <xf numFmtId="4" fontId="6" fillId="5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Border="1" applyAlignment="1">
      <alignment vertical="center"/>
    </xf>
    <xf numFmtId="167" fontId="5" fillId="0" borderId="2" xfId="2" applyNumberFormat="1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/>
    </xf>
    <xf numFmtId="0" fontId="6" fillId="6" borderId="2" xfId="2" applyFont="1" applyFill="1" applyBorder="1" applyAlignment="1">
      <alignment vertical="center" wrapText="1"/>
    </xf>
    <xf numFmtId="0" fontId="6" fillId="6" borderId="2" xfId="2" applyFont="1" applyFill="1" applyBorder="1" applyAlignment="1">
      <alignment horizontal="center" vertical="center"/>
    </xf>
    <xf numFmtId="2" fontId="5" fillId="7" borderId="2" xfId="2" applyNumberFormat="1" applyFont="1" applyFill="1" applyBorder="1" applyAlignment="1">
      <alignment vertical="center" wrapText="1"/>
    </xf>
    <xf numFmtId="165" fontId="5" fillId="6" borderId="2" xfId="5" applyFont="1" applyFill="1" applyBorder="1" applyAlignment="1">
      <alignment horizontal="center" vertical="center" wrapText="1"/>
    </xf>
    <xf numFmtId="4" fontId="6" fillId="6" borderId="2" xfId="5" applyNumberFormat="1" applyFont="1" applyFill="1" applyBorder="1" applyAlignment="1">
      <alignment vertical="center"/>
    </xf>
    <xf numFmtId="165" fontId="6" fillId="6" borderId="2" xfId="5" applyFont="1" applyFill="1" applyBorder="1" applyAlignment="1">
      <alignment vertical="center"/>
    </xf>
    <xf numFmtId="4" fontId="6" fillId="6" borderId="2" xfId="5" applyNumberFormat="1" applyFont="1" applyFill="1" applyBorder="1" applyAlignment="1">
      <alignment horizontal="right" vertical="center" wrapText="1"/>
    </xf>
    <xf numFmtId="4" fontId="6" fillId="6" borderId="6" xfId="5" applyNumberFormat="1" applyFont="1" applyFill="1" applyBorder="1" applyAlignment="1">
      <alignment vertical="center"/>
    </xf>
    <xf numFmtId="0" fontId="6" fillId="8" borderId="2" xfId="2" applyFont="1" applyFill="1" applyBorder="1" applyAlignment="1">
      <alignment vertical="center" wrapText="1"/>
    </xf>
    <xf numFmtId="0" fontId="6" fillId="8" borderId="2" xfId="2" applyFont="1" applyFill="1" applyBorder="1" applyAlignment="1">
      <alignment horizontal="center" vertical="center"/>
    </xf>
    <xf numFmtId="166" fontId="5" fillId="8" borderId="2" xfId="5" applyNumberFormat="1" applyFont="1" applyFill="1" applyBorder="1" applyAlignment="1">
      <alignment vertical="center" wrapText="1"/>
    </xf>
    <xf numFmtId="165" fontId="5" fillId="8" borderId="2" xfId="5" applyFont="1" applyFill="1" applyBorder="1" applyAlignment="1">
      <alignment horizontal="center" vertical="center" wrapText="1"/>
    </xf>
    <xf numFmtId="4" fontId="6" fillId="8" borderId="2" xfId="5" applyNumberFormat="1" applyFont="1" applyFill="1" applyBorder="1" applyAlignment="1">
      <alignment vertical="center"/>
    </xf>
    <xf numFmtId="165" fontId="5" fillId="8" borderId="2" xfId="5" applyFont="1" applyFill="1" applyBorder="1" applyAlignment="1">
      <alignment vertical="center"/>
    </xf>
    <xf numFmtId="4" fontId="6" fillId="8" borderId="2" xfId="5" applyNumberFormat="1" applyFont="1" applyFill="1" applyBorder="1" applyAlignment="1">
      <alignment horizontal="right" vertical="center" wrapText="1"/>
    </xf>
    <xf numFmtId="4" fontId="6" fillId="8" borderId="6" xfId="5" applyNumberFormat="1" applyFont="1" applyFill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/>
    </xf>
    <xf numFmtId="166" fontId="5" fillId="0" borderId="2" xfId="5" applyNumberFormat="1" applyFont="1" applyFill="1" applyBorder="1" applyAlignment="1">
      <alignment vertical="center" wrapText="1"/>
    </xf>
    <xf numFmtId="0" fontId="6" fillId="3" borderId="2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horizontal="center" vertical="center"/>
    </xf>
    <xf numFmtId="166" fontId="5" fillId="3" borderId="2" xfId="5" applyNumberFormat="1" applyFont="1" applyFill="1" applyBorder="1" applyAlignment="1">
      <alignment vertical="center" wrapText="1"/>
    </xf>
    <xf numFmtId="165" fontId="5" fillId="3" borderId="2" xfId="5" applyFont="1" applyFill="1" applyBorder="1" applyAlignment="1">
      <alignment horizontal="center" vertical="center" wrapText="1"/>
    </xf>
    <xf numFmtId="4" fontId="6" fillId="3" borderId="2" xfId="5" applyNumberFormat="1" applyFont="1" applyFill="1" applyBorder="1" applyAlignment="1">
      <alignment vertical="center"/>
    </xf>
    <xf numFmtId="165" fontId="5" fillId="3" borderId="2" xfId="5" applyFont="1" applyFill="1" applyBorder="1" applyAlignment="1">
      <alignment vertical="center"/>
    </xf>
    <xf numFmtId="4" fontId="6" fillId="3" borderId="2" xfId="5" applyNumberFormat="1" applyFont="1" applyFill="1" applyBorder="1" applyAlignment="1">
      <alignment horizontal="right" vertical="center" wrapText="1"/>
    </xf>
    <xf numFmtId="4" fontId="6" fillId="3" borderId="6" xfId="5" applyNumberFormat="1" applyFont="1" applyFill="1" applyBorder="1" applyAlignment="1">
      <alignment vertical="center"/>
    </xf>
    <xf numFmtId="0" fontId="2" fillId="0" borderId="2" xfId="8" applyFont="1" applyBorder="1" applyAlignment="1">
      <alignment horizontal="left" vertical="center" wrapText="1"/>
    </xf>
    <xf numFmtId="0" fontId="2" fillId="0" borderId="2" xfId="7" applyFont="1" applyBorder="1" applyAlignment="1">
      <alignment horizontal="center" vertical="center" wrapText="1"/>
    </xf>
    <xf numFmtId="1" fontId="2" fillId="0" borderId="2" xfId="5" applyNumberFormat="1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vertical="center"/>
    </xf>
    <xf numFmtId="165" fontId="8" fillId="0" borderId="2" xfId="5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Fill="1" applyBorder="1" applyAlignment="1">
      <alignment vertical="center"/>
    </xf>
    <xf numFmtId="0" fontId="5" fillId="0" borderId="2" xfId="8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 wrapText="1"/>
    </xf>
    <xf numFmtId="1" fontId="6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 wrapText="1"/>
    </xf>
    <xf numFmtId="165" fontId="9" fillId="0" borderId="2" xfId="5" applyFont="1" applyFill="1" applyBorder="1" applyAlignment="1">
      <alignment horizontal="center" vertical="center" wrapText="1"/>
    </xf>
    <xf numFmtId="0" fontId="5" fillId="8" borderId="2" xfId="8" applyFont="1" applyFill="1" applyBorder="1" applyAlignment="1">
      <alignment horizontal="left" vertical="center" wrapText="1"/>
    </xf>
    <xf numFmtId="0" fontId="5" fillId="8" borderId="2" xfId="7" applyFont="1" applyFill="1" applyBorder="1" applyAlignment="1">
      <alignment horizontal="center" vertical="center" wrapText="1"/>
    </xf>
    <xf numFmtId="1" fontId="5" fillId="8" borderId="2" xfId="5" applyNumberFormat="1" applyFont="1" applyFill="1" applyBorder="1" applyAlignment="1">
      <alignment vertical="center"/>
    </xf>
    <xf numFmtId="165" fontId="7" fillId="8" borderId="2" xfId="5" applyFont="1" applyFill="1" applyBorder="1" applyAlignment="1">
      <alignment horizontal="center" vertical="center" wrapText="1"/>
    </xf>
    <xf numFmtId="167" fontId="2" fillId="0" borderId="2" xfId="5" applyNumberFormat="1" applyFont="1" applyFill="1" applyBorder="1" applyAlignment="1">
      <alignment vertical="center"/>
    </xf>
    <xf numFmtId="0" fontId="5" fillId="0" borderId="2" xfId="7" applyFont="1" applyBorder="1" applyAlignment="1">
      <alignment vertical="center" wrapText="1"/>
    </xf>
    <xf numFmtId="0" fontId="6" fillId="5" borderId="2" xfId="2" applyFont="1" applyFill="1" applyBorder="1" applyAlignment="1">
      <alignment horizontal="center" vertical="center" wrapText="1"/>
    </xf>
    <xf numFmtId="2" fontId="5" fillId="0" borderId="2" xfId="7" applyNumberFormat="1" applyFont="1" applyBorder="1" applyAlignment="1">
      <alignment vertical="center" wrapText="1"/>
    </xf>
    <xf numFmtId="165" fontId="6" fillId="0" borderId="2" xfId="5" applyFont="1" applyBorder="1" applyAlignment="1">
      <alignment vertical="center"/>
    </xf>
    <xf numFmtId="165" fontId="7" fillId="5" borderId="2" xfId="5" applyFont="1" applyFill="1" applyBorder="1" applyAlignment="1">
      <alignment horizontal="center" vertical="center" wrapText="1"/>
    </xf>
    <xf numFmtId="165" fontId="6" fillId="5" borderId="2" xfId="5" applyFont="1" applyFill="1" applyBorder="1" applyAlignment="1">
      <alignment vertical="center"/>
    </xf>
    <xf numFmtId="165" fontId="6" fillId="5" borderId="2" xfId="5" applyFont="1" applyFill="1" applyBorder="1" applyAlignment="1">
      <alignment horizontal="center" vertical="center" wrapText="1"/>
    </xf>
    <xf numFmtId="165" fontId="6" fillId="0" borderId="6" xfId="5" applyFont="1" applyBorder="1" applyAlignment="1">
      <alignment vertical="center"/>
    </xf>
    <xf numFmtId="0" fontId="5" fillId="7" borderId="2" xfId="2" applyFont="1" applyFill="1" applyBorder="1" applyAlignment="1">
      <alignment vertical="center"/>
    </xf>
    <xf numFmtId="0" fontId="6" fillId="7" borderId="2" xfId="2" applyFont="1" applyFill="1" applyBorder="1" applyAlignment="1">
      <alignment horizontal="center" vertical="center" wrapText="1"/>
    </xf>
    <xf numFmtId="167" fontId="5" fillId="7" borderId="2" xfId="7" applyNumberFormat="1" applyFont="1" applyFill="1" applyBorder="1" applyAlignment="1">
      <alignment vertical="center" wrapText="1"/>
    </xf>
    <xf numFmtId="165" fontId="8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vertical="center"/>
    </xf>
    <xf numFmtId="165" fontId="5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horizontal="center" vertical="center" wrapText="1"/>
    </xf>
    <xf numFmtId="165" fontId="6" fillId="7" borderId="6" xfId="5" applyFont="1" applyFill="1" applyBorder="1" applyAlignment="1">
      <alignment vertical="center"/>
    </xf>
    <xf numFmtId="0" fontId="5" fillId="7" borderId="2" xfId="7" applyFont="1" applyFill="1" applyBorder="1" applyAlignment="1">
      <alignment vertical="center" wrapText="1"/>
    </xf>
    <xf numFmtId="167" fontId="5" fillId="0" borderId="2" xfId="5" applyNumberFormat="1" applyFont="1" applyFill="1" applyBorder="1" applyAlignment="1">
      <alignment vertical="center"/>
    </xf>
    <xf numFmtId="168" fontId="5" fillId="7" borderId="2" xfId="7" applyNumberFormat="1" applyFont="1" applyFill="1" applyBorder="1" applyAlignment="1">
      <alignment vertical="center" wrapText="1"/>
    </xf>
    <xf numFmtId="0" fontId="5" fillId="5" borderId="2" xfId="8" applyFont="1" applyFill="1" applyBorder="1" applyAlignment="1">
      <alignment horizontal="left" vertical="center" wrapText="1"/>
    </xf>
    <xf numFmtId="0" fontId="5" fillId="5" borderId="2" xfId="7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1" fontId="5" fillId="0" borderId="2" xfId="2" applyNumberFormat="1" applyFont="1" applyBorder="1" applyAlignment="1">
      <alignment vertical="center" wrapText="1"/>
    </xf>
    <xf numFmtId="0" fontId="10" fillId="0" borderId="0" xfId="2" applyFont="1"/>
    <xf numFmtId="2" fontId="5" fillId="5" borderId="2" xfId="5" applyNumberFormat="1" applyFont="1" applyFill="1" applyBorder="1" applyAlignment="1">
      <alignment vertical="center"/>
    </xf>
    <xf numFmtId="169" fontId="5" fillId="0" borderId="2" xfId="5" applyNumberFormat="1" applyFont="1" applyFill="1" applyBorder="1" applyAlignment="1">
      <alignment vertical="center" wrapText="1"/>
    </xf>
    <xf numFmtId="0" fontId="5" fillId="0" borderId="2" xfId="7" applyFont="1" applyBorder="1" applyAlignment="1">
      <alignment horizontal="left" vertical="center" wrapText="1"/>
    </xf>
    <xf numFmtId="0" fontId="5" fillId="7" borderId="2" xfId="7" applyFont="1" applyFill="1" applyBorder="1" applyAlignment="1">
      <alignment horizontal="left" vertical="center" wrapText="1"/>
    </xf>
    <xf numFmtId="0" fontId="5" fillId="7" borderId="2" xfId="7" applyFont="1" applyFill="1" applyBorder="1" applyAlignment="1">
      <alignment horizontal="center" vertical="center" wrapText="1"/>
    </xf>
    <xf numFmtId="170" fontId="5" fillId="7" borderId="2" xfId="5" applyNumberFormat="1" applyFont="1" applyFill="1" applyBorder="1" applyAlignment="1">
      <alignment vertical="center"/>
    </xf>
    <xf numFmtId="165" fontId="7" fillId="7" borderId="2" xfId="5" applyFont="1" applyFill="1" applyBorder="1" applyAlignment="1">
      <alignment horizontal="center" vertical="center" wrapText="1"/>
    </xf>
    <xf numFmtId="43" fontId="6" fillId="7" borderId="2" xfId="5" applyNumberFormat="1" applyFont="1" applyFill="1" applyBorder="1" applyAlignment="1">
      <alignment horizontal="center"/>
    </xf>
    <xf numFmtId="0" fontId="5" fillId="7" borderId="2" xfId="8" applyFont="1" applyFill="1" applyBorder="1" applyAlignment="1">
      <alignment horizontal="left" vertical="center" wrapText="1"/>
    </xf>
    <xf numFmtId="0" fontId="5" fillId="7" borderId="2" xfId="2" applyFont="1" applyFill="1" applyBorder="1" applyAlignment="1">
      <alignment vertical="center" wrapText="1"/>
    </xf>
    <xf numFmtId="0" fontId="5" fillId="5" borderId="2" xfId="2" applyFont="1" applyFill="1" applyBorder="1" applyAlignment="1">
      <alignment vertical="center" wrapText="1"/>
    </xf>
    <xf numFmtId="170" fontId="5" fillId="5" borderId="2" xfId="5" applyNumberFormat="1" applyFont="1" applyFill="1" applyBorder="1" applyAlignment="1">
      <alignment vertical="center"/>
    </xf>
    <xf numFmtId="43" fontId="6" fillId="7" borderId="2" xfId="5" applyNumberFormat="1" applyFont="1" applyFill="1" applyBorder="1" applyAlignment="1">
      <alignment horizontal="center" vertical="center"/>
    </xf>
    <xf numFmtId="43" fontId="5" fillId="5" borderId="2" xfId="5" applyNumberFormat="1" applyFont="1" applyFill="1" applyBorder="1" applyAlignment="1">
      <alignment vertical="center"/>
    </xf>
    <xf numFmtId="43" fontId="5" fillId="7" borderId="2" xfId="5" applyNumberFormat="1" applyFont="1" applyFill="1" applyBorder="1" applyAlignment="1">
      <alignment vertical="center"/>
    </xf>
    <xf numFmtId="0" fontId="2" fillId="2" borderId="7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vertical="center" wrapText="1"/>
    </xf>
    <xf numFmtId="0" fontId="2" fillId="2" borderId="5" xfId="3" applyFont="1" applyFill="1" applyBorder="1" applyAlignment="1">
      <alignment vertical="center" wrapText="1"/>
    </xf>
    <xf numFmtId="164" fontId="2" fillId="2" borderId="2" xfId="3" applyNumberFormat="1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left" vertical="center" wrapText="1"/>
    </xf>
    <xf numFmtId="166" fontId="2" fillId="2" borderId="2" xfId="6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 wrapText="1"/>
    </xf>
    <xf numFmtId="4" fontId="6" fillId="0" borderId="2" xfId="5" applyNumberFormat="1" applyFont="1" applyBorder="1"/>
    <xf numFmtId="166" fontId="6" fillId="0" borderId="2" xfId="5" applyNumberFormat="1" applyFont="1" applyBorder="1"/>
    <xf numFmtId="4" fontId="6" fillId="0" borderId="2" xfId="2" applyNumberFormat="1" applyFont="1" applyBorder="1"/>
    <xf numFmtId="4" fontId="6" fillId="0" borderId="2" xfId="2" applyNumberFormat="1" applyFont="1" applyBorder="1" applyAlignment="1">
      <alignment horizontal="right"/>
    </xf>
    <xf numFmtId="4" fontId="6" fillId="0" borderId="6" xfId="2" applyNumberFormat="1" applyFont="1" applyBorder="1"/>
    <xf numFmtId="4" fontId="3" fillId="0" borderId="2" xfId="5" applyNumberFormat="1" applyFont="1" applyBorder="1"/>
    <xf numFmtId="4" fontId="3" fillId="9" borderId="2" xfId="5" applyNumberFormat="1" applyFont="1" applyFill="1" applyBorder="1"/>
    <xf numFmtId="166" fontId="0" fillId="0" borderId="2" xfId="5" applyNumberFormat="1" applyFont="1" applyBorder="1"/>
    <xf numFmtId="0" fontId="1" fillId="0" borderId="0" xfId="2" applyAlignment="1">
      <alignment vertical="center"/>
    </xf>
    <xf numFmtId="4" fontId="1" fillId="0" borderId="0" xfId="2" applyNumberFormat="1" applyAlignment="1">
      <alignment horizontal="right"/>
    </xf>
    <xf numFmtId="4" fontId="0" fillId="0" borderId="0" xfId="5" applyNumberFormat="1" applyFont="1"/>
    <xf numFmtId="166" fontId="0" fillId="0" borderId="0" xfId="5" applyNumberFormat="1" applyFont="1"/>
    <xf numFmtId="4" fontId="1" fillId="0" borderId="0" xfId="2" applyNumberFormat="1"/>
    <xf numFmtId="4" fontId="3" fillId="2" borderId="11" xfId="2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3" fontId="2" fillId="0" borderId="10" xfId="7" applyNumberFormat="1" applyFont="1" applyBorder="1" applyAlignment="1">
      <alignment horizontal="center" vertical="center"/>
    </xf>
    <xf numFmtId="4" fontId="2" fillId="2" borderId="11" xfId="6" applyNumberFormat="1" applyFont="1" applyFill="1" applyBorder="1" applyAlignment="1">
      <alignment horizontal="left" vertical="center" wrapText="1"/>
    </xf>
    <xf numFmtId="165" fontId="6" fillId="0" borderId="11" xfId="6" applyFont="1" applyFill="1" applyBorder="1" applyAlignment="1">
      <alignment vertical="center"/>
    </xf>
    <xf numFmtId="4" fontId="6" fillId="5" borderId="11" xfId="6" applyNumberFormat="1" applyFont="1" applyFill="1" applyBorder="1" applyAlignment="1">
      <alignment vertical="center"/>
    </xf>
    <xf numFmtId="4" fontId="6" fillId="7" borderId="11" xfId="6" applyNumberFormat="1" applyFont="1" applyFill="1" applyBorder="1" applyAlignment="1">
      <alignment vertical="center"/>
    </xf>
    <xf numFmtId="4" fontId="6" fillId="8" borderId="11" xfId="6" applyNumberFormat="1" applyFont="1" applyFill="1" applyBorder="1" applyAlignment="1">
      <alignment vertical="center"/>
    </xf>
    <xf numFmtId="4" fontId="6" fillId="3" borderId="11" xfId="6" applyNumberFormat="1" applyFont="1" applyFill="1" applyBorder="1" applyAlignment="1">
      <alignment vertical="center"/>
    </xf>
    <xf numFmtId="4" fontId="6" fillId="2" borderId="11" xfId="6" applyNumberFormat="1" applyFont="1" applyFill="1" applyBorder="1" applyAlignment="1">
      <alignment vertical="center"/>
    </xf>
    <xf numFmtId="4" fontId="3" fillId="4" borderId="11" xfId="5" applyNumberFormat="1" applyFont="1" applyFill="1" applyBorder="1"/>
    <xf numFmtId="0" fontId="1" fillId="0" borderId="0" xfId="2" quotePrefix="1" applyAlignment="1">
      <alignment wrapText="1"/>
    </xf>
    <xf numFmtId="0" fontId="1" fillId="8" borderId="2" xfId="2" applyFill="1" applyBorder="1"/>
    <xf numFmtId="0" fontId="1" fillId="3" borderId="2" xfId="2" applyFill="1" applyBorder="1"/>
    <xf numFmtId="0" fontId="1" fillId="7" borderId="2" xfId="2" applyFill="1" applyBorder="1"/>
    <xf numFmtId="0" fontId="5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43" fontId="0" fillId="0" borderId="2" xfId="9" applyFont="1" applyBorder="1"/>
    <xf numFmtId="43" fontId="0" fillId="0" borderId="2" xfId="9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43" fontId="0" fillId="0" borderId="0" xfId="9" applyFont="1"/>
    <xf numFmtId="171" fontId="0" fillId="0" borderId="0" xfId="0" applyNumberFormat="1"/>
    <xf numFmtId="171" fontId="11" fillId="0" borderId="2" xfId="0" applyNumberFormat="1" applyFont="1" applyBorder="1"/>
    <xf numFmtId="0" fontId="12" fillId="0" borderId="2" xfId="0" applyFont="1" applyBorder="1"/>
    <xf numFmtId="0" fontId="13" fillId="0" borderId="0" xfId="10"/>
    <xf numFmtId="0" fontId="14" fillId="0" borderId="0" xfId="10" applyFont="1" applyAlignment="1">
      <alignment horizontal="right"/>
    </xf>
    <xf numFmtId="49" fontId="14" fillId="0" borderId="0" xfId="10" applyNumberFormat="1" applyFont="1"/>
    <xf numFmtId="49" fontId="14" fillId="0" borderId="0" xfId="10" applyNumberFormat="1" applyFont="1" applyAlignment="1">
      <alignment horizontal="right"/>
    </xf>
    <xf numFmtId="0" fontId="14" fillId="0" borderId="0" xfId="10" applyFont="1"/>
    <xf numFmtId="49" fontId="14" fillId="0" borderId="0" xfId="10" applyNumberFormat="1" applyFont="1" applyAlignment="1">
      <alignment horizontal="left" vertical="top"/>
    </xf>
    <xf numFmtId="49" fontId="14" fillId="0" borderId="0" xfId="10" applyNumberFormat="1" applyFont="1" applyAlignment="1">
      <alignment vertical="top"/>
    </xf>
    <xf numFmtId="49" fontId="14" fillId="0" borderId="0" xfId="10" applyNumberFormat="1" applyFont="1" applyAlignment="1">
      <alignment wrapText="1"/>
    </xf>
    <xf numFmtId="0" fontId="14" fillId="0" borderId="0" xfId="10" applyFont="1" applyAlignment="1">
      <alignment wrapText="1"/>
    </xf>
    <xf numFmtId="49" fontId="15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horizontal="left"/>
    </xf>
    <xf numFmtId="49" fontId="16" fillId="0" borderId="0" xfId="10" applyNumberFormat="1" applyFont="1" applyAlignment="1">
      <alignment horizontal="center" vertical="top"/>
    </xf>
    <xf numFmtId="49" fontId="17" fillId="0" borderId="0" xfId="10" applyNumberFormat="1" applyFont="1" applyAlignment="1">
      <alignment horizontal="center"/>
    </xf>
    <xf numFmtId="49" fontId="18" fillId="0" borderId="12" xfId="10" applyNumberFormat="1" applyFont="1" applyBorder="1" applyAlignment="1">
      <alignment horizontal="center"/>
    </xf>
    <xf numFmtId="49" fontId="18" fillId="0" borderId="0" xfId="10" applyNumberFormat="1" applyFont="1"/>
    <xf numFmtId="49" fontId="16" fillId="0" borderId="0" xfId="10" applyNumberFormat="1" applyFont="1"/>
    <xf numFmtId="49" fontId="18" fillId="0" borderId="0" xfId="10" applyNumberFormat="1" applyFont="1" applyAlignment="1">
      <alignment horizontal="right" vertical="top"/>
    </xf>
    <xf numFmtId="49" fontId="16" fillId="0" borderId="0" xfId="10" applyNumberFormat="1" applyFont="1" applyAlignment="1">
      <alignment horizontal="center"/>
    </xf>
    <xf numFmtId="49" fontId="19" fillId="0" borderId="0" xfId="10" applyNumberFormat="1" applyFont="1" applyAlignment="1">
      <alignment horizontal="left"/>
    </xf>
    <xf numFmtId="49" fontId="14" fillId="0" borderId="0" xfId="10" applyNumberFormat="1" applyFont="1" applyAlignment="1">
      <alignment horizontal="center"/>
    </xf>
    <xf numFmtId="0" fontId="14" fillId="0" borderId="0" xfId="10" applyFont="1" applyAlignment="1">
      <alignment horizontal="center"/>
    </xf>
    <xf numFmtId="4" fontId="14" fillId="0" borderId="12" xfId="10" applyNumberFormat="1" applyFont="1" applyBorder="1"/>
    <xf numFmtId="49" fontId="18" fillId="0" borderId="12" xfId="10" applyNumberFormat="1" applyFont="1" applyBorder="1" applyAlignment="1">
      <alignment horizontal="right"/>
    </xf>
    <xf numFmtId="0" fontId="14" fillId="0" borderId="0" xfId="10" applyFont="1" applyAlignment="1">
      <alignment horizontal="left"/>
    </xf>
    <xf numFmtId="0" fontId="14" fillId="0" borderId="0" xfId="10" applyFont="1" applyAlignment="1">
      <alignment vertical="center" wrapText="1"/>
    </xf>
    <xf numFmtId="0" fontId="16" fillId="0" borderId="0" xfId="10" applyFont="1"/>
    <xf numFmtId="4" fontId="14" fillId="0" borderId="0" xfId="10" applyNumberFormat="1" applyFont="1"/>
    <xf numFmtId="49" fontId="18" fillId="0" borderId="0" xfId="10" applyNumberFormat="1" applyFont="1" applyAlignment="1">
      <alignment horizontal="right"/>
    </xf>
    <xf numFmtId="0" fontId="19" fillId="0" borderId="0" xfId="10" applyFont="1"/>
    <xf numFmtId="49" fontId="14" fillId="0" borderId="12" xfId="10" applyNumberFormat="1" applyFont="1" applyBorder="1" applyAlignment="1">
      <alignment horizontal="right"/>
    </xf>
    <xf numFmtId="49" fontId="18" fillId="0" borderId="5" xfId="10" applyNumberFormat="1" applyFont="1" applyBorder="1" applyAlignment="1">
      <alignment horizontal="right"/>
    </xf>
    <xf numFmtId="49" fontId="18" fillId="0" borderId="0" xfId="10" applyNumberFormat="1" applyFont="1" applyAlignment="1">
      <alignment vertical="center"/>
    </xf>
    <xf numFmtId="0" fontId="18" fillId="0" borderId="2" xfId="10" applyFont="1" applyBorder="1" applyAlignment="1">
      <alignment horizontal="center" vertical="center" wrapText="1"/>
    </xf>
    <xf numFmtId="49" fontId="18" fillId="0" borderId="2" xfId="10" applyNumberFormat="1" applyFont="1" applyBorder="1" applyAlignment="1">
      <alignment horizontal="center" vertical="center"/>
    </xf>
    <xf numFmtId="0" fontId="18" fillId="0" borderId="2" xfId="10" applyFont="1" applyBorder="1" applyAlignment="1">
      <alignment horizontal="center" vertical="center"/>
    </xf>
    <xf numFmtId="0" fontId="20" fillId="0" borderId="0" xfId="10" applyFont="1" applyAlignment="1">
      <alignment wrapText="1"/>
    </xf>
    <xf numFmtId="0" fontId="21" fillId="0" borderId="0" xfId="10" applyFont="1" applyAlignment="1">
      <alignment wrapText="1"/>
    </xf>
    <xf numFmtId="49" fontId="21" fillId="0" borderId="8" xfId="10" applyNumberFormat="1" applyFont="1" applyBorder="1" applyAlignment="1">
      <alignment horizontal="center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center" vertical="top" wrapText="1"/>
    </xf>
    <xf numFmtId="1" fontId="21" fillId="0" borderId="13" xfId="10" applyNumberFormat="1" applyFont="1" applyBorder="1" applyAlignment="1">
      <alignment horizontal="center" vertical="top" wrapText="1"/>
    </xf>
    <xf numFmtId="2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right" vertical="top" wrapText="1"/>
    </xf>
    <xf numFmtId="0" fontId="21" fillId="0" borderId="15" xfId="10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top" wrapText="1"/>
    </xf>
    <xf numFmtId="49" fontId="18" fillId="0" borderId="0" xfId="10" applyNumberFormat="1" applyFont="1" applyAlignment="1">
      <alignment horizontal="left" vertical="top" wrapText="1"/>
    </xf>
    <xf numFmtId="0" fontId="18" fillId="0" borderId="0" xfId="10" applyFont="1" applyAlignment="1">
      <alignment wrapText="1"/>
    </xf>
    <xf numFmtId="49" fontId="18" fillId="0" borderId="3" xfId="10" applyNumberFormat="1" applyFont="1" applyBorder="1" applyAlignment="1">
      <alignment vertical="center" wrapText="1"/>
    </xf>
    <xf numFmtId="49" fontId="18" fillId="0" borderId="0" xfId="10" applyNumberFormat="1" applyFont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center" wrapText="1"/>
    </xf>
    <xf numFmtId="49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center" vertical="top" wrapText="1"/>
    </xf>
    <xf numFmtId="2" fontId="18" fillId="0" borderId="0" xfId="10" applyNumberFormat="1" applyFont="1" applyAlignment="1">
      <alignment horizontal="right" vertical="top" wrapText="1"/>
    </xf>
    <xf numFmtId="2" fontId="18" fillId="0" borderId="0" xfId="10" applyNumberFormat="1" applyFont="1" applyAlignment="1">
      <alignment horizontal="center" vertical="top" wrapText="1"/>
    </xf>
    <xf numFmtId="4" fontId="18" fillId="0" borderId="16" xfId="10" applyNumberFormat="1" applyFont="1" applyBorder="1" applyAlignment="1">
      <alignment horizontal="right" vertical="top" wrapText="1"/>
    </xf>
    <xf numFmtId="4" fontId="18" fillId="0" borderId="0" xfId="10" applyNumberFormat="1" applyFont="1" applyAlignment="1">
      <alignment horizontal="right" vertical="top" wrapText="1"/>
    </xf>
    <xf numFmtId="2" fontId="18" fillId="0" borderId="16" xfId="10" applyNumberFormat="1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right" vertical="top" wrapText="1"/>
    </xf>
    <xf numFmtId="172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right" vertical="top" wrapText="1"/>
    </xf>
    <xf numFmtId="0" fontId="18" fillId="0" borderId="16" xfId="10" applyFont="1" applyBorder="1" applyAlignment="1">
      <alignment horizontal="right" vertical="top" wrapText="1"/>
    </xf>
    <xf numFmtId="49" fontId="18" fillId="0" borderId="13" xfId="10" applyNumberFormat="1" applyFont="1" applyBorder="1" applyAlignment="1">
      <alignment horizontal="center" vertical="top" wrapText="1"/>
    </xf>
    <xf numFmtId="0" fontId="18" fillId="0" borderId="13" xfId="10" applyFont="1" applyBorder="1" applyAlignment="1">
      <alignment horizontal="center" vertical="top" wrapText="1"/>
    </xf>
    <xf numFmtId="4" fontId="18" fillId="0" borderId="13" xfId="10" applyNumberFormat="1" applyFont="1" applyBorder="1" applyAlignment="1">
      <alignment horizontal="right" vertical="top" wrapText="1"/>
    </xf>
    <xf numFmtId="2" fontId="18" fillId="0" borderId="13" xfId="10" applyNumberFormat="1" applyFont="1" applyBorder="1" applyAlignment="1">
      <alignment horizontal="right" vertical="top" wrapText="1"/>
    </xf>
    <xf numFmtId="4" fontId="18" fillId="0" borderId="15" xfId="10" applyNumberFormat="1" applyFont="1" applyBorder="1" applyAlignment="1">
      <alignment horizontal="right" vertical="top" wrapText="1"/>
    </xf>
    <xf numFmtId="1" fontId="18" fillId="0" borderId="0" xfId="10" applyNumberFormat="1" applyFont="1" applyAlignment="1">
      <alignment horizontal="center" vertical="top" wrapText="1"/>
    </xf>
    <xf numFmtId="167" fontId="18" fillId="0" borderId="0" xfId="10" applyNumberFormat="1" applyFont="1" applyAlignment="1">
      <alignment horizontal="center" vertical="top" wrapText="1"/>
    </xf>
    <xf numFmtId="49" fontId="21" fillId="0" borderId="3" xfId="10" applyNumberFormat="1" applyFont="1" applyBorder="1" applyAlignment="1">
      <alignment horizontal="center" vertical="top" wrapText="1"/>
    </xf>
    <xf numFmtId="49" fontId="21" fillId="0" borderId="0" xfId="10" applyNumberFormat="1" applyFont="1" applyAlignment="1">
      <alignment horizontal="left" vertical="top" wrapText="1"/>
    </xf>
    <xf numFmtId="2" fontId="21" fillId="0" borderId="13" xfId="10" applyNumberFormat="1" applyFont="1" applyBorder="1" applyAlignment="1">
      <alignment horizontal="right" vertical="top" wrapText="1"/>
    </xf>
    <xf numFmtId="4" fontId="21" fillId="0" borderId="15" xfId="10" applyNumberFormat="1" applyFont="1" applyBorder="1" applyAlignment="1">
      <alignment horizontal="right" vertical="top" wrapText="1"/>
    </xf>
    <xf numFmtId="168" fontId="21" fillId="0" borderId="13" xfId="10" applyNumberFormat="1" applyFont="1" applyBorder="1" applyAlignment="1">
      <alignment horizontal="center" vertical="top" wrapText="1"/>
    </xf>
    <xf numFmtId="4" fontId="21" fillId="0" borderId="13" xfId="10" applyNumberFormat="1" applyFont="1" applyBorder="1" applyAlignment="1">
      <alignment horizontal="right" vertical="top" wrapText="1"/>
    </xf>
    <xf numFmtId="2" fontId="21" fillId="0" borderId="15" xfId="10" applyNumberFormat="1" applyFont="1" applyBorder="1" applyAlignment="1">
      <alignment horizontal="right" vertical="top" wrapText="1"/>
    </xf>
    <xf numFmtId="167" fontId="21" fillId="0" borderId="13" xfId="10" applyNumberFormat="1" applyFont="1" applyBorder="1" applyAlignment="1">
      <alignment horizontal="center" vertical="top" wrapText="1"/>
    </xf>
    <xf numFmtId="173" fontId="18" fillId="0" borderId="0" xfId="10" applyNumberFormat="1" applyFont="1" applyAlignment="1">
      <alignment horizontal="center" vertical="top" wrapText="1"/>
    </xf>
    <xf numFmtId="2" fontId="18" fillId="0" borderId="15" xfId="10" applyNumberFormat="1" applyFont="1" applyBorder="1" applyAlignment="1">
      <alignment horizontal="right" vertical="top" wrapText="1"/>
    </xf>
    <xf numFmtId="174" fontId="21" fillId="0" borderId="13" xfId="10" applyNumberFormat="1" applyFont="1" applyBorder="1" applyAlignment="1">
      <alignment horizontal="center" vertical="top" wrapText="1"/>
    </xf>
    <xf numFmtId="175" fontId="18" fillId="0" borderId="0" xfId="10" applyNumberFormat="1" applyFont="1" applyAlignment="1">
      <alignment horizontal="center" vertical="top" wrapText="1"/>
    </xf>
    <xf numFmtId="174" fontId="18" fillId="0" borderId="0" xfId="10" applyNumberFormat="1" applyFont="1" applyAlignment="1">
      <alignment horizontal="center" vertical="top" wrapText="1"/>
    </xf>
    <xf numFmtId="172" fontId="21" fillId="0" borderId="13" xfId="10" applyNumberFormat="1" applyFont="1" applyBorder="1" applyAlignment="1">
      <alignment horizontal="center" vertical="top" wrapText="1"/>
    </xf>
    <xf numFmtId="168" fontId="18" fillId="0" borderId="0" xfId="10" applyNumberFormat="1" applyFont="1" applyAlignment="1">
      <alignment horizontal="center" vertical="top" wrapText="1"/>
    </xf>
    <xf numFmtId="49" fontId="21" fillId="0" borderId="0" xfId="10" applyNumberFormat="1" applyFont="1" applyAlignment="1">
      <alignment horizontal="center" vertical="top" wrapText="1"/>
    </xf>
    <xf numFmtId="0" fontId="21" fillId="0" borderId="0" xfId="10" applyFont="1" applyAlignment="1">
      <alignment horizontal="left" vertical="top" wrapText="1"/>
    </xf>
    <xf numFmtId="0" fontId="21" fillId="0" borderId="0" xfId="10" applyFont="1" applyAlignment="1">
      <alignment horizontal="center" vertical="top" wrapText="1"/>
    </xf>
    <xf numFmtId="0" fontId="21" fillId="0" borderId="0" xfId="10" applyFont="1" applyAlignment="1">
      <alignment horizontal="right" vertical="top" wrapText="1"/>
    </xf>
    <xf numFmtId="49" fontId="18" fillId="0" borderId="0" xfId="10" applyNumberFormat="1" applyFont="1" applyAlignment="1">
      <alignment vertical="top"/>
    </xf>
    <xf numFmtId="0" fontId="18" fillId="0" borderId="0" xfId="10" applyFont="1" applyAlignment="1">
      <alignment vertical="top"/>
    </xf>
    <xf numFmtId="0" fontId="18" fillId="10" borderId="0" xfId="10" applyFont="1" applyFill="1"/>
    <xf numFmtId="49" fontId="18" fillId="0" borderId="8" xfId="10" applyNumberFormat="1" applyFont="1" applyBorder="1"/>
    <xf numFmtId="49" fontId="21" fillId="0" borderId="13" xfId="10" applyNumberFormat="1" applyFont="1" applyBorder="1" applyAlignment="1">
      <alignment horizontal="right" vertical="top" wrapText="1"/>
    </xf>
    <xf numFmtId="0" fontId="21" fillId="0" borderId="13" xfId="10" applyFont="1" applyBorder="1" applyAlignment="1">
      <alignment horizontal="right" vertical="top"/>
    </xf>
    <xf numFmtId="0" fontId="21" fillId="0" borderId="13" xfId="10" applyFont="1" applyBorder="1" applyAlignment="1">
      <alignment horizontal="center" vertical="top"/>
    </xf>
    <xf numFmtId="0" fontId="21" fillId="0" borderId="15" xfId="10" applyFont="1" applyBorder="1" applyAlignment="1">
      <alignment horizontal="right" vertical="top"/>
    </xf>
    <xf numFmtId="49" fontId="18" fillId="0" borderId="3" xfId="10" applyNumberFormat="1" applyFont="1" applyBorder="1"/>
    <xf numFmtId="4" fontId="18" fillId="0" borderId="0" xfId="10" applyNumberFormat="1" applyFont="1" applyAlignment="1">
      <alignment horizontal="right" vertical="top"/>
    </xf>
    <xf numFmtId="0" fontId="18" fillId="0" borderId="0" xfId="10" applyFont="1" applyAlignment="1">
      <alignment horizontal="center" vertical="top"/>
    </xf>
    <xf numFmtId="4" fontId="18" fillId="0" borderId="16" xfId="10" applyNumberFormat="1" applyFont="1" applyBorder="1" applyAlignment="1">
      <alignment horizontal="right" vertical="top"/>
    </xf>
    <xf numFmtId="0" fontId="18" fillId="0" borderId="0" xfId="10" applyFont="1" applyAlignment="1">
      <alignment horizontal="right" vertical="top"/>
    </xf>
    <xf numFmtId="0" fontId="18" fillId="0" borderId="16" xfId="10" applyFont="1" applyBorder="1" applyAlignment="1">
      <alignment horizontal="right" vertical="top"/>
    </xf>
    <xf numFmtId="2" fontId="18" fillId="0" borderId="0" xfId="10" applyNumberFormat="1" applyFont="1" applyAlignment="1">
      <alignment horizontal="right" vertical="top"/>
    </xf>
    <xf numFmtId="49" fontId="21" fillId="0" borderId="0" xfId="10" applyNumberFormat="1" applyFont="1" applyAlignment="1">
      <alignment horizontal="right" vertical="top" wrapText="1"/>
    </xf>
    <xf numFmtId="4" fontId="21" fillId="0" borderId="0" xfId="10" applyNumberFormat="1" applyFont="1" applyAlignment="1">
      <alignment horizontal="right" vertical="top"/>
    </xf>
    <xf numFmtId="0" fontId="21" fillId="0" borderId="0" xfId="10" applyFont="1" applyAlignment="1">
      <alignment horizontal="center" vertical="top"/>
    </xf>
    <xf numFmtId="4" fontId="21" fillId="0" borderId="16" xfId="10" applyNumberFormat="1" applyFont="1" applyBorder="1" applyAlignment="1">
      <alignment horizontal="right" vertical="top"/>
    </xf>
    <xf numFmtId="2" fontId="21" fillId="0" borderId="0" xfId="10" applyNumberFormat="1" applyFont="1" applyAlignment="1">
      <alignment horizontal="center" vertical="top"/>
    </xf>
    <xf numFmtId="3" fontId="21" fillId="0" borderId="0" xfId="10" applyNumberFormat="1" applyFont="1" applyAlignment="1">
      <alignment horizontal="right" vertical="top"/>
    </xf>
    <xf numFmtId="49" fontId="18" fillId="0" borderId="13" xfId="10" applyNumberFormat="1" applyFont="1" applyBorder="1"/>
    <xf numFmtId="0" fontId="18" fillId="0" borderId="13" xfId="10" applyFont="1" applyBorder="1"/>
    <xf numFmtId="0" fontId="14" fillId="0" borderId="0" xfId="10" applyFont="1" applyAlignment="1">
      <alignment horizontal="right" vertical="top"/>
    </xf>
    <xf numFmtId="0" fontId="14" fillId="0" borderId="0" xfId="10" applyFont="1" applyAlignment="1">
      <alignment vertical="top"/>
    </xf>
    <xf numFmtId="0" fontId="14" fillId="0" borderId="0" xfId="10" applyFont="1" applyAlignment="1">
      <alignment vertical="top" wrapText="1"/>
    </xf>
    <xf numFmtId="0" fontId="16" fillId="0" borderId="0" xfId="10" applyFont="1" applyAlignment="1">
      <alignment horizontal="center" vertical="center"/>
    </xf>
    <xf numFmtId="0" fontId="21" fillId="0" borderId="0" xfId="10" applyFont="1" applyAlignment="1">
      <alignment vertical="top" wrapText="1"/>
    </xf>
    <xf numFmtId="0" fontId="18" fillId="0" borderId="0" xfId="10" applyFont="1"/>
    <xf numFmtId="0" fontId="21" fillId="0" borderId="16" xfId="10" applyFont="1" applyBorder="1" applyAlignment="1">
      <alignment horizontal="right" vertical="top"/>
    </xf>
    <xf numFmtId="2" fontId="18" fillId="0" borderId="16" xfId="10" applyNumberFormat="1" applyFont="1" applyBorder="1" applyAlignment="1">
      <alignment horizontal="right" vertical="top"/>
    </xf>
    <xf numFmtId="0" fontId="11" fillId="0" borderId="2" xfId="0" applyFont="1" applyBorder="1"/>
    <xf numFmtId="0" fontId="22" fillId="0" borderId="0" xfId="10" applyFont="1" applyAlignment="1">
      <alignment horizontal="center" vertical="top"/>
    </xf>
    <xf numFmtId="4" fontId="0" fillId="0" borderId="0" xfId="0" applyNumberFormat="1"/>
    <xf numFmtId="165" fontId="5" fillId="5" borderId="1" xfId="5" applyFont="1" applyFill="1" applyBorder="1" applyAlignment="1">
      <alignment horizontal="center" vertical="center" wrapText="1"/>
    </xf>
    <xf numFmtId="165" fontId="5" fillId="5" borderId="4" xfId="5" applyFont="1" applyFill="1" applyBorder="1" applyAlignment="1">
      <alignment horizontal="center" vertical="center" wrapText="1"/>
    </xf>
    <xf numFmtId="165" fontId="5" fillId="5" borderId="7" xfId="5" applyFont="1" applyFill="1" applyBorder="1" applyAlignment="1">
      <alignment horizontal="center" vertical="center" wrapText="1"/>
    </xf>
    <xf numFmtId="165" fontId="5" fillId="5" borderId="8" xfId="5" applyFont="1" applyFill="1" applyBorder="1" applyAlignment="1">
      <alignment horizontal="center" vertical="center" wrapText="1"/>
    </xf>
    <xf numFmtId="165" fontId="5" fillId="5" borderId="3" xfId="5" applyFont="1" applyFill="1" applyBorder="1" applyAlignment="1">
      <alignment horizontal="center" vertical="center" wrapText="1"/>
    </xf>
    <xf numFmtId="165" fontId="5" fillId="5" borderId="9" xfId="5" applyFont="1" applyFill="1" applyBorder="1" applyAlignment="1">
      <alignment horizontal="center" vertical="center" wrapText="1"/>
    </xf>
    <xf numFmtId="0" fontId="2" fillId="0" borderId="2" xfId="8" applyFont="1" applyBorder="1" applyAlignment="1">
      <alignment horizontal="right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170" fontId="5" fillId="0" borderId="1" xfId="5" applyNumberFormat="1" applyFont="1" applyFill="1" applyBorder="1" applyAlignment="1">
      <alignment vertical="center"/>
    </xf>
    <xf numFmtId="170" fontId="5" fillId="0" borderId="4" xfId="5" applyNumberFormat="1" applyFont="1" applyFill="1" applyBorder="1" applyAlignment="1">
      <alignment vertical="center"/>
    </xf>
    <xf numFmtId="170" fontId="5" fillId="0" borderId="7" xfId="5" applyNumberFormat="1" applyFont="1" applyFill="1" applyBorder="1" applyAlignment="1">
      <alignment vertical="center"/>
    </xf>
    <xf numFmtId="164" fontId="2" fillId="2" borderId="2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/>
    </xf>
    <xf numFmtId="4" fontId="3" fillId="2" borderId="6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164" fontId="2" fillId="0" borderId="7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0" fontId="16" fillId="0" borderId="13" xfId="10" applyFont="1" applyBorder="1" applyAlignment="1">
      <alignment horizontal="center" vertical="top"/>
    </xf>
    <xf numFmtId="0" fontId="18" fillId="0" borderId="0" xfId="10" applyFont="1" applyAlignment="1">
      <alignment horizontal="left" vertical="top" wrapText="1"/>
    </xf>
    <xf numFmtId="49" fontId="21" fillId="0" borderId="0" xfId="10" applyNumberFormat="1" applyFont="1" applyAlignment="1">
      <alignment horizontal="left" vertical="top" wrapText="1"/>
    </xf>
    <xf numFmtId="49" fontId="14" fillId="0" borderId="12" xfId="10" applyNumberFormat="1" applyFont="1" applyBorder="1" applyAlignment="1">
      <alignment vertical="top" wrapText="1"/>
    </xf>
    <xf numFmtId="49" fontId="14" fillId="0" borderId="12" xfId="10" applyNumberFormat="1" applyFont="1" applyBorder="1" applyAlignment="1">
      <alignment horizontal="right" vertical="top" wrapText="1"/>
    </xf>
    <xf numFmtId="49" fontId="18" fillId="0" borderId="0" xfId="10" applyNumberFormat="1" applyFont="1" applyAlignment="1">
      <alignment horizontal="left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18" fillId="0" borderId="16" xfId="10" applyNumberFormat="1" applyFont="1" applyBorder="1" applyAlignment="1">
      <alignment horizontal="left" vertical="top" wrapText="1"/>
    </xf>
    <xf numFmtId="49" fontId="18" fillId="0" borderId="13" xfId="10" applyNumberFormat="1" applyFont="1" applyBorder="1" applyAlignment="1">
      <alignment horizontal="left" vertical="top" wrapText="1"/>
    </xf>
    <xf numFmtId="0" fontId="18" fillId="0" borderId="16" xfId="10" applyFont="1" applyBorder="1" applyAlignment="1">
      <alignment horizontal="left" vertical="top" wrapText="1"/>
    </xf>
    <xf numFmtId="49" fontId="21" fillId="0" borderId="6" xfId="10" applyNumberFormat="1" applyFont="1" applyBorder="1" applyAlignment="1">
      <alignment horizontal="left" vertical="center" wrapText="1"/>
    </xf>
    <xf numFmtId="49" fontId="21" fillId="0" borderId="5" xfId="10" applyNumberFormat="1" applyFont="1" applyBorder="1" applyAlignment="1">
      <alignment horizontal="left" vertical="center" wrapText="1"/>
    </xf>
    <xf numFmtId="49" fontId="21" fillId="0" borderId="14" xfId="10" applyNumberFormat="1" applyFont="1" applyBorder="1" applyAlignment="1">
      <alignment horizontal="left" vertical="center" wrapText="1"/>
    </xf>
    <xf numFmtId="0" fontId="18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center" vertical="center"/>
    </xf>
    <xf numFmtId="49" fontId="20" fillId="0" borderId="6" xfId="10" applyNumberFormat="1" applyFont="1" applyBorder="1" applyAlignment="1">
      <alignment horizontal="left" vertical="center" wrapText="1"/>
    </xf>
    <xf numFmtId="49" fontId="20" fillId="0" borderId="5" xfId="10" applyNumberFormat="1" applyFont="1" applyBorder="1" applyAlignment="1">
      <alignment horizontal="left" vertical="center" wrapText="1"/>
    </xf>
    <xf numFmtId="49" fontId="20" fillId="0" borderId="14" xfId="10" applyNumberFormat="1" applyFont="1" applyBorder="1" applyAlignment="1">
      <alignment horizontal="left" vertical="center" wrapText="1"/>
    </xf>
    <xf numFmtId="0" fontId="14" fillId="0" borderId="5" xfId="10" applyFont="1" applyBorder="1" applyAlignment="1">
      <alignment horizontal="center"/>
    </xf>
    <xf numFmtId="49" fontId="18" fillId="0" borderId="2" xfId="10" applyNumberFormat="1" applyFont="1" applyBorder="1" applyAlignment="1">
      <alignment horizontal="center" vertical="center" wrapText="1"/>
    </xf>
    <xf numFmtId="49" fontId="16" fillId="0" borderId="13" xfId="10" applyNumberFormat="1" applyFont="1" applyBorder="1" applyAlignment="1">
      <alignment horizontal="center" vertical="top"/>
    </xf>
    <xf numFmtId="49" fontId="14" fillId="0" borderId="12" xfId="10" applyNumberFormat="1" applyFont="1" applyBorder="1" applyAlignment="1">
      <alignment horizontal="left" wrapText="1"/>
    </xf>
    <xf numFmtId="49" fontId="16" fillId="0" borderId="13" xfId="10" applyNumberFormat="1" applyFont="1" applyBorder="1" applyAlignment="1">
      <alignment horizontal="center"/>
    </xf>
    <xf numFmtId="49" fontId="14" fillId="0" borderId="12" xfId="10" applyNumberFormat="1" applyFont="1" applyBorder="1" applyAlignment="1">
      <alignment wrapText="1"/>
    </xf>
    <xf numFmtId="4" fontId="14" fillId="0" borderId="5" xfId="10" applyNumberFormat="1" applyFont="1" applyBorder="1" applyAlignment="1">
      <alignment horizontal="right"/>
    </xf>
    <xf numFmtId="49" fontId="14" fillId="0" borderId="0" xfId="10" applyNumberFormat="1" applyFont="1" applyAlignment="1">
      <alignment horizontal="center" wrapText="1"/>
    </xf>
    <xf numFmtId="49" fontId="17" fillId="0" borderId="0" xfId="10" applyNumberFormat="1" applyFont="1" applyAlignment="1">
      <alignment horizontal="center"/>
    </xf>
    <xf numFmtId="49" fontId="14" fillId="0" borderId="12" xfId="10" applyNumberFormat="1" applyFont="1" applyBorder="1" applyAlignment="1">
      <alignment horizontal="center" wrapText="1"/>
    </xf>
    <xf numFmtId="49" fontId="14" fillId="0" borderId="0" xfId="10" applyNumberFormat="1" applyFont="1" applyAlignment="1">
      <alignment horizontal="left" vertical="top" wrapText="1"/>
    </xf>
    <xf numFmtId="0" fontId="14" fillId="0" borderId="5" xfId="10" applyFont="1" applyBorder="1" applyAlignment="1">
      <alignment horizontal="left" wrapText="1"/>
    </xf>
    <xf numFmtId="49" fontId="14" fillId="0" borderId="0" xfId="10" applyNumberFormat="1" applyFont="1" applyAlignment="1">
      <alignment horizontal="left" vertical="top"/>
    </xf>
    <xf numFmtId="0" fontId="14" fillId="0" borderId="0" xfId="10" applyFont="1" applyAlignment="1">
      <alignment horizontal="left" vertical="top" wrapText="1"/>
    </xf>
  </cellXfs>
  <cellStyles count="11">
    <cellStyle name="ЛокСмМТСН" xfId="7" xr:uid="{55A1623B-95E3-4DDF-98C6-5909BE400A28}"/>
    <cellStyle name="Обычный" xfId="0" builtinId="0"/>
    <cellStyle name="Обычный 2" xfId="10" xr:uid="{4F2ADC75-EC38-4DA8-9B56-1FD2E173CF29}"/>
    <cellStyle name="Обычный 2 2" xfId="8" xr:uid="{AF15F3EF-7CF2-43D5-B417-0C4EB88D3D9E}"/>
    <cellStyle name="Обычный 5" xfId="4" xr:uid="{70A74A8B-5873-4864-A3CF-14EF1E5F19CF}"/>
    <cellStyle name="Обычный 6" xfId="3" xr:uid="{1F5695C2-C88C-4515-BEDE-C21E11A584C4}"/>
    <cellStyle name="Обычный 8" xfId="2" xr:uid="{13426931-A210-4E8F-B954-FF936894FA93}"/>
    <cellStyle name="Процентный" xfId="1" builtinId="5"/>
    <cellStyle name="Финансовый" xfId="9" builtinId="3"/>
    <cellStyle name="Финансовый 3" xfId="6" xr:uid="{6AB0551D-22DC-4AA0-A61E-AB3BC8734272}"/>
    <cellStyle name="Финансовый 4" xfId="5" xr:uid="{41813685-791D-42CF-9E1D-9FDF86E0D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0994-A734-41AC-9C95-D436D4DC3931}">
  <sheetPr>
    <tabColor theme="2" tint="-0.249977111117893"/>
  </sheetPr>
  <dimension ref="A1:T106"/>
  <sheetViews>
    <sheetView zoomScale="90" zoomScaleNormal="90" zoomScaleSheetLayoutView="100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B32" sqref="B32"/>
    </sheetView>
  </sheetViews>
  <sheetFormatPr defaultColWidth="8.85546875" defaultRowHeight="15" x14ac:dyDescent="0.25"/>
  <cols>
    <col min="1" max="1" width="7.42578125" style="1" customWidth="1"/>
    <col min="2" max="2" width="67" style="1" customWidth="1"/>
    <col min="3" max="3" width="10.5703125" style="12" customWidth="1"/>
    <col min="4" max="4" width="10.140625" style="143" customWidth="1"/>
    <col min="5" max="5" width="15.140625" style="1" customWidth="1"/>
    <col min="6" max="6" width="16" style="147" customWidth="1"/>
    <col min="7" max="7" width="17.140625" style="145" customWidth="1"/>
    <col min="8" max="8" width="16.140625" style="146" customWidth="1"/>
    <col min="9" max="10" width="16.140625" style="147" customWidth="1"/>
    <col min="11" max="11" width="16.140625" style="144" customWidth="1"/>
    <col min="12" max="12" width="16.140625" style="147" customWidth="1"/>
    <col min="13" max="13" width="21.28515625" style="147" customWidth="1"/>
    <col min="14" max="14" width="8.85546875" style="1"/>
    <col min="15" max="15" width="9.7109375" style="1" customWidth="1"/>
    <col min="16" max="16" width="18.5703125" style="1" customWidth="1"/>
    <col min="17" max="17" width="8.85546875" style="1"/>
    <col min="18" max="18" width="14.28515625" style="1" customWidth="1"/>
    <col min="19" max="19" width="8.85546875" style="1"/>
    <col min="20" max="20" width="12.7109375" style="1" customWidth="1"/>
    <col min="21" max="16384" width="8.85546875" style="1"/>
  </cols>
  <sheetData>
    <row r="1" spans="1:20" ht="14.45" customHeight="1" x14ac:dyDescent="0.25">
      <c r="A1" s="316" t="s">
        <v>0</v>
      </c>
      <c r="B1" s="319" t="s">
        <v>1</v>
      </c>
      <c r="C1" s="322" t="s">
        <v>2</v>
      </c>
      <c r="D1" s="323" t="s">
        <v>3</v>
      </c>
      <c r="E1" s="324" t="s">
        <v>4</v>
      </c>
      <c r="F1" s="325"/>
      <c r="G1" s="325"/>
      <c r="H1" s="325"/>
      <c r="I1" s="325"/>
      <c r="J1" s="325"/>
      <c r="K1" s="325"/>
      <c r="L1" s="325"/>
      <c r="M1" s="326"/>
      <c r="O1" s="1" t="s">
        <v>104</v>
      </c>
    </row>
    <row r="2" spans="1:20" ht="28.15" customHeight="1" x14ac:dyDescent="0.25">
      <c r="A2" s="317"/>
      <c r="B2" s="320"/>
      <c r="C2" s="322"/>
      <c r="D2" s="323"/>
      <c r="E2" s="324"/>
      <c r="F2" s="325"/>
      <c r="G2" s="325"/>
      <c r="H2" s="325"/>
      <c r="I2" s="325"/>
      <c r="J2" s="325"/>
      <c r="K2" s="325"/>
      <c r="L2" s="325"/>
      <c r="M2" s="326"/>
      <c r="O2" s="160"/>
      <c r="P2" s="159" t="s">
        <v>102</v>
      </c>
      <c r="Q2" s="161"/>
      <c r="R2" s="159" t="s">
        <v>103</v>
      </c>
      <c r="S2" s="162"/>
      <c r="T2" s="159" t="s">
        <v>105</v>
      </c>
    </row>
    <row r="3" spans="1:20" ht="13.9" customHeight="1" x14ac:dyDescent="0.25">
      <c r="A3" s="317"/>
      <c r="B3" s="320"/>
      <c r="C3" s="322"/>
      <c r="D3" s="323"/>
      <c r="E3" s="313" t="s">
        <v>5</v>
      </c>
      <c r="F3" s="313"/>
      <c r="G3" s="313"/>
      <c r="H3" s="313" t="s">
        <v>6</v>
      </c>
      <c r="I3" s="313"/>
      <c r="J3" s="313"/>
      <c r="K3" s="314" t="s">
        <v>7</v>
      </c>
      <c r="L3" s="315"/>
      <c r="M3" s="148" t="s">
        <v>8</v>
      </c>
    </row>
    <row r="4" spans="1:20" ht="34.9" customHeight="1" x14ac:dyDescent="0.25">
      <c r="A4" s="318"/>
      <c r="B4" s="321"/>
      <c r="C4" s="322"/>
      <c r="D4" s="323"/>
      <c r="E4" s="2" t="s">
        <v>9</v>
      </c>
      <c r="F4" s="3" t="s">
        <v>10</v>
      </c>
      <c r="G4" s="4" t="s">
        <v>11</v>
      </c>
      <c r="H4" s="2" t="s">
        <v>9</v>
      </c>
      <c r="I4" s="3" t="s">
        <v>10</v>
      </c>
      <c r="J4" s="4" t="s">
        <v>11</v>
      </c>
      <c r="K4" s="3" t="s">
        <v>12</v>
      </c>
      <c r="L4" s="5" t="s">
        <v>13</v>
      </c>
      <c r="M4" s="149">
        <v>0.12</v>
      </c>
    </row>
    <row r="5" spans="1:20" s="12" customFormat="1" x14ac:dyDescent="0.25">
      <c r="A5" s="6">
        <v>1</v>
      </c>
      <c r="B5" s="6">
        <v>2</v>
      </c>
      <c r="C5" s="6">
        <v>3</v>
      </c>
      <c r="D5" s="7">
        <v>4</v>
      </c>
      <c r="E5" s="6">
        <v>5</v>
      </c>
      <c r="F5" s="8">
        <v>6</v>
      </c>
      <c r="G5" s="8">
        <v>7</v>
      </c>
      <c r="H5" s="9">
        <v>8</v>
      </c>
      <c r="I5" s="10">
        <v>9</v>
      </c>
      <c r="J5" s="10">
        <v>10</v>
      </c>
      <c r="K5" s="10">
        <v>11</v>
      </c>
      <c r="L5" s="11">
        <v>12</v>
      </c>
      <c r="M5" s="150"/>
    </row>
    <row r="6" spans="1:20" ht="20.25" customHeight="1" x14ac:dyDescent="0.25">
      <c r="A6" s="13"/>
      <c r="B6" s="14" t="s">
        <v>14</v>
      </c>
      <c r="C6" s="15"/>
      <c r="D6" s="15"/>
      <c r="E6" s="16"/>
      <c r="F6" s="17"/>
      <c r="G6" s="18"/>
      <c r="H6" s="19"/>
      <c r="I6" s="18"/>
      <c r="J6" s="18"/>
      <c r="K6" s="20"/>
      <c r="L6" s="21"/>
      <c r="M6" s="151"/>
    </row>
    <row r="7" spans="1:20" ht="20.25" customHeight="1" x14ac:dyDescent="0.25">
      <c r="A7" s="24">
        <v>1</v>
      </c>
      <c r="B7" s="25" t="s">
        <v>15</v>
      </c>
      <c r="C7" s="24" t="s">
        <v>16</v>
      </c>
      <c r="D7" s="26">
        <v>16</v>
      </c>
      <c r="E7" s="27">
        <v>1700</v>
      </c>
      <c r="F7" s="28">
        <f>ROUND(E7*D7,2)</f>
        <v>27200</v>
      </c>
      <c r="G7" s="28">
        <f>ROUND(F7*1.2,2)</f>
        <v>32640</v>
      </c>
      <c r="H7" s="29"/>
      <c r="I7" s="28"/>
      <c r="J7" s="28"/>
      <c r="K7" s="30">
        <f t="shared" ref="K7:L12" si="0">F7+I7</f>
        <v>27200</v>
      </c>
      <c r="L7" s="31">
        <f t="shared" si="0"/>
        <v>32640</v>
      </c>
      <c r="M7" s="152">
        <f>L7*(100%-$M$4)</f>
        <v>28723.200000000001</v>
      </c>
    </row>
    <row r="8" spans="1:20" ht="30" customHeight="1" x14ac:dyDescent="0.25">
      <c r="A8" s="24">
        <f>A7+1</f>
        <v>2</v>
      </c>
      <c r="B8" s="25" t="s">
        <v>17</v>
      </c>
      <c r="C8" s="32" t="s">
        <v>18</v>
      </c>
      <c r="D8" s="26">
        <v>16.8</v>
      </c>
      <c r="E8" s="27">
        <v>9380.3799999999992</v>
      </c>
      <c r="F8" s="28">
        <f>ROUND(E8*D8,2)</f>
        <v>157590.38</v>
      </c>
      <c r="G8" s="28">
        <f>ROUND(F8*1.2,2)</f>
        <v>189108.46</v>
      </c>
      <c r="H8" s="29"/>
      <c r="I8" s="28"/>
      <c r="J8" s="28"/>
      <c r="K8" s="30">
        <f t="shared" si="0"/>
        <v>157590.38</v>
      </c>
      <c r="L8" s="31">
        <f t="shared" si="0"/>
        <v>189108.46</v>
      </c>
      <c r="M8" s="152">
        <f t="shared" ref="M8:M72" si="1">L8*(100%-$M$4)</f>
        <v>166415.4448</v>
      </c>
    </row>
    <row r="9" spans="1:20" ht="33.75" customHeight="1" x14ac:dyDescent="0.25">
      <c r="A9" s="24">
        <f t="shared" ref="A9:A44" si="2">A8+1</f>
        <v>3</v>
      </c>
      <c r="B9" s="25" t="s">
        <v>19</v>
      </c>
      <c r="C9" s="24" t="s">
        <v>18</v>
      </c>
      <c r="D9" s="33">
        <v>19.38</v>
      </c>
      <c r="E9" s="34">
        <v>3800</v>
      </c>
      <c r="F9" s="35">
        <f t="shared" ref="F9" si="3">ROUND(E9*D9,2)</f>
        <v>73644</v>
      </c>
      <c r="G9" s="35">
        <f t="shared" ref="G9" si="4">ROUND(F9*1.2,2)</f>
        <v>88372.800000000003</v>
      </c>
      <c r="H9" s="29"/>
      <c r="I9" s="36"/>
      <c r="J9" s="36"/>
      <c r="K9" s="37">
        <f t="shared" si="0"/>
        <v>73644</v>
      </c>
      <c r="L9" s="38">
        <f t="shared" si="0"/>
        <v>88372.800000000003</v>
      </c>
      <c r="M9" s="153">
        <f t="shared" si="1"/>
        <v>77768.063999999998</v>
      </c>
    </row>
    <row r="10" spans="1:20" ht="35.25" customHeight="1" x14ac:dyDescent="0.25">
      <c r="A10" s="24">
        <f t="shared" si="2"/>
        <v>4</v>
      </c>
      <c r="B10" s="25" t="s">
        <v>20</v>
      </c>
      <c r="C10" s="24" t="s">
        <v>21</v>
      </c>
      <c r="D10" s="39">
        <v>12.5</v>
      </c>
      <c r="E10" s="40">
        <v>2979.8</v>
      </c>
      <c r="F10" s="35">
        <f>ROUND(E10*D10,2)</f>
        <v>37247.5</v>
      </c>
      <c r="G10" s="35">
        <f>ROUND(F10*1.2,2)</f>
        <v>44697</v>
      </c>
      <c r="H10" s="29"/>
      <c r="I10" s="36"/>
      <c r="J10" s="36"/>
      <c r="K10" s="37">
        <f t="shared" si="0"/>
        <v>37247.5</v>
      </c>
      <c r="L10" s="38">
        <f t="shared" si="0"/>
        <v>44697</v>
      </c>
      <c r="M10" s="153">
        <f t="shared" si="1"/>
        <v>39333.360000000001</v>
      </c>
    </row>
    <row r="11" spans="1:20" ht="30.75" customHeight="1" x14ac:dyDescent="0.25">
      <c r="A11" s="24">
        <f t="shared" si="2"/>
        <v>5</v>
      </c>
      <c r="B11" s="25" t="s">
        <v>22</v>
      </c>
      <c r="C11" s="24" t="s">
        <v>18</v>
      </c>
      <c r="D11" s="33">
        <v>6.05</v>
      </c>
      <c r="E11" s="34">
        <v>3800</v>
      </c>
      <c r="F11" s="35">
        <f t="shared" ref="F11:F12" si="5">ROUND(E11*D11,2)</f>
        <v>22990</v>
      </c>
      <c r="G11" s="35">
        <f t="shared" ref="G11:G12" si="6">ROUND(F11*1.2,2)</f>
        <v>27588</v>
      </c>
      <c r="H11" s="29"/>
      <c r="I11" s="36"/>
      <c r="J11" s="36"/>
      <c r="K11" s="37">
        <f t="shared" si="0"/>
        <v>22990</v>
      </c>
      <c r="L11" s="38">
        <f t="shared" si="0"/>
        <v>27588</v>
      </c>
      <c r="M11" s="153">
        <f t="shared" si="1"/>
        <v>24277.439999999999</v>
      </c>
    </row>
    <row r="12" spans="1:20" ht="26.25" customHeight="1" x14ac:dyDescent="0.25">
      <c r="A12" s="24">
        <f t="shared" si="2"/>
        <v>6</v>
      </c>
      <c r="B12" s="25" t="s">
        <v>23</v>
      </c>
      <c r="C12" s="24" t="s">
        <v>18</v>
      </c>
      <c r="D12" s="33">
        <v>4.03</v>
      </c>
      <c r="E12" s="27">
        <v>2573.7399999999998</v>
      </c>
      <c r="F12" s="35">
        <f t="shared" si="5"/>
        <v>10372.17</v>
      </c>
      <c r="G12" s="35">
        <f t="shared" si="6"/>
        <v>12446.6</v>
      </c>
      <c r="H12" s="29"/>
      <c r="I12" s="36"/>
      <c r="J12" s="36"/>
      <c r="K12" s="37">
        <f t="shared" si="0"/>
        <v>10372.17</v>
      </c>
      <c r="L12" s="38">
        <f t="shared" si="0"/>
        <v>12446.6</v>
      </c>
      <c r="M12" s="153">
        <f t="shared" si="1"/>
        <v>10953.008</v>
      </c>
    </row>
    <row r="13" spans="1:20" ht="21" customHeight="1" x14ac:dyDescent="0.25">
      <c r="A13" s="24">
        <f t="shared" si="2"/>
        <v>7</v>
      </c>
      <c r="B13" s="41" t="s">
        <v>24</v>
      </c>
      <c r="C13" s="42" t="s">
        <v>18</v>
      </c>
      <c r="D13" s="43">
        <f>ROUND(D12*1.17,2)</f>
        <v>4.72</v>
      </c>
      <c r="E13" s="44"/>
      <c r="F13" s="45"/>
      <c r="G13" s="45"/>
      <c r="H13" s="46">
        <v>3625</v>
      </c>
      <c r="I13" s="45">
        <f>ROUND(H13*D13,2)</f>
        <v>17110</v>
      </c>
      <c r="J13" s="45">
        <f>ROUND(I13*1.2,2)</f>
        <v>20532</v>
      </c>
      <c r="K13" s="47">
        <f>F13+I13</f>
        <v>17110</v>
      </c>
      <c r="L13" s="48">
        <f>G13+J13</f>
        <v>20532</v>
      </c>
      <c r="M13" s="154">
        <f t="shared" si="1"/>
        <v>18068.16</v>
      </c>
    </row>
    <row r="14" spans="1:20" ht="21.75" customHeight="1" x14ac:dyDescent="0.25">
      <c r="A14" s="24">
        <f t="shared" si="2"/>
        <v>8</v>
      </c>
      <c r="B14" s="25" t="s">
        <v>25</v>
      </c>
      <c r="C14" s="24" t="s">
        <v>26</v>
      </c>
      <c r="D14" s="39">
        <v>40.299999999999997</v>
      </c>
      <c r="E14" s="40">
        <v>203</v>
      </c>
      <c r="F14" s="35">
        <f t="shared" ref="F14:F15" si="7">ROUND(E14*D14,2)</f>
        <v>8180.9</v>
      </c>
      <c r="G14" s="35">
        <f t="shared" ref="G14:G15" si="8">ROUND(F14*1.2,2)</f>
        <v>9817.08</v>
      </c>
      <c r="H14" s="29"/>
      <c r="I14" s="36"/>
      <c r="J14" s="36"/>
      <c r="K14" s="37">
        <f t="shared" ref="K14:L19" si="9">F14+I14</f>
        <v>8180.9</v>
      </c>
      <c r="L14" s="38">
        <f t="shared" si="9"/>
        <v>9817.08</v>
      </c>
      <c r="M14" s="153">
        <f t="shared" si="1"/>
        <v>8639.0303999999996</v>
      </c>
    </row>
    <row r="15" spans="1:20" ht="21.75" customHeight="1" x14ac:dyDescent="0.25">
      <c r="A15" s="24">
        <f t="shared" si="2"/>
        <v>9</v>
      </c>
      <c r="B15" s="25" t="s">
        <v>27</v>
      </c>
      <c r="C15" s="24" t="s">
        <v>28</v>
      </c>
      <c r="D15" s="39">
        <v>23</v>
      </c>
      <c r="E15" s="27">
        <v>2160</v>
      </c>
      <c r="F15" s="35">
        <f t="shared" si="7"/>
        <v>49680</v>
      </c>
      <c r="G15" s="35">
        <f t="shared" si="8"/>
        <v>59616</v>
      </c>
      <c r="H15" s="29"/>
      <c r="I15" s="36"/>
      <c r="J15" s="36"/>
      <c r="K15" s="37">
        <f t="shared" si="9"/>
        <v>49680</v>
      </c>
      <c r="L15" s="38">
        <f t="shared" si="9"/>
        <v>59616</v>
      </c>
      <c r="M15" s="153">
        <f t="shared" si="1"/>
        <v>52462.080000000002</v>
      </c>
    </row>
    <row r="16" spans="1:20" ht="18" customHeight="1" x14ac:dyDescent="0.25">
      <c r="A16" s="163">
        <f t="shared" si="2"/>
        <v>10</v>
      </c>
      <c r="B16" s="49" t="s">
        <v>29</v>
      </c>
      <c r="C16" s="50" t="s">
        <v>30</v>
      </c>
      <c r="D16" s="51">
        <v>15</v>
      </c>
      <c r="E16" s="52"/>
      <c r="F16" s="53"/>
      <c r="G16" s="53"/>
      <c r="H16" s="54">
        <v>0</v>
      </c>
      <c r="I16" s="53">
        <f t="shared" ref="I16" si="10">ROUND(H16*D16,2)</f>
        <v>0</v>
      </c>
      <c r="J16" s="53">
        <f t="shared" ref="J16" si="11">ROUND(I16*1.2,2)</f>
        <v>0</v>
      </c>
      <c r="K16" s="55">
        <f t="shared" si="9"/>
        <v>0</v>
      </c>
      <c r="L16" s="56">
        <f t="shared" si="9"/>
        <v>0</v>
      </c>
      <c r="M16" s="155">
        <f t="shared" si="1"/>
        <v>0</v>
      </c>
    </row>
    <row r="17" spans="1:13" ht="18" customHeight="1" x14ac:dyDescent="0.25">
      <c r="A17" s="24">
        <f t="shared" si="2"/>
        <v>11</v>
      </c>
      <c r="B17" s="57" t="s">
        <v>31</v>
      </c>
      <c r="C17" s="58" t="s">
        <v>28</v>
      </c>
      <c r="D17" s="59">
        <v>46</v>
      </c>
      <c r="E17" s="40">
        <v>833.25</v>
      </c>
      <c r="F17" s="35">
        <f t="shared" ref="F17:F19" si="12">ROUND(E17*D17,2)</f>
        <v>38329.5</v>
      </c>
      <c r="G17" s="35">
        <f t="shared" ref="G17:G19" si="13">ROUND(F17*1.2,2)</f>
        <v>45995.4</v>
      </c>
      <c r="H17" s="29"/>
      <c r="I17" s="36"/>
      <c r="J17" s="36"/>
      <c r="K17" s="37">
        <f t="shared" si="9"/>
        <v>38329.5</v>
      </c>
      <c r="L17" s="38">
        <f t="shared" si="9"/>
        <v>45995.4</v>
      </c>
      <c r="M17" s="153">
        <f t="shared" si="1"/>
        <v>40475.952000000005</v>
      </c>
    </row>
    <row r="18" spans="1:13" ht="18" customHeight="1" x14ac:dyDescent="0.25">
      <c r="A18" s="24">
        <f t="shared" si="2"/>
        <v>12</v>
      </c>
      <c r="B18" s="57" t="s">
        <v>32</v>
      </c>
      <c r="C18" s="58" t="s">
        <v>33</v>
      </c>
      <c r="D18" s="59">
        <v>25</v>
      </c>
      <c r="E18" s="27">
        <v>1920</v>
      </c>
      <c r="F18" s="35">
        <f t="shared" si="12"/>
        <v>48000</v>
      </c>
      <c r="G18" s="35">
        <f t="shared" si="13"/>
        <v>57600</v>
      </c>
      <c r="H18" s="29"/>
      <c r="I18" s="36"/>
      <c r="J18" s="36"/>
      <c r="K18" s="37">
        <f t="shared" si="9"/>
        <v>48000</v>
      </c>
      <c r="L18" s="38">
        <f t="shared" si="9"/>
        <v>57600</v>
      </c>
      <c r="M18" s="153">
        <f t="shared" si="1"/>
        <v>50688</v>
      </c>
    </row>
    <row r="19" spans="1:13" ht="18" customHeight="1" x14ac:dyDescent="0.25">
      <c r="A19" s="24">
        <f t="shared" si="2"/>
        <v>13</v>
      </c>
      <c r="B19" s="57" t="s">
        <v>34</v>
      </c>
      <c r="C19" s="58" t="s">
        <v>35</v>
      </c>
      <c r="D19" s="59">
        <v>4</v>
      </c>
      <c r="E19" s="40">
        <v>1924</v>
      </c>
      <c r="F19" s="35">
        <f t="shared" si="12"/>
        <v>7696</v>
      </c>
      <c r="G19" s="35">
        <f t="shared" si="13"/>
        <v>9235.2000000000007</v>
      </c>
      <c r="H19" s="29"/>
      <c r="I19" s="36"/>
      <c r="J19" s="36"/>
      <c r="K19" s="37">
        <f t="shared" si="9"/>
        <v>7696</v>
      </c>
      <c r="L19" s="38">
        <f t="shared" si="9"/>
        <v>9235.2000000000007</v>
      </c>
      <c r="M19" s="153">
        <f t="shared" si="1"/>
        <v>8126.9760000000006</v>
      </c>
    </row>
    <row r="20" spans="1:13" ht="18" customHeight="1" x14ac:dyDescent="0.25">
      <c r="A20" s="24">
        <f t="shared" si="2"/>
        <v>14</v>
      </c>
      <c r="B20" s="60" t="s">
        <v>36</v>
      </c>
      <c r="C20" s="61" t="s">
        <v>28</v>
      </c>
      <c r="D20" s="62">
        <v>8</v>
      </c>
      <c r="E20" s="63"/>
      <c r="F20" s="64"/>
      <c r="G20" s="64"/>
      <c r="H20" s="65"/>
      <c r="I20" s="64"/>
      <c r="J20" s="64"/>
      <c r="K20" s="66"/>
      <c r="L20" s="67"/>
      <c r="M20" s="156">
        <f t="shared" si="1"/>
        <v>0</v>
      </c>
    </row>
    <row r="21" spans="1:13" ht="18" customHeight="1" x14ac:dyDescent="0.25">
      <c r="A21" s="24">
        <f t="shared" si="2"/>
        <v>15</v>
      </c>
      <c r="B21" s="60" t="s">
        <v>37</v>
      </c>
      <c r="C21" s="61" t="s">
        <v>28</v>
      </c>
      <c r="D21" s="62">
        <v>16</v>
      </c>
      <c r="E21" s="63"/>
      <c r="F21" s="64"/>
      <c r="G21" s="64"/>
      <c r="H21" s="65"/>
      <c r="I21" s="64"/>
      <c r="J21" s="64"/>
      <c r="K21" s="66"/>
      <c r="L21" s="67"/>
      <c r="M21" s="156">
        <f t="shared" si="1"/>
        <v>0</v>
      </c>
    </row>
    <row r="22" spans="1:13" ht="20.25" customHeight="1" x14ac:dyDescent="0.25">
      <c r="A22" s="24">
        <f t="shared" si="2"/>
        <v>16</v>
      </c>
      <c r="B22" s="25" t="s">
        <v>38</v>
      </c>
      <c r="C22" s="24" t="s">
        <v>18</v>
      </c>
      <c r="D22" s="33">
        <f>D24*0.43</f>
        <v>10.75</v>
      </c>
      <c r="E22" s="40">
        <v>1630</v>
      </c>
      <c r="F22" s="35">
        <f>ROUND(E22*D22,2)</f>
        <v>17522.5</v>
      </c>
      <c r="G22" s="35">
        <f>ROUND(F22*1.2,2)</f>
        <v>21027</v>
      </c>
      <c r="H22" s="29"/>
      <c r="I22" s="36"/>
      <c r="J22" s="36"/>
      <c r="K22" s="37">
        <f>F22+I22</f>
        <v>17522.5</v>
      </c>
      <c r="L22" s="38">
        <f>G22+J22</f>
        <v>21027</v>
      </c>
      <c r="M22" s="153">
        <f t="shared" si="1"/>
        <v>18503.759999999998</v>
      </c>
    </row>
    <row r="23" spans="1:13" ht="18" customHeight="1" x14ac:dyDescent="0.25">
      <c r="A23" s="24">
        <f t="shared" si="2"/>
        <v>17</v>
      </c>
      <c r="B23" s="41" t="s">
        <v>24</v>
      </c>
      <c r="C23" s="42" t="s">
        <v>18</v>
      </c>
      <c r="D23" s="43">
        <f>ROUND(D22*1.17,2)</f>
        <v>12.58</v>
      </c>
      <c r="E23" s="44"/>
      <c r="F23" s="45"/>
      <c r="G23" s="45"/>
      <c r="H23" s="46">
        <v>3625</v>
      </c>
      <c r="I23" s="45">
        <f>ROUND(H23*D23,2)</f>
        <v>45602.5</v>
      </c>
      <c r="J23" s="45">
        <f>ROUND(I23*1.2,2)</f>
        <v>54723</v>
      </c>
      <c r="K23" s="47">
        <f>F23+I23</f>
        <v>45602.5</v>
      </c>
      <c r="L23" s="48">
        <f>G23+J23</f>
        <v>54723</v>
      </c>
      <c r="M23" s="154">
        <f t="shared" si="1"/>
        <v>48156.24</v>
      </c>
    </row>
    <row r="24" spans="1:13" ht="18" customHeight="1" x14ac:dyDescent="0.25">
      <c r="A24" s="24">
        <f t="shared" si="2"/>
        <v>18</v>
      </c>
      <c r="B24" s="25" t="s">
        <v>39</v>
      </c>
      <c r="C24" s="24" t="s">
        <v>33</v>
      </c>
      <c r="D24" s="39">
        <v>25</v>
      </c>
      <c r="E24" s="27">
        <v>2395</v>
      </c>
      <c r="F24" s="35">
        <f t="shared" ref="F24" si="14">ROUND(E24*D24,2)</f>
        <v>59875</v>
      </c>
      <c r="G24" s="35">
        <f t="shared" ref="G24" si="15">ROUND(F24*1.2,2)</f>
        <v>71850</v>
      </c>
      <c r="H24" s="29"/>
      <c r="I24" s="36"/>
      <c r="J24" s="36"/>
      <c r="K24" s="37">
        <f t="shared" ref="K24:L24" si="16">F24+I24</f>
        <v>59875</v>
      </c>
      <c r="L24" s="38">
        <f t="shared" si="16"/>
        <v>71850</v>
      </c>
      <c r="M24" s="153">
        <f t="shared" si="1"/>
        <v>63228</v>
      </c>
    </row>
    <row r="25" spans="1:13" ht="18" customHeight="1" x14ac:dyDescent="0.25">
      <c r="A25" s="24">
        <f t="shared" si="2"/>
        <v>19</v>
      </c>
      <c r="B25" s="41" t="s">
        <v>24</v>
      </c>
      <c r="C25" s="42" t="s">
        <v>18</v>
      </c>
      <c r="D25" s="43">
        <f>D23*0.2</f>
        <v>2.516</v>
      </c>
      <c r="E25" s="44"/>
      <c r="F25" s="45"/>
      <c r="G25" s="45"/>
      <c r="H25" s="46">
        <v>3625</v>
      </c>
      <c r="I25" s="45">
        <f>ROUND(H25*D25,2)</f>
        <v>9120.5</v>
      </c>
      <c r="J25" s="45">
        <f>ROUND(I25*1.2,2)</f>
        <v>10944.6</v>
      </c>
      <c r="K25" s="47">
        <f>F25+I25</f>
        <v>9120.5</v>
      </c>
      <c r="L25" s="48">
        <f>G25+J25</f>
        <v>10944.6</v>
      </c>
      <c r="M25" s="154">
        <f t="shared" si="1"/>
        <v>9631.2479999999996</v>
      </c>
    </row>
    <row r="26" spans="1:13" ht="24.75" customHeight="1" x14ac:dyDescent="0.25">
      <c r="A26" s="24">
        <f t="shared" si="2"/>
        <v>20</v>
      </c>
      <c r="B26" s="68" t="s">
        <v>40</v>
      </c>
      <c r="C26" s="69" t="s">
        <v>41</v>
      </c>
      <c r="D26" s="70">
        <v>1</v>
      </c>
      <c r="E26" s="29"/>
      <c r="F26" s="71"/>
      <c r="G26" s="71"/>
      <c r="H26" s="72"/>
      <c r="I26" s="71"/>
      <c r="J26" s="71"/>
      <c r="K26" s="73"/>
      <c r="L26" s="74"/>
      <c r="M26" s="153">
        <f t="shared" si="1"/>
        <v>0</v>
      </c>
    </row>
    <row r="27" spans="1:13" ht="19.5" customHeight="1" x14ac:dyDescent="0.25">
      <c r="A27" s="24">
        <f t="shared" si="2"/>
        <v>21</v>
      </c>
      <c r="B27" s="75" t="s">
        <v>42</v>
      </c>
      <c r="C27" s="76" t="s">
        <v>30</v>
      </c>
      <c r="D27" s="77">
        <v>2</v>
      </c>
      <c r="E27" s="78">
        <v>21240</v>
      </c>
      <c r="F27" s="71">
        <f>ROUND(E27*D27,2)</f>
        <v>42480</v>
      </c>
      <c r="G27" s="71">
        <f>ROUND(F27*1.2,2)</f>
        <v>50976</v>
      </c>
      <c r="H27" s="29"/>
      <c r="I27" s="71"/>
      <c r="J27" s="71"/>
      <c r="K27" s="73">
        <f t="shared" ref="K27:L31" si="17">F27+I27</f>
        <v>42480</v>
      </c>
      <c r="L27" s="74">
        <f t="shared" si="17"/>
        <v>50976</v>
      </c>
      <c r="M27" s="153">
        <f t="shared" si="1"/>
        <v>44858.879999999997</v>
      </c>
    </row>
    <row r="28" spans="1:13" ht="18" customHeight="1" x14ac:dyDescent="0.25">
      <c r="A28" s="24">
        <f t="shared" si="2"/>
        <v>22</v>
      </c>
      <c r="B28" s="75" t="s">
        <v>43</v>
      </c>
      <c r="C28" s="76" t="s">
        <v>30</v>
      </c>
      <c r="D28" s="77">
        <v>4</v>
      </c>
      <c r="E28" s="78">
        <v>16840</v>
      </c>
      <c r="F28" s="71">
        <f t="shared" ref="F28:F31" si="18">ROUND(E28*D28,2)</f>
        <v>67360</v>
      </c>
      <c r="G28" s="71">
        <f t="shared" ref="G28:G31" si="19">ROUND(F28*1.2,2)</f>
        <v>80832</v>
      </c>
      <c r="H28" s="29"/>
      <c r="I28" s="71"/>
      <c r="J28" s="71"/>
      <c r="K28" s="73">
        <f t="shared" si="17"/>
        <v>67360</v>
      </c>
      <c r="L28" s="74">
        <f t="shared" si="17"/>
        <v>80832</v>
      </c>
      <c r="M28" s="153">
        <f t="shared" si="1"/>
        <v>71132.160000000003</v>
      </c>
    </row>
    <row r="29" spans="1:13" ht="18" customHeight="1" x14ac:dyDescent="0.25">
      <c r="A29" s="24">
        <f t="shared" si="2"/>
        <v>23</v>
      </c>
      <c r="B29" s="75" t="s">
        <v>44</v>
      </c>
      <c r="C29" s="76" t="s">
        <v>30</v>
      </c>
      <c r="D29" s="77">
        <v>8</v>
      </c>
      <c r="E29" s="78">
        <v>1020</v>
      </c>
      <c r="F29" s="71">
        <f t="shared" si="18"/>
        <v>8160</v>
      </c>
      <c r="G29" s="71">
        <f t="shared" si="19"/>
        <v>9792</v>
      </c>
      <c r="H29" s="79"/>
      <c r="I29" s="71"/>
      <c r="J29" s="71"/>
      <c r="K29" s="73">
        <f t="shared" si="17"/>
        <v>8160</v>
      </c>
      <c r="L29" s="74">
        <f t="shared" si="17"/>
        <v>9792</v>
      </c>
      <c r="M29" s="153">
        <f t="shared" si="1"/>
        <v>8616.9600000000009</v>
      </c>
    </row>
    <row r="30" spans="1:13" ht="18" customHeight="1" x14ac:dyDescent="0.25">
      <c r="A30" s="24">
        <f t="shared" si="2"/>
        <v>24</v>
      </c>
      <c r="B30" s="75" t="s">
        <v>45</v>
      </c>
      <c r="C30" s="76" t="s">
        <v>30</v>
      </c>
      <c r="D30" s="77">
        <v>8</v>
      </c>
      <c r="E30" s="78">
        <v>1020</v>
      </c>
      <c r="F30" s="71">
        <f t="shared" si="18"/>
        <v>8160</v>
      </c>
      <c r="G30" s="71">
        <f t="shared" si="19"/>
        <v>9792</v>
      </c>
      <c r="H30" s="79"/>
      <c r="I30" s="71"/>
      <c r="J30" s="71"/>
      <c r="K30" s="73">
        <f t="shared" si="17"/>
        <v>8160</v>
      </c>
      <c r="L30" s="74">
        <f t="shared" si="17"/>
        <v>9792</v>
      </c>
      <c r="M30" s="153">
        <f t="shared" si="1"/>
        <v>8616.9600000000009</v>
      </c>
    </row>
    <row r="31" spans="1:13" ht="18" customHeight="1" x14ac:dyDescent="0.25">
      <c r="A31" s="163">
        <f t="shared" si="2"/>
        <v>25</v>
      </c>
      <c r="B31" s="75" t="s">
        <v>46</v>
      </c>
      <c r="C31" s="76" t="s">
        <v>28</v>
      </c>
      <c r="D31" s="77">
        <v>2</v>
      </c>
      <c r="E31" s="78">
        <v>7640</v>
      </c>
      <c r="F31" s="71">
        <f t="shared" si="18"/>
        <v>15280</v>
      </c>
      <c r="G31" s="71">
        <f t="shared" si="19"/>
        <v>18336</v>
      </c>
      <c r="H31" s="79"/>
      <c r="I31" s="71"/>
      <c r="J31" s="71"/>
      <c r="K31" s="73">
        <f t="shared" si="17"/>
        <v>15280</v>
      </c>
      <c r="L31" s="74">
        <f t="shared" si="17"/>
        <v>18336</v>
      </c>
      <c r="M31" s="153">
        <f t="shared" si="1"/>
        <v>16135.68</v>
      </c>
    </row>
    <row r="32" spans="1:13" ht="18" customHeight="1" x14ac:dyDescent="0.25">
      <c r="A32" s="163">
        <f t="shared" si="2"/>
        <v>26</v>
      </c>
      <c r="B32" s="80" t="s">
        <v>47</v>
      </c>
      <c r="C32" s="81" t="s">
        <v>41</v>
      </c>
      <c r="D32" s="82">
        <v>1</v>
      </c>
      <c r="E32" s="83"/>
      <c r="F32" s="53"/>
      <c r="G32" s="53"/>
      <c r="H32" s="54">
        <v>0</v>
      </c>
      <c r="I32" s="53">
        <f>ROUND(H32*D32,2)</f>
        <v>0</v>
      </c>
      <c r="J32" s="53">
        <f t="shared" ref="J32" si="20">ROUND(I32*1.2,2)</f>
        <v>0</v>
      </c>
      <c r="K32" s="55">
        <f>F32+I32</f>
        <v>0</v>
      </c>
      <c r="L32" s="56">
        <f>G32+J32</f>
        <v>0</v>
      </c>
      <c r="M32" s="155">
        <f t="shared" si="1"/>
        <v>0</v>
      </c>
    </row>
    <row r="33" spans="1:13" ht="18" customHeight="1" x14ac:dyDescent="0.25">
      <c r="A33" s="163">
        <f t="shared" si="2"/>
        <v>27</v>
      </c>
      <c r="B33" s="80" t="s">
        <v>48</v>
      </c>
      <c r="C33" s="81" t="s">
        <v>28</v>
      </c>
      <c r="D33" s="82">
        <v>2</v>
      </c>
      <c r="E33" s="83"/>
      <c r="F33" s="53"/>
      <c r="G33" s="53"/>
      <c r="H33" s="54"/>
      <c r="I33" s="53"/>
      <c r="J33" s="53"/>
      <c r="K33" s="55"/>
      <c r="L33" s="56"/>
      <c r="M33" s="155"/>
    </row>
    <row r="34" spans="1:13" ht="18" customHeight="1" x14ac:dyDescent="0.25">
      <c r="A34" s="163">
        <f t="shared" si="2"/>
        <v>28</v>
      </c>
      <c r="B34" s="80" t="s">
        <v>49</v>
      </c>
      <c r="C34" s="81" t="s">
        <v>28</v>
      </c>
      <c r="D34" s="82">
        <v>2</v>
      </c>
      <c r="E34" s="83"/>
      <c r="F34" s="53"/>
      <c r="G34" s="53"/>
      <c r="H34" s="54"/>
      <c r="I34" s="53"/>
      <c r="J34" s="53"/>
      <c r="K34" s="55"/>
      <c r="L34" s="56"/>
      <c r="M34" s="155"/>
    </row>
    <row r="35" spans="1:13" ht="18" customHeight="1" x14ac:dyDescent="0.25">
      <c r="A35" s="24">
        <f t="shared" si="2"/>
        <v>29</v>
      </c>
      <c r="B35" s="68" t="s">
        <v>50</v>
      </c>
      <c r="C35" s="69" t="s">
        <v>26</v>
      </c>
      <c r="D35" s="84">
        <v>48</v>
      </c>
      <c r="E35" s="29"/>
      <c r="F35" s="71"/>
      <c r="G35" s="71"/>
      <c r="H35" s="72"/>
      <c r="I35" s="71"/>
      <c r="J35" s="71"/>
      <c r="K35" s="73"/>
      <c r="L35" s="74"/>
      <c r="M35" s="153">
        <f t="shared" si="1"/>
        <v>0</v>
      </c>
    </row>
    <row r="36" spans="1:13" ht="18" customHeight="1" x14ac:dyDescent="0.25">
      <c r="A36" s="24">
        <f t="shared" si="2"/>
        <v>30</v>
      </c>
      <c r="B36" s="85" t="s">
        <v>51</v>
      </c>
      <c r="C36" s="86" t="s">
        <v>18</v>
      </c>
      <c r="D36" s="87">
        <v>4.8</v>
      </c>
      <c r="E36" s="78">
        <v>1310.05</v>
      </c>
      <c r="F36" s="88">
        <f t="shared" ref="F36" si="21">ROUND(E36*D36,2)</f>
        <v>6288.24</v>
      </c>
      <c r="G36" s="88">
        <f t="shared" ref="G36" si="22">ROUND(F36*1.2,2)</f>
        <v>7545.89</v>
      </c>
      <c r="H36" s="89"/>
      <c r="I36" s="90"/>
      <c r="J36" s="90"/>
      <c r="K36" s="91">
        <f t="shared" ref="K36:L38" si="23">F36+I36</f>
        <v>6288.24</v>
      </c>
      <c r="L36" s="92">
        <f t="shared" si="23"/>
        <v>7545.89</v>
      </c>
      <c r="M36" s="153">
        <f t="shared" si="1"/>
        <v>6640.3832000000002</v>
      </c>
    </row>
    <row r="37" spans="1:13" ht="18" customHeight="1" x14ac:dyDescent="0.25">
      <c r="A37" s="24">
        <f t="shared" si="2"/>
        <v>31</v>
      </c>
      <c r="B37" s="93" t="s">
        <v>52</v>
      </c>
      <c r="C37" s="94" t="s">
        <v>18</v>
      </c>
      <c r="D37" s="95">
        <f>D36*1.1</f>
        <v>5.28</v>
      </c>
      <c r="E37" s="96"/>
      <c r="F37" s="97"/>
      <c r="G37" s="97"/>
      <c r="H37" s="98">
        <f>ROUND(1200,2)</f>
        <v>1200</v>
      </c>
      <c r="I37" s="97">
        <f>ROUND(H37*D37,2)</f>
        <v>6336</v>
      </c>
      <c r="J37" s="97">
        <f t="shared" ref="J37" si="24">ROUND(I37*1.2,2)</f>
        <v>7603.2</v>
      </c>
      <c r="K37" s="99">
        <f t="shared" si="23"/>
        <v>6336</v>
      </c>
      <c r="L37" s="100">
        <f t="shared" si="23"/>
        <v>7603.2</v>
      </c>
      <c r="M37" s="154">
        <f t="shared" si="1"/>
        <v>6690.8159999999998</v>
      </c>
    </row>
    <row r="38" spans="1:13" ht="18" customHeight="1" x14ac:dyDescent="0.25">
      <c r="A38" s="24">
        <f t="shared" si="2"/>
        <v>32</v>
      </c>
      <c r="B38" s="85" t="s">
        <v>53</v>
      </c>
      <c r="C38" s="86" t="s">
        <v>18</v>
      </c>
      <c r="D38" s="87">
        <v>7.2</v>
      </c>
      <c r="E38" s="78">
        <v>1630</v>
      </c>
      <c r="F38" s="88">
        <f t="shared" ref="F38" si="25">ROUND(E38*D38,2)</f>
        <v>11736</v>
      </c>
      <c r="G38" s="88">
        <f t="shared" ref="G38" si="26">ROUND(F38*1.2,2)</f>
        <v>14083.2</v>
      </c>
      <c r="H38" s="89"/>
      <c r="I38" s="90"/>
      <c r="J38" s="90"/>
      <c r="K38" s="91">
        <f t="shared" si="23"/>
        <v>11736</v>
      </c>
      <c r="L38" s="92">
        <f t="shared" si="23"/>
        <v>14083.2</v>
      </c>
      <c r="M38" s="153">
        <f t="shared" si="1"/>
        <v>12393.216</v>
      </c>
    </row>
    <row r="39" spans="1:13" ht="18" customHeight="1" x14ac:dyDescent="0.25">
      <c r="A39" s="24">
        <f t="shared" si="2"/>
        <v>33</v>
      </c>
      <c r="B39" s="101" t="s">
        <v>54</v>
      </c>
      <c r="C39" s="94" t="s">
        <v>18</v>
      </c>
      <c r="D39" s="95">
        <f>D38*1.1</f>
        <v>7.9200000000000008</v>
      </c>
      <c r="E39" s="96"/>
      <c r="F39" s="97"/>
      <c r="G39" s="97"/>
      <c r="H39" s="98">
        <v>3000</v>
      </c>
      <c r="I39" s="97">
        <f>ROUND(H39*D39,2)</f>
        <v>23760</v>
      </c>
      <c r="J39" s="97">
        <f t="shared" ref="J39" si="27">ROUND(I39*1.2,2)</f>
        <v>28512</v>
      </c>
      <c r="K39" s="99">
        <f>F39+I39</f>
        <v>23760</v>
      </c>
      <c r="L39" s="100">
        <f>G39+J39</f>
        <v>28512</v>
      </c>
      <c r="M39" s="154">
        <f t="shared" si="1"/>
        <v>25090.560000000001</v>
      </c>
    </row>
    <row r="40" spans="1:13" ht="18" customHeight="1" x14ac:dyDescent="0.25">
      <c r="A40" s="24">
        <f t="shared" si="2"/>
        <v>34</v>
      </c>
      <c r="B40" s="25" t="s">
        <v>55</v>
      </c>
      <c r="C40" s="32" t="s">
        <v>26</v>
      </c>
      <c r="D40" s="102">
        <v>48</v>
      </c>
      <c r="E40" s="78">
        <v>800</v>
      </c>
      <c r="F40" s="88">
        <f t="shared" ref="F40:F41" si="28">ROUND(E40*D40,2)</f>
        <v>38400</v>
      </c>
      <c r="G40" s="88">
        <f t="shared" ref="G40:G41" si="29">ROUND(F40*1.2,2)</f>
        <v>46080</v>
      </c>
      <c r="H40" s="89"/>
      <c r="I40" s="90"/>
      <c r="J40" s="90"/>
      <c r="K40" s="91">
        <f t="shared" ref="K40:L41" si="30">F40+I40</f>
        <v>38400</v>
      </c>
      <c r="L40" s="92">
        <f t="shared" si="30"/>
        <v>46080</v>
      </c>
      <c r="M40" s="153">
        <f t="shared" si="1"/>
        <v>40550.400000000001</v>
      </c>
    </row>
    <row r="41" spans="1:13" ht="18" customHeight="1" x14ac:dyDescent="0.25">
      <c r="A41" s="24">
        <f t="shared" si="2"/>
        <v>35</v>
      </c>
      <c r="B41" s="85" t="s">
        <v>56</v>
      </c>
      <c r="C41" s="86" t="s">
        <v>26</v>
      </c>
      <c r="D41" s="102">
        <v>48</v>
      </c>
      <c r="E41" s="78">
        <v>2000</v>
      </c>
      <c r="F41" s="88">
        <f t="shared" si="28"/>
        <v>96000</v>
      </c>
      <c r="G41" s="88">
        <f t="shared" si="29"/>
        <v>115200</v>
      </c>
      <c r="H41" s="89"/>
      <c r="I41" s="90"/>
      <c r="J41" s="90"/>
      <c r="K41" s="91">
        <f t="shared" si="30"/>
        <v>96000</v>
      </c>
      <c r="L41" s="92">
        <f t="shared" si="30"/>
        <v>115200</v>
      </c>
      <c r="M41" s="153">
        <f t="shared" si="1"/>
        <v>101376</v>
      </c>
    </row>
    <row r="42" spans="1:13" ht="18" customHeight="1" x14ac:dyDescent="0.25">
      <c r="A42" s="24">
        <f t="shared" si="2"/>
        <v>36</v>
      </c>
      <c r="B42" s="101" t="s">
        <v>57</v>
      </c>
      <c r="C42" s="94" t="s">
        <v>58</v>
      </c>
      <c r="D42" s="103">
        <f>D41*96.6/1000</f>
        <v>4.6367999999999991</v>
      </c>
      <c r="E42" s="96"/>
      <c r="F42" s="97"/>
      <c r="G42" s="97"/>
      <c r="H42" s="98">
        <v>4406.1000000000004</v>
      </c>
      <c r="I42" s="97">
        <f>ROUND(H42*D42,2)</f>
        <v>20430.2</v>
      </c>
      <c r="J42" s="97">
        <f t="shared" ref="J42" si="31">ROUND(I42*1.2,2)</f>
        <v>24516.240000000002</v>
      </c>
      <c r="K42" s="99">
        <f>F42+I42</f>
        <v>20430.2</v>
      </c>
      <c r="L42" s="100">
        <f>G42+J42</f>
        <v>24516.240000000002</v>
      </c>
      <c r="M42" s="154">
        <f t="shared" si="1"/>
        <v>21574.291200000003</v>
      </c>
    </row>
    <row r="43" spans="1:13" ht="18" customHeight="1" x14ac:dyDescent="0.25">
      <c r="A43" s="24">
        <f t="shared" si="2"/>
        <v>37</v>
      </c>
      <c r="B43" s="85" t="s">
        <v>59</v>
      </c>
      <c r="C43" s="86" t="s">
        <v>26</v>
      </c>
      <c r="D43" s="102">
        <v>48</v>
      </c>
      <c r="E43" s="78">
        <v>1600</v>
      </c>
      <c r="F43" s="88">
        <f t="shared" ref="F43" si="32">ROUND(E43*D43,2)</f>
        <v>76800</v>
      </c>
      <c r="G43" s="88">
        <f t="shared" ref="G43" si="33">ROUND(F43*1.2,2)</f>
        <v>92160</v>
      </c>
      <c r="H43" s="89"/>
      <c r="I43" s="90"/>
      <c r="J43" s="90"/>
      <c r="K43" s="91">
        <f t="shared" ref="K43:L43" si="34">F43+I43</f>
        <v>76800</v>
      </c>
      <c r="L43" s="92">
        <f t="shared" si="34"/>
        <v>92160</v>
      </c>
      <c r="M43" s="153">
        <f t="shared" si="1"/>
        <v>81100.800000000003</v>
      </c>
    </row>
    <row r="44" spans="1:13" ht="18" customHeight="1" x14ac:dyDescent="0.25">
      <c r="A44" s="24">
        <f t="shared" si="2"/>
        <v>38</v>
      </c>
      <c r="B44" s="101" t="s">
        <v>60</v>
      </c>
      <c r="C44" s="94" t="s">
        <v>58</v>
      </c>
      <c r="D44" s="103">
        <f>D43*141.15/1000</f>
        <v>6.7752000000000008</v>
      </c>
      <c r="E44" s="96"/>
      <c r="F44" s="97"/>
      <c r="G44" s="97"/>
      <c r="H44" s="98">
        <v>4406.1000000000004</v>
      </c>
      <c r="I44" s="97">
        <f>ROUND(H44*D44,2)</f>
        <v>29852.21</v>
      </c>
      <c r="J44" s="97">
        <f t="shared" ref="J44" si="35">ROUND(I44*1.2,2)</f>
        <v>35822.65</v>
      </c>
      <c r="K44" s="99">
        <f>F44+I44</f>
        <v>29852.21</v>
      </c>
      <c r="L44" s="100">
        <f>G44+J44</f>
        <v>35822.65</v>
      </c>
      <c r="M44" s="154">
        <f t="shared" si="1"/>
        <v>31523.932000000001</v>
      </c>
    </row>
    <row r="45" spans="1:13" ht="18" customHeight="1" x14ac:dyDescent="0.25">
      <c r="A45" s="13"/>
      <c r="B45" s="305" t="s">
        <v>61</v>
      </c>
      <c r="C45" s="306"/>
      <c r="D45" s="306"/>
      <c r="E45" s="16"/>
      <c r="F45" s="17"/>
      <c r="G45" s="18"/>
      <c r="H45" s="19"/>
      <c r="I45" s="18"/>
      <c r="J45" s="18"/>
      <c r="K45" s="20"/>
      <c r="L45" s="21"/>
      <c r="M45" s="157"/>
    </row>
    <row r="46" spans="1:13" ht="21.75" customHeight="1" x14ac:dyDescent="0.25">
      <c r="A46" s="86" t="s">
        <v>62</v>
      </c>
      <c r="B46" s="75" t="s">
        <v>63</v>
      </c>
      <c r="C46" s="76" t="s">
        <v>64</v>
      </c>
      <c r="D46" s="77">
        <v>1</v>
      </c>
      <c r="E46" s="78">
        <v>116300</v>
      </c>
      <c r="F46" s="35">
        <f t="shared" ref="F46:F47" si="36">ROUND(E46*D46,2)</f>
        <v>116300</v>
      </c>
      <c r="G46" s="35">
        <f t="shared" ref="G46:G47" si="37">ROUND(F46*1.2,2)</f>
        <v>139560</v>
      </c>
      <c r="H46" s="29"/>
      <c r="I46" s="36"/>
      <c r="J46" s="36"/>
      <c r="K46" s="37">
        <f t="shared" ref="K46:L52" si="38">F46+I46</f>
        <v>116300</v>
      </c>
      <c r="L46" s="38">
        <f t="shared" si="38"/>
        <v>139560</v>
      </c>
      <c r="M46" s="153">
        <f t="shared" si="1"/>
        <v>122812.8</v>
      </c>
    </row>
    <row r="47" spans="1:13" ht="21.75" customHeight="1" x14ac:dyDescent="0.25">
      <c r="A47" s="86">
        <f>A46+1</f>
        <v>2</v>
      </c>
      <c r="B47" s="75" t="s">
        <v>65</v>
      </c>
      <c r="C47" s="76" t="s">
        <v>64</v>
      </c>
      <c r="D47" s="77">
        <v>8</v>
      </c>
      <c r="E47" s="78">
        <f>E46*20%</f>
        <v>23260</v>
      </c>
      <c r="F47" s="35">
        <f t="shared" si="36"/>
        <v>186080</v>
      </c>
      <c r="G47" s="35">
        <f t="shared" si="37"/>
        <v>223296</v>
      </c>
      <c r="H47" s="29"/>
      <c r="I47" s="36"/>
      <c r="J47" s="36"/>
      <c r="K47" s="37">
        <f t="shared" si="38"/>
        <v>186080</v>
      </c>
      <c r="L47" s="38">
        <f t="shared" si="38"/>
        <v>223296</v>
      </c>
      <c r="M47" s="153">
        <f t="shared" si="1"/>
        <v>196500.48000000001</v>
      </c>
    </row>
    <row r="48" spans="1:13" ht="29.25" customHeight="1" x14ac:dyDescent="0.25">
      <c r="A48" s="86">
        <f t="shared" ref="A48:A72" si="39">A47+1</f>
        <v>3</v>
      </c>
      <c r="B48" s="104" t="s">
        <v>66</v>
      </c>
      <c r="C48" s="105" t="s">
        <v>18</v>
      </c>
      <c r="D48" s="26">
        <v>19.260000000000002</v>
      </c>
      <c r="E48" s="27">
        <v>9380.3799999999992</v>
      </c>
      <c r="F48" s="28">
        <f>ROUND(E48*D48,2)</f>
        <v>180666.12</v>
      </c>
      <c r="G48" s="28">
        <f>ROUND(F48*1.2,2)</f>
        <v>216799.34</v>
      </c>
      <c r="H48" s="29"/>
      <c r="I48" s="28"/>
      <c r="J48" s="28"/>
      <c r="K48" s="30">
        <f t="shared" si="38"/>
        <v>180666.12</v>
      </c>
      <c r="L48" s="31">
        <f t="shared" si="38"/>
        <v>216799.34</v>
      </c>
      <c r="M48" s="153">
        <f t="shared" si="1"/>
        <v>190783.4192</v>
      </c>
    </row>
    <row r="49" spans="1:13" ht="30.75" customHeight="1" x14ac:dyDescent="0.25">
      <c r="A49" s="86">
        <f t="shared" si="39"/>
        <v>4</v>
      </c>
      <c r="B49" s="104" t="s">
        <v>67</v>
      </c>
      <c r="C49" s="106" t="s">
        <v>18</v>
      </c>
      <c r="D49" s="33">
        <v>40.450000000000003</v>
      </c>
      <c r="E49" s="34">
        <v>3800</v>
      </c>
      <c r="F49" s="35">
        <f t="shared" ref="F49" si="40">ROUND(E49*D49,2)</f>
        <v>153710</v>
      </c>
      <c r="G49" s="35">
        <f t="shared" ref="G49" si="41">ROUND(F49*1.2,2)</f>
        <v>184452</v>
      </c>
      <c r="H49" s="29"/>
      <c r="I49" s="36"/>
      <c r="J49" s="36"/>
      <c r="K49" s="37">
        <f t="shared" si="38"/>
        <v>153710</v>
      </c>
      <c r="L49" s="38">
        <f t="shared" si="38"/>
        <v>184452</v>
      </c>
      <c r="M49" s="153">
        <f t="shared" si="1"/>
        <v>162317.76000000001</v>
      </c>
    </row>
    <row r="50" spans="1:13" ht="24.75" customHeight="1" x14ac:dyDescent="0.25">
      <c r="A50" s="86">
        <f t="shared" si="39"/>
        <v>5</v>
      </c>
      <c r="B50" s="104" t="s">
        <v>68</v>
      </c>
      <c r="C50" s="24" t="s">
        <v>30</v>
      </c>
      <c r="D50" s="107">
        <v>30</v>
      </c>
      <c r="E50" s="27">
        <v>3076</v>
      </c>
      <c r="F50" s="35">
        <f>ROUND(E50*D50,2)</f>
        <v>92280</v>
      </c>
      <c r="G50" s="35">
        <f>ROUND(F50*1.2,2)</f>
        <v>110736</v>
      </c>
      <c r="H50" s="29"/>
      <c r="I50" s="36"/>
      <c r="J50" s="36"/>
      <c r="K50" s="37">
        <f t="shared" si="38"/>
        <v>92280</v>
      </c>
      <c r="L50" s="38">
        <f t="shared" si="38"/>
        <v>110736</v>
      </c>
      <c r="M50" s="153">
        <f t="shared" si="1"/>
        <v>97447.680000000008</v>
      </c>
    </row>
    <row r="51" spans="1:13" ht="18.75" customHeight="1" x14ac:dyDescent="0.25">
      <c r="A51" s="86">
        <f t="shared" si="39"/>
        <v>6</v>
      </c>
      <c r="B51" s="104" t="s">
        <v>69</v>
      </c>
      <c r="C51" s="24" t="s">
        <v>28</v>
      </c>
      <c r="D51" s="107">
        <v>15</v>
      </c>
      <c r="E51" s="27">
        <v>1083.23</v>
      </c>
      <c r="F51" s="35">
        <f>ROUND(E51*D51,2)</f>
        <v>16248.45</v>
      </c>
      <c r="G51" s="35">
        <f>ROUND(F51*1.2,2)</f>
        <v>19498.14</v>
      </c>
      <c r="H51" s="29"/>
      <c r="I51" s="36"/>
      <c r="J51" s="36"/>
      <c r="K51" s="37">
        <f t="shared" si="38"/>
        <v>16248.45</v>
      </c>
      <c r="L51" s="38">
        <f t="shared" si="38"/>
        <v>19498.14</v>
      </c>
      <c r="M51" s="153">
        <f t="shared" si="1"/>
        <v>17158.3632</v>
      </c>
    </row>
    <row r="52" spans="1:13" ht="18" customHeight="1" x14ac:dyDescent="0.25">
      <c r="A52" s="164">
        <f t="shared" si="39"/>
        <v>7</v>
      </c>
      <c r="B52" s="49" t="s">
        <v>29</v>
      </c>
      <c r="C52" s="50" t="s">
        <v>30</v>
      </c>
      <c r="D52" s="51">
        <v>30</v>
      </c>
      <c r="E52" s="52"/>
      <c r="F52" s="53"/>
      <c r="G52" s="53"/>
      <c r="H52" s="54">
        <v>0</v>
      </c>
      <c r="I52" s="53">
        <f t="shared" ref="I52:I53" si="42">ROUND(H52*D52,2)</f>
        <v>0</v>
      </c>
      <c r="J52" s="53">
        <f t="shared" ref="J52:J53" si="43">ROUND(I52*1.2,2)</f>
        <v>0</v>
      </c>
      <c r="K52" s="55">
        <f t="shared" si="38"/>
        <v>0</v>
      </c>
      <c r="L52" s="56">
        <f t="shared" si="38"/>
        <v>0</v>
      </c>
      <c r="M52" s="155">
        <f t="shared" si="1"/>
        <v>0</v>
      </c>
    </row>
    <row r="53" spans="1:13" ht="18" customHeight="1" x14ac:dyDescent="0.25">
      <c r="A53" s="86">
        <f t="shared" si="39"/>
        <v>8</v>
      </c>
      <c r="B53" s="25" t="s">
        <v>38</v>
      </c>
      <c r="C53" s="24" t="s">
        <v>18</v>
      </c>
      <c r="D53" s="33">
        <f>D55*0.43</f>
        <v>22.574999999999999</v>
      </c>
      <c r="E53" s="40">
        <v>1630</v>
      </c>
      <c r="F53" s="35">
        <f>ROUND(E53*D53,2)</f>
        <v>36797.25</v>
      </c>
      <c r="G53" s="35">
        <f>ROUND(F53*1.2,2)</f>
        <v>44156.7</v>
      </c>
      <c r="H53" s="29"/>
      <c r="I53" s="36">
        <f t="shared" si="42"/>
        <v>0</v>
      </c>
      <c r="J53" s="36">
        <f t="shared" si="43"/>
        <v>0</v>
      </c>
      <c r="K53" s="37">
        <f>F53+I53</f>
        <v>36797.25</v>
      </c>
      <c r="L53" s="38">
        <f>G53+J53</f>
        <v>44156.7</v>
      </c>
      <c r="M53" s="153">
        <f t="shared" si="1"/>
        <v>38857.896000000001</v>
      </c>
    </row>
    <row r="54" spans="1:13" ht="27" customHeight="1" x14ac:dyDescent="0.25">
      <c r="A54" s="86">
        <f t="shared" si="39"/>
        <v>9</v>
      </c>
      <c r="B54" s="41" t="s">
        <v>24</v>
      </c>
      <c r="C54" s="42" t="s">
        <v>18</v>
      </c>
      <c r="D54" s="43">
        <f>ROUND(D53*1.17,2)</f>
        <v>26.41</v>
      </c>
      <c r="E54" s="44"/>
      <c r="F54" s="45"/>
      <c r="G54" s="45"/>
      <c r="H54" s="46">
        <v>3625</v>
      </c>
      <c r="I54" s="45">
        <f>ROUND(H54*D54,2)</f>
        <v>95736.25</v>
      </c>
      <c r="J54" s="45">
        <f>ROUND(I54*1.2,2)</f>
        <v>114883.5</v>
      </c>
      <c r="K54" s="47">
        <f>F54+I54</f>
        <v>95736.25</v>
      </c>
      <c r="L54" s="48">
        <f>G54+J54</f>
        <v>114883.5</v>
      </c>
      <c r="M54" s="154">
        <f t="shared" si="1"/>
        <v>101097.48</v>
      </c>
    </row>
    <row r="55" spans="1:13" ht="18" customHeight="1" x14ac:dyDescent="0.25">
      <c r="A55" s="86">
        <f t="shared" si="39"/>
        <v>10</v>
      </c>
      <c r="B55" s="25" t="s">
        <v>70</v>
      </c>
      <c r="C55" s="24" t="s">
        <v>33</v>
      </c>
      <c r="D55" s="39">
        <v>52.5</v>
      </c>
      <c r="E55" s="27">
        <v>2395</v>
      </c>
      <c r="F55" s="35">
        <f t="shared" ref="F55" si="44">ROUND(E55*D55,2)</f>
        <v>125737.5</v>
      </c>
      <c r="G55" s="35">
        <f t="shared" ref="G55" si="45">ROUND(F55*1.2,2)</f>
        <v>150885</v>
      </c>
      <c r="H55" s="29"/>
      <c r="I55" s="36"/>
      <c r="J55" s="36"/>
      <c r="K55" s="37">
        <f t="shared" ref="K55:L55" si="46">F55+I55</f>
        <v>125737.5</v>
      </c>
      <c r="L55" s="38">
        <f t="shared" si="46"/>
        <v>150885</v>
      </c>
      <c r="M55" s="153">
        <f t="shared" si="1"/>
        <v>132778.79999999999</v>
      </c>
    </row>
    <row r="56" spans="1:13" ht="18" customHeight="1" x14ac:dyDescent="0.25">
      <c r="A56" s="86">
        <f t="shared" si="39"/>
        <v>11</v>
      </c>
      <c r="B56" s="68" t="s">
        <v>40</v>
      </c>
      <c r="C56" s="69" t="s">
        <v>41</v>
      </c>
      <c r="D56" s="70">
        <v>2</v>
      </c>
      <c r="E56" s="29"/>
      <c r="F56" s="71"/>
      <c r="G56" s="71"/>
      <c r="H56" s="72"/>
      <c r="I56" s="71"/>
      <c r="J56" s="71"/>
      <c r="K56" s="73"/>
      <c r="L56" s="74"/>
      <c r="M56" s="153">
        <f t="shared" si="1"/>
        <v>0</v>
      </c>
    </row>
    <row r="57" spans="1:13" ht="18" customHeight="1" x14ac:dyDescent="0.25">
      <c r="A57" s="86">
        <f t="shared" si="39"/>
        <v>12</v>
      </c>
      <c r="B57" s="75" t="s">
        <v>42</v>
      </c>
      <c r="C57" s="76" t="s">
        <v>30</v>
      </c>
      <c r="D57" s="77">
        <v>4</v>
      </c>
      <c r="E57" s="78">
        <v>21240</v>
      </c>
      <c r="F57" s="71">
        <f>ROUND(E57*D57,2)</f>
        <v>84960</v>
      </c>
      <c r="G57" s="71">
        <f>ROUND(F57*1.2,2)</f>
        <v>101952</v>
      </c>
      <c r="H57" s="29"/>
      <c r="I57" s="71"/>
      <c r="J57" s="71"/>
      <c r="K57" s="73">
        <f t="shared" ref="K57:L61" si="47">F57+I57</f>
        <v>84960</v>
      </c>
      <c r="L57" s="74">
        <f t="shared" si="47"/>
        <v>101952</v>
      </c>
      <c r="M57" s="153">
        <f t="shared" si="1"/>
        <v>89717.759999999995</v>
      </c>
    </row>
    <row r="58" spans="1:13" ht="18" customHeight="1" x14ac:dyDescent="0.25">
      <c r="A58" s="86">
        <f t="shared" si="39"/>
        <v>13</v>
      </c>
      <c r="B58" s="75" t="s">
        <v>43</v>
      </c>
      <c r="C58" s="76" t="s">
        <v>30</v>
      </c>
      <c r="D58" s="77">
        <v>8</v>
      </c>
      <c r="E58" s="78">
        <v>16840</v>
      </c>
      <c r="F58" s="71">
        <f t="shared" ref="F58:F61" si="48">ROUND(E58*D58,2)</f>
        <v>134720</v>
      </c>
      <c r="G58" s="71">
        <f t="shared" ref="G58:G61" si="49">ROUND(F58*1.2,2)</f>
        <v>161664</v>
      </c>
      <c r="H58" s="79"/>
      <c r="I58" s="71"/>
      <c r="J58" s="71"/>
      <c r="K58" s="73">
        <f t="shared" si="47"/>
        <v>134720</v>
      </c>
      <c r="L58" s="74">
        <f t="shared" si="47"/>
        <v>161664</v>
      </c>
      <c r="M58" s="153">
        <f t="shared" si="1"/>
        <v>142264.32000000001</v>
      </c>
    </row>
    <row r="59" spans="1:13" ht="18" customHeight="1" x14ac:dyDescent="0.25">
      <c r="A59" s="86">
        <f t="shared" si="39"/>
        <v>14</v>
      </c>
      <c r="B59" s="75" t="s">
        <v>44</v>
      </c>
      <c r="C59" s="76" t="s">
        <v>30</v>
      </c>
      <c r="D59" s="77">
        <v>16</v>
      </c>
      <c r="E59" s="78">
        <v>1020</v>
      </c>
      <c r="F59" s="71">
        <f t="shared" si="48"/>
        <v>16320</v>
      </c>
      <c r="G59" s="71">
        <f t="shared" si="49"/>
        <v>19584</v>
      </c>
      <c r="H59" s="79"/>
      <c r="I59" s="71"/>
      <c r="J59" s="71"/>
      <c r="K59" s="73">
        <f t="shared" si="47"/>
        <v>16320</v>
      </c>
      <c r="L59" s="74">
        <f t="shared" si="47"/>
        <v>19584</v>
      </c>
      <c r="M59" s="153">
        <f t="shared" si="1"/>
        <v>17233.920000000002</v>
      </c>
    </row>
    <row r="60" spans="1:13" ht="18" customHeight="1" x14ac:dyDescent="0.25">
      <c r="A60" s="86">
        <f t="shared" si="39"/>
        <v>15</v>
      </c>
      <c r="B60" s="75" t="s">
        <v>45</v>
      </c>
      <c r="C60" s="76" t="s">
        <v>30</v>
      </c>
      <c r="D60" s="77">
        <v>16</v>
      </c>
      <c r="E60" s="78">
        <v>1020</v>
      </c>
      <c r="F60" s="71">
        <f t="shared" si="48"/>
        <v>16320</v>
      </c>
      <c r="G60" s="71">
        <f t="shared" si="49"/>
        <v>19584</v>
      </c>
      <c r="H60" s="79"/>
      <c r="I60" s="71"/>
      <c r="J60" s="71"/>
      <c r="K60" s="73">
        <f t="shared" si="47"/>
        <v>16320</v>
      </c>
      <c r="L60" s="74">
        <f t="shared" si="47"/>
        <v>19584</v>
      </c>
      <c r="M60" s="153">
        <f t="shared" si="1"/>
        <v>17233.920000000002</v>
      </c>
    </row>
    <row r="61" spans="1:13" ht="18" customHeight="1" x14ac:dyDescent="0.25">
      <c r="A61" s="86">
        <f t="shared" si="39"/>
        <v>16</v>
      </c>
      <c r="B61" s="75" t="s">
        <v>46</v>
      </c>
      <c r="C61" s="76" t="s">
        <v>28</v>
      </c>
      <c r="D61" s="77">
        <v>4</v>
      </c>
      <c r="E61" s="78">
        <v>7640</v>
      </c>
      <c r="F61" s="71">
        <f t="shared" si="48"/>
        <v>30560</v>
      </c>
      <c r="G61" s="71">
        <f t="shared" si="49"/>
        <v>36672</v>
      </c>
      <c r="H61" s="79"/>
      <c r="I61" s="71"/>
      <c r="J61" s="71"/>
      <c r="K61" s="73">
        <f t="shared" si="47"/>
        <v>30560</v>
      </c>
      <c r="L61" s="74">
        <f t="shared" si="47"/>
        <v>36672</v>
      </c>
      <c r="M61" s="153">
        <f t="shared" si="1"/>
        <v>32271.360000000001</v>
      </c>
    </row>
    <row r="62" spans="1:13" ht="28.5" customHeight="1" x14ac:dyDescent="0.25">
      <c r="A62" s="164">
        <f t="shared" si="39"/>
        <v>17</v>
      </c>
      <c r="B62" s="80" t="s">
        <v>47</v>
      </c>
      <c r="C62" s="81" t="s">
        <v>41</v>
      </c>
      <c r="D62" s="82">
        <v>2</v>
      </c>
      <c r="E62" s="83"/>
      <c r="F62" s="53"/>
      <c r="G62" s="53"/>
      <c r="H62" s="54">
        <v>0</v>
      </c>
      <c r="I62" s="53">
        <f>ROUND(H62*D62,2)</f>
        <v>0</v>
      </c>
      <c r="J62" s="53">
        <f t="shared" ref="J62" si="50">ROUND(I62*1.2,2)</f>
        <v>0</v>
      </c>
      <c r="K62" s="55">
        <f>F62+I62</f>
        <v>0</v>
      </c>
      <c r="L62" s="56">
        <f>G62+J62</f>
        <v>0</v>
      </c>
      <c r="M62" s="155">
        <f t="shared" si="1"/>
        <v>0</v>
      </c>
    </row>
    <row r="63" spans="1:13" ht="18" customHeight="1" x14ac:dyDescent="0.25">
      <c r="A63" s="86">
        <f t="shared" si="39"/>
        <v>18</v>
      </c>
      <c r="B63" s="68" t="s">
        <v>71</v>
      </c>
      <c r="C63" s="69" t="s">
        <v>26</v>
      </c>
      <c r="D63" s="84">
        <v>42.7</v>
      </c>
      <c r="E63" s="29"/>
      <c r="F63" s="71"/>
      <c r="G63" s="71"/>
      <c r="H63" s="72"/>
      <c r="I63" s="71"/>
      <c r="J63" s="71"/>
      <c r="K63" s="73"/>
      <c r="L63" s="74"/>
      <c r="M63" s="153">
        <f t="shared" si="1"/>
        <v>0</v>
      </c>
    </row>
    <row r="64" spans="1:13" ht="18" customHeight="1" x14ac:dyDescent="0.25">
      <c r="A64" s="86">
        <f t="shared" si="39"/>
        <v>19</v>
      </c>
      <c r="B64" s="85" t="s">
        <v>72</v>
      </c>
      <c r="C64" s="86" t="s">
        <v>18</v>
      </c>
      <c r="D64" s="87">
        <v>4.2699999999999996</v>
      </c>
      <c r="E64" s="78">
        <v>1310.05</v>
      </c>
      <c r="F64" s="88">
        <f t="shared" ref="F64" si="51">ROUND(E64*D64,2)</f>
        <v>5593.91</v>
      </c>
      <c r="G64" s="88">
        <f t="shared" ref="G64" si="52">ROUND(F64*1.2,2)</f>
        <v>6712.69</v>
      </c>
      <c r="H64" s="89"/>
      <c r="I64" s="90"/>
      <c r="J64" s="90"/>
      <c r="K64" s="91">
        <f t="shared" ref="K64:L66" si="53">F64+I64</f>
        <v>5593.91</v>
      </c>
      <c r="L64" s="92">
        <f t="shared" si="53"/>
        <v>6712.69</v>
      </c>
      <c r="M64" s="153">
        <f t="shared" si="1"/>
        <v>5907.1671999999999</v>
      </c>
    </row>
    <row r="65" spans="1:13" ht="18" customHeight="1" x14ac:dyDescent="0.25">
      <c r="A65" s="86">
        <f t="shared" si="39"/>
        <v>20</v>
      </c>
      <c r="B65" s="93" t="s">
        <v>52</v>
      </c>
      <c r="C65" s="94" t="s">
        <v>18</v>
      </c>
      <c r="D65" s="95">
        <f>D64*1.1</f>
        <v>4.6970000000000001</v>
      </c>
      <c r="E65" s="96"/>
      <c r="F65" s="97"/>
      <c r="G65" s="97"/>
      <c r="H65" s="98">
        <f>ROUND(1200,2)</f>
        <v>1200</v>
      </c>
      <c r="I65" s="97">
        <f>ROUND(H65*D65,2)</f>
        <v>5636.4</v>
      </c>
      <c r="J65" s="97">
        <f t="shared" ref="J65" si="54">ROUND(I65*1.2,2)</f>
        <v>6763.68</v>
      </c>
      <c r="K65" s="99">
        <f t="shared" si="53"/>
        <v>5636.4</v>
      </c>
      <c r="L65" s="100">
        <f t="shared" si="53"/>
        <v>6763.68</v>
      </c>
      <c r="M65" s="154">
        <f t="shared" si="1"/>
        <v>5952.0384000000004</v>
      </c>
    </row>
    <row r="66" spans="1:13" ht="18" customHeight="1" x14ac:dyDescent="0.25">
      <c r="A66" s="86">
        <f t="shared" si="39"/>
        <v>21</v>
      </c>
      <c r="B66" s="85" t="s">
        <v>73</v>
      </c>
      <c r="C66" s="86" t="s">
        <v>18</v>
      </c>
      <c r="D66" s="87">
        <v>6.4</v>
      </c>
      <c r="E66" s="78">
        <v>1630</v>
      </c>
      <c r="F66" s="88">
        <f t="shared" ref="F66" si="55">ROUND(E66*D66,2)</f>
        <v>10432</v>
      </c>
      <c r="G66" s="88">
        <f t="shared" ref="G66" si="56">ROUND(F66*1.2,2)</f>
        <v>12518.4</v>
      </c>
      <c r="H66" s="89"/>
      <c r="I66" s="90"/>
      <c r="J66" s="90"/>
      <c r="K66" s="91">
        <f t="shared" si="53"/>
        <v>10432</v>
      </c>
      <c r="L66" s="92">
        <f t="shared" si="53"/>
        <v>12518.4</v>
      </c>
      <c r="M66" s="153">
        <f t="shared" si="1"/>
        <v>11016.191999999999</v>
      </c>
    </row>
    <row r="67" spans="1:13" ht="18" customHeight="1" x14ac:dyDescent="0.25">
      <c r="A67" s="86">
        <f t="shared" si="39"/>
        <v>22</v>
      </c>
      <c r="B67" s="101" t="s">
        <v>54</v>
      </c>
      <c r="C67" s="94" t="s">
        <v>18</v>
      </c>
      <c r="D67" s="103">
        <v>7.68</v>
      </c>
      <c r="E67" s="96"/>
      <c r="F67" s="97"/>
      <c r="G67" s="97"/>
      <c r="H67" s="98">
        <v>3000</v>
      </c>
      <c r="I67" s="97">
        <f>ROUND(H67*D67,2)</f>
        <v>23040</v>
      </c>
      <c r="J67" s="97">
        <f t="shared" ref="J67" si="57">ROUND(I67*1.2,2)</f>
        <v>27648</v>
      </c>
      <c r="K67" s="99">
        <f>F67+I67</f>
        <v>23040</v>
      </c>
      <c r="L67" s="100">
        <f>G67+J67</f>
        <v>27648</v>
      </c>
      <c r="M67" s="154">
        <f t="shared" si="1"/>
        <v>24330.240000000002</v>
      </c>
    </row>
    <row r="68" spans="1:13" ht="18" customHeight="1" x14ac:dyDescent="0.25">
      <c r="A68" s="86">
        <f t="shared" si="39"/>
        <v>23</v>
      </c>
      <c r="B68" s="25" t="s">
        <v>55</v>
      </c>
      <c r="C68" s="32" t="s">
        <v>26</v>
      </c>
      <c r="D68" s="102">
        <v>42.7</v>
      </c>
      <c r="E68" s="78">
        <v>800</v>
      </c>
      <c r="F68" s="88">
        <f t="shared" ref="F68:F69" si="58">ROUND(E68*D68,2)</f>
        <v>34160</v>
      </c>
      <c r="G68" s="88">
        <f t="shared" ref="G68:G69" si="59">ROUND(F68*1.2,2)</f>
        <v>40992</v>
      </c>
      <c r="H68" s="89"/>
      <c r="I68" s="90"/>
      <c r="J68" s="90"/>
      <c r="K68" s="91">
        <f t="shared" ref="K68:L69" si="60">F68+I68</f>
        <v>34160</v>
      </c>
      <c r="L68" s="92">
        <f t="shared" si="60"/>
        <v>40992</v>
      </c>
      <c r="M68" s="153">
        <f t="shared" si="1"/>
        <v>36072.959999999999</v>
      </c>
    </row>
    <row r="69" spans="1:13" ht="18" customHeight="1" x14ac:dyDescent="0.25">
      <c r="A69" s="86">
        <f t="shared" si="39"/>
        <v>24</v>
      </c>
      <c r="B69" s="85" t="s">
        <v>56</v>
      </c>
      <c r="C69" s="86" t="s">
        <v>26</v>
      </c>
      <c r="D69" s="102">
        <v>42.7</v>
      </c>
      <c r="E69" s="78">
        <v>2000</v>
      </c>
      <c r="F69" s="88">
        <f t="shared" si="58"/>
        <v>85400</v>
      </c>
      <c r="G69" s="88">
        <f t="shared" si="59"/>
        <v>102480</v>
      </c>
      <c r="H69" s="89"/>
      <c r="I69" s="90"/>
      <c r="J69" s="90"/>
      <c r="K69" s="91">
        <f t="shared" si="60"/>
        <v>85400</v>
      </c>
      <c r="L69" s="92">
        <f t="shared" si="60"/>
        <v>102480</v>
      </c>
      <c r="M69" s="153">
        <f t="shared" si="1"/>
        <v>90182.399999999994</v>
      </c>
    </row>
    <row r="70" spans="1:13" ht="19.5" customHeight="1" x14ac:dyDescent="0.25">
      <c r="A70" s="86">
        <f t="shared" si="39"/>
        <v>25</v>
      </c>
      <c r="B70" s="101" t="s">
        <v>57</v>
      </c>
      <c r="C70" s="94" t="s">
        <v>58</v>
      </c>
      <c r="D70" s="103">
        <f>D69*96.6/1000</f>
        <v>4.1248199999999997</v>
      </c>
      <c r="E70" s="96"/>
      <c r="F70" s="97"/>
      <c r="G70" s="97"/>
      <c r="H70" s="98">
        <v>4406.1000000000004</v>
      </c>
      <c r="I70" s="97">
        <f>ROUND(H70*D70,2)</f>
        <v>18174.37</v>
      </c>
      <c r="J70" s="97">
        <f t="shared" ref="J70" si="61">ROUND(I70*1.2,2)</f>
        <v>21809.24</v>
      </c>
      <c r="K70" s="99">
        <f>F70+I70</f>
        <v>18174.37</v>
      </c>
      <c r="L70" s="100">
        <f>G70+J70</f>
        <v>21809.24</v>
      </c>
      <c r="M70" s="154">
        <f t="shared" si="1"/>
        <v>19192.1312</v>
      </c>
    </row>
    <row r="71" spans="1:13" ht="18" customHeight="1" x14ac:dyDescent="0.25">
      <c r="A71" s="86">
        <f t="shared" si="39"/>
        <v>26</v>
      </c>
      <c r="B71" s="85" t="s">
        <v>74</v>
      </c>
      <c r="C71" s="86" t="s">
        <v>26</v>
      </c>
      <c r="D71" s="102">
        <v>42.7</v>
      </c>
      <c r="E71" s="78">
        <v>1600</v>
      </c>
      <c r="F71" s="88">
        <f t="shared" ref="F71" si="62">ROUND(E71*D71,2)</f>
        <v>68320</v>
      </c>
      <c r="G71" s="88">
        <f t="shared" ref="G71" si="63">ROUND(F71*1.2,2)</f>
        <v>81984</v>
      </c>
      <c r="H71" s="89"/>
      <c r="I71" s="90"/>
      <c r="J71" s="90"/>
      <c r="K71" s="91">
        <f t="shared" ref="K71:L71" si="64">F71+I71</f>
        <v>68320</v>
      </c>
      <c r="L71" s="92">
        <f t="shared" si="64"/>
        <v>81984</v>
      </c>
      <c r="M71" s="153">
        <f t="shared" si="1"/>
        <v>72145.919999999998</v>
      </c>
    </row>
    <row r="72" spans="1:13" s="108" customFormat="1" ht="18" customHeight="1" x14ac:dyDescent="0.25">
      <c r="A72" s="86">
        <f t="shared" si="39"/>
        <v>27</v>
      </c>
      <c r="B72" s="101" t="s">
        <v>60</v>
      </c>
      <c r="C72" s="94" t="s">
        <v>58</v>
      </c>
      <c r="D72" s="103">
        <f>D71*141.15/1000</f>
        <v>6.0271050000000006</v>
      </c>
      <c r="E72" s="96"/>
      <c r="F72" s="97"/>
      <c r="G72" s="97"/>
      <c r="H72" s="98">
        <v>4406.1000000000004</v>
      </c>
      <c r="I72" s="97">
        <f>ROUND(H72*D72,2)</f>
        <v>26556.03</v>
      </c>
      <c r="J72" s="97">
        <f t="shared" ref="J72" si="65">ROUND(I72*1.2,2)</f>
        <v>31867.24</v>
      </c>
      <c r="K72" s="99">
        <f>F72+I72</f>
        <v>26556.03</v>
      </c>
      <c r="L72" s="100">
        <f>G72+J72</f>
        <v>31867.24</v>
      </c>
      <c r="M72" s="154">
        <f t="shared" si="1"/>
        <v>28043.171200000001</v>
      </c>
    </row>
    <row r="73" spans="1:13" ht="18" customHeight="1" x14ac:dyDescent="0.25">
      <c r="A73" s="13"/>
      <c r="B73" s="305" t="s">
        <v>75</v>
      </c>
      <c r="C73" s="306"/>
      <c r="D73" s="306"/>
      <c r="E73" s="16"/>
      <c r="F73" s="17"/>
      <c r="G73" s="18"/>
      <c r="H73" s="19"/>
      <c r="I73" s="18"/>
      <c r="J73" s="18"/>
      <c r="K73" s="20"/>
      <c r="L73" s="21"/>
      <c r="M73" s="157"/>
    </row>
    <row r="74" spans="1:13" ht="28.5" customHeight="1" x14ac:dyDescent="0.25">
      <c r="A74" s="106">
        <v>1</v>
      </c>
      <c r="B74" s="104" t="s">
        <v>76</v>
      </c>
      <c r="C74" s="105" t="s">
        <v>77</v>
      </c>
      <c r="D74" s="109">
        <v>28</v>
      </c>
      <c r="E74" s="27">
        <v>1700</v>
      </c>
      <c r="F74" s="28">
        <f>ROUND(E74*D74,2)</f>
        <v>47600</v>
      </c>
      <c r="G74" s="28">
        <f>ROUND(F74*1.2,2)</f>
        <v>57120</v>
      </c>
      <c r="H74" s="29"/>
      <c r="I74" s="28"/>
      <c r="J74" s="28"/>
      <c r="K74" s="30">
        <f t="shared" ref="K74:L86" si="66">F74+I74</f>
        <v>47600</v>
      </c>
      <c r="L74" s="31">
        <f t="shared" si="66"/>
        <v>57120</v>
      </c>
      <c r="M74" s="153">
        <f t="shared" ref="M74:M103" si="67">L74*(100%-$M$4)</f>
        <v>50265.599999999999</v>
      </c>
    </row>
    <row r="75" spans="1:13" ht="28.5" customHeight="1" x14ac:dyDescent="0.25">
      <c r="A75" s="106">
        <f>A74+1</f>
        <v>2</v>
      </c>
      <c r="B75" s="25" t="s">
        <v>78</v>
      </c>
      <c r="C75" s="32" t="s">
        <v>18</v>
      </c>
      <c r="D75" s="110">
        <v>12.6</v>
      </c>
      <c r="E75" s="27">
        <v>9380.3799999999992</v>
      </c>
      <c r="F75" s="28">
        <f>ROUND(E75*D75,2)</f>
        <v>118192.79</v>
      </c>
      <c r="G75" s="28">
        <f>ROUND(F75*1.2,2)</f>
        <v>141831.35</v>
      </c>
      <c r="H75" s="29"/>
      <c r="I75" s="28"/>
      <c r="J75" s="28"/>
      <c r="K75" s="30">
        <f t="shared" si="66"/>
        <v>118192.79</v>
      </c>
      <c r="L75" s="31">
        <f t="shared" si="66"/>
        <v>141831.35</v>
      </c>
      <c r="M75" s="153">
        <f t="shared" si="67"/>
        <v>124811.588</v>
      </c>
    </row>
    <row r="76" spans="1:13" ht="27.75" customHeight="1" x14ac:dyDescent="0.25">
      <c r="A76" s="106">
        <f t="shared" ref="A76:A96" si="68">A75+1</f>
        <v>3</v>
      </c>
      <c r="B76" s="111" t="s">
        <v>79</v>
      </c>
      <c r="C76" s="307" t="s">
        <v>30</v>
      </c>
      <c r="D76" s="310">
        <v>20</v>
      </c>
      <c r="E76" s="298">
        <v>1053.4000000000001</v>
      </c>
      <c r="F76" s="298">
        <f>ROUND(E76*D76,2)</f>
        <v>21068</v>
      </c>
      <c r="G76" s="298">
        <f t="shared" ref="G76:G78" si="69">ROUND(F76*1.2,2)</f>
        <v>25281.599999999999</v>
      </c>
      <c r="H76" s="298"/>
      <c r="I76" s="298"/>
      <c r="J76" s="298"/>
      <c r="K76" s="298">
        <f t="shared" si="66"/>
        <v>21068</v>
      </c>
      <c r="L76" s="301">
        <f t="shared" si="66"/>
        <v>25281.599999999999</v>
      </c>
      <c r="M76" s="153">
        <f t="shared" si="67"/>
        <v>22247.807999999997</v>
      </c>
    </row>
    <row r="77" spans="1:13" ht="18" customHeight="1" x14ac:dyDescent="0.25">
      <c r="A77" s="106">
        <f t="shared" si="68"/>
        <v>4</v>
      </c>
      <c r="B77" s="111" t="s">
        <v>80</v>
      </c>
      <c r="C77" s="308"/>
      <c r="D77" s="311"/>
      <c r="E77" s="299"/>
      <c r="F77" s="299">
        <f t="shared" ref="F77:F78" si="70">ROUND(E77*D77,2)</f>
        <v>0</v>
      </c>
      <c r="G77" s="299">
        <f t="shared" si="69"/>
        <v>0</v>
      </c>
      <c r="H77" s="299"/>
      <c r="I77" s="299"/>
      <c r="J77" s="299"/>
      <c r="K77" s="299">
        <f t="shared" si="66"/>
        <v>0</v>
      </c>
      <c r="L77" s="302">
        <f t="shared" si="66"/>
        <v>0</v>
      </c>
      <c r="M77" s="153">
        <f t="shared" si="67"/>
        <v>0</v>
      </c>
    </row>
    <row r="78" spans="1:13" ht="18" customHeight="1" x14ac:dyDescent="0.25">
      <c r="A78" s="106">
        <f t="shared" si="68"/>
        <v>5</v>
      </c>
      <c r="B78" s="111" t="s">
        <v>81</v>
      </c>
      <c r="C78" s="309"/>
      <c r="D78" s="312"/>
      <c r="E78" s="300"/>
      <c r="F78" s="300">
        <f t="shared" si="70"/>
        <v>0</v>
      </c>
      <c r="G78" s="300">
        <f t="shared" si="69"/>
        <v>0</v>
      </c>
      <c r="H78" s="300"/>
      <c r="I78" s="300"/>
      <c r="J78" s="300"/>
      <c r="K78" s="300">
        <f t="shared" si="66"/>
        <v>0</v>
      </c>
      <c r="L78" s="303">
        <f t="shared" si="66"/>
        <v>0</v>
      </c>
      <c r="M78" s="153">
        <f t="shared" si="67"/>
        <v>0</v>
      </c>
    </row>
    <row r="79" spans="1:13" ht="18" customHeight="1" x14ac:dyDescent="0.25">
      <c r="A79" s="106">
        <f t="shared" si="68"/>
        <v>6</v>
      </c>
      <c r="B79" s="112" t="s">
        <v>82</v>
      </c>
      <c r="C79" s="113" t="s">
        <v>30</v>
      </c>
      <c r="D79" s="114">
        <f>D76</f>
        <v>20</v>
      </c>
      <c r="E79" s="115"/>
      <c r="F79" s="97"/>
      <c r="G79" s="97"/>
      <c r="H79" s="116">
        <v>79.319999999999993</v>
      </c>
      <c r="I79" s="97">
        <f>ROUND(H79*D79,2)</f>
        <v>1586.4</v>
      </c>
      <c r="J79" s="97">
        <f t="shared" ref="J79:J82" si="71">ROUND(I79*1.2,2)</f>
        <v>1903.68</v>
      </c>
      <c r="K79" s="99">
        <f t="shared" si="66"/>
        <v>1586.4</v>
      </c>
      <c r="L79" s="100">
        <f t="shared" si="66"/>
        <v>1903.68</v>
      </c>
      <c r="M79" s="154">
        <f t="shared" si="67"/>
        <v>1675.2384</v>
      </c>
    </row>
    <row r="80" spans="1:13" ht="18" customHeight="1" x14ac:dyDescent="0.25">
      <c r="A80" s="163">
        <f t="shared" si="68"/>
        <v>7</v>
      </c>
      <c r="B80" s="117" t="s">
        <v>83</v>
      </c>
      <c r="C80" s="113" t="s">
        <v>28</v>
      </c>
      <c r="D80" s="114">
        <f>D76</f>
        <v>20</v>
      </c>
      <c r="E80" s="115"/>
      <c r="F80" s="97"/>
      <c r="G80" s="97"/>
      <c r="H80" s="98">
        <v>17.53</v>
      </c>
      <c r="I80" s="97">
        <f t="shared" ref="I80:I82" si="72">ROUND(H80*D80,2)</f>
        <v>350.6</v>
      </c>
      <c r="J80" s="97">
        <f t="shared" si="71"/>
        <v>420.72</v>
      </c>
      <c r="K80" s="99">
        <f t="shared" si="66"/>
        <v>350.6</v>
      </c>
      <c r="L80" s="100">
        <f t="shared" si="66"/>
        <v>420.72</v>
      </c>
      <c r="M80" s="154">
        <f t="shared" si="67"/>
        <v>370.23360000000002</v>
      </c>
    </row>
    <row r="81" spans="1:13" ht="18" customHeight="1" x14ac:dyDescent="0.25">
      <c r="A81" s="163">
        <f t="shared" si="68"/>
        <v>8</v>
      </c>
      <c r="B81" s="118" t="s">
        <v>84</v>
      </c>
      <c r="C81" s="113" t="s">
        <v>28</v>
      </c>
      <c r="D81" s="114">
        <f>D76*2</f>
        <v>40</v>
      </c>
      <c r="E81" s="115"/>
      <c r="F81" s="97"/>
      <c r="G81" s="97"/>
      <c r="H81" s="116">
        <v>4.79</v>
      </c>
      <c r="I81" s="97">
        <f t="shared" si="72"/>
        <v>191.6</v>
      </c>
      <c r="J81" s="97">
        <f t="shared" si="71"/>
        <v>229.92</v>
      </c>
      <c r="K81" s="99">
        <f t="shared" si="66"/>
        <v>191.6</v>
      </c>
      <c r="L81" s="100">
        <f t="shared" si="66"/>
        <v>229.92</v>
      </c>
      <c r="M81" s="154">
        <f t="shared" si="67"/>
        <v>202.3296</v>
      </c>
    </row>
    <row r="82" spans="1:13" ht="18" customHeight="1" x14ac:dyDescent="0.25">
      <c r="A82" s="163">
        <f t="shared" si="68"/>
        <v>9</v>
      </c>
      <c r="B82" s="118" t="s">
        <v>85</v>
      </c>
      <c r="C82" s="113" t="s">
        <v>28</v>
      </c>
      <c r="D82" s="114">
        <f>D76*2</f>
        <v>40</v>
      </c>
      <c r="E82" s="115"/>
      <c r="F82" s="97"/>
      <c r="G82" s="97"/>
      <c r="H82" s="116">
        <v>0.96</v>
      </c>
      <c r="I82" s="97">
        <f t="shared" si="72"/>
        <v>38.4</v>
      </c>
      <c r="J82" s="97">
        <f t="shared" si="71"/>
        <v>46.08</v>
      </c>
      <c r="K82" s="99">
        <f t="shared" si="66"/>
        <v>38.4</v>
      </c>
      <c r="L82" s="100">
        <f t="shared" si="66"/>
        <v>46.08</v>
      </c>
      <c r="M82" s="154">
        <f t="shared" si="67"/>
        <v>40.550399999999996</v>
      </c>
    </row>
    <row r="83" spans="1:13" ht="18" customHeight="1" x14ac:dyDescent="0.25">
      <c r="A83" s="106">
        <f t="shared" si="68"/>
        <v>10</v>
      </c>
      <c r="B83" s="119" t="s">
        <v>86</v>
      </c>
      <c r="C83" s="86" t="s">
        <v>33</v>
      </c>
      <c r="D83" s="120">
        <v>30</v>
      </c>
      <c r="E83" s="78">
        <f>1.35*667</f>
        <v>900.45</v>
      </c>
      <c r="F83" s="90">
        <f t="shared" ref="F83" si="73">ROUND(E83*D83,2)</f>
        <v>27013.5</v>
      </c>
      <c r="G83" s="90">
        <f t="shared" ref="G83" si="74">ROUND(F83*1.2,2)</f>
        <v>32416.2</v>
      </c>
      <c r="H83" s="89"/>
      <c r="I83" s="90"/>
      <c r="J83" s="90"/>
      <c r="K83" s="91">
        <f t="shared" si="66"/>
        <v>27013.5</v>
      </c>
      <c r="L83" s="92">
        <f t="shared" si="66"/>
        <v>32416.2</v>
      </c>
      <c r="M83" s="153">
        <f t="shared" si="67"/>
        <v>28526.256000000001</v>
      </c>
    </row>
    <row r="84" spans="1:13" ht="18" customHeight="1" x14ac:dyDescent="0.25">
      <c r="A84" s="106">
        <f t="shared" si="68"/>
        <v>11</v>
      </c>
      <c r="B84" s="112" t="s">
        <v>87</v>
      </c>
      <c r="C84" s="113" t="s">
        <v>33</v>
      </c>
      <c r="D84" s="114">
        <f>D83</f>
        <v>30</v>
      </c>
      <c r="E84" s="115"/>
      <c r="F84" s="97"/>
      <c r="G84" s="97"/>
      <c r="H84" s="121">
        <v>473.02</v>
      </c>
      <c r="I84" s="97">
        <f>ROUND(H84*D84,2)</f>
        <v>14190.6</v>
      </c>
      <c r="J84" s="97">
        <f t="shared" ref="J84" si="75">ROUND(I84*1.2,2)</f>
        <v>17028.72</v>
      </c>
      <c r="K84" s="99">
        <f t="shared" si="66"/>
        <v>14190.6</v>
      </c>
      <c r="L84" s="100">
        <f t="shared" si="66"/>
        <v>17028.72</v>
      </c>
      <c r="M84" s="154">
        <f t="shared" si="67"/>
        <v>14985.2736</v>
      </c>
    </row>
    <row r="85" spans="1:13" ht="18" customHeight="1" x14ac:dyDescent="0.25">
      <c r="A85" s="106">
        <f t="shared" si="68"/>
        <v>12</v>
      </c>
      <c r="B85" s="119" t="s">
        <v>88</v>
      </c>
      <c r="C85" s="86" t="s">
        <v>26</v>
      </c>
      <c r="D85" s="122">
        <v>16.5</v>
      </c>
      <c r="E85" s="78">
        <v>905.06</v>
      </c>
      <c r="F85" s="90">
        <f t="shared" ref="F85" si="76">ROUND(E85*D85,2)</f>
        <v>14933.49</v>
      </c>
      <c r="G85" s="90">
        <f t="shared" ref="G85" si="77">ROUND(F85*1.2,2)</f>
        <v>17920.189999999999</v>
      </c>
      <c r="H85" s="89"/>
      <c r="I85" s="90"/>
      <c r="J85" s="90"/>
      <c r="K85" s="91">
        <f t="shared" si="66"/>
        <v>14933.49</v>
      </c>
      <c r="L85" s="92">
        <f t="shared" si="66"/>
        <v>17920.189999999999</v>
      </c>
      <c r="M85" s="153">
        <f t="shared" si="67"/>
        <v>15769.767199999998</v>
      </c>
    </row>
    <row r="86" spans="1:13" ht="18" customHeight="1" x14ac:dyDescent="0.25">
      <c r="A86" s="106">
        <f t="shared" si="68"/>
        <v>13</v>
      </c>
      <c r="B86" s="112" t="s">
        <v>89</v>
      </c>
      <c r="C86" s="113" t="s">
        <v>90</v>
      </c>
      <c r="D86" s="123">
        <f>D85*0.2</f>
        <v>3.3000000000000003</v>
      </c>
      <c r="E86" s="115"/>
      <c r="F86" s="97"/>
      <c r="G86" s="97"/>
      <c r="H86" s="121">
        <v>130</v>
      </c>
      <c r="I86" s="97">
        <f>ROUND(H86*D86,2)</f>
        <v>429</v>
      </c>
      <c r="J86" s="97">
        <f t="shared" ref="J86" si="78">ROUND(I86*1.2,2)</f>
        <v>514.79999999999995</v>
      </c>
      <c r="K86" s="99">
        <f t="shared" si="66"/>
        <v>429</v>
      </c>
      <c r="L86" s="100">
        <f t="shared" si="66"/>
        <v>514.79999999999995</v>
      </c>
      <c r="M86" s="154">
        <f t="shared" si="67"/>
        <v>453.02399999999994</v>
      </c>
    </row>
    <row r="87" spans="1:13" ht="18" customHeight="1" x14ac:dyDescent="0.25">
      <c r="A87" s="106">
        <f t="shared" si="68"/>
        <v>14</v>
      </c>
      <c r="B87" s="68" t="s">
        <v>50</v>
      </c>
      <c r="C87" s="69" t="s">
        <v>26</v>
      </c>
      <c r="D87" s="84">
        <v>63</v>
      </c>
      <c r="E87" s="29"/>
      <c r="F87" s="71"/>
      <c r="G87" s="71"/>
      <c r="H87" s="72"/>
      <c r="I87" s="71"/>
      <c r="J87" s="71"/>
      <c r="K87" s="73"/>
      <c r="L87" s="74"/>
      <c r="M87" s="153">
        <f t="shared" si="67"/>
        <v>0</v>
      </c>
    </row>
    <row r="88" spans="1:13" ht="18" customHeight="1" x14ac:dyDescent="0.25">
      <c r="A88" s="106">
        <f t="shared" si="68"/>
        <v>15</v>
      </c>
      <c r="B88" s="85" t="s">
        <v>91</v>
      </c>
      <c r="C88" s="86" t="s">
        <v>18</v>
      </c>
      <c r="D88" s="87">
        <v>6.3</v>
      </c>
      <c r="E88" s="78">
        <v>1310.05</v>
      </c>
      <c r="F88" s="88">
        <f t="shared" ref="F88" si="79">ROUND(E88*D88,2)</f>
        <v>8253.32</v>
      </c>
      <c r="G88" s="88">
        <f t="shared" ref="G88" si="80">ROUND(F88*1.2,2)</f>
        <v>9903.98</v>
      </c>
      <c r="H88" s="89"/>
      <c r="I88" s="90"/>
      <c r="J88" s="90"/>
      <c r="K88" s="91">
        <f t="shared" ref="K88:L90" si="81">F88+I88</f>
        <v>8253.32</v>
      </c>
      <c r="L88" s="92">
        <f t="shared" si="81"/>
        <v>9903.98</v>
      </c>
      <c r="M88" s="153">
        <f t="shared" si="67"/>
        <v>8715.5023999999994</v>
      </c>
    </row>
    <row r="89" spans="1:13" ht="18" customHeight="1" x14ac:dyDescent="0.25">
      <c r="A89" s="106">
        <f t="shared" si="68"/>
        <v>16</v>
      </c>
      <c r="B89" s="93" t="s">
        <v>52</v>
      </c>
      <c r="C89" s="94" t="s">
        <v>18</v>
      </c>
      <c r="D89" s="95">
        <f>D88*1.1</f>
        <v>6.9300000000000006</v>
      </c>
      <c r="E89" s="96"/>
      <c r="F89" s="97"/>
      <c r="G89" s="97"/>
      <c r="H89" s="98">
        <f>ROUND(1200,2)</f>
        <v>1200</v>
      </c>
      <c r="I89" s="97">
        <f>ROUND(H89*D89,2)</f>
        <v>8316</v>
      </c>
      <c r="J89" s="97">
        <f t="shared" ref="J89" si="82">ROUND(I89*1.2,2)</f>
        <v>9979.2000000000007</v>
      </c>
      <c r="K89" s="99">
        <f t="shared" si="81"/>
        <v>8316</v>
      </c>
      <c r="L89" s="100">
        <f t="shared" si="81"/>
        <v>9979.2000000000007</v>
      </c>
      <c r="M89" s="154">
        <f t="shared" si="67"/>
        <v>8781.6959999999999</v>
      </c>
    </row>
    <row r="90" spans="1:13" ht="18" customHeight="1" x14ac:dyDescent="0.25">
      <c r="A90" s="106">
        <f t="shared" si="68"/>
        <v>17</v>
      </c>
      <c r="B90" s="85" t="s">
        <v>92</v>
      </c>
      <c r="C90" s="86" t="s">
        <v>18</v>
      </c>
      <c r="D90" s="87">
        <v>9.4499999999999993</v>
      </c>
      <c r="E90" s="78">
        <v>1630</v>
      </c>
      <c r="F90" s="88">
        <f t="shared" ref="F90" si="83">ROUND(E90*D90,2)</f>
        <v>15403.5</v>
      </c>
      <c r="G90" s="88">
        <f t="shared" ref="G90" si="84">ROUND(F90*1.2,2)</f>
        <v>18484.2</v>
      </c>
      <c r="H90" s="89"/>
      <c r="I90" s="90"/>
      <c r="J90" s="90"/>
      <c r="K90" s="91">
        <f t="shared" si="81"/>
        <v>15403.5</v>
      </c>
      <c r="L90" s="92">
        <f t="shared" si="81"/>
        <v>18484.2</v>
      </c>
      <c r="M90" s="153">
        <f t="shared" si="67"/>
        <v>16266.096000000001</v>
      </c>
    </row>
    <row r="91" spans="1:13" ht="18" customHeight="1" x14ac:dyDescent="0.25">
      <c r="A91" s="106">
        <f t="shared" si="68"/>
        <v>18</v>
      </c>
      <c r="B91" s="101" t="s">
        <v>54</v>
      </c>
      <c r="C91" s="94" t="s">
        <v>18</v>
      </c>
      <c r="D91" s="103">
        <v>7.68</v>
      </c>
      <c r="E91" s="96"/>
      <c r="F91" s="97"/>
      <c r="G91" s="97"/>
      <c r="H91" s="98">
        <v>3000</v>
      </c>
      <c r="I91" s="97">
        <f>ROUND(H91*D91,2)</f>
        <v>23040</v>
      </c>
      <c r="J91" s="97">
        <f t="shared" ref="J91" si="85">ROUND(I91*1.2,2)</f>
        <v>27648</v>
      </c>
      <c r="K91" s="99">
        <f>F91+I91</f>
        <v>23040</v>
      </c>
      <c r="L91" s="100">
        <f>G91+J91</f>
        <v>27648</v>
      </c>
      <c r="M91" s="154">
        <f t="shared" si="67"/>
        <v>24330.240000000002</v>
      </c>
    </row>
    <row r="92" spans="1:13" ht="18" customHeight="1" x14ac:dyDescent="0.25">
      <c r="A92" s="106">
        <f t="shared" si="68"/>
        <v>19</v>
      </c>
      <c r="B92" s="25" t="s">
        <v>55</v>
      </c>
      <c r="C92" s="32" t="s">
        <v>26</v>
      </c>
      <c r="D92" s="102">
        <v>63</v>
      </c>
      <c r="E92" s="78">
        <v>800</v>
      </c>
      <c r="F92" s="88">
        <f t="shared" ref="F92:F93" si="86">ROUND(E92*D92,2)</f>
        <v>50400</v>
      </c>
      <c r="G92" s="88">
        <f t="shared" ref="G92:G93" si="87">ROUND(F92*1.2,2)</f>
        <v>60480</v>
      </c>
      <c r="H92" s="89"/>
      <c r="I92" s="90"/>
      <c r="J92" s="90"/>
      <c r="K92" s="91">
        <f t="shared" ref="K92:L93" si="88">F92+I92</f>
        <v>50400</v>
      </c>
      <c r="L92" s="92">
        <f t="shared" si="88"/>
        <v>60480</v>
      </c>
      <c r="M92" s="153">
        <f t="shared" si="67"/>
        <v>53222.400000000001</v>
      </c>
    </row>
    <row r="93" spans="1:13" ht="18" customHeight="1" x14ac:dyDescent="0.25">
      <c r="A93" s="106">
        <f t="shared" si="68"/>
        <v>20</v>
      </c>
      <c r="B93" s="85" t="s">
        <v>56</v>
      </c>
      <c r="C93" s="86" t="s">
        <v>26</v>
      </c>
      <c r="D93" s="102">
        <v>63</v>
      </c>
      <c r="E93" s="78">
        <v>2000</v>
      </c>
      <c r="F93" s="88">
        <f t="shared" si="86"/>
        <v>126000</v>
      </c>
      <c r="G93" s="88">
        <f t="shared" si="87"/>
        <v>151200</v>
      </c>
      <c r="H93" s="89"/>
      <c r="I93" s="90"/>
      <c r="J93" s="90"/>
      <c r="K93" s="91">
        <f t="shared" si="88"/>
        <v>126000</v>
      </c>
      <c r="L93" s="92">
        <f t="shared" si="88"/>
        <v>151200</v>
      </c>
      <c r="M93" s="153">
        <f t="shared" si="67"/>
        <v>133056</v>
      </c>
    </row>
    <row r="94" spans="1:13" ht="18" customHeight="1" x14ac:dyDescent="0.25">
      <c r="A94" s="106">
        <f t="shared" si="68"/>
        <v>21</v>
      </c>
      <c r="B94" s="101" t="s">
        <v>57</v>
      </c>
      <c r="C94" s="94" t="s">
        <v>58</v>
      </c>
      <c r="D94" s="103">
        <f>D93*96.6/1000</f>
        <v>6.085799999999999</v>
      </c>
      <c r="E94" s="96"/>
      <c r="F94" s="97"/>
      <c r="G94" s="97"/>
      <c r="H94" s="98">
        <v>4406.1000000000004</v>
      </c>
      <c r="I94" s="97">
        <f>ROUND(H94*D94,2)</f>
        <v>26814.639999999999</v>
      </c>
      <c r="J94" s="97">
        <f t="shared" ref="J94" si="89">ROUND(I94*1.2,2)</f>
        <v>32177.57</v>
      </c>
      <c r="K94" s="99">
        <f>F94+I94</f>
        <v>26814.639999999999</v>
      </c>
      <c r="L94" s="100">
        <f>G94+J94</f>
        <v>32177.57</v>
      </c>
      <c r="M94" s="154">
        <f t="shared" si="67"/>
        <v>28316.261600000002</v>
      </c>
    </row>
    <row r="95" spans="1:13" ht="18" customHeight="1" x14ac:dyDescent="0.25">
      <c r="A95" s="106">
        <f t="shared" si="68"/>
        <v>22</v>
      </c>
      <c r="B95" s="85" t="s">
        <v>59</v>
      </c>
      <c r="C95" s="86" t="s">
        <v>26</v>
      </c>
      <c r="D95" s="102">
        <v>63</v>
      </c>
      <c r="E95" s="78">
        <v>1600</v>
      </c>
      <c r="F95" s="88">
        <f t="shared" ref="F95" si="90">ROUND(E95*D95,2)</f>
        <v>100800</v>
      </c>
      <c r="G95" s="88">
        <f t="shared" ref="G95" si="91">ROUND(F95*1.2,2)</f>
        <v>120960</v>
      </c>
      <c r="H95" s="89"/>
      <c r="I95" s="90"/>
      <c r="J95" s="90"/>
      <c r="K95" s="91">
        <f t="shared" ref="K95:L95" si="92">F95+I95</f>
        <v>100800</v>
      </c>
      <c r="L95" s="92">
        <f t="shared" si="92"/>
        <v>120960</v>
      </c>
      <c r="M95" s="153">
        <f t="shared" si="67"/>
        <v>106444.8</v>
      </c>
    </row>
    <row r="96" spans="1:13" ht="15" customHeight="1" x14ac:dyDescent="0.25">
      <c r="A96" s="106">
        <f t="shared" si="68"/>
        <v>23</v>
      </c>
      <c r="B96" s="101" t="s">
        <v>60</v>
      </c>
      <c r="C96" s="94" t="s">
        <v>58</v>
      </c>
      <c r="D96" s="103">
        <f>D95*141.15/1000</f>
        <v>8.8924500000000002</v>
      </c>
      <c r="E96" s="96"/>
      <c r="F96" s="97"/>
      <c r="G96" s="97"/>
      <c r="H96" s="98">
        <v>4406.1000000000004</v>
      </c>
      <c r="I96" s="97">
        <f>ROUND(H96*D96,2)</f>
        <v>39181.019999999997</v>
      </c>
      <c r="J96" s="97">
        <f t="shared" ref="J96" si="93">ROUND(I96*1.2,2)</f>
        <v>47017.22</v>
      </c>
      <c r="K96" s="99">
        <f>F96+I96</f>
        <v>39181.019999999997</v>
      </c>
      <c r="L96" s="100">
        <f>G96+J96</f>
        <v>47017.22</v>
      </c>
      <c r="M96" s="154">
        <f t="shared" si="67"/>
        <v>41375.153599999998</v>
      </c>
    </row>
    <row r="97" spans="1:13" ht="15" customHeight="1" x14ac:dyDescent="0.25">
      <c r="A97" s="124"/>
      <c r="B97" s="125" t="s">
        <v>93</v>
      </c>
      <c r="C97" s="126"/>
      <c r="D97" s="126"/>
      <c r="E97" s="127"/>
      <c r="F97" s="128"/>
      <c r="G97" s="22"/>
      <c r="H97" s="129"/>
      <c r="I97" s="22"/>
      <c r="J97" s="22"/>
      <c r="K97" s="130"/>
      <c r="L97" s="23"/>
      <c r="M97" s="151"/>
    </row>
    <row r="98" spans="1:13" ht="15" customHeight="1" x14ac:dyDescent="0.25">
      <c r="A98" s="131">
        <v>1</v>
      </c>
      <c r="B98" s="132" t="s">
        <v>94</v>
      </c>
      <c r="C98" s="76" t="s">
        <v>95</v>
      </c>
      <c r="D98" s="76">
        <v>196</v>
      </c>
      <c r="E98" s="133"/>
      <c r="F98" s="134"/>
      <c r="G98" s="135"/>
      <c r="H98" s="136">
        <v>500</v>
      </c>
      <c r="I98" s="137">
        <f>D98*H98</f>
        <v>98000</v>
      </c>
      <c r="J98" s="137">
        <f>I98*1.2</f>
        <v>117600</v>
      </c>
      <c r="K98" s="138">
        <f>I98</f>
        <v>98000</v>
      </c>
      <c r="L98" s="139">
        <f>J98</f>
        <v>117600</v>
      </c>
      <c r="M98" s="152">
        <f t="shared" si="67"/>
        <v>103488</v>
      </c>
    </row>
    <row r="99" spans="1:13" ht="15" customHeight="1" x14ac:dyDescent="0.25">
      <c r="A99" s="131">
        <f>A98+1</f>
        <v>2</v>
      </c>
      <c r="B99" s="132" t="s">
        <v>96</v>
      </c>
      <c r="C99" s="76" t="s">
        <v>95</v>
      </c>
      <c r="D99" s="76">
        <v>196</v>
      </c>
      <c r="E99" s="133"/>
      <c r="F99" s="134"/>
      <c r="G99" s="135"/>
      <c r="H99" s="136">
        <v>333</v>
      </c>
      <c r="I99" s="137">
        <f t="shared" ref="I99:I103" si="94">D99*H99</f>
        <v>65268</v>
      </c>
      <c r="J99" s="137">
        <f t="shared" ref="J99:J103" si="95">I99*1.2</f>
        <v>78321.599999999991</v>
      </c>
      <c r="K99" s="138">
        <f t="shared" ref="K99:L103" si="96">I99</f>
        <v>65268</v>
      </c>
      <c r="L99" s="139">
        <f t="shared" si="96"/>
        <v>78321.599999999991</v>
      </c>
      <c r="M99" s="152">
        <f t="shared" si="67"/>
        <v>68923.007999999987</v>
      </c>
    </row>
    <row r="100" spans="1:13" ht="15" customHeight="1" x14ac:dyDescent="0.25">
      <c r="A100" s="131">
        <f t="shared" ref="A100:A103" si="97">A99+1</f>
        <v>3</v>
      </c>
      <c r="B100" s="132" t="s">
        <v>97</v>
      </c>
      <c r="C100" s="76" t="s">
        <v>64</v>
      </c>
      <c r="D100" s="76">
        <v>1</v>
      </c>
      <c r="E100" s="133"/>
      <c r="F100" s="134"/>
      <c r="G100" s="135"/>
      <c r="H100" s="136">
        <v>99033</v>
      </c>
      <c r="I100" s="137">
        <f t="shared" si="94"/>
        <v>99033</v>
      </c>
      <c r="J100" s="137">
        <f t="shared" si="95"/>
        <v>118839.59999999999</v>
      </c>
      <c r="K100" s="138">
        <f t="shared" si="96"/>
        <v>99033</v>
      </c>
      <c r="L100" s="139">
        <f t="shared" si="96"/>
        <v>118839.59999999999</v>
      </c>
      <c r="M100" s="152">
        <f t="shared" si="67"/>
        <v>104578.848</v>
      </c>
    </row>
    <row r="101" spans="1:13" ht="15" customHeight="1" x14ac:dyDescent="0.25">
      <c r="A101" s="131">
        <f t="shared" si="97"/>
        <v>4</v>
      </c>
      <c r="B101" s="132" t="s">
        <v>98</v>
      </c>
      <c r="C101" s="76" t="s">
        <v>64</v>
      </c>
      <c r="D101" s="76">
        <v>1</v>
      </c>
      <c r="E101" s="133"/>
      <c r="F101" s="134"/>
      <c r="G101" s="135"/>
      <c r="H101" s="136">
        <v>16667</v>
      </c>
      <c r="I101" s="137">
        <f t="shared" si="94"/>
        <v>16667</v>
      </c>
      <c r="J101" s="137">
        <f t="shared" si="95"/>
        <v>20000.399999999998</v>
      </c>
      <c r="K101" s="138">
        <f t="shared" si="96"/>
        <v>16667</v>
      </c>
      <c r="L101" s="139">
        <f t="shared" si="96"/>
        <v>20000.399999999998</v>
      </c>
      <c r="M101" s="152">
        <f t="shared" si="67"/>
        <v>17600.351999999999</v>
      </c>
    </row>
    <row r="102" spans="1:13" ht="15" customHeight="1" x14ac:dyDescent="0.25">
      <c r="A102" s="131">
        <f t="shared" si="97"/>
        <v>5</v>
      </c>
      <c r="B102" s="132" t="s">
        <v>99</v>
      </c>
      <c r="C102" s="76" t="s">
        <v>41</v>
      </c>
      <c r="D102" s="76">
        <v>1</v>
      </c>
      <c r="E102" s="133"/>
      <c r="F102" s="134"/>
      <c r="G102" s="135"/>
      <c r="H102" s="136">
        <v>83333</v>
      </c>
      <c r="I102" s="137">
        <f t="shared" si="94"/>
        <v>83333</v>
      </c>
      <c r="J102" s="137">
        <f t="shared" si="95"/>
        <v>99999.599999999991</v>
      </c>
      <c r="K102" s="138">
        <f t="shared" si="96"/>
        <v>83333</v>
      </c>
      <c r="L102" s="139">
        <f t="shared" si="96"/>
        <v>99999.599999999991</v>
      </c>
      <c r="M102" s="152">
        <f t="shared" si="67"/>
        <v>87999.647999999986</v>
      </c>
    </row>
    <row r="103" spans="1:13" ht="15" customHeight="1" x14ac:dyDescent="0.25">
      <c r="A103" s="131">
        <f t="shared" si="97"/>
        <v>6</v>
      </c>
      <c r="B103" s="132" t="s">
        <v>100</v>
      </c>
      <c r="C103" s="76" t="s">
        <v>41</v>
      </c>
      <c r="D103" s="76">
        <v>1</v>
      </c>
      <c r="E103" s="133"/>
      <c r="F103" s="134"/>
      <c r="G103" s="135"/>
      <c r="H103" s="136">
        <v>25000</v>
      </c>
      <c r="I103" s="137">
        <f t="shared" si="94"/>
        <v>25000</v>
      </c>
      <c r="J103" s="137">
        <f t="shared" si="95"/>
        <v>30000</v>
      </c>
      <c r="K103" s="138">
        <f t="shared" si="96"/>
        <v>25000</v>
      </c>
      <c r="L103" s="139">
        <f t="shared" si="96"/>
        <v>30000</v>
      </c>
      <c r="M103" s="152">
        <f t="shared" si="67"/>
        <v>26400</v>
      </c>
    </row>
    <row r="104" spans="1:13" x14ac:dyDescent="0.25">
      <c r="A104" s="304" t="s">
        <v>101</v>
      </c>
      <c r="B104" s="304"/>
      <c r="C104" s="304"/>
      <c r="D104" s="304"/>
      <c r="E104" s="304"/>
      <c r="F104" s="140">
        <f>SUM(F9:F103)</f>
        <v>2668471.64</v>
      </c>
      <c r="G104" s="141">
        <f t="shared" ref="G104" si="98">ROUND(F104*1.2,2)</f>
        <v>3202165.97</v>
      </c>
      <c r="H104" s="142"/>
      <c r="I104" s="140">
        <f>SUM(I9:I103)</f>
        <v>822793.72</v>
      </c>
      <c r="J104" s="141">
        <f>ROUND(I104*1.2,2)</f>
        <v>987352.46</v>
      </c>
      <c r="K104" s="140">
        <f>SUM(K7:K103)</f>
        <v>3676055.74</v>
      </c>
      <c r="L104" s="140">
        <f>SUM(L7:L103)</f>
        <v>4411266.8800000018</v>
      </c>
      <c r="M104" s="158">
        <f>SUM(M7:M103)</f>
        <v>3881914.8543999996</v>
      </c>
    </row>
    <row r="106" spans="1:13" x14ac:dyDescent="0.25">
      <c r="F106" s="144"/>
    </row>
  </sheetData>
  <autoFilter ref="A5:M104" xr:uid="{D1A456DB-2EB6-485E-B3A8-46A0213350BD}"/>
  <mergeCells count="21">
    <mergeCell ref="E3:G3"/>
    <mergeCell ref="H3:J3"/>
    <mergeCell ref="K3:L3"/>
    <mergeCell ref="A1:A4"/>
    <mergeCell ref="B1:B4"/>
    <mergeCell ref="C1:C4"/>
    <mergeCell ref="D1:D4"/>
    <mergeCell ref="E1:M2"/>
    <mergeCell ref="J76:J78"/>
    <mergeCell ref="K76:K78"/>
    <mergeCell ref="L76:L78"/>
    <mergeCell ref="A104:E104"/>
    <mergeCell ref="B45:D45"/>
    <mergeCell ref="B73:D73"/>
    <mergeCell ref="C76:C78"/>
    <mergeCell ref="D76:D78"/>
    <mergeCell ref="E76:E78"/>
    <mergeCell ref="F76:F78"/>
    <mergeCell ref="G76:G78"/>
    <mergeCell ref="H76:H78"/>
    <mergeCell ref="I76:I78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F754-5B00-4A78-A43D-45698C14FE94}">
  <dimension ref="C10:K20"/>
  <sheetViews>
    <sheetView workbookViewId="0">
      <selection activeCell="E15" sqref="E15"/>
    </sheetView>
  </sheetViews>
  <sheetFormatPr defaultRowHeight="15" x14ac:dyDescent="0.25"/>
  <cols>
    <col min="3" max="3" width="6.5703125" customWidth="1"/>
    <col min="4" max="4" width="59.140625" customWidth="1"/>
    <col min="5" max="5" width="25.28515625" customWidth="1"/>
    <col min="6" max="9" width="0" hidden="1" customWidth="1"/>
    <col min="10" max="10" width="12.7109375" customWidth="1"/>
    <col min="11" max="11" width="14.5703125" bestFit="1" customWidth="1"/>
  </cols>
  <sheetData>
    <row r="10" spans="3:9" x14ac:dyDescent="0.25">
      <c r="C10" s="170" t="s">
        <v>0</v>
      </c>
      <c r="D10" s="170" t="s">
        <v>106</v>
      </c>
      <c r="E10" s="169" t="s">
        <v>107</v>
      </c>
      <c r="F10" s="165"/>
      <c r="G10" s="165"/>
      <c r="H10" s="165"/>
      <c r="I10" s="165"/>
    </row>
    <row r="11" spans="3:9" ht="30" x14ac:dyDescent="0.25">
      <c r="C11" s="170">
        <v>1</v>
      </c>
      <c r="D11" s="166" t="s">
        <v>108</v>
      </c>
      <c r="E11" s="168">
        <v>1093898.1100000001</v>
      </c>
      <c r="F11" s="165"/>
      <c r="G11" s="165"/>
      <c r="H11" s="165"/>
      <c r="I11" s="165"/>
    </row>
    <row r="12" spans="3:9" ht="45" x14ac:dyDescent="0.25">
      <c r="C12" s="170">
        <v>2</v>
      </c>
      <c r="D12" s="166" t="s">
        <v>114</v>
      </c>
      <c r="E12" s="167">
        <v>3174143.39</v>
      </c>
      <c r="F12" s="165"/>
      <c r="G12" s="165"/>
      <c r="H12" s="165"/>
      <c r="I12" s="165"/>
    </row>
    <row r="13" spans="3:9" x14ac:dyDescent="0.25">
      <c r="C13" s="170"/>
      <c r="D13" s="295" t="s">
        <v>109</v>
      </c>
      <c r="E13" s="173">
        <f>E11+E12</f>
        <v>4268041.5</v>
      </c>
      <c r="F13" s="165"/>
      <c r="G13" s="165"/>
      <c r="H13" s="165"/>
      <c r="I13" s="165"/>
    </row>
    <row r="14" spans="3:9" x14ac:dyDescent="0.25">
      <c r="C14" s="165"/>
      <c r="D14" s="165" t="s">
        <v>110</v>
      </c>
      <c r="E14" s="174">
        <v>0.75794226399999998</v>
      </c>
      <c r="F14" s="165"/>
      <c r="G14" s="165"/>
      <c r="H14" s="165"/>
      <c r="I14" s="165"/>
    </row>
    <row r="15" spans="3:9" x14ac:dyDescent="0.25">
      <c r="C15" s="165"/>
      <c r="D15" s="165" t="s">
        <v>111</v>
      </c>
      <c r="E15" s="173">
        <f>E13*E14</f>
        <v>3234929.0373559557</v>
      </c>
      <c r="F15" s="165"/>
      <c r="G15" s="165"/>
      <c r="H15" s="165"/>
      <c r="I15" s="165"/>
    </row>
    <row r="16" spans="3:9" x14ac:dyDescent="0.25">
      <c r="C16" s="165"/>
      <c r="D16" s="165" t="s">
        <v>113</v>
      </c>
      <c r="E16" s="167">
        <f>ROUND(E15*0.2,2)</f>
        <v>646985.81000000006</v>
      </c>
      <c r="F16" s="165"/>
      <c r="G16" s="165"/>
      <c r="H16" s="165"/>
      <c r="I16" s="165"/>
    </row>
    <row r="17" spans="3:11" x14ac:dyDescent="0.25">
      <c r="C17" s="165"/>
      <c r="D17" s="165" t="s">
        <v>112</v>
      </c>
      <c r="E17" s="173">
        <f>E16+E15</f>
        <v>3881914.8473559557</v>
      </c>
      <c r="F17" s="165"/>
      <c r="G17" s="165"/>
      <c r="H17" s="165"/>
      <c r="I17" s="165"/>
      <c r="J17" s="171">
        <v>2886980.92</v>
      </c>
      <c r="K17" s="172">
        <f>J17+J18</f>
        <v>3881914.85</v>
      </c>
    </row>
    <row r="18" spans="3:11" x14ac:dyDescent="0.25">
      <c r="E18" s="171"/>
      <c r="J18" s="171">
        <v>994933.93</v>
      </c>
    </row>
    <row r="20" spans="3:11" x14ac:dyDescent="0.25">
      <c r="E20" s="1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A7D6-06A6-47C3-ABDA-E807F81B997D}">
  <sheetPr>
    <pageSetUpPr fitToPage="1"/>
  </sheetPr>
  <dimension ref="A1:AX465"/>
  <sheetViews>
    <sheetView topLeftCell="A438" workbookViewId="0">
      <selection activeCell="N451" sqref="N451:N453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8554687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6" width="101.140625" style="223" hidden="1" customWidth="1"/>
    <col min="47" max="47" width="58.7109375" style="223" hidden="1" customWidth="1"/>
    <col min="48" max="48" width="55.28515625" style="223" hidden="1" customWidth="1"/>
    <col min="49" max="49" width="58.7109375" style="223" hidden="1" customWidth="1"/>
    <col min="50" max="50" width="55.28515625" style="223" hidden="1" customWidth="1"/>
    <col min="51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348" t="s">
        <v>118</v>
      </c>
      <c r="H5" s="348"/>
      <c r="I5" s="348"/>
      <c r="J5" s="348"/>
      <c r="K5" s="348"/>
      <c r="L5" s="348"/>
      <c r="M5" s="348"/>
      <c r="N5" s="348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356" t="s">
        <v>120</v>
      </c>
      <c r="H6" s="356"/>
      <c r="I6" s="356"/>
      <c r="J6" s="356"/>
      <c r="K6" s="356"/>
      <c r="L6" s="356"/>
      <c r="M6" s="356"/>
      <c r="N6" s="356"/>
      <c r="V6" s="183" t="s">
        <v>120</v>
      </c>
    </row>
    <row r="7" spans="1:29" s="175" customFormat="1" ht="45" customHeight="1" x14ac:dyDescent="0.25">
      <c r="A7" s="355" t="s">
        <v>121</v>
      </c>
      <c r="B7" s="355"/>
      <c r="C7" s="355"/>
      <c r="D7" s="355"/>
      <c r="E7" s="355"/>
      <c r="F7" s="355"/>
      <c r="G7" s="356" t="s">
        <v>122</v>
      </c>
      <c r="H7" s="356"/>
      <c r="I7" s="356"/>
      <c r="J7" s="356"/>
      <c r="K7" s="356"/>
      <c r="L7" s="356"/>
      <c r="M7" s="356"/>
      <c r="N7" s="356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358" t="s">
        <v>123</v>
      </c>
      <c r="B8" s="358"/>
      <c r="C8" s="358"/>
      <c r="D8" s="358"/>
      <c r="E8" s="358"/>
      <c r="F8" s="358"/>
      <c r="G8" s="356"/>
      <c r="H8" s="356"/>
      <c r="I8" s="356"/>
      <c r="J8" s="356"/>
      <c r="K8" s="356"/>
      <c r="L8" s="356"/>
      <c r="M8" s="356"/>
      <c r="N8" s="356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355" t="s">
        <v>126</v>
      </c>
      <c r="B9" s="355"/>
      <c r="C9" s="355"/>
      <c r="D9" s="355"/>
      <c r="E9" s="355"/>
      <c r="F9" s="355"/>
      <c r="G9" s="356"/>
      <c r="H9" s="356"/>
      <c r="I9" s="356"/>
      <c r="J9" s="356"/>
      <c r="K9" s="356"/>
      <c r="L9" s="356"/>
      <c r="M9" s="356"/>
      <c r="N9" s="356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357" t="s">
        <v>127</v>
      </c>
      <c r="B10" s="357"/>
      <c r="C10" s="357"/>
      <c r="D10" s="357"/>
      <c r="E10" s="357"/>
      <c r="F10" s="357"/>
      <c r="G10" s="356" t="s">
        <v>128</v>
      </c>
      <c r="H10" s="356"/>
      <c r="I10" s="356"/>
      <c r="J10" s="356"/>
      <c r="K10" s="356"/>
      <c r="L10" s="356"/>
      <c r="M10" s="356"/>
      <c r="N10" s="356"/>
      <c r="Z10" s="183" t="s">
        <v>128</v>
      </c>
    </row>
    <row r="11" spans="1:29" s="175" customFormat="1" ht="15" x14ac:dyDescent="0.25">
      <c r="A11" s="357" t="s">
        <v>129</v>
      </c>
      <c r="B11" s="357"/>
      <c r="C11" s="357"/>
      <c r="D11" s="357"/>
      <c r="E11" s="357"/>
      <c r="F11" s="357"/>
      <c r="G11" s="356"/>
      <c r="H11" s="356"/>
      <c r="I11" s="356"/>
      <c r="J11" s="356"/>
      <c r="K11" s="356"/>
      <c r="L11" s="356"/>
      <c r="M11" s="356"/>
      <c r="N11" s="356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AB13" s="183" t="s">
        <v>125</v>
      </c>
    </row>
    <row r="14" spans="1:29" s="175" customFormat="1" ht="15" x14ac:dyDescent="0.25">
      <c r="A14" s="347" t="s">
        <v>130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352" t="s">
        <v>108</v>
      </c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AC16" s="183" t="s">
        <v>108</v>
      </c>
    </row>
    <row r="17" spans="1:31" s="175" customFormat="1" ht="15" x14ac:dyDescent="0.25">
      <c r="A17" s="347" t="s">
        <v>131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</row>
    <row r="18" spans="1:31" s="175" customFormat="1" ht="21" customHeight="1" x14ac:dyDescent="0.25">
      <c r="A18" s="353" t="s">
        <v>132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354" t="s">
        <v>108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AD20" s="183" t="s">
        <v>108</v>
      </c>
    </row>
    <row r="21" spans="1:31" s="175" customFormat="1" ht="12" customHeight="1" x14ac:dyDescent="0.25">
      <c r="A21" s="347" t="s">
        <v>133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348" t="s">
        <v>138</v>
      </c>
      <c r="C23" s="348"/>
      <c r="D23" s="348"/>
      <c r="E23" s="348"/>
      <c r="F23" s="348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349" t="s">
        <v>139</v>
      </c>
      <c r="C24" s="349"/>
      <c r="D24" s="349"/>
      <c r="E24" s="349"/>
      <c r="F24" s="349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350" t="s">
        <v>141</v>
      </c>
      <c r="E26" s="350"/>
      <c r="F26" s="350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994.93</v>
      </c>
      <c r="D28" s="198" t="s">
        <v>143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1093.9000000000001</v>
      </c>
      <c r="D30" s="198" t="s">
        <v>147</v>
      </c>
      <c r="E30" s="199" t="s">
        <v>144</v>
      </c>
      <c r="G30" s="179" t="s">
        <v>148</v>
      </c>
      <c r="I30" s="179"/>
      <c r="J30" s="179"/>
      <c r="K30" s="179"/>
      <c r="L30" s="197">
        <v>213.3</v>
      </c>
      <c r="M30" s="205" t="s">
        <v>149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0</v>
      </c>
      <c r="D31" s="206" t="s">
        <v>151</v>
      </c>
      <c r="E31" s="199" t="s">
        <v>144</v>
      </c>
      <c r="G31" s="179" t="s">
        <v>152</v>
      </c>
      <c r="I31" s="179"/>
      <c r="J31" s="179"/>
      <c r="K31" s="179"/>
      <c r="L31" s="351">
        <v>545.28</v>
      </c>
      <c r="M31" s="351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351">
        <v>76.31</v>
      </c>
      <c r="M32" s="351"/>
      <c r="N32" s="199" t="s">
        <v>153</v>
      </c>
    </row>
    <row r="33" spans="1:38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345" t="s">
        <v>157</v>
      </c>
      <c r="M33" s="345"/>
      <c r="N33" s="179"/>
    </row>
    <row r="34" spans="1:38" s="175" customFormat="1" ht="7.5" customHeight="1" x14ac:dyDescent="0.25">
      <c r="A34" s="207"/>
    </row>
    <row r="35" spans="1:38" s="175" customFormat="1" ht="23.25" customHeight="1" x14ac:dyDescent="0.25">
      <c r="A35" s="346" t="s">
        <v>0</v>
      </c>
      <c r="B35" s="340" t="s">
        <v>158</v>
      </c>
      <c r="C35" s="340" t="s">
        <v>159</v>
      </c>
      <c r="D35" s="340"/>
      <c r="E35" s="340"/>
      <c r="F35" s="340" t="s">
        <v>160</v>
      </c>
      <c r="G35" s="340" t="s">
        <v>161</v>
      </c>
      <c r="H35" s="340"/>
      <c r="I35" s="340"/>
      <c r="J35" s="340" t="s">
        <v>162</v>
      </c>
      <c r="K35" s="340"/>
      <c r="L35" s="340"/>
      <c r="M35" s="340" t="s">
        <v>163</v>
      </c>
      <c r="N35" s="340" t="s">
        <v>164</v>
      </c>
    </row>
    <row r="36" spans="1:38" s="175" customFormat="1" ht="28.5" customHeight="1" x14ac:dyDescent="0.25">
      <c r="A36" s="346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38" s="175" customFormat="1" ht="22.5" x14ac:dyDescent="0.25">
      <c r="A37" s="346"/>
      <c r="B37" s="340"/>
      <c r="C37" s="340"/>
      <c r="D37" s="340"/>
      <c r="E37" s="340"/>
      <c r="F37" s="340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340"/>
      <c r="N37" s="340"/>
    </row>
    <row r="38" spans="1:38" s="175" customFormat="1" ht="15" x14ac:dyDescent="0.25">
      <c r="A38" s="209">
        <v>1</v>
      </c>
      <c r="B38" s="210">
        <v>2</v>
      </c>
      <c r="C38" s="341">
        <v>3</v>
      </c>
      <c r="D38" s="341"/>
      <c r="E38" s="341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8" s="175" customFormat="1" ht="15" x14ac:dyDescent="0.25">
      <c r="A39" s="342" t="s">
        <v>169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4"/>
      <c r="AF39" s="211" t="s">
        <v>169</v>
      </c>
    </row>
    <row r="40" spans="1:38" s="175" customFormat="1" ht="15" x14ac:dyDescent="0.25">
      <c r="A40" s="337" t="s">
        <v>170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9"/>
      <c r="AF40" s="211"/>
      <c r="AG40" s="212" t="s">
        <v>170</v>
      </c>
    </row>
    <row r="41" spans="1:38" s="175" customFormat="1" ht="34.5" x14ac:dyDescent="0.25">
      <c r="A41" s="213" t="s">
        <v>62</v>
      </c>
      <c r="B41" s="214" t="s">
        <v>171</v>
      </c>
      <c r="C41" s="333" t="s">
        <v>172</v>
      </c>
      <c r="D41" s="333"/>
      <c r="E41" s="333"/>
      <c r="F41" s="215" t="s">
        <v>173</v>
      </c>
      <c r="G41" s="216">
        <v>0.32</v>
      </c>
      <c r="H41" s="217">
        <v>1</v>
      </c>
      <c r="I41" s="218">
        <v>0.32</v>
      </c>
      <c r="J41" s="219"/>
      <c r="K41" s="216"/>
      <c r="L41" s="219"/>
      <c r="M41" s="216"/>
      <c r="N41" s="220"/>
      <c r="AF41" s="211"/>
      <c r="AG41" s="212"/>
      <c r="AH41" s="212" t="s">
        <v>172</v>
      </c>
    </row>
    <row r="42" spans="1:38" s="175" customFormat="1" ht="15" x14ac:dyDescent="0.25">
      <c r="A42" s="221"/>
      <c r="B42" s="222"/>
      <c r="C42" s="332" t="s">
        <v>174</v>
      </c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4"/>
      <c r="AF42" s="211"/>
      <c r="AG42" s="212"/>
      <c r="AH42" s="212"/>
      <c r="AI42" s="223" t="s">
        <v>174</v>
      </c>
    </row>
    <row r="43" spans="1:38" s="175" customFormat="1" ht="68.25" x14ac:dyDescent="0.25">
      <c r="A43" s="224"/>
      <c r="B43" s="225" t="s">
        <v>175</v>
      </c>
      <c r="C43" s="328" t="s">
        <v>176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36"/>
      <c r="AF43" s="211"/>
      <c r="AG43" s="212"/>
      <c r="AH43" s="212"/>
      <c r="AJ43" s="223" t="s">
        <v>176</v>
      </c>
    </row>
    <row r="44" spans="1:38" s="175" customFormat="1" ht="15" x14ac:dyDescent="0.25">
      <c r="A44" s="226"/>
      <c r="B44" s="225" t="s">
        <v>62</v>
      </c>
      <c r="C44" s="332" t="s">
        <v>177</v>
      </c>
      <c r="D44" s="332"/>
      <c r="E44" s="332"/>
      <c r="F44" s="227"/>
      <c r="G44" s="228"/>
      <c r="H44" s="228"/>
      <c r="I44" s="228"/>
      <c r="J44" s="229">
        <v>178.84</v>
      </c>
      <c r="K44" s="230">
        <v>1.1499999999999999</v>
      </c>
      <c r="L44" s="229">
        <v>65.81</v>
      </c>
      <c r="M44" s="230">
        <v>46.99</v>
      </c>
      <c r="N44" s="231">
        <v>3092.41</v>
      </c>
      <c r="AF44" s="211"/>
      <c r="AG44" s="212"/>
      <c r="AH44" s="212"/>
      <c r="AK44" s="223" t="s">
        <v>177</v>
      </c>
    </row>
    <row r="45" spans="1:38" s="175" customFormat="1" ht="15" x14ac:dyDescent="0.25">
      <c r="A45" s="226"/>
      <c r="B45" s="225" t="s">
        <v>178</v>
      </c>
      <c r="C45" s="332" t="s">
        <v>179</v>
      </c>
      <c r="D45" s="332"/>
      <c r="E45" s="332"/>
      <c r="F45" s="227"/>
      <c r="G45" s="228"/>
      <c r="H45" s="228"/>
      <c r="I45" s="228"/>
      <c r="J45" s="232">
        <v>1228.57</v>
      </c>
      <c r="K45" s="230">
        <v>1.1499999999999999</v>
      </c>
      <c r="L45" s="229">
        <v>452.11</v>
      </c>
      <c r="M45" s="230">
        <v>14.01</v>
      </c>
      <c r="N45" s="231">
        <v>6334.06</v>
      </c>
      <c r="AF45" s="211"/>
      <c r="AG45" s="212"/>
      <c r="AH45" s="212"/>
      <c r="AK45" s="223" t="s">
        <v>179</v>
      </c>
    </row>
    <row r="46" spans="1:38" s="175" customFormat="1" ht="15" x14ac:dyDescent="0.25">
      <c r="A46" s="226"/>
      <c r="B46" s="225" t="s">
        <v>180</v>
      </c>
      <c r="C46" s="332" t="s">
        <v>181</v>
      </c>
      <c r="D46" s="332"/>
      <c r="E46" s="332"/>
      <c r="F46" s="227"/>
      <c r="G46" s="228"/>
      <c r="H46" s="228"/>
      <c r="I46" s="228"/>
      <c r="J46" s="229">
        <v>51.94</v>
      </c>
      <c r="K46" s="230">
        <v>1.1499999999999999</v>
      </c>
      <c r="L46" s="229">
        <v>19.11</v>
      </c>
      <c r="M46" s="230">
        <v>46.99</v>
      </c>
      <c r="N46" s="233">
        <v>897.98</v>
      </c>
      <c r="AF46" s="211"/>
      <c r="AG46" s="212"/>
      <c r="AH46" s="212"/>
      <c r="AK46" s="223" t="s">
        <v>181</v>
      </c>
    </row>
    <row r="47" spans="1:38" s="175" customFormat="1" ht="15" x14ac:dyDescent="0.25">
      <c r="A47" s="226"/>
      <c r="B47" s="225" t="s">
        <v>182</v>
      </c>
      <c r="C47" s="332" t="s">
        <v>183</v>
      </c>
      <c r="D47" s="332"/>
      <c r="E47" s="332"/>
      <c r="F47" s="227"/>
      <c r="G47" s="228"/>
      <c r="H47" s="228"/>
      <c r="I47" s="228"/>
      <c r="J47" s="229">
        <v>418.42</v>
      </c>
      <c r="K47" s="228"/>
      <c r="L47" s="229">
        <v>133.88999999999999</v>
      </c>
      <c r="M47" s="230">
        <v>8.75</v>
      </c>
      <c r="N47" s="231">
        <v>1171.54</v>
      </c>
      <c r="AF47" s="211"/>
      <c r="AG47" s="212"/>
      <c r="AH47" s="212"/>
      <c r="AK47" s="223" t="s">
        <v>183</v>
      </c>
    </row>
    <row r="48" spans="1:38" s="175" customFormat="1" ht="15" x14ac:dyDescent="0.25">
      <c r="A48" s="234"/>
      <c r="B48" s="225"/>
      <c r="C48" s="332" t="s">
        <v>184</v>
      </c>
      <c r="D48" s="332"/>
      <c r="E48" s="332"/>
      <c r="F48" s="227" t="s">
        <v>185</v>
      </c>
      <c r="G48" s="230">
        <v>21.89</v>
      </c>
      <c r="H48" s="230">
        <v>1.1499999999999999</v>
      </c>
      <c r="I48" s="235">
        <v>8.0555199999999996</v>
      </c>
      <c r="J48" s="236"/>
      <c r="K48" s="228"/>
      <c r="L48" s="236"/>
      <c r="M48" s="228"/>
      <c r="N48" s="237"/>
      <c r="AF48" s="211"/>
      <c r="AG48" s="212"/>
      <c r="AH48" s="212"/>
      <c r="AL48" s="223" t="s">
        <v>184</v>
      </c>
    </row>
    <row r="49" spans="1:40" s="175" customFormat="1" ht="15" x14ac:dyDescent="0.25">
      <c r="A49" s="234"/>
      <c r="B49" s="225"/>
      <c r="C49" s="332" t="s">
        <v>186</v>
      </c>
      <c r="D49" s="332"/>
      <c r="E49" s="332"/>
      <c r="F49" s="227" t="s">
        <v>185</v>
      </c>
      <c r="G49" s="230">
        <v>4.5199999999999996</v>
      </c>
      <c r="H49" s="230">
        <v>1.1499999999999999</v>
      </c>
      <c r="I49" s="235">
        <v>1.6633599999999999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186</v>
      </c>
    </row>
    <row r="50" spans="1:40" s="175" customFormat="1" ht="15" x14ac:dyDescent="0.25">
      <c r="A50" s="226"/>
      <c r="B50" s="225"/>
      <c r="C50" s="335" t="s">
        <v>187</v>
      </c>
      <c r="D50" s="335"/>
      <c r="E50" s="335"/>
      <c r="F50" s="238"/>
      <c r="G50" s="239"/>
      <c r="H50" s="239"/>
      <c r="I50" s="239"/>
      <c r="J50" s="240">
        <v>1825.83</v>
      </c>
      <c r="K50" s="239"/>
      <c r="L50" s="241">
        <v>651.80999999999995</v>
      </c>
      <c r="M50" s="239"/>
      <c r="N50" s="242">
        <v>10598.01</v>
      </c>
      <c r="AF50" s="211"/>
      <c r="AG50" s="212"/>
      <c r="AH50" s="212"/>
      <c r="AM50" s="223" t="s">
        <v>187</v>
      </c>
    </row>
    <row r="51" spans="1:40" s="175" customFormat="1" ht="15" x14ac:dyDescent="0.25">
      <c r="A51" s="234"/>
      <c r="B51" s="225"/>
      <c r="C51" s="332" t="s">
        <v>188</v>
      </c>
      <c r="D51" s="332"/>
      <c r="E51" s="332"/>
      <c r="F51" s="227"/>
      <c r="G51" s="228"/>
      <c r="H51" s="228"/>
      <c r="I51" s="228"/>
      <c r="J51" s="236"/>
      <c r="K51" s="228"/>
      <c r="L51" s="229">
        <v>84.92</v>
      </c>
      <c r="M51" s="228"/>
      <c r="N51" s="231">
        <v>3990.39</v>
      </c>
      <c r="AF51" s="211"/>
      <c r="AG51" s="212"/>
      <c r="AH51" s="212"/>
      <c r="AL51" s="223" t="s">
        <v>188</v>
      </c>
    </row>
    <row r="52" spans="1:40" s="175" customFormat="1" ht="45" x14ac:dyDescent="0.25">
      <c r="A52" s="234"/>
      <c r="B52" s="225" t="s">
        <v>189</v>
      </c>
      <c r="C52" s="332" t="s">
        <v>190</v>
      </c>
      <c r="D52" s="332"/>
      <c r="E52" s="332"/>
      <c r="F52" s="227" t="s">
        <v>191</v>
      </c>
      <c r="G52" s="243">
        <v>147</v>
      </c>
      <c r="H52" s="228"/>
      <c r="I52" s="243">
        <v>147</v>
      </c>
      <c r="J52" s="236"/>
      <c r="K52" s="228"/>
      <c r="L52" s="229">
        <v>124.83</v>
      </c>
      <c r="M52" s="228"/>
      <c r="N52" s="231">
        <v>5865.87</v>
      </c>
      <c r="AF52" s="211"/>
      <c r="AG52" s="212"/>
      <c r="AH52" s="212"/>
      <c r="AL52" s="223" t="s">
        <v>190</v>
      </c>
    </row>
    <row r="53" spans="1:40" s="175" customFormat="1" ht="56.25" x14ac:dyDescent="0.25">
      <c r="A53" s="234"/>
      <c r="B53" s="225" t="s">
        <v>192</v>
      </c>
      <c r="C53" s="332" t="s">
        <v>193</v>
      </c>
      <c r="D53" s="332"/>
      <c r="E53" s="332"/>
      <c r="F53" s="227" t="s">
        <v>191</v>
      </c>
      <c r="G53" s="243">
        <v>134</v>
      </c>
      <c r="H53" s="230">
        <v>0.85</v>
      </c>
      <c r="I53" s="244">
        <v>113.9</v>
      </c>
      <c r="J53" s="236"/>
      <c r="K53" s="228"/>
      <c r="L53" s="229">
        <v>96.72</v>
      </c>
      <c r="M53" s="228"/>
      <c r="N53" s="231">
        <v>4545.05</v>
      </c>
      <c r="AF53" s="211"/>
      <c r="AG53" s="212"/>
      <c r="AH53" s="212"/>
      <c r="AL53" s="223" t="s">
        <v>193</v>
      </c>
    </row>
    <row r="54" spans="1:40" s="175" customFormat="1" ht="15" x14ac:dyDescent="0.25">
      <c r="A54" s="245"/>
      <c r="B54" s="246"/>
      <c r="C54" s="333" t="s">
        <v>194</v>
      </c>
      <c r="D54" s="333"/>
      <c r="E54" s="333"/>
      <c r="F54" s="215"/>
      <c r="G54" s="216"/>
      <c r="H54" s="216"/>
      <c r="I54" s="216"/>
      <c r="J54" s="219"/>
      <c r="K54" s="216"/>
      <c r="L54" s="247">
        <v>873.36</v>
      </c>
      <c r="M54" s="239"/>
      <c r="N54" s="248">
        <v>21008.93</v>
      </c>
      <c r="AF54" s="211"/>
      <c r="AG54" s="212"/>
      <c r="AH54" s="212"/>
      <c r="AN54" s="212" t="s">
        <v>194</v>
      </c>
    </row>
    <row r="55" spans="1:40" s="175" customFormat="1" ht="23.25" x14ac:dyDescent="0.25">
      <c r="A55" s="213" t="s">
        <v>178</v>
      </c>
      <c r="B55" s="214" t="s">
        <v>195</v>
      </c>
      <c r="C55" s="333" t="s">
        <v>196</v>
      </c>
      <c r="D55" s="333"/>
      <c r="E55" s="333"/>
      <c r="F55" s="215" t="s">
        <v>58</v>
      </c>
      <c r="G55" s="216">
        <v>-3.0000000000000001E-3</v>
      </c>
      <c r="H55" s="217">
        <v>1</v>
      </c>
      <c r="I55" s="249">
        <v>-3.0000000000000001E-3</v>
      </c>
      <c r="J55" s="250">
        <v>1690</v>
      </c>
      <c r="K55" s="216"/>
      <c r="L55" s="247">
        <v>-5.07</v>
      </c>
      <c r="M55" s="218">
        <v>8.75</v>
      </c>
      <c r="N55" s="251">
        <v>-44.36</v>
      </c>
      <c r="AF55" s="211"/>
      <c r="AG55" s="212"/>
      <c r="AH55" s="212" t="s">
        <v>196</v>
      </c>
      <c r="AN55" s="212"/>
    </row>
    <row r="56" spans="1:40" s="175" customFormat="1" ht="15" x14ac:dyDescent="0.25">
      <c r="A56" s="245"/>
      <c r="B56" s="246"/>
      <c r="C56" s="333" t="s">
        <v>194</v>
      </c>
      <c r="D56" s="333"/>
      <c r="E56" s="333"/>
      <c r="F56" s="215"/>
      <c r="G56" s="216"/>
      <c r="H56" s="216"/>
      <c r="I56" s="216"/>
      <c r="J56" s="219"/>
      <c r="K56" s="216"/>
      <c r="L56" s="247">
        <v>-5.07</v>
      </c>
      <c r="M56" s="239"/>
      <c r="N56" s="251">
        <v>-44.36</v>
      </c>
      <c r="AF56" s="211"/>
      <c r="AG56" s="212"/>
      <c r="AH56" s="212"/>
      <c r="AN56" s="212" t="s">
        <v>194</v>
      </c>
    </row>
    <row r="57" spans="1:40" s="175" customFormat="1" ht="15" x14ac:dyDescent="0.25">
      <c r="A57" s="213" t="s">
        <v>180</v>
      </c>
      <c r="B57" s="214" t="s">
        <v>197</v>
      </c>
      <c r="C57" s="333" t="s">
        <v>198</v>
      </c>
      <c r="D57" s="333"/>
      <c r="E57" s="333"/>
      <c r="F57" s="215" t="s">
        <v>58</v>
      </c>
      <c r="G57" s="216">
        <v>-2.1999999999999999E-2</v>
      </c>
      <c r="H57" s="217">
        <v>1</v>
      </c>
      <c r="I57" s="249">
        <v>-2.1999999999999999E-2</v>
      </c>
      <c r="J57" s="250">
        <v>1500</v>
      </c>
      <c r="K57" s="216"/>
      <c r="L57" s="247">
        <v>-33</v>
      </c>
      <c r="M57" s="218">
        <v>8.75</v>
      </c>
      <c r="N57" s="251">
        <v>-288.75</v>
      </c>
      <c r="AF57" s="211"/>
      <c r="AG57" s="212"/>
      <c r="AH57" s="212" t="s">
        <v>198</v>
      </c>
      <c r="AN57" s="212"/>
    </row>
    <row r="58" spans="1:40" s="175" customFormat="1" ht="15" x14ac:dyDescent="0.25">
      <c r="A58" s="245"/>
      <c r="B58" s="246"/>
      <c r="C58" s="333" t="s">
        <v>194</v>
      </c>
      <c r="D58" s="333"/>
      <c r="E58" s="333"/>
      <c r="F58" s="215"/>
      <c r="G58" s="216"/>
      <c r="H58" s="216"/>
      <c r="I58" s="216"/>
      <c r="J58" s="219"/>
      <c r="K58" s="216"/>
      <c r="L58" s="247">
        <v>-33</v>
      </c>
      <c r="M58" s="239"/>
      <c r="N58" s="251">
        <v>-288.75</v>
      </c>
      <c r="AF58" s="211"/>
      <c r="AG58" s="212"/>
      <c r="AH58" s="212"/>
      <c r="AN58" s="212" t="s">
        <v>194</v>
      </c>
    </row>
    <row r="59" spans="1:40" s="175" customFormat="1" ht="15" x14ac:dyDescent="0.25">
      <c r="A59" s="213" t="s">
        <v>182</v>
      </c>
      <c r="B59" s="214" t="s">
        <v>199</v>
      </c>
      <c r="C59" s="333" t="s">
        <v>200</v>
      </c>
      <c r="D59" s="333"/>
      <c r="E59" s="333"/>
      <c r="F59" s="215" t="s">
        <v>201</v>
      </c>
      <c r="G59" s="216">
        <v>-3.2</v>
      </c>
      <c r="H59" s="217">
        <v>1</v>
      </c>
      <c r="I59" s="252">
        <v>-3.2</v>
      </c>
      <c r="J59" s="247">
        <v>16.8</v>
      </c>
      <c r="K59" s="216"/>
      <c r="L59" s="247">
        <v>-53.76</v>
      </c>
      <c r="M59" s="218">
        <v>8.75</v>
      </c>
      <c r="N59" s="251">
        <v>-470.4</v>
      </c>
      <c r="AF59" s="211"/>
      <c r="AG59" s="212"/>
      <c r="AH59" s="212" t="s">
        <v>200</v>
      </c>
      <c r="AN59" s="212"/>
    </row>
    <row r="60" spans="1:40" s="175" customFormat="1" ht="15" x14ac:dyDescent="0.25">
      <c r="A60" s="245"/>
      <c r="B60" s="246"/>
      <c r="C60" s="333" t="s">
        <v>194</v>
      </c>
      <c r="D60" s="333"/>
      <c r="E60" s="333"/>
      <c r="F60" s="215"/>
      <c r="G60" s="216"/>
      <c r="H60" s="216"/>
      <c r="I60" s="216"/>
      <c r="J60" s="219"/>
      <c r="K60" s="216"/>
      <c r="L60" s="247">
        <v>-53.76</v>
      </c>
      <c r="M60" s="239"/>
      <c r="N60" s="251">
        <v>-470.4</v>
      </c>
      <c r="AF60" s="211"/>
      <c r="AG60" s="212"/>
      <c r="AH60" s="212"/>
      <c r="AN60" s="212" t="s">
        <v>194</v>
      </c>
    </row>
    <row r="61" spans="1:40" s="175" customFormat="1" ht="23.25" x14ac:dyDescent="0.25">
      <c r="A61" s="213" t="s">
        <v>202</v>
      </c>
      <c r="B61" s="214" t="s">
        <v>203</v>
      </c>
      <c r="C61" s="333" t="s">
        <v>204</v>
      </c>
      <c r="D61" s="333"/>
      <c r="E61" s="333"/>
      <c r="F61" s="215" t="s">
        <v>18</v>
      </c>
      <c r="G61" s="216">
        <v>-0.64</v>
      </c>
      <c r="H61" s="217">
        <v>1</v>
      </c>
      <c r="I61" s="218">
        <v>-0.64</v>
      </c>
      <c r="J61" s="247">
        <v>59.99</v>
      </c>
      <c r="K61" s="216"/>
      <c r="L61" s="247">
        <v>-38.39</v>
      </c>
      <c r="M61" s="218">
        <v>8.75</v>
      </c>
      <c r="N61" s="251">
        <v>-335.91</v>
      </c>
      <c r="AF61" s="211"/>
      <c r="AG61" s="212"/>
      <c r="AH61" s="212" t="s">
        <v>204</v>
      </c>
      <c r="AN61" s="212"/>
    </row>
    <row r="62" spans="1:40" s="175" customFormat="1" ht="15" x14ac:dyDescent="0.25">
      <c r="A62" s="245"/>
      <c r="B62" s="246"/>
      <c r="C62" s="333" t="s">
        <v>194</v>
      </c>
      <c r="D62" s="333"/>
      <c r="E62" s="333"/>
      <c r="F62" s="215"/>
      <c r="G62" s="216"/>
      <c r="H62" s="216"/>
      <c r="I62" s="216"/>
      <c r="J62" s="219"/>
      <c r="K62" s="216"/>
      <c r="L62" s="247">
        <v>-38.39</v>
      </c>
      <c r="M62" s="239"/>
      <c r="N62" s="251">
        <v>-335.91</v>
      </c>
      <c r="AF62" s="211"/>
      <c r="AG62" s="212"/>
      <c r="AH62" s="212"/>
      <c r="AN62" s="212" t="s">
        <v>194</v>
      </c>
    </row>
    <row r="63" spans="1:40" s="175" customFormat="1" ht="23.25" x14ac:dyDescent="0.25">
      <c r="A63" s="213" t="s">
        <v>205</v>
      </c>
      <c r="B63" s="214" t="s">
        <v>206</v>
      </c>
      <c r="C63" s="333" t="s">
        <v>207</v>
      </c>
      <c r="D63" s="333"/>
      <c r="E63" s="333"/>
      <c r="F63" s="215" t="s">
        <v>208</v>
      </c>
      <c r="G63" s="216">
        <v>4.8000000000000001E-2</v>
      </c>
      <c r="H63" s="217">
        <v>1</v>
      </c>
      <c r="I63" s="249">
        <v>4.8000000000000001E-2</v>
      </c>
      <c r="J63" s="219"/>
      <c r="K63" s="216"/>
      <c r="L63" s="219"/>
      <c r="M63" s="216"/>
      <c r="N63" s="220"/>
      <c r="AF63" s="211"/>
      <c r="AG63" s="212"/>
      <c r="AH63" s="212" t="s">
        <v>207</v>
      </c>
      <c r="AN63" s="212"/>
    </row>
    <row r="64" spans="1:40" s="175" customFormat="1" ht="15" x14ac:dyDescent="0.25">
      <c r="A64" s="221"/>
      <c r="B64" s="222"/>
      <c r="C64" s="332" t="s">
        <v>209</v>
      </c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4"/>
      <c r="AF64" s="211"/>
      <c r="AG64" s="212"/>
      <c r="AH64" s="212"/>
      <c r="AI64" s="223" t="s">
        <v>209</v>
      </c>
      <c r="AN64" s="212"/>
    </row>
    <row r="65" spans="1:40" s="175" customFormat="1" ht="68.25" x14ac:dyDescent="0.25">
      <c r="A65" s="224"/>
      <c r="B65" s="225" t="s">
        <v>175</v>
      </c>
      <c r="C65" s="328" t="s">
        <v>176</v>
      </c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36"/>
      <c r="AF65" s="211"/>
      <c r="AG65" s="212"/>
      <c r="AH65" s="212"/>
      <c r="AJ65" s="223" t="s">
        <v>176</v>
      </c>
      <c r="AN65" s="212"/>
    </row>
    <row r="66" spans="1:40" s="175" customFormat="1" ht="15" x14ac:dyDescent="0.25">
      <c r="A66" s="226"/>
      <c r="B66" s="225" t="s">
        <v>62</v>
      </c>
      <c r="C66" s="332" t="s">
        <v>177</v>
      </c>
      <c r="D66" s="332"/>
      <c r="E66" s="332"/>
      <c r="F66" s="227"/>
      <c r="G66" s="228"/>
      <c r="H66" s="228"/>
      <c r="I66" s="228"/>
      <c r="J66" s="232">
        <v>1494.14</v>
      </c>
      <c r="K66" s="230">
        <v>1.1499999999999999</v>
      </c>
      <c r="L66" s="229">
        <v>82.48</v>
      </c>
      <c r="M66" s="230">
        <v>46.99</v>
      </c>
      <c r="N66" s="231">
        <v>3875.74</v>
      </c>
      <c r="AF66" s="211"/>
      <c r="AG66" s="212"/>
      <c r="AH66" s="212"/>
      <c r="AK66" s="223" t="s">
        <v>177</v>
      </c>
      <c r="AN66" s="212"/>
    </row>
    <row r="67" spans="1:40" s="175" customFormat="1" ht="15" x14ac:dyDescent="0.25">
      <c r="A67" s="226"/>
      <c r="B67" s="225" t="s">
        <v>178</v>
      </c>
      <c r="C67" s="332" t="s">
        <v>179</v>
      </c>
      <c r="D67" s="332"/>
      <c r="E67" s="332"/>
      <c r="F67" s="227"/>
      <c r="G67" s="228"/>
      <c r="H67" s="228"/>
      <c r="I67" s="228"/>
      <c r="J67" s="232">
        <v>4292.7299999999996</v>
      </c>
      <c r="K67" s="230">
        <v>1.1499999999999999</v>
      </c>
      <c r="L67" s="229">
        <v>236.96</v>
      </c>
      <c r="M67" s="230">
        <v>14.01</v>
      </c>
      <c r="N67" s="231">
        <v>3319.81</v>
      </c>
      <c r="AF67" s="211"/>
      <c r="AG67" s="212"/>
      <c r="AH67" s="212"/>
      <c r="AK67" s="223" t="s">
        <v>179</v>
      </c>
      <c r="AN67" s="212"/>
    </row>
    <row r="68" spans="1:40" s="175" customFormat="1" ht="15" x14ac:dyDescent="0.25">
      <c r="A68" s="226"/>
      <c r="B68" s="225" t="s">
        <v>180</v>
      </c>
      <c r="C68" s="332" t="s">
        <v>181</v>
      </c>
      <c r="D68" s="332"/>
      <c r="E68" s="332"/>
      <c r="F68" s="227"/>
      <c r="G68" s="228"/>
      <c r="H68" s="228"/>
      <c r="I68" s="228"/>
      <c r="J68" s="229">
        <v>464.37</v>
      </c>
      <c r="K68" s="230">
        <v>1.1499999999999999</v>
      </c>
      <c r="L68" s="229">
        <v>25.63</v>
      </c>
      <c r="M68" s="230">
        <v>46.99</v>
      </c>
      <c r="N68" s="231">
        <v>1204.3499999999999</v>
      </c>
      <c r="AF68" s="211"/>
      <c r="AG68" s="212"/>
      <c r="AH68" s="212"/>
      <c r="AK68" s="223" t="s">
        <v>181</v>
      </c>
      <c r="AN68" s="212"/>
    </row>
    <row r="69" spans="1:40" s="175" customFormat="1" ht="15" x14ac:dyDescent="0.25">
      <c r="A69" s="234"/>
      <c r="B69" s="225"/>
      <c r="C69" s="332" t="s">
        <v>184</v>
      </c>
      <c r="D69" s="332"/>
      <c r="E69" s="332"/>
      <c r="F69" s="227" t="s">
        <v>185</v>
      </c>
      <c r="G69" s="244">
        <v>179.8</v>
      </c>
      <c r="H69" s="230">
        <v>1.1499999999999999</v>
      </c>
      <c r="I69" s="235">
        <v>9.9249600000000004</v>
      </c>
      <c r="J69" s="236"/>
      <c r="K69" s="228"/>
      <c r="L69" s="236"/>
      <c r="M69" s="228"/>
      <c r="N69" s="237"/>
      <c r="AF69" s="211"/>
      <c r="AG69" s="212"/>
      <c r="AH69" s="212"/>
      <c r="AL69" s="223" t="s">
        <v>184</v>
      </c>
      <c r="AN69" s="212"/>
    </row>
    <row r="70" spans="1:40" s="175" customFormat="1" ht="15" x14ac:dyDescent="0.25">
      <c r="A70" s="234"/>
      <c r="B70" s="225"/>
      <c r="C70" s="332" t="s">
        <v>186</v>
      </c>
      <c r="D70" s="332"/>
      <c r="E70" s="332"/>
      <c r="F70" s="227" t="s">
        <v>185</v>
      </c>
      <c r="G70" s="230">
        <v>45.63</v>
      </c>
      <c r="H70" s="230">
        <v>1.1499999999999999</v>
      </c>
      <c r="I70" s="253">
        <v>2.5187759999999999</v>
      </c>
      <c r="J70" s="236"/>
      <c r="K70" s="228"/>
      <c r="L70" s="236"/>
      <c r="M70" s="228"/>
      <c r="N70" s="237"/>
      <c r="AF70" s="211"/>
      <c r="AG70" s="212"/>
      <c r="AH70" s="212"/>
      <c r="AL70" s="223" t="s">
        <v>186</v>
      </c>
      <c r="AN70" s="212"/>
    </row>
    <row r="71" spans="1:40" s="175" customFormat="1" ht="15" x14ac:dyDescent="0.25">
      <c r="A71" s="226"/>
      <c r="B71" s="225"/>
      <c r="C71" s="335" t="s">
        <v>187</v>
      </c>
      <c r="D71" s="335"/>
      <c r="E71" s="335"/>
      <c r="F71" s="238"/>
      <c r="G71" s="239"/>
      <c r="H71" s="239"/>
      <c r="I71" s="239"/>
      <c r="J71" s="240">
        <v>5786.87</v>
      </c>
      <c r="K71" s="239"/>
      <c r="L71" s="241">
        <v>319.44</v>
      </c>
      <c r="M71" s="239"/>
      <c r="N71" s="242">
        <v>7195.55</v>
      </c>
      <c r="AF71" s="211"/>
      <c r="AG71" s="212"/>
      <c r="AH71" s="212"/>
      <c r="AM71" s="223" t="s">
        <v>187</v>
      </c>
      <c r="AN71" s="212"/>
    </row>
    <row r="72" spans="1:40" s="175" customFormat="1" ht="15" x14ac:dyDescent="0.25">
      <c r="A72" s="234"/>
      <c r="B72" s="225"/>
      <c r="C72" s="332" t="s">
        <v>188</v>
      </c>
      <c r="D72" s="332"/>
      <c r="E72" s="332"/>
      <c r="F72" s="227"/>
      <c r="G72" s="228"/>
      <c r="H72" s="228"/>
      <c r="I72" s="228"/>
      <c r="J72" s="236"/>
      <c r="K72" s="228"/>
      <c r="L72" s="229">
        <v>108.11</v>
      </c>
      <c r="M72" s="228"/>
      <c r="N72" s="231">
        <v>5080.09</v>
      </c>
      <c r="AF72" s="211"/>
      <c r="AG72" s="212"/>
      <c r="AH72" s="212"/>
      <c r="AL72" s="223" t="s">
        <v>188</v>
      </c>
      <c r="AN72" s="212"/>
    </row>
    <row r="73" spans="1:40" s="175" customFormat="1" ht="45" x14ac:dyDescent="0.25">
      <c r="A73" s="234"/>
      <c r="B73" s="225" t="s">
        <v>189</v>
      </c>
      <c r="C73" s="332" t="s">
        <v>190</v>
      </c>
      <c r="D73" s="332"/>
      <c r="E73" s="332"/>
      <c r="F73" s="227" t="s">
        <v>191</v>
      </c>
      <c r="G73" s="243">
        <v>147</v>
      </c>
      <c r="H73" s="228"/>
      <c r="I73" s="243">
        <v>147</v>
      </c>
      <c r="J73" s="236"/>
      <c r="K73" s="228"/>
      <c r="L73" s="229">
        <v>158.91999999999999</v>
      </c>
      <c r="M73" s="228"/>
      <c r="N73" s="231">
        <v>7467.73</v>
      </c>
      <c r="AF73" s="211"/>
      <c r="AG73" s="212"/>
      <c r="AH73" s="212"/>
      <c r="AL73" s="223" t="s">
        <v>190</v>
      </c>
      <c r="AN73" s="212"/>
    </row>
    <row r="74" spans="1:40" s="175" customFormat="1" ht="56.25" x14ac:dyDescent="0.25">
      <c r="A74" s="234"/>
      <c r="B74" s="225" t="s">
        <v>192</v>
      </c>
      <c r="C74" s="332" t="s">
        <v>193</v>
      </c>
      <c r="D74" s="332"/>
      <c r="E74" s="332"/>
      <c r="F74" s="227" t="s">
        <v>191</v>
      </c>
      <c r="G74" s="243">
        <v>134</v>
      </c>
      <c r="H74" s="230">
        <v>0.85</v>
      </c>
      <c r="I74" s="244">
        <v>113.9</v>
      </c>
      <c r="J74" s="236"/>
      <c r="K74" s="228"/>
      <c r="L74" s="229">
        <v>123.14</v>
      </c>
      <c r="M74" s="228"/>
      <c r="N74" s="231">
        <v>5786.22</v>
      </c>
      <c r="AF74" s="211"/>
      <c r="AG74" s="212"/>
      <c r="AH74" s="212"/>
      <c r="AL74" s="223" t="s">
        <v>193</v>
      </c>
      <c r="AN74" s="212"/>
    </row>
    <row r="75" spans="1:40" s="175" customFormat="1" ht="15" x14ac:dyDescent="0.25">
      <c r="A75" s="245"/>
      <c r="B75" s="246"/>
      <c r="C75" s="333" t="s">
        <v>194</v>
      </c>
      <c r="D75" s="333"/>
      <c r="E75" s="333"/>
      <c r="F75" s="215"/>
      <c r="G75" s="216"/>
      <c r="H75" s="216"/>
      <c r="I75" s="216"/>
      <c r="J75" s="219"/>
      <c r="K75" s="216"/>
      <c r="L75" s="247">
        <v>601.5</v>
      </c>
      <c r="M75" s="239"/>
      <c r="N75" s="248">
        <v>20449.5</v>
      </c>
      <c r="AF75" s="211"/>
      <c r="AG75" s="212"/>
      <c r="AH75" s="212"/>
      <c r="AN75" s="212" t="s">
        <v>194</v>
      </c>
    </row>
    <row r="76" spans="1:40" s="175" customFormat="1" ht="15" x14ac:dyDescent="0.25">
      <c r="A76" s="213" t="s">
        <v>210</v>
      </c>
      <c r="B76" s="214" t="s">
        <v>211</v>
      </c>
      <c r="C76" s="333" t="s">
        <v>212</v>
      </c>
      <c r="D76" s="333"/>
      <c r="E76" s="333"/>
      <c r="F76" s="215" t="s">
        <v>208</v>
      </c>
      <c r="G76" s="216">
        <v>7.1999999999999995E-2</v>
      </c>
      <c r="H76" s="217">
        <v>1</v>
      </c>
      <c r="I76" s="249">
        <v>7.1999999999999995E-2</v>
      </c>
      <c r="J76" s="219"/>
      <c r="K76" s="216"/>
      <c r="L76" s="219"/>
      <c r="M76" s="216"/>
      <c r="N76" s="220"/>
      <c r="AF76" s="211"/>
      <c r="AG76" s="212"/>
      <c r="AH76" s="212" t="s">
        <v>212</v>
      </c>
      <c r="AN76" s="212"/>
    </row>
    <row r="77" spans="1:40" s="175" customFormat="1" ht="15" x14ac:dyDescent="0.25">
      <c r="A77" s="221"/>
      <c r="B77" s="222"/>
      <c r="C77" s="332" t="s">
        <v>213</v>
      </c>
      <c r="D77" s="332"/>
      <c r="E77" s="332"/>
      <c r="F77" s="332"/>
      <c r="G77" s="332"/>
      <c r="H77" s="332"/>
      <c r="I77" s="332"/>
      <c r="J77" s="332"/>
      <c r="K77" s="332"/>
      <c r="L77" s="332"/>
      <c r="M77" s="332"/>
      <c r="N77" s="334"/>
      <c r="AF77" s="211"/>
      <c r="AG77" s="212"/>
      <c r="AH77" s="212"/>
      <c r="AI77" s="223" t="s">
        <v>213</v>
      </c>
      <c r="AN77" s="212"/>
    </row>
    <row r="78" spans="1:40" s="175" customFormat="1" ht="68.25" x14ac:dyDescent="0.25">
      <c r="A78" s="224"/>
      <c r="B78" s="225" t="s">
        <v>175</v>
      </c>
      <c r="C78" s="328" t="s">
        <v>176</v>
      </c>
      <c r="D78" s="328"/>
      <c r="E78" s="328"/>
      <c r="F78" s="328"/>
      <c r="G78" s="328"/>
      <c r="H78" s="328"/>
      <c r="I78" s="328"/>
      <c r="J78" s="328"/>
      <c r="K78" s="328"/>
      <c r="L78" s="328"/>
      <c r="M78" s="328"/>
      <c r="N78" s="336"/>
      <c r="AF78" s="211"/>
      <c r="AG78" s="212"/>
      <c r="AH78" s="212"/>
      <c r="AJ78" s="223" t="s">
        <v>176</v>
      </c>
      <c r="AN78" s="212"/>
    </row>
    <row r="79" spans="1:40" s="175" customFormat="1" ht="15" x14ac:dyDescent="0.25">
      <c r="A79" s="226"/>
      <c r="B79" s="225" t="s">
        <v>62</v>
      </c>
      <c r="C79" s="332" t="s">
        <v>177</v>
      </c>
      <c r="D79" s="332"/>
      <c r="E79" s="332"/>
      <c r="F79" s="227"/>
      <c r="G79" s="228"/>
      <c r="H79" s="228"/>
      <c r="I79" s="228"/>
      <c r="J79" s="229">
        <v>103.12</v>
      </c>
      <c r="K79" s="230">
        <v>1.1499999999999999</v>
      </c>
      <c r="L79" s="229">
        <v>8.5399999999999991</v>
      </c>
      <c r="M79" s="230">
        <v>46.99</v>
      </c>
      <c r="N79" s="233">
        <v>401.29</v>
      </c>
      <c r="AF79" s="211"/>
      <c r="AG79" s="212"/>
      <c r="AH79" s="212"/>
      <c r="AK79" s="223" t="s">
        <v>177</v>
      </c>
      <c r="AN79" s="212"/>
    </row>
    <row r="80" spans="1:40" s="175" customFormat="1" ht="15" x14ac:dyDescent="0.25">
      <c r="A80" s="226"/>
      <c r="B80" s="225" t="s">
        <v>178</v>
      </c>
      <c r="C80" s="332" t="s">
        <v>179</v>
      </c>
      <c r="D80" s="332"/>
      <c r="E80" s="332"/>
      <c r="F80" s="227"/>
      <c r="G80" s="228"/>
      <c r="H80" s="228"/>
      <c r="I80" s="228"/>
      <c r="J80" s="229">
        <v>407.65</v>
      </c>
      <c r="K80" s="230">
        <v>1.1499999999999999</v>
      </c>
      <c r="L80" s="229">
        <v>33.75</v>
      </c>
      <c r="M80" s="230">
        <v>14.01</v>
      </c>
      <c r="N80" s="233">
        <v>472.84</v>
      </c>
      <c r="AF80" s="211"/>
      <c r="AG80" s="212"/>
      <c r="AH80" s="212"/>
      <c r="AK80" s="223" t="s">
        <v>179</v>
      </c>
      <c r="AN80" s="212"/>
    </row>
    <row r="81" spans="1:40" s="175" customFormat="1" ht="15" x14ac:dyDescent="0.25">
      <c r="A81" s="226"/>
      <c r="B81" s="225" t="s">
        <v>180</v>
      </c>
      <c r="C81" s="332" t="s">
        <v>181</v>
      </c>
      <c r="D81" s="332"/>
      <c r="E81" s="332"/>
      <c r="F81" s="227"/>
      <c r="G81" s="228"/>
      <c r="H81" s="228"/>
      <c r="I81" s="228"/>
      <c r="J81" s="229">
        <v>50.3</v>
      </c>
      <c r="K81" s="230">
        <v>1.1499999999999999</v>
      </c>
      <c r="L81" s="229">
        <v>4.16</v>
      </c>
      <c r="M81" s="230">
        <v>46.99</v>
      </c>
      <c r="N81" s="233">
        <v>195.48</v>
      </c>
      <c r="AF81" s="211"/>
      <c r="AG81" s="212"/>
      <c r="AH81" s="212"/>
      <c r="AK81" s="223" t="s">
        <v>181</v>
      </c>
      <c r="AN81" s="212"/>
    </row>
    <row r="82" spans="1:40" s="175" customFormat="1" ht="15" x14ac:dyDescent="0.25">
      <c r="A82" s="234"/>
      <c r="B82" s="225"/>
      <c r="C82" s="332" t="s">
        <v>184</v>
      </c>
      <c r="D82" s="332"/>
      <c r="E82" s="332"/>
      <c r="F82" s="227" t="s">
        <v>185</v>
      </c>
      <c r="G82" s="230">
        <v>13.22</v>
      </c>
      <c r="H82" s="230">
        <v>1.1499999999999999</v>
      </c>
      <c r="I82" s="253">
        <v>1.094616</v>
      </c>
      <c r="J82" s="236"/>
      <c r="K82" s="228"/>
      <c r="L82" s="236"/>
      <c r="M82" s="228"/>
      <c r="N82" s="237"/>
      <c r="AF82" s="211"/>
      <c r="AG82" s="212"/>
      <c r="AH82" s="212"/>
      <c r="AL82" s="223" t="s">
        <v>184</v>
      </c>
      <c r="AN82" s="212"/>
    </row>
    <row r="83" spans="1:40" s="175" customFormat="1" ht="15" x14ac:dyDescent="0.25">
      <c r="A83" s="234"/>
      <c r="B83" s="225"/>
      <c r="C83" s="332" t="s">
        <v>186</v>
      </c>
      <c r="D83" s="332"/>
      <c r="E83" s="332"/>
      <c r="F83" s="227" t="s">
        <v>185</v>
      </c>
      <c r="G83" s="230">
        <v>3.79</v>
      </c>
      <c r="H83" s="230">
        <v>1.1499999999999999</v>
      </c>
      <c r="I83" s="253">
        <v>0.31381199999999998</v>
      </c>
      <c r="J83" s="236"/>
      <c r="K83" s="228"/>
      <c r="L83" s="236"/>
      <c r="M83" s="228"/>
      <c r="N83" s="237"/>
      <c r="AF83" s="211"/>
      <c r="AG83" s="212"/>
      <c r="AH83" s="212"/>
      <c r="AL83" s="223" t="s">
        <v>186</v>
      </c>
      <c r="AN83" s="212"/>
    </row>
    <row r="84" spans="1:40" s="175" customFormat="1" ht="15" x14ac:dyDescent="0.25">
      <c r="A84" s="226"/>
      <c r="B84" s="225"/>
      <c r="C84" s="335" t="s">
        <v>187</v>
      </c>
      <c r="D84" s="335"/>
      <c r="E84" s="335"/>
      <c r="F84" s="238"/>
      <c r="G84" s="239"/>
      <c r="H84" s="239"/>
      <c r="I84" s="239"/>
      <c r="J84" s="241">
        <v>510.77</v>
      </c>
      <c r="K84" s="239"/>
      <c r="L84" s="241">
        <v>42.29</v>
      </c>
      <c r="M84" s="239"/>
      <c r="N84" s="254">
        <v>874.13</v>
      </c>
      <c r="AF84" s="211"/>
      <c r="AG84" s="212"/>
      <c r="AH84" s="212"/>
      <c r="AM84" s="223" t="s">
        <v>187</v>
      </c>
      <c r="AN84" s="212"/>
    </row>
    <row r="85" spans="1:40" s="175" customFormat="1" ht="15" x14ac:dyDescent="0.25">
      <c r="A85" s="234"/>
      <c r="B85" s="225"/>
      <c r="C85" s="332" t="s">
        <v>188</v>
      </c>
      <c r="D85" s="332"/>
      <c r="E85" s="332"/>
      <c r="F85" s="227"/>
      <c r="G85" s="228"/>
      <c r="H85" s="228"/>
      <c r="I85" s="228"/>
      <c r="J85" s="236"/>
      <c r="K85" s="228"/>
      <c r="L85" s="229">
        <v>12.7</v>
      </c>
      <c r="M85" s="228"/>
      <c r="N85" s="233">
        <v>596.77</v>
      </c>
      <c r="AF85" s="211"/>
      <c r="AG85" s="212"/>
      <c r="AH85" s="212"/>
      <c r="AL85" s="223" t="s">
        <v>188</v>
      </c>
      <c r="AN85" s="212"/>
    </row>
    <row r="86" spans="1:40" s="175" customFormat="1" ht="45" x14ac:dyDescent="0.25">
      <c r="A86" s="234"/>
      <c r="B86" s="225" t="s">
        <v>189</v>
      </c>
      <c r="C86" s="332" t="s">
        <v>190</v>
      </c>
      <c r="D86" s="332"/>
      <c r="E86" s="332"/>
      <c r="F86" s="227" t="s">
        <v>191</v>
      </c>
      <c r="G86" s="243">
        <v>147</v>
      </c>
      <c r="H86" s="228"/>
      <c r="I86" s="243">
        <v>147</v>
      </c>
      <c r="J86" s="236"/>
      <c r="K86" s="228"/>
      <c r="L86" s="229">
        <v>18.670000000000002</v>
      </c>
      <c r="M86" s="228"/>
      <c r="N86" s="233">
        <v>877.25</v>
      </c>
      <c r="AF86" s="211"/>
      <c r="AG86" s="212"/>
      <c r="AH86" s="212"/>
      <c r="AL86" s="223" t="s">
        <v>190</v>
      </c>
      <c r="AN86" s="212"/>
    </row>
    <row r="87" spans="1:40" s="175" customFormat="1" ht="56.25" x14ac:dyDescent="0.25">
      <c r="A87" s="234"/>
      <c r="B87" s="225" t="s">
        <v>192</v>
      </c>
      <c r="C87" s="332" t="s">
        <v>193</v>
      </c>
      <c r="D87" s="332"/>
      <c r="E87" s="332"/>
      <c r="F87" s="227" t="s">
        <v>191</v>
      </c>
      <c r="G87" s="243">
        <v>134</v>
      </c>
      <c r="H87" s="230">
        <v>0.85</v>
      </c>
      <c r="I87" s="244">
        <v>113.9</v>
      </c>
      <c r="J87" s="236"/>
      <c r="K87" s="228"/>
      <c r="L87" s="229">
        <v>14.47</v>
      </c>
      <c r="M87" s="228"/>
      <c r="N87" s="233">
        <v>679.72</v>
      </c>
      <c r="AF87" s="211"/>
      <c r="AG87" s="212"/>
      <c r="AH87" s="212"/>
      <c r="AL87" s="223" t="s">
        <v>193</v>
      </c>
      <c r="AN87" s="212"/>
    </row>
    <row r="88" spans="1:40" s="175" customFormat="1" ht="15" x14ac:dyDescent="0.25">
      <c r="A88" s="245"/>
      <c r="B88" s="246"/>
      <c r="C88" s="333" t="s">
        <v>194</v>
      </c>
      <c r="D88" s="333"/>
      <c r="E88" s="333"/>
      <c r="F88" s="215"/>
      <c r="G88" s="216"/>
      <c r="H88" s="216"/>
      <c r="I88" s="216"/>
      <c r="J88" s="219"/>
      <c r="K88" s="216"/>
      <c r="L88" s="247">
        <v>75.430000000000007</v>
      </c>
      <c r="M88" s="239"/>
      <c r="N88" s="248">
        <v>2431.1</v>
      </c>
      <c r="AF88" s="211"/>
      <c r="AG88" s="212"/>
      <c r="AH88" s="212"/>
      <c r="AN88" s="212" t="s">
        <v>194</v>
      </c>
    </row>
    <row r="89" spans="1:40" s="175" customFormat="1" ht="34.5" x14ac:dyDescent="0.25">
      <c r="A89" s="213" t="s">
        <v>214</v>
      </c>
      <c r="B89" s="214" t="s">
        <v>211</v>
      </c>
      <c r="C89" s="333" t="s">
        <v>215</v>
      </c>
      <c r="D89" s="333"/>
      <c r="E89" s="333"/>
      <c r="F89" s="215" t="s">
        <v>208</v>
      </c>
      <c r="G89" s="216">
        <v>9.69E-2</v>
      </c>
      <c r="H89" s="217">
        <v>1</v>
      </c>
      <c r="I89" s="255">
        <v>9.69E-2</v>
      </c>
      <c r="J89" s="219"/>
      <c r="K89" s="216"/>
      <c r="L89" s="219"/>
      <c r="M89" s="216"/>
      <c r="N89" s="220"/>
      <c r="AF89" s="211"/>
      <c r="AG89" s="212"/>
      <c r="AH89" s="212" t="s">
        <v>215</v>
      </c>
      <c r="AN89" s="212"/>
    </row>
    <row r="90" spans="1:40" s="175" customFormat="1" ht="15" x14ac:dyDescent="0.25">
      <c r="A90" s="221"/>
      <c r="B90" s="222"/>
      <c r="C90" s="332" t="s">
        <v>216</v>
      </c>
      <c r="D90" s="332"/>
      <c r="E90" s="332"/>
      <c r="F90" s="332"/>
      <c r="G90" s="332"/>
      <c r="H90" s="332"/>
      <c r="I90" s="332"/>
      <c r="J90" s="332"/>
      <c r="K90" s="332"/>
      <c r="L90" s="332"/>
      <c r="M90" s="332"/>
      <c r="N90" s="334"/>
      <c r="AF90" s="211"/>
      <c r="AG90" s="212"/>
      <c r="AH90" s="212"/>
      <c r="AI90" s="223" t="s">
        <v>216</v>
      </c>
      <c r="AN90" s="212"/>
    </row>
    <row r="91" spans="1:40" s="175" customFormat="1" ht="68.25" x14ac:dyDescent="0.25">
      <c r="A91" s="224"/>
      <c r="B91" s="225" t="s">
        <v>175</v>
      </c>
      <c r="C91" s="328" t="s">
        <v>176</v>
      </c>
      <c r="D91" s="328"/>
      <c r="E91" s="328"/>
      <c r="F91" s="328"/>
      <c r="G91" s="328"/>
      <c r="H91" s="328"/>
      <c r="I91" s="328"/>
      <c r="J91" s="328"/>
      <c r="K91" s="328"/>
      <c r="L91" s="328"/>
      <c r="M91" s="328"/>
      <c r="N91" s="336"/>
      <c r="AF91" s="211"/>
      <c r="AG91" s="212"/>
      <c r="AH91" s="212"/>
      <c r="AJ91" s="223" t="s">
        <v>176</v>
      </c>
      <c r="AN91" s="212"/>
    </row>
    <row r="92" spans="1:40" s="175" customFormat="1" ht="15" x14ac:dyDescent="0.25">
      <c r="A92" s="226"/>
      <c r="B92" s="225" t="s">
        <v>62</v>
      </c>
      <c r="C92" s="332" t="s">
        <v>177</v>
      </c>
      <c r="D92" s="332"/>
      <c r="E92" s="332"/>
      <c r="F92" s="227"/>
      <c r="G92" s="228"/>
      <c r="H92" s="228"/>
      <c r="I92" s="228"/>
      <c r="J92" s="229">
        <v>103.12</v>
      </c>
      <c r="K92" s="230">
        <v>1.1499999999999999</v>
      </c>
      <c r="L92" s="229">
        <v>11.49</v>
      </c>
      <c r="M92" s="230">
        <v>46.99</v>
      </c>
      <c r="N92" s="233">
        <v>539.91999999999996</v>
      </c>
      <c r="AF92" s="211"/>
      <c r="AG92" s="212"/>
      <c r="AH92" s="212"/>
      <c r="AK92" s="223" t="s">
        <v>177</v>
      </c>
      <c r="AN92" s="212"/>
    </row>
    <row r="93" spans="1:40" s="175" customFormat="1" ht="15" x14ac:dyDescent="0.25">
      <c r="A93" s="226"/>
      <c r="B93" s="225" t="s">
        <v>178</v>
      </c>
      <c r="C93" s="332" t="s">
        <v>179</v>
      </c>
      <c r="D93" s="332"/>
      <c r="E93" s="332"/>
      <c r="F93" s="227"/>
      <c r="G93" s="228"/>
      <c r="H93" s="228"/>
      <c r="I93" s="228"/>
      <c r="J93" s="229">
        <v>407.65</v>
      </c>
      <c r="K93" s="230">
        <v>1.1499999999999999</v>
      </c>
      <c r="L93" s="229">
        <v>45.43</v>
      </c>
      <c r="M93" s="230">
        <v>14.01</v>
      </c>
      <c r="N93" s="233">
        <v>636.47</v>
      </c>
      <c r="AF93" s="211"/>
      <c r="AG93" s="212"/>
      <c r="AH93" s="212"/>
      <c r="AK93" s="223" t="s">
        <v>179</v>
      </c>
      <c r="AN93" s="212"/>
    </row>
    <row r="94" spans="1:40" s="175" customFormat="1" ht="15" x14ac:dyDescent="0.25">
      <c r="A94" s="226"/>
      <c r="B94" s="225" t="s">
        <v>180</v>
      </c>
      <c r="C94" s="332" t="s">
        <v>181</v>
      </c>
      <c r="D94" s="332"/>
      <c r="E94" s="332"/>
      <c r="F94" s="227"/>
      <c r="G94" s="228"/>
      <c r="H94" s="228"/>
      <c r="I94" s="228"/>
      <c r="J94" s="229">
        <v>50.3</v>
      </c>
      <c r="K94" s="230">
        <v>1.1499999999999999</v>
      </c>
      <c r="L94" s="229">
        <v>5.61</v>
      </c>
      <c r="M94" s="230">
        <v>46.99</v>
      </c>
      <c r="N94" s="233">
        <v>263.61</v>
      </c>
      <c r="AF94" s="211"/>
      <c r="AG94" s="212"/>
      <c r="AH94" s="212"/>
      <c r="AK94" s="223" t="s">
        <v>181</v>
      </c>
      <c r="AN94" s="212"/>
    </row>
    <row r="95" spans="1:40" s="175" customFormat="1" ht="15" x14ac:dyDescent="0.25">
      <c r="A95" s="234"/>
      <c r="B95" s="225"/>
      <c r="C95" s="332" t="s">
        <v>184</v>
      </c>
      <c r="D95" s="332"/>
      <c r="E95" s="332"/>
      <c r="F95" s="227" t="s">
        <v>185</v>
      </c>
      <c r="G95" s="230">
        <v>13.22</v>
      </c>
      <c r="H95" s="230">
        <v>1.1499999999999999</v>
      </c>
      <c r="I95" s="256">
        <v>1.4731707000000001</v>
      </c>
      <c r="J95" s="236"/>
      <c r="K95" s="228"/>
      <c r="L95" s="236"/>
      <c r="M95" s="228"/>
      <c r="N95" s="237"/>
      <c r="AF95" s="211"/>
      <c r="AG95" s="212"/>
      <c r="AH95" s="212"/>
      <c r="AL95" s="223" t="s">
        <v>184</v>
      </c>
      <c r="AN95" s="212"/>
    </row>
    <row r="96" spans="1:40" s="175" customFormat="1" ht="15" x14ac:dyDescent="0.25">
      <c r="A96" s="234"/>
      <c r="B96" s="225"/>
      <c r="C96" s="332" t="s">
        <v>186</v>
      </c>
      <c r="D96" s="332"/>
      <c r="E96" s="332"/>
      <c r="F96" s="227" t="s">
        <v>185</v>
      </c>
      <c r="G96" s="230">
        <v>3.79</v>
      </c>
      <c r="H96" s="230">
        <v>1.1499999999999999</v>
      </c>
      <c r="I96" s="256">
        <v>0.42233870000000001</v>
      </c>
      <c r="J96" s="236"/>
      <c r="K96" s="228"/>
      <c r="L96" s="236"/>
      <c r="M96" s="228"/>
      <c r="N96" s="237"/>
      <c r="AF96" s="211"/>
      <c r="AG96" s="212"/>
      <c r="AH96" s="212"/>
      <c r="AL96" s="223" t="s">
        <v>186</v>
      </c>
      <c r="AN96" s="212"/>
    </row>
    <row r="97" spans="1:40" s="175" customFormat="1" ht="15" x14ac:dyDescent="0.25">
      <c r="A97" s="226"/>
      <c r="B97" s="225"/>
      <c r="C97" s="335" t="s">
        <v>187</v>
      </c>
      <c r="D97" s="335"/>
      <c r="E97" s="335"/>
      <c r="F97" s="238"/>
      <c r="G97" s="239"/>
      <c r="H97" s="239"/>
      <c r="I97" s="239"/>
      <c r="J97" s="241">
        <v>510.77</v>
      </c>
      <c r="K97" s="239"/>
      <c r="L97" s="241">
        <v>56.92</v>
      </c>
      <c r="M97" s="239"/>
      <c r="N97" s="242">
        <v>1176.3900000000001</v>
      </c>
      <c r="AF97" s="211"/>
      <c r="AG97" s="212"/>
      <c r="AH97" s="212"/>
      <c r="AM97" s="223" t="s">
        <v>187</v>
      </c>
      <c r="AN97" s="212"/>
    </row>
    <row r="98" spans="1:40" s="175" customFormat="1" ht="15" x14ac:dyDescent="0.25">
      <c r="A98" s="234"/>
      <c r="B98" s="225"/>
      <c r="C98" s="332" t="s">
        <v>188</v>
      </c>
      <c r="D98" s="332"/>
      <c r="E98" s="332"/>
      <c r="F98" s="227"/>
      <c r="G98" s="228"/>
      <c r="H98" s="228"/>
      <c r="I98" s="228"/>
      <c r="J98" s="236"/>
      <c r="K98" s="228"/>
      <c r="L98" s="229">
        <v>17.100000000000001</v>
      </c>
      <c r="M98" s="228"/>
      <c r="N98" s="233">
        <v>803.53</v>
      </c>
      <c r="AF98" s="211"/>
      <c r="AG98" s="212"/>
      <c r="AH98" s="212"/>
      <c r="AL98" s="223" t="s">
        <v>188</v>
      </c>
      <c r="AN98" s="212"/>
    </row>
    <row r="99" spans="1:40" s="175" customFormat="1" ht="45" x14ac:dyDescent="0.25">
      <c r="A99" s="234"/>
      <c r="B99" s="225" t="s">
        <v>189</v>
      </c>
      <c r="C99" s="332" t="s">
        <v>190</v>
      </c>
      <c r="D99" s="332"/>
      <c r="E99" s="332"/>
      <c r="F99" s="227" t="s">
        <v>191</v>
      </c>
      <c r="G99" s="243">
        <v>147</v>
      </c>
      <c r="H99" s="228"/>
      <c r="I99" s="243">
        <v>147</v>
      </c>
      <c r="J99" s="236"/>
      <c r="K99" s="228"/>
      <c r="L99" s="229">
        <v>25.14</v>
      </c>
      <c r="M99" s="228"/>
      <c r="N99" s="231">
        <v>1181.19</v>
      </c>
      <c r="AF99" s="211"/>
      <c r="AG99" s="212"/>
      <c r="AH99" s="212"/>
      <c r="AL99" s="223" t="s">
        <v>190</v>
      </c>
      <c r="AN99" s="212"/>
    </row>
    <row r="100" spans="1:40" s="175" customFormat="1" ht="56.25" x14ac:dyDescent="0.25">
      <c r="A100" s="234"/>
      <c r="B100" s="225" t="s">
        <v>192</v>
      </c>
      <c r="C100" s="332" t="s">
        <v>193</v>
      </c>
      <c r="D100" s="332"/>
      <c r="E100" s="332"/>
      <c r="F100" s="227" t="s">
        <v>191</v>
      </c>
      <c r="G100" s="243">
        <v>134</v>
      </c>
      <c r="H100" s="230">
        <v>0.85</v>
      </c>
      <c r="I100" s="244">
        <v>113.9</v>
      </c>
      <c r="J100" s="236"/>
      <c r="K100" s="228"/>
      <c r="L100" s="229">
        <v>19.48</v>
      </c>
      <c r="M100" s="228"/>
      <c r="N100" s="233">
        <v>915.22</v>
      </c>
      <c r="AF100" s="211"/>
      <c r="AG100" s="212"/>
      <c r="AH100" s="212"/>
      <c r="AL100" s="223" t="s">
        <v>193</v>
      </c>
      <c r="AN100" s="212"/>
    </row>
    <row r="101" spans="1:40" s="175" customFormat="1" ht="15" x14ac:dyDescent="0.25">
      <c r="A101" s="245"/>
      <c r="B101" s="246"/>
      <c r="C101" s="333" t="s">
        <v>194</v>
      </c>
      <c r="D101" s="333"/>
      <c r="E101" s="333"/>
      <c r="F101" s="215"/>
      <c r="G101" s="216"/>
      <c r="H101" s="216"/>
      <c r="I101" s="216"/>
      <c r="J101" s="219"/>
      <c r="K101" s="216"/>
      <c r="L101" s="247">
        <v>101.54</v>
      </c>
      <c r="M101" s="239"/>
      <c r="N101" s="248">
        <v>3272.8</v>
      </c>
      <c r="AF101" s="211"/>
      <c r="AG101" s="212"/>
      <c r="AH101" s="212"/>
      <c r="AN101" s="212" t="s">
        <v>194</v>
      </c>
    </row>
    <row r="102" spans="1:40" s="175" customFormat="1" ht="45.75" x14ac:dyDescent="0.25">
      <c r="A102" s="213" t="s">
        <v>217</v>
      </c>
      <c r="B102" s="214" t="s">
        <v>218</v>
      </c>
      <c r="C102" s="333" t="s">
        <v>219</v>
      </c>
      <c r="D102" s="333"/>
      <c r="E102" s="333"/>
      <c r="F102" s="215" t="s">
        <v>208</v>
      </c>
      <c r="G102" s="216">
        <v>9.69E-2</v>
      </c>
      <c r="H102" s="217">
        <v>1</v>
      </c>
      <c r="I102" s="255">
        <v>9.69E-2</v>
      </c>
      <c r="J102" s="219"/>
      <c r="K102" s="216"/>
      <c r="L102" s="219"/>
      <c r="M102" s="216"/>
      <c r="N102" s="220"/>
      <c r="AF102" s="211"/>
      <c r="AG102" s="212"/>
      <c r="AH102" s="212" t="s">
        <v>219</v>
      </c>
      <c r="AN102" s="212"/>
    </row>
    <row r="103" spans="1:40" s="175" customFormat="1" ht="15" x14ac:dyDescent="0.25">
      <c r="A103" s="221"/>
      <c r="B103" s="222"/>
      <c r="C103" s="332" t="s">
        <v>216</v>
      </c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4"/>
      <c r="AF103" s="211"/>
      <c r="AG103" s="212"/>
      <c r="AH103" s="212"/>
      <c r="AI103" s="223" t="s">
        <v>216</v>
      </c>
      <c r="AN103" s="212"/>
    </row>
    <row r="104" spans="1:40" s="175" customFormat="1" ht="68.25" x14ac:dyDescent="0.25">
      <c r="A104" s="224"/>
      <c r="B104" s="225" t="s">
        <v>175</v>
      </c>
      <c r="C104" s="328" t="s">
        <v>176</v>
      </c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36"/>
      <c r="AF104" s="211"/>
      <c r="AG104" s="212"/>
      <c r="AH104" s="212"/>
      <c r="AJ104" s="223" t="s">
        <v>176</v>
      </c>
      <c r="AN104" s="212"/>
    </row>
    <row r="105" spans="1:40" s="175" customFormat="1" ht="15" x14ac:dyDescent="0.25">
      <c r="A105" s="226"/>
      <c r="B105" s="225" t="s">
        <v>62</v>
      </c>
      <c r="C105" s="332" t="s">
        <v>177</v>
      </c>
      <c r="D105" s="332"/>
      <c r="E105" s="332"/>
      <c r="F105" s="227"/>
      <c r="G105" s="228"/>
      <c r="H105" s="228"/>
      <c r="I105" s="228"/>
      <c r="J105" s="232">
        <v>2184</v>
      </c>
      <c r="K105" s="230">
        <v>1.1499999999999999</v>
      </c>
      <c r="L105" s="229">
        <v>243.37</v>
      </c>
      <c r="M105" s="230">
        <v>46.99</v>
      </c>
      <c r="N105" s="231">
        <v>11435.96</v>
      </c>
      <c r="AF105" s="211"/>
      <c r="AG105" s="212"/>
      <c r="AH105" s="212"/>
      <c r="AK105" s="223" t="s">
        <v>177</v>
      </c>
      <c r="AN105" s="212"/>
    </row>
    <row r="106" spans="1:40" s="175" customFormat="1" ht="15" x14ac:dyDescent="0.25">
      <c r="A106" s="234"/>
      <c r="B106" s="225"/>
      <c r="C106" s="332" t="s">
        <v>184</v>
      </c>
      <c r="D106" s="332"/>
      <c r="E106" s="332"/>
      <c r="F106" s="227" t="s">
        <v>185</v>
      </c>
      <c r="G106" s="243">
        <v>280</v>
      </c>
      <c r="H106" s="230">
        <v>1.1499999999999999</v>
      </c>
      <c r="I106" s="257">
        <v>31.201799999999999</v>
      </c>
      <c r="J106" s="236"/>
      <c r="K106" s="228"/>
      <c r="L106" s="236"/>
      <c r="M106" s="228"/>
      <c r="N106" s="237"/>
      <c r="AF106" s="211"/>
      <c r="AG106" s="212"/>
      <c r="AH106" s="212"/>
      <c r="AL106" s="223" t="s">
        <v>184</v>
      </c>
      <c r="AN106" s="212"/>
    </row>
    <row r="107" spans="1:40" s="175" customFormat="1" ht="15" x14ac:dyDescent="0.25">
      <c r="A107" s="226"/>
      <c r="B107" s="225"/>
      <c r="C107" s="335" t="s">
        <v>187</v>
      </c>
      <c r="D107" s="335"/>
      <c r="E107" s="335"/>
      <c r="F107" s="238"/>
      <c r="G107" s="239"/>
      <c r="H107" s="239"/>
      <c r="I107" s="239"/>
      <c r="J107" s="240">
        <v>2184</v>
      </c>
      <c r="K107" s="239"/>
      <c r="L107" s="241">
        <v>243.37</v>
      </c>
      <c r="M107" s="239"/>
      <c r="N107" s="242">
        <v>11435.96</v>
      </c>
      <c r="AF107" s="211"/>
      <c r="AG107" s="212"/>
      <c r="AH107" s="212"/>
      <c r="AM107" s="223" t="s">
        <v>187</v>
      </c>
      <c r="AN107" s="212"/>
    </row>
    <row r="108" spans="1:40" s="175" customFormat="1" ht="15" x14ac:dyDescent="0.25">
      <c r="A108" s="234"/>
      <c r="B108" s="225"/>
      <c r="C108" s="332" t="s">
        <v>188</v>
      </c>
      <c r="D108" s="332"/>
      <c r="E108" s="332"/>
      <c r="F108" s="227"/>
      <c r="G108" s="228"/>
      <c r="H108" s="228"/>
      <c r="I108" s="228"/>
      <c r="J108" s="236"/>
      <c r="K108" s="228"/>
      <c r="L108" s="229">
        <v>243.37</v>
      </c>
      <c r="M108" s="228"/>
      <c r="N108" s="231">
        <v>11435.96</v>
      </c>
      <c r="AF108" s="211"/>
      <c r="AG108" s="212"/>
      <c r="AH108" s="212"/>
      <c r="AL108" s="223" t="s">
        <v>188</v>
      </c>
      <c r="AN108" s="212"/>
    </row>
    <row r="109" spans="1:40" s="175" customFormat="1" ht="23.25" x14ac:dyDescent="0.25">
      <c r="A109" s="234"/>
      <c r="B109" s="225" t="s">
        <v>220</v>
      </c>
      <c r="C109" s="332" t="s">
        <v>221</v>
      </c>
      <c r="D109" s="332"/>
      <c r="E109" s="332"/>
      <c r="F109" s="227" t="s">
        <v>191</v>
      </c>
      <c r="G109" s="243">
        <v>89</v>
      </c>
      <c r="H109" s="228"/>
      <c r="I109" s="243">
        <v>89</v>
      </c>
      <c r="J109" s="236"/>
      <c r="K109" s="228"/>
      <c r="L109" s="229">
        <v>216.6</v>
      </c>
      <c r="M109" s="228"/>
      <c r="N109" s="231">
        <v>10178</v>
      </c>
      <c r="AF109" s="211"/>
      <c r="AG109" s="212"/>
      <c r="AH109" s="212"/>
      <c r="AL109" s="223" t="s">
        <v>221</v>
      </c>
      <c r="AN109" s="212"/>
    </row>
    <row r="110" spans="1:40" s="175" customFormat="1" ht="45" x14ac:dyDescent="0.25">
      <c r="A110" s="234"/>
      <c r="B110" s="225" t="s">
        <v>222</v>
      </c>
      <c r="C110" s="332" t="s">
        <v>223</v>
      </c>
      <c r="D110" s="332"/>
      <c r="E110" s="332"/>
      <c r="F110" s="227" t="s">
        <v>191</v>
      </c>
      <c r="G110" s="243">
        <v>40</v>
      </c>
      <c r="H110" s="230">
        <v>0.85</v>
      </c>
      <c r="I110" s="243">
        <v>34</v>
      </c>
      <c r="J110" s="236"/>
      <c r="K110" s="228"/>
      <c r="L110" s="229">
        <v>82.75</v>
      </c>
      <c r="M110" s="228"/>
      <c r="N110" s="231">
        <v>3888.23</v>
      </c>
      <c r="AF110" s="211"/>
      <c r="AG110" s="212"/>
      <c r="AH110" s="212"/>
      <c r="AL110" s="223" t="s">
        <v>223</v>
      </c>
      <c r="AN110" s="212"/>
    </row>
    <row r="111" spans="1:40" s="175" customFormat="1" ht="15" x14ac:dyDescent="0.25">
      <c r="A111" s="245"/>
      <c r="B111" s="246"/>
      <c r="C111" s="333" t="s">
        <v>194</v>
      </c>
      <c r="D111" s="333"/>
      <c r="E111" s="333"/>
      <c r="F111" s="215"/>
      <c r="G111" s="216"/>
      <c r="H111" s="216"/>
      <c r="I111" s="216"/>
      <c r="J111" s="219"/>
      <c r="K111" s="216"/>
      <c r="L111" s="247">
        <v>542.72</v>
      </c>
      <c r="M111" s="239"/>
      <c r="N111" s="248">
        <v>25502.19</v>
      </c>
      <c r="AF111" s="211"/>
      <c r="AG111" s="212"/>
      <c r="AH111" s="212"/>
      <c r="AN111" s="212" t="s">
        <v>194</v>
      </c>
    </row>
    <row r="112" spans="1:40" s="175" customFormat="1" ht="45.75" x14ac:dyDescent="0.25">
      <c r="A112" s="213" t="s">
        <v>224</v>
      </c>
      <c r="B112" s="214" t="s">
        <v>225</v>
      </c>
      <c r="C112" s="333" t="s">
        <v>226</v>
      </c>
      <c r="D112" s="333"/>
      <c r="E112" s="333"/>
      <c r="F112" s="215" t="s">
        <v>173</v>
      </c>
      <c r="G112" s="216">
        <v>7.1999999999999998E-3</v>
      </c>
      <c r="H112" s="217">
        <v>1</v>
      </c>
      <c r="I112" s="255">
        <v>7.1999999999999998E-3</v>
      </c>
      <c r="J112" s="219"/>
      <c r="K112" s="216"/>
      <c r="L112" s="219"/>
      <c r="M112" s="216"/>
      <c r="N112" s="220"/>
      <c r="AF112" s="211"/>
      <c r="AG112" s="212"/>
      <c r="AH112" s="212" t="s">
        <v>226</v>
      </c>
      <c r="AN112" s="212"/>
    </row>
    <row r="113" spans="1:40" s="175" customFormat="1" ht="15" x14ac:dyDescent="0.25">
      <c r="A113" s="221"/>
      <c r="B113" s="222"/>
      <c r="C113" s="332" t="s">
        <v>227</v>
      </c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4"/>
      <c r="AF113" s="211"/>
      <c r="AG113" s="212"/>
      <c r="AH113" s="212"/>
      <c r="AI113" s="223" t="s">
        <v>227</v>
      </c>
      <c r="AN113" s="212"/>
    </row>
    <row r="114" spans="1:40" s="175" customFormat="1" ht="23.25" x14ac:dyDescent="0.25">
      <c r="A114" s="224"/>
      <c r="B114" s="225" t="s">
        <v>228</v>
      </c>
      <c r="C114" s="328" t="s">
        <v>229</v>
      </c>
      <c r="D114" s="328"/>
      <c r="E114" s="328"/>
      <c r="F114" s="328"/>
      <c r="G114" s="328"/>
      <c r="H114" s="328"/>
      <c r="I114" s="328"/>
      <c r="J114" s="328"/>
      <c r="K114" s="328"/>
      <c r="L114" s="328"/>
      <c r="M114" s="328"/>
      <c r="N114" s="336"/>
      <c r="AF114" s="211"/>
      <c r="AG114" s="212"/>
      <c r="AH114" s="212"/>
      <c r="AJ114" s="223" t="s">
        <v>229</v>
      </c>
      <c r="AN114" s="212"/>
    </row>
    <row r="115" spans="1:40" s="175" customFormat="1" ht="68.25" x14ac:dyDescent="0.25">
      <c r="A115" s="224"/>
      <c r="B115" s="225" t="s">
        <v>175</v>
      </c>
      <c r="C115" s="328" t="s">
        <v>176</v>
      </c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36"/>
      <c r="AF115" s="211"/>
      <c r="AG115" s="212"/>
      <c r="AH115" s="212"/>
      <c r="AJ115" s="223" t="s">
        <v>176</v>
      </c>
      <c r="AN115" s="212"/>
    </row>
    <row r="116" spans="1:40" s="175" customFormat="1" ht="15" x14ac:dyDescent="0.25">
      <c r="A116" s="226"/>
      <c r="B116" s="225" t="s">
        <v>62</v>
      </c>
      <c r="C116" s="332" t="s">
        <v>177</v>
      </c>
      <c r="D116" s="332"/>
      <c r="E116" s="332"/>
      <c r="F116" s="227"/>
      <c r="G116" s="228"/>
      <c r="H116" s="228"/>
      <c r="I116" s="228"/>
      <c r="J116" s="229">
        <v>333.24</v>
      </c>
      <c r="K116" s="257">
        <v>1.3225</v>
      </c>
      <c r="L116" s="229">
        <v>3.17</v>
      </c>
      <c r="M116" s="230">
        <v>46.99</v>
      </c>
      <c r="N116" s="233">
        <v>148.96</v>
      </c>
      <c r="AF116" s="211"/>
      <c r="AG116" s="212"/>
      <c r="AH116" s="212"/>
      <c r="AK116" s="223" t="s">
        <v>177</v>
      </c>
      <c r="AN116" s="212"/>
    </row>
    <row r="117" spans="1:40" s="175" customFormat="1" ht="15" x14ac:dyDescent="0.25">
      <c r="A117" s="226"/>
      <c r="B117" s="225" t="s">
        <v>178</v>
      </c>
      <c r="C117" s="332" t="s">
        <v>179</v>
      </c>
      <c r="D117" s="332"/>
      <c r="E117" s="332"/>
      <c r="F117" s="227"/>
      <c r="G117" s="228"/>
      <c r="H117" s="228"/>
      <c r="I117" s="228"/>
      <c r="J117" s="229">
        <v>12.83</v>
      </c>
      <c r="K117" s="257">
        <v>1.4375</v>
      </c>
      <c r="L117" s="229">
        <v>0.13</v>
      </c>
      <c r="M117" s="230">
        <v>14.01</v>
      </c>
      <c r="N117" s="233">
        <v>1.82</v>
      </c>
      <c r="AF117" s="211"/>
      <c r="AG117" s="212"/>
      <c r="AH117" s="212"/>
      <c r="AK117" s="223" t="s">
        <v>179</v>
      </c>
      <c r="AN117" s="212"/>
    </row>
    <row r="118" spans="1:40" s="175" customFormat="1" ht="15" x14ac:dyDescent="0.25">
      <c r="A118" s="226"/>
      <c r="B118" s="225" t="s">
        <v>180</v>
      </c>
      <c r="C118" s="332" t="s">
        <v>181</v>
      </c>
      <c r="D118" s="332"/>
      <c r="E118" s="332"/>
      <c r="F118" s="227"/>
      <c r="G118" s="228"/>
      <c r="H118" s="228"/>
      <c r="I118" s="228"/>
      <c r="J118" s="229">
        <v>0.34</v>
      </c>
      <c r="K118" s="257">
        <v>1.4375</v>
      </c>
      <c r="L118" s="229">
        <v>0</v>
      </c>
      <c r="M118" s="230">
        <v>46.99</v>
      </c>
      <c r="N118" s="237"/>
      <c r="AF118" s="211"/>
      <c r="AG118" s="212"/>
      <c r="AH118" s="212"/>
      <c r="AK118" s="223" t="s">
        <v>181</v>
      </c>
      <c r="AN118" s="212"/>
    </row>
    <row r="119" spans="1:40" s="175" customFormat="1" ht="15" x14ac:dyDescent="0.25">
      <c r="A119" s="226"/>
      <c r="B119" s="225" t="s">
        <v>182</v>
      </c>
      <c r="C119" s="332" t="s">
        <v>183</v>
      </c>
      <c r="D119" s="332"/>
      <c r="E119" s="332"/>
      <c r="F119" s="227"/>
      <c r="G119" s="228"/>
      <c r="H119" s="228"/>
      <c r="I119" s="228"/>
      <c r="J119" s="229">
        <v>723.5</v>
      </c>
      <c r="K119" s="228"/>
      <c r="L119" s="229">
        <v>5.21</v>
      </c>
      <c r="M119" s="230">
        <v>8.75</v>
      </c>
      <c r="N119" s="233">
        <v>45.59</v>
      </c>
      <c r="AF119" s="211"/>
      <c r="AG119" s="212"/>
      <c r="AH119" s="212"/>
      <c r="AK119" s="223" t="s">
        <v>183</v>
      </c>
      <c r="AN119" s="212"/>
    </row>
    <row r="120" spans="1:40" s="175" customFormat="1" ht="15" x14ac:dyDescent="0.25">
      <c r="A120" s="234"/>
      <c r="B120" s="225"/>
      <c r="C120" s="332" t="s">
        <v>184</v>
      </c>
      <c r="D120" s="332"/>
      <c r="E120" s="332"/>
      <c r="F120" s="227" t="s">
        <v>185</v>
      </c>
      <c r="G120" s="230">
        <v>34.64</v>
      </c>
      <c r="H120" s="257">
        <v>1.3225</v>
      </c>
      <c r="I120" s="256">
        <v>0.32984210000000003</v>
      </c>
      <c r="J120" s="236"/>
      <c r="K120" s="228"/>
      <c r="L120" s="236"/>
      <c r="M120" s="228"/>
      <c r="N120" s="237"/>
      <c r="AF120" s="211"/>
      <c r="AG120" s="212"/>
      <c r="AH120" s="212"/>
      <c r="AL120" s="223" t="s">
        <v>184</v>
      </c>
      <c r="AN120" s="212"/>
    </row>
    <row r="121" spans="1:40" s="175" customFormat="1" ht="15" x14ac:dyDescent="0.25">
      <c r="A121" s="234"/>
      <c r="B121" s="225"/>
      <c r="C121" s="332" t="s">
        <v>186</v>
      </c>
      <c r="D121" s="332"/>
      <c r="E121" s="332"/>
      <c r="F121" s="227" t="s">
        <v>185</v>
      </c>
      <c r="G121" s="230">
        <v>0.03</v>
      </c>
      <c r="H121" s="257">
        <v>1.4375</v>
      </c>
      <c r="I121" s="256">
        <v>3.1050000000000001E-4</v>
      </c>
      <c r="J121" s="236"/>
      <c r="K121" s="228"/>
      <c r="L121" s="236"/>
      <c r="M121" s="228"/>
      <c r="N121" s="237"/>
      <c r="AF121" s="211"/>
      <c r="AG121" s="212"/>
      <c r="AH121" s="212"/>
      <c r="AL121" s="223" t="s">
        <v>186</v>
      </c>
      <c r="AN121" s="212"/>
    </row>
    <row r="122" spans="1:40" s="175" customFormat="1" ht="15" x14ac:dyDescent="0.25">
      <c r="A122" s="226"/>
      <c r="B122" s="225"/>
      <c r="C122" s="335" t="s">
        <v>187</v>
      </c>
      <c r="D122" s="335"/>
      <c r="E122" s="335"/>
      <c r="F122" s="238"/>
      <c r="G122" s="239"/>
      <c r="H122" s="239"/>
      <c r="I122" s="239"/>
      <c r="J122" s="240">
        <v>1069.57</v>
      </c>
      <c r="K122" s="239"/>
      <c r="L122" s="241">
        <v>8.51</v>
      </c>
      <c r="M122" s="239"/>
      <c r="N122" s="254">
        <v>196.37</v>
      </c>
      <c r="AF122" s="211"/>
      <c r="AG122" s="212"/>
      <c r="AH122" s="212"/>
      <c r="AM122" s="223" t="s">
        <v>187</v>
      </c>
      <c r="AN122" s="212"/>
    </row>
    <row r="123" spans="1:40" s="175" customFormat="1" ht="15" x14ac:dyDescent="0.25">
      <c r="A123" s="234"/>
      <c r="B123" s="225"/>
      <c r="C123" s="332" t="s">
        <v>188</v>
      </c>
      <c r="D123" s="332"/>
      <c r="E123" s="332"/>
      <c r="F123" s="227"/>
      <c r="G123" s="228"/>
      <c r="H123" s="228"/>
      <c r="I123" s="228"/>
      <c r="J123" s="236"/>
      <c r="K123" s="228"/>
      <c r="L123" s="229">
        <v>3.17</v>
      </c>
      <c r="M123" s="228"/>
      <c r="N123" s="233">
        <v>148.96</v>
      </c>
      <c r="AF123" s="211"/>
      <c r="AG123" s="212"/>
      <c r="AH123" s="212"/>
      <c r="AL123" s="223" t="s">
        <v>188</v>
      </c>
      <c r="AN123" s="212"/>
    </row>
    <row r="124" spans="1:40" s="175" customFormat="1" ht="22.5" x14ac:dyDescent="0.25">
      <c r="A124" s="234"/>
      <c r="B124" s="225" t="s">
        <v>230</v>
      </c>
      <c r="C124" s="332" t="s">
        <v>231</v>
      </c>
      <c r="D124" s="332"/>
      <c r="E124" s="332"/>
      <c r="F124" s="227" t="s">
        <v>191</v>
      </c>
      <c r="G124" s="243">
        <v>93</v>
      </c>
      <c r="H124" s="228"/>
      <c r="I124" s="243">
        <v>93</v>
      </c>
      <c r="J124" s="236"/>
      <c r="K124" s="228"/>
      <c r="L124" s="229">
        <v>2.95</v>
      </c>
      <c r="M124" s="228"/>
      <c r="N124" s="233">
        <v>138.53</v>
      </c>
      <c r="AF124" s="211"/>
      <c r="AG124" s="212"/>
      <c r="AH124" s="212"/>
      <c r="AL124" s="223" t="s">
        <v>231</v>
      </c>
      <c r="AN124" s="212"/>
    </row>
    <row r="125" spans="1:40" s="175" customFormat="1" ht="45" x14ac:dyDescent="0.25">
      <c r="A125" s="234"/>
      <c r="B125" s="225" t="s">
        <v>232</v>
      </c>
      <c r="C125" s="332" t="s">
        <v>233</v>
      </c>
      <c r="D125" s="332"/>
      <c r="E125" s="332"/>
      <c r="F125" s="227" t="s">
        <v>191</v>
      </c>
      <c r="G125" s="243">
        <v>62</v>
      </c>
      <c r="H125" s="230">
        <v>0.85</v>
      </c>
      <c r="I125" s="244">
        <v>52.7</v>
      </c>
      <c r="J125" s="236"/>
      <c r="K125" s="228"/>
      <c r="L125" s="229">
        <v>1.67</v>
      </c>
      <c r="M125" s="228"/>
      <c r="N125" s="233">
        <v>78.5</v>
      </c>
      <c r="AF125" s="211"/>
      <c r="AG125" s="212"/>
      <c r="AH125" s="212"/>
      <c r="AL125" s="223" t="s">
        <v>233</v>
      </c>
      <c r="AN125" s="212"/>
    </row>
    <row r="126" spans="1:40" s="175" customFormat="1" ht="15" x14ac:dyDescent="0.25">
      <c r="A126" s="245"/>
      <c r="B126" s="246"/>
      <c r="C126" s="333" t="s">
        <v>194</v>
      </c>
      <c r="D126" s="333"/>
      <c r="E126" s="333"/>
      <c r="F126" s="215"/>
      <c r="G126" s="216"/>
      <c r="H126" s="216"/>
      <c r="I126" s="216"/>
      <c r="J126" s="219"/>
      <c r="K126" s="216"/>
      <c r="L126" s="247">
        <v>13.13</v>
      </c>
      <c r="M126" s="239"/>
      <c r="N126" s="251">
        <v>413.4</v>
      </c>
      <c r="AF126" s="211"/>
      <c r="AG126" s="212"/>
      <c r="AH126" s="212"/>
      <c r="AN126" s="212" t="s">
        <v>194</v>
      </c>
    </row>
    <row r="127" spans="1:40" s="175" customFormat="1" ht="23.25" x14ac:dyDescent="0.25">
      <c r="A127" s="213" t="s">
        <v>234</v>
      </c>
      <c r="B127" s="214" t="s">
        <v>235</v>
      </c>
      <c r="C127" s="333" t="s">
        <v>236</v>
      </c>
      <c r="D127" s="333"/>
      <c r="E127" s="333"/>
      <c r="F127" s="215" t="s">
        <v>237</v>
      </c>
      <c r="G127" s="216">
        <v>1.2500000000000001E-2</v>
      </c>
      <c r="H127" s="217">
        <v>1</v>
      </c>
      <c r="I127" s="255">
        <v>1.2500000000000001E-2</v>
      </c>
      <c r="J127" s="219"/>
      <c r="K127" s="216"/>
      <c r="L127" s="219"/>
      <c r="M127" s="216"/>
      <c r="N127" s="220"/>
      <c r="AF127" s="211"/>
      <c r="AG127" s="212"/>
      <c r="AH127" s="212" t="s">
        <v>236</v>
      </c>
      <c r="AN127" s="212"/>
    </row>
    <row r="128" spans="1:40" s="175" customFormat="1" ht="15" x14ac:dyDescent="0.25">
      <c r="A128" s="221"/>
      <c r="B128" s="222"/>
      <c r="C128" s="332" t="s">
        <v>238</v>
      </c>
      <c r="D128" s="332"/>
      <c r="E128" s="332"/>
      <c r="F128" s="332"/>
      <c r="G128" s="332"/>
      <c r="H128" s="332"/>
      <c r="I128" s="332"/>
      <c r="J128" s="332"/>
      <c r="K128" s="332"/>
      <c r="L128" s="332"/>
      <c r="M128" s="332"/>
      <c r="N128" s="334"/>
      <c r="AF128" s="211"/>
      <c r="AG128" s="212"/>
      <c r="AH128" s="212"/>
      <c r="AI128" s="223" t="s">
        <v>238</v>
      </c>
      <c r="AN128" s="212"/>
    </row>
    <row r="129" spans="1:40" s="175" customFormat="1" ht="23.25" x14ac:dyDescent="0.25">
      <c r="A129" s="224"/>
      <c r="B129" s="225" t="s">
        <v>228</v>
      </c>
      <c r="C129" s="328" t="s">
        <v>229</v>
      </c>
      <c r="D129" s="328"/>
      <c r="E129" s="328"/>
      <c r="F129" s="328"/>
      <c r="G129" s="328"/>
      <c r="H129" s="328"/>
      <c r="I129" s="328"/>
      <c r="J129" s="328"/>
      <c r="K129" s="328"/>
      <c r="L129" s="328"/>
      <c r="M129" s="328"/>
      <c r="N129" s="336"/>
      <c r="AF129" s="211"/>
      <c r="AG129" s="212"/>
      <c r="AH129" s="212"/>
      <c r="AJ129" s="223" t="s">
        <v>229</v>
      </c>
      <c r="AN129" s="212"/>
    </row>
    <row r="130" spans="1:40" s="175" customFormat="1" ht="68.25" x14ac:dyDescent="0.25">
      <c r="A130" s="224"/>
      <c r="B130" s="225" t="s">
        <v>175</v>
      </c>
      <c r="C130" s="328" t="s">
        <v>176</v>
      </c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36"/>
      <c r="AF130" s="211"/>
      <c r="AG130" s="212"/>
      <c r="AH130" s="212"/>
      <c r="AJ130" s="223" t="s">
        <v>176</v>
      </c>
      <c r="AN130" s="212"/>
    </row>
    <row r="131" spans="1:40" s="175" customFormat="1" ht="15" x14ac:dyDescent="0.25">
      <c r="A131" s="226"/>
      <c r="B131" s="225" t="s">
        <v>62</v>
      </c>
      <c r="C131" s="332" t="s">
        <v>177</v>
      </c>
      <c r="D131" s="332"/>
      <c r="E131" s="332"/>
      <c r="F131" s="227"/>
      <c r="G131" s="228"/>
      <c r="H131" s="228"/>
      <c r="I131" s="228"/>
      <c r="J131" s="229">
        <v>657.76</v>
      </c>
      <c r="K131" s="257">
        <v>1.3225</v>
      </c>
      <c r="L131" s="229">
        <v>10.87</v>
      </c>
      <c r="M131" s="230">
        <v>46.99</v>
      </c>
      <c r="N131" s="233">
        <v>510.78</v>
      </c>
      <c r="AF131" s="211"/>
      <c r="AG131" s="212"/>
      <c r="AH131" s="212"/>
      <c r="AK131" s="223" t="s">
        <v>177</v>
      </c>
      <c r="AN131" s="212"/>
    </row>
    <row r="132" spans="1:40" s="175" customFormat="1" ht="15" x14ac:dyDescent="0.25">
      <c r="A132" s="226"/>
      <c r="B132" s="225" t="s">
        <v>178</v>
      </c>
      <c r="C132" s="332" t="s">
        <v>179</v>
      </c>
      <c r="D132" s="332"/>
      <c r="E132" s="332"/>
      <c r="F132" s="227"/>
      <c r="G132" s="228"/>
      <c r="H132" s="228"/>
      <c r="I132" s="228"/>
      <c r="J132" s="232">
        <v>13775.43</v>
      </c>
      <c r="K132" s="257">
        <v>1.4375</v>
      </c>
      <c r="L132" s="229">
        <v>247.53</v>
      </c>
      <c r="M132" s="230">
        <v>14.01</v>
      </c>
      <c r="N132" s="231">
        <v>3467.9</v>
      </c>
      <c r="AF132" s="211"/>
      <c r="AG132" s="212"/>
      <c r="AH132" s="212"/>
      <c r="AK132" s="223" t="s">
        <v>179</v>
      </c>
      <c r="AN132" s="212"/>
    </row>
    <row r="133" spans="1:40" s="175" customFormat="1" ht="15" x14ac:dyDescent="0.25">
      <c r="A133" s="226"/>
      <c r="B133" s="225" t="s">
        <v>180</v>
      </c>
      <c r="C133" s="332" t="s">
        <v>181</v>
      </c>
      <c r="D133" s="332"/>
      <c r="E133" s="332"/>
      <c r="F133" s="227"/>
      <c r="G133" s="228"/>
      <c r="H133" s="228"/>
      <c r="I133" s="228"/>
      <c r="J133" s="229">
        <v>462.96</v>
      </c>
      <c r="K133" s="257">
        <v>1.4375</v>
      </c>
      <c r="L133" s="229">
        <v>8.32</v>
      </c>
      <c r="M133" s="230">
        <v>46.99</v>
      </c>
      <c r="N133" s="233">
        <v>390.96</v>
      </c>
      <c r="AF133" s="211"/>
      <c r="AG133" s="212"/>
      <c r="AH133" s="212"/>
      <c r="AK133" s="223" t="s">
        <v>181</v>
      </c>
      <c r="AN133" s="212"/>
    </row>
    <row r="134" spans="1:40" s="175" customFormat="1" ht="15" x14ac:dyDescent="0.25">
      <c r="A134" s="234"/>
      <c r="B134" s="225"/>
      <c r="C134" s="332" t="s">
        <v>184</v>
      </c>
      <c r="D134" s="332"/>
      <c r="E134" s="332"/>
      <c r="F134" s="227" t="s">
        <v>185</v>
      </c>
      <c r="G134" s="230">
        <v>72.52</v>
      </c>
      <c r="H134" s="257">
        <v>1.3225</v>
      </c>
      <c r="I134" s="256">
        <v>1.1988463</v>
      </c>
      <c r="J134" s="236"/>
      <c r="K134" s="228"/>
      <c r="L134" s="236"/>
      <c r="M134" s="228"/>
      <c r="N134" s="237"/>
      <c r="AF134" s="211"/>
      <c r="AG134" s="212"/>
      <c r="AH134" s="212"/>
      <c r="AL134" s="223" t="s">
        <v>184</v>
      </c>
      <c r="AN134" s="212"/>
    </row>
    <row r="135" spans="1:40" s="175" customFormat="1" ht="15" x14ac:dyDescent="0.25">
      <c r="A135" s="234"/>
      <c r="B135" s="225"/>
      <c r="C135" s="332" t="s">
        <v>186</v>
      </c>
      <c r="D135" s="332"/>
      <c r="E135" s="332"/>
      <c r="F135" s="227" t="s">
        <v>185</v>
      </c>
      <c r="G135" s="244">
        <v>31.4</v>
      </c>
      <c r="H135" s="257">
        <v>1.4375</v>
      </c>
      <c r="I135" s="256">
        <v>0.56421880000000002</v>
      </c>
      <c r="J135" s="236"/>
      <c r="K135" s="228"/>
      <c r="L135" s="236"/>
      <c r="M135" s="228"/>
      <c r="N135" s="237"/>
      <c r="AF135" s="211"/>
      <c r="AG135" s="212"/>
      <c r="AH135" s="212"/>
      <c r="AL135" s="223" t="s">
        <v>186</v>
      </c>
      <c r="AN135" s="212"/>
    </row>
    <row r="136" spans="1:40" s="175" customFormat="1" ht="15" x14ac:dyDescent="0.25">
      <c r="A136" s="226"/>
      <c r="B136" s="225"/>
      <c r="C136" s="335" t="s">
        <v>187</v>
      </c>
      <c r="D136" s="335"/>
      <c r="E136" s="335"/>
      <c r="F136" s="238"/>
      <c r="G136" s="239"/>
      <c r="H136" s="239"/>
      <c r="I136" s="239"/>
      <c r="J136" s="240">
        <v>14433.19</v>
      </c>
      <c r="K136" s="239"/>
      <c r="L136" s="241">
        <v>258.39999999999998</v>
      </c>
      <c r="M136" s="239"/>
      <c r="N136" s="242">
        <v>3978.68</v>
      </c>
      <c r="AF136" s="211"/>
      <c r="AG136" s="212"/>
      <c r="AH136" s="212"/>
      <c r="AM136" s="223" t="s">
        <v>187</v>
      </c>
      <c r="AN136" s="212"/>
    </row>
    <row r="137" spans="1:40" s="175" customFormat="1" ht="15" x14ac:dyDescent="0.25">
      <c r="A137" s="234"/>
      <c r="B137" s="225"/>
      <c r="C137" s="332" t="s">
        <v>188</v>
      </c>
      <c r="D137" s="332"/>
      <c r="E137" s="332"/>
      <c r="F137" s="227"/>
      <c r="G137" s="228"/>
      <c r="H137" s="228"/>
      <c r="I137" s="228"/>
      <c r="J137" s="236"/>
      <c r="K137" s="228"/>
      <c r="L137" s="229">
        <v>19.190000000000001</v>
      </c>
      <c r="M137" s="228"/>
      <c r="N137" s="233">
        <v>901.74</v>
      </c>
      <c r="AF137" s="211"/>
      <c r="AG137" s="212"/>
      <c r="AH137" s="212"/>
      <c r="AL137" s="223" t="s">
        <v>188</v>
      </c>
      <c r="AN137" s="212"/>
    </row>
    <row r="138" spans="1:40" s="175" customFormat="1" ht="22.5" x14ac:dyDescent="0.25">
      <c r="A138" s="234"/>
      <c r="B138" s="225" t="s">
        <v>239</v>
      </c>
      <c r="C138" s="332" t="s">
        <v>240</v>
      </c>
      <c r="D138" s="332"/>
      <c r="E138" s="332"/>
      <c r="F138" s="227" t="s">
        <v>191</v>
      </c>
      <c r="G138" s="243">
        <v>109</v>
      </c>
      <c r="H138" s="228"/>
      <c r="I138" s="243">
        <v>109</v>
      </c>
      <c r="J138" s="236"/>
      <c r="K138" s="228"/>
      <c r="L138" s="229">
        <v>20.92</v>
      </c>
      <c r="M138" s="228"/>
      <c r="N138" s="233">
        <v>982.9</v>
      </c>
      <c r="AF138" s="211"/>
      <c r="AG138" s="212"/>
      <c r="AH138" s="212"/>
      <c r="AL138" s="223" t="s">
        <v>240</v>
      </c>
      <c r="AN138" s="212"/>
    </row>
    <row r="139" spans="1:40" s="175" customFormat="1" ht="45" x14ac:dyDescent="0.25">
      <c r="A139" s="234"/>
      <c r="B139" s="225" t="s">
        <v>241</v>
      </c>
      <c r="C139" s="332" t="s">
        <v>242</v>
      </c>
      <c r="D139" s="332"/>
      <c r="E139" s="332"/>
      <c r="F139" s="227" t="s">
        <v>191</v>
      </c>
      <c r="G139" s="243">
        <v>65</v>
      </c>
      <c r="H139" s="230">
        <v>0.85</v>
      </c>
      <c r="I139" s="230">
        <v>55.25</v>
      </c>
      <c r="J139" s="236"/>
      <c r="K139" s="228"/>
      <c r="L139" s="229">
        <v>10.6</v>
      </c>
      <c r="M139" s="228"/>
      <c r="N139" s="233">
        <v>498.21</v>
      </c>
      <c r="AF139" s="211"/>
      <c r="AG139" s="212"/>
      <c r="AH139" s="212"/>
      <c r="AL139" s="223" t="s">
        <v>242</v>
      </c>
      <c r="AN139" s="212"/>
    </row>
    <row r="140" spans="1:40" s="175" customFormat="1" ht="15" x14ac:dyDescent="0.25">
      <c r="A140" s="245"/>
      <c r="B140" s="246"/>
      <c r="C140" s="333" t="s">
        <v>194</v>
      </c>
      <c r="D140" s="333"/>
      <c r="E140" s="333"/>
      <c r="F140" s="215"/>
      <c r="G140" s="216"/>
      <c r="H140" s="216"/>
      <c r="I140" s="216"/>
      <c r="J140" s="219"/>
      <c r="K140" s="216"/>
      <c r="L140" s="247">
        <v>289.92</v>
      </c>
      <c r="M140" s="239"/>
      <c r="N140" s="248">
        <v>5459.79</v>
      </c>
      <c r="AF140" s="211"/>
      <c r="AG140" s="212"/>
      <c r="AH140" s="212"/>
      <c r="AN140" s="212" t="s">
        <v>194</v>
      </c>
    </row>
    <row r="141" spans="1:40" s="175" customFormat="1" ht="45.75" x14ac:dyDescent="0.25">
      <c r="A141" s="213" t="s">
        <v>243</v>
      </c>
      <c r="B141" s="214" t="s">
        <v>211</v>
      </c>
      <c r="C141" s="333" t="s">
        <v>244</v>
      </c>
      <c r="D141" s="333"/>
      <c r="E141" s="333"/>
      <c r="F141" s="215" t="s">
        <v>208</v>
      </c>
      <c r="G141" s="216">
        <v>3.0249999999999999E-2</v>
      </c>
      <c r="H141" s="217">
        <v>1</v>
      </c>
      <c r="I141" s="258">
        <v>3.0249999999999999E-2</v>
      </c>
      <c r="J141" s="219"/>
      <c r="K141" s="216"/>
      <c r="L141" s="219"/>
      <c r="M141" s="216"/>
      <c r="N141" s="220"/>
      <c r="AF141" s="211"/>
      <c r="AG141" s="212"/>
      <c r="AH141" s="212" t="s">
        <v>244</v>
      </c>
      <c r="AN141" s="212"/>
    </row>
    <row r="142" spans="1:40" s="175" customFormat="1" ht="15" x14ac:dyDescent="0.25">
      <c r="A142" s="221"/>
      <c r="B142" s="222"/>
      <c r="C142" s="332" t="s">
        <v>245</v>
      </c>
      <c r="D142" s="332"/>
      <c r="E142" s="332"/>
      <c r="F142" s="332"/>
      <c r="G142" s="332"/>
      <c r="H142" s="332"/>
      <c r="I142" s="332"/>
      <c r="J142" s="332"/>
      <c r="K142" s="332"/>
      <c r="L142" s="332"/>
      <c r="M142" s="332"/>
      <c r="N142" s="334"/>
      <c r="AF142" s="211"/>
      <c r="AG142" s="212"/>
      <c r="AH142" s="212"/>
      <c r="AI142" s="223" t="s">
        <v>245</v>
      </c>
      <c r="AN142" s="212"/>
    </row>
    <row r="143" spans="1:40" s="175" customFormat="1" ht="68.25" x14ac:dyDescent="0.25">
      <c r="A143" s="224"/>
      <c r="B143" s="225" t="s">
        <v>175</v>
      </c>
      <c r="C143" s="328" t="s">
        <v>176</v>
      </c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36"/>
      <c r="AF143" s="211"/>
      <c r="AG143" s="212"/>
      <c r="AH143" s="212"/>
      <c r="AJ143" s="223" t="s">
        <v>176</v>
      </c>
      <c r="AN143" s="212"/>
    </row>
    <row r="144" spans="1:40" s="175" customFormat="1" ht="15" x14ac:dyDescent="0.25">
      <c r="A144" s="226"/>
      <c r="B144" s="225" t="s">
        <v>62</v>
      </c>
      <c r="C144" s="332" t="s">
        <v>177</v>
      </c>
      <c r="D144" s="332"/>
      <c r="E144" s="332"/>
      <c r="F144" s="227"/>
      <c r="G144" s="228"/>
      <c r="H144" s="228"/>
      <c r="I144" s="228"/>
      <c r="J144" s="229">
        <v>103.12</v>
      </c>
      <c r="K144" s="230">
        <v>1.1499999999999999</v>
      </c>
      <c r="L144" s="229">
        <v>3.59</v>
      </c>
      <c r="M144" s="230">
        <v>46.99</v>
      </c>
      <c r="N144" s="233">
        <v>168.69</v>
      </c>
      <c r="AF144" s="211"/>
      <c r="AG144" s="212"/>
      <c r="AH144" s="212"/>
      <c r="AK144" s="223" t="s">
        <v>177</v>
      </c>
      <c r="AN144" s="212"/>
    </row>
    <row r="145" spans="1:40" s="175" customFormat="1" ht="15" x14ac:dyDescent="0.25">
      <c r="A145" s="226"/>
      <c r="B145" s="225" t="s">
        <v>178</v>
      </c>
      <c r="C145" s="332" t="s">
        <v>179</v>
      </c>
      <c r="D145" s="332"/>
      <c r="E145" s="332"/>
      <c r="F145" s="227"/>
      <c r="G145" s="228"/>
      <c r="H145" s="228"/>
      <c r="I145" s="228"/>
      <c r="J145" s="229">
        <v>407.65</v>
      </c>
      <c r="K145" s="230">
        <v>1.1499999999999999</v>
      </c>
      <c r="L145" s="229">
        <v>14.18</v>
      </c>
      <c r="M145" s="230">
        <v>14.01</v>
      </c>
      <c r="N145" s="233">
        <v>198.66</v>
      </c>
      <c r="AF145" s="211"/>
      <c r="AG145" s="212"/>
      <c r="AH145" s="212"/>
      <c r="AK145" s="223" t="s">
        <v>179</v>
      </c>
      <c r="AN145" s="212"/>
    </row>
    <row r="146" spans="1:40" s="175" customFormat="1" ht="15" x14ac:dyDescent="0.25">
      <c r="A146" s="226"/>
      <c r="B146" s="225" t="s">
        <v>180</v>
      </c>
      <c r="C146" s="332" t="s">
        <v>181</v>
      </c>
      <c r="D146" s="332"/>
      <c r="E146" s="332"/>
      <c r="F146" s="227"/>
      <c r="G146" s="228"/>
      <c r="H146" s="228"/>
      <c r="I146" s="228"/>
      <c r="J146" s="229">
        <v>50.3</v>
      </c>
      <c r="K146" s="230">
        <v>1.1499999999999999</v>
      </c>
      <c r="L146" s="229">
        <v>1.75</v>
      </c>
      <c r="M146" s="230">
        <v>46.99</v>
      </c>
      <c r="N146" s="233">
        <v>82.23</v>
      </c>
      <c r="AF146" s="211"/>
      <c r="AG146" s="212"/>
      <c r="AH146" s="212"/>
      <c r="AK146" s="223" t="s">
        <v>181</v>
      </c>
      <c r="AN146" s="212"/>
    </row>
    <row r="147" spans="1:40" s="175" customFormat="1" ht="15" x14ac:dyDescent="0.25">
      <c r="A147" s="234"/>
      <c r="B147" s="225"/>
      <c r="C147" s="332" t="s">
        <v>184</v>
      </c>
      <c r="D147" s="332"/>
      <c r="E147" s="332"/>
      <c r="F147" s="227" t="s">
        <v>185</v>
      </c>
      <c r="G147" s="230">
        <v>13.22</v>
      </c>
      <c r="H147" s="230">
        <v>1.1499999999999999</v>
      </c>
      <c r="I147" s="256">
        <v>0.45989079999999999</v>
      </c>
      <c r="J147" s="236"/>
      <c r="K147" s="228"/>
      <c r="L147" s="236"/>
      <c r="M147" s="228"/>
      <c r="N147" s="237"/>
      <c r="AF147" s="211"/>
      <c r="AG147" s="212"/>
      <c r="AH147" s="212"/>
      <c r="AL147" s="223" t="s">
        <v>184</v>
      </c>
      <c r="AN147" s="212"/>
    </row>
    <row r="148" spans="1:40" s="175" customFormat="1" ht="15" x14ac:dyDescent="0.25">
      <c r="A148" s="234"/>
      <c r="B148" s="225"/>
      <c r="C148" s="332" t="s">
        <v>186</v>
      </c>
      <c r="D148" s="332"/>
      <c r="E148" s="332"/>
      <c r="F148" s="227" t="s">
        <v>185</v>
      </c>
      <c r="G148" s="230">
        <v>3.79</v>
      </c>
      <c r="H148" s="230">
        <v>1.1499999999999999</v>
      </c>
      <c r="I148" s="256">
        <v>0.13184460000000001</v>
      </c>
      <c r="J148" s="236"/>
      <c r="K148" s="228"/>
      <c r="L148" s="236"/>
      <c r="M148" s="228"/>
      <c r="N148" s="237"/>
      <c r="AF148" s="211"/>
      <c r="AG148" s="212"/>
      <c r="AH148" s="212"/>
      <c r="AL148" s="223" t="s">
        <v>186</v>
      </c>
      <c r="AN148" s="212"/>
    </row>
    <row r="149" spans="1:40" s="175" customFormat="1" ht="15" x14ac:dyDescent="0.25">
      <c r="A149" s="226"/>
      <c r="B149" s="225"/>
      <c r="C149" s="335" t="s">
        <v>187</v>
      </c>
      <c r="D149" s="335"/>
      <c r="E149" s="335"/>
      <c r="F149" s="238"/>
      <c r="G149" s="239"/>
      <c r="H149" s="239"/>
      <c r="I149" s="239"/>
      <c r="J149" s="241">
        <v>510.77</v>
      </c>
      <c r="K149" s="239"/>
      <c r="L149" s="241">
        <v>17.77</v>
      </c>
      <c r="M149" s="239"/>
      <c r="N149" s="254">
        <v>367.35</v>
      </c>
      <c r="AF149" s="211"/>
      <c r="AG149" s="212"/>
      <c r="AH149" s="212"/>
      <c r="AM149" s="223" t="s">
        <v>187</v>
      </c>
      <c r="AN149" s="212"/>
    </row>
    <row r="150" spans="1:40" s="175" customFormat="1" ht="15" x14ac:dyDescent="0.25">
      <c r="A150" s="234"/>
      <c r="B150" s="225"/>
      <c r="C150" s="332" t="s">
        <v>188</v>
      </c>
      <c r="D150" s="332"/>
      <c r="E150" s="332"/>
      <c r="F150" s="227"/>
      <c r="G150" s="228"/>
      <c r="H150" s="228"/>
      <c r="I150" s="228"/>
      <c r="J150" s="236"/>
      <c r="K150" s="228"/>
      <c r="L150" s="229">
        <v>5.34</v>
      </c>
      <c r="M150" s="228"/>
      <c r="N150" s="233">
        <v>250.92</v>
      </c>
      <c r="AF150" s="211"/>
      <c r="AG150" s="212"/>
      <c r="AH150" s="212"/>
      <c r="AL150" s="223" t="s">
        <v>188</v>
      </c>
      <c r="AN150" s="212"/>
    </row>
    <row r="151" spans="1:40" s="175" customFormat="1" ht="45" x14ac:dyDescent="0.25">
      <c r="A151" s="234"/>
      <c r="B151" s="225" t="s">
        <v>189</v>
      </c>
      <c r="C151" s="332" t="s">
        <v>190</v>
      </c>
      <c r="D151" s="332"/>
      <c r="E151" s="332"/>
      <c r="F151" s="227" t="s">
        <v>191</v>
      </c>
      <c r="G151" s="243">
        <v>147</v>
      </c>
      <c r="H151" s="228"/>
      <c r="I151" s="243">
        <v>147</v>
      </c>
      <c r="J151" s="236"/>
      <c r="K151" s="228"/>
      <c r="L151" s="229">
        <v>7.85</v>
      </c>
      <c r="M151" s="228"/>
      <c r="N151" s="233">
        <v>368.85</v>
      </c>
      <c r="AF151" s="211"/>
      <c r="AG151" s="212"/>
      <c r="AH151" s="212"/>
      <c r="AL151" s="223" t="s">
        <v>190</v>
      </c>
      <c r="AN151" s="212"/>
    </row>
    <row r="152" spans="1:40" s="175" customFormat="1" ht="56.25" x14ac:dyDescent="0.25">
      <c r="A152" s="234"/>
      <c r="B152" s="225" t="s">
        <v>192</v>
      </c>
      <c r="C152" s="332" t="s">
        <v>193</v>
      </c>
      <c r="D152" s="332"/>
      <c r="E152" s="332"/>
      <c r="F152" s="227" t="s">
        <v>191</v>
      </c>
      <c r="G152" s="243">
        <v>134</v>
      </c>
      <c r="H152" s="230">
        <v>0.85</v>
      </c>
      <c r="I152" s="244">
        <v>113.9</v>
      </c>
      <c r="J152" s="236"/>
      <c r="K152" s="228"/>
      <c r="L152" s="229">
        <v>6.08</v>
      </c>
      <c r="M152" s="228"/>
      <c r="N152" s="233">
        <v>285.8</v>
      </c>
      <c r="AF152" s="211"/>
      <c r="AG152" s="212"/>
      <c r="AH152" s="212"/>
      <c r="AL152" s="223" t="s">
        <v>193</v>
      </c>
      <c r="AN152" s="212"/>
    </row>
    <row r="153" spans="1:40" s="175" customFormat="1" ht="15" x14ac:dyDescent="0.25">
      <c r="A153" s="245"/>
      <c r="B153" s="246"/>
      <c r="C153" s="333" t="s">
        <v>194</v>
      </c>
      <c r="D153" s="333"/>
      <c r="E153" s="333"/>
      <c r="F153" s="215"/>
      <c r="G153" s="216"/>
      <c r="H153" s="216"/>
      <c r="I153" s="216"/>
      <c r="J153" s="219"/>
      <c r="K153" s="216"/>
      <c r="L153" s="247">
        <v>31.7</v>
      </c>
      <c r="M153" s="239"/>
      <c r="N153" s="248">
        <v>1022</v>
      </c>
      <c r="AF153" s="211"/>
      <c r="AG153" s="212"/>
      <c r="AH153" s="212"/>
      <c r="AN153" s="212" t="s">
        <v>194</v>
      </c>
    </row>
    <row r="154" spans="1:40" s="175" customFormat="1" ht="57" x14ac:dyDescent="0.25">
      <c r="A154" s="213" t="s">
        <v>246</v>
      </c>
      <c r="B154" s="214" t="s">
        <v>218</v>
      </c>
      <c r="C154" s="333" t="s">
        <v>247</v>
      </c>
      <c r="D154" s="333"/>
      <c r="E154" s="333"/>
      <c r="F154" s="215" t="s">
        <v>208</v>
      </c>
      <c r="G154" s="216">
        <v>3.0249999999999999E-2</v>
      </c>
      <c r="H154" s="217">
        <v>1</v>
      </c>
      <c r="I154" s="258">
        <v>3.0249999999999999E-2</v>
      </c>
      <c r="J154" s="219"/>
      <c r="K154" s="216"/>
      <c r="L154" s="219"/>
      <c r="M154" s="216"/>
      <c r="N154" s="220"/>
      <c r="AF154" s="211"/>
      <c r="AG154" s="212"/>
      <c r="AH154" s="212" t="s">
        <v>247</v>
      </c>
      <c r="AN154" s="212"/>
    </row>
    <row r="155" spans="1:40" s="175" customFormat="1" ht="15" x14ac:dyDescent="0.25">
      <c r="A155" s="221"/>
      <c r="B155" s="222"/>
      <c r="C155" s="332" t="s">
        <v>245</v>
      </c>
      <c r="D155" s="332"/>
      <c r="E155" s="332"/>
      <c r="F155" s="332"/>
      <c r="G155" s="332"/>
      <c r="H155" s="332"/>
      <c r="I155" s="332"/>
      <c r="J155" s="332"/>
      <c r="K155" s="332"/>
      <c r="L155" s="332"/>
      <c r="M155" s="332"/>
      <c r="N155" s="334"/>
      <c r="AF155" s="211"/>
      <c r="AG155" s="212"/>
      <c r="AH155" s="212"/>
      <c r="AI155" s="223" t="s">
        <v>245</v>
      </c>
      <c r="AN155" s="212"/>
    </row>
    <row r="156" spans="1:40" s="175" customFormat="1" ht="68.25" x14ac:dyDescent="0.25">
      <c r="A156" s="224"/>
      <c r="B156" s="225" t="s">
        <v>175</v>
      </c>
      <c r="C156" s="328" t="s">
        <v>176</v>
      </c>
      <c r="D156" s="328"/>
      <c r="E156" s="328"/>
      <c r="F156" s="328"/>
      <c r="G156" s="328"/>
      <c r="H156" s="328"/>
      <c r="I156" s="328"/>
      <c r="J156" s="328"/>
      <c r="K156" s="328"/>
      <c r="L156" s="328"/>
      <c r="M156" s="328"/>
      <c r="N156" s="336"/>
      <c r="AF156" s="211"/>
      <c r="AG156" s="212"/>
      <c r="AH156" s="212"/>
      <c r="AJ156" s="223" t="s">
        <v>176</v>
      </c>
      <c r="AN156" s="212"/>
    </row>
    <row r="157" spans="1:40" s="175" customFormat="1" ht="15" x14ac:dyDescent="0.25">
      <c r="A157" s="226"/>
      <c r="B157" s="225" t="s">
        <v>62</v>
      </c>
      <c r="C157" s="332" t="s">
        <v>177</v>
      </c>
      <c r="D157" s="332"/>
      <c r="E157" s="332"/>
      <c r="F157" s="227"/>
      <c r="G157" s="228"/>
      <c r="H157" s="228"/>
      <c r="I157" s="228"/>
      <c r="J157" s="232">
        <v>2184</v>
      </c>
      <c r="K157" s="230">
        <v>1.1499999999999999</v>
      </c>
      <c r="L157" s="229">
        <v>75.98</v>
      </c>
      <c r="M157" s="230">
        <v>46.99</v>
      </c>
      <c r="N157" s="231">
        <v>3570.3</v>
      </c>
      <c r="AF157" s="211"/>
      <c r="AG157" s="212"/>
      <c r="AH157" s="212"/>
      <c r="AK157" s="223" t="s">
        <v>177</v>
      </c>
      <c r="AN157" s="212"/>
    </row>
    <row r="158" spans="1:40" s="175" customFormat="1" ht="15" x14ac:dyDescent="0.25">
      <c r="A158" s="234"/>
      <c r="B158" s="225"/>
      <c r="C158" s="332" t="s">
        <v>184</v>
      </c>
      <c r="D158" s="332"/>
      <c r="E158" s="332"/>
      <c r="F158" s="227" t="s">
        <v>185</v>
      </c>
      <c r="G158" s="243">
        <v>280</v>
      </c>
      <c r="H158" s="230">
        <v>1.1499999999999999</v>
      </c>
      <c r="I158" s="257">
        <v>9.7405000000000008</v>
      </c>
      <c r="J158" s="236"/>
      <c r="K158" s="228"/>
      <c r="L158" s="236"/>
      <c r="M158" s="228"/>
      <c r="N158" s="237"/>
      <c r="AF158" s="211"/>
      <c r="AG158" s="212"/>
      <c r="AH158" s="212"/>
      <c r="AL158" s="223" t="s">
        <v>184</v>
      </c>
      <c r="AN158" s="212"/>
    </row>
    <row r="159" spans="1:40" s="175" customFormat="1" ht="15" x14ac:dyDescent="0.25">
      <c r="A159" s="226"/>
      <c r="B159" s="225"/>
      <c r="C159" s="335" t="s">
        <v>187</v>
      </c>
      <c r="D159" s="335"/>
      <c r="E159" s="335"/>
      <c r="F159" s="238"/>
      <c r="G159" s="239"/>
      <c r="H159" s="239"/>
      <c r="I159" s="239"/>
      <c r="J159" s="240">
        <v>2184</v>
      </c>
      <c r="K159" s="239"/>
      <c r="L159" s="241">
        <v>75.98</v>
      </c>
      <c r="M159" s="239"/>
      <c r="N159" s="242">
        <v>3570.3</v>
      </c>
      <c r="AF159" s="211"/>
      <c r="AG159" s="212"/>
      <c r="AH159" s="212"/>
      <c r="AM159" s="223" t="s">
        <v>187</v>
      </c>
      <c r="AN159" s="212"/>
    </row>
    <row r="160" spans="1:40" s="175" customFormat="1" ht="15" x14ac:dyDescent="0.25">
      <c r="A160" s="234"/>
      <c r="B160" s="225"/>
      <c r="C160" s="332" t="s">
        <v>188</v>
      </c>
      <c r="D160" s="332"/>
      <c r="E160" s="332"/>
      <c r="F160" s="227"/>
      <c r="G160" s="228"/>
      <c r="H160" s="228"/>
      <c r="I160" s="228"/>
      <c r="J160" s="236"/>
      <c r="K160" s="228"/>
      <c r="L160" s="229">
        <v>75.98</v>
      </c>
      <c r="M160" s="228"/>
      <c r="N160" s="231">
        <v>3570.3</v>
      </c>
      <c r="AF160" s="211"/>
      <c r="AG160" s="212"/>
      <c r="AH160" s="212"/>
      <c r="AL160" s="223" t="s">
        <v>188</v>
      </c>
      <c r="AN160" s="212"/>
    </row>
    <row r="161" spans="1:40" s="175" customFormat="1" ht="23.25" x14ac:dyDescent="0.25">
      <c r="A161" s="234"/>
      <c r="B161" s="225" t="s">
        <v>220</v>
      </c>
      <c r="C161" s="332" t="s">
        <v>221</v>
      </c>
      <c r="D161" s="332"/>
      <c r="E161" s="332"/>
      <c r="F161" s="227" t="s">
        <v>191</v>
      </c>
      <c r="G161" s="243">
        <v>89</v>
      </c>
      <c r="H161" s="228"/>
      <c r="I161" s="243">
        <v>89</v>
      </c>
      <c r="J161" s="236"/>
      <c r="K161" s="228"/>
      <c r="L161" s="229">
        <v>67.62</v>
      </c>
      <c r="M161" s="228"/>
      <c r="N161" s="231">
        <v>3177.57</v>
      </c>
      <c r="AF161" s="211"/>
      <c r="AG161" s="212"/>
      <c r="AH161" s="212"/>
      <c r="AL161" s="223" t="s">
        <v>221</v>
      </c>
      <c r="AN161" s="212"/>
    </row>
    <row r="162" spans="1:40" s="175" customFormat="1" ht="45" x14ac:dyDescent="0.25">
      <c r="A162" s="234"/>
      <c r="B162" s="225" t="s">
        <v>222</v>
      </c>
      <c r="C162" s="332" t="s">
        <v>223</v>
      </c>
      <c r="D162" s="332"/>
      <c r="E162" s="332"/>
      <c r="F162" s="227" t="s">
        <v>191</v>
      </c>
      <c r="G162" s="243">
        <v>40</v>
      </c>
      <c r="H162" s="230">
        <v>0.85</v>
      </c>
      <c r="I162" s="243">
        <v>34</v>
      </c>
      <c r="J162" s="236"/>
      <c r="K162" s="228"/>
      <c r="L162" s="229">
        <v>25.83</v>
      </c>
      <c r="M162" s="228"/>
      <c r="N162" s="231">
        <v>1213.9000000000001</v>
      </c>
      <c r="AF162" s="211"/>
      <c r="AG162" s="212"/>
      <c r="AH162" s="212"/>
      <c r="AL162" s="223" t="s">
        <v>223</v>
      </c>
      <c r="AN162" s="212"/>
    </row>
    <row r="163" spans="1:40" s="175" customFormat="1" ht="15" x14ac:dyDescent="0.25">
      <c r="A163" s="245"/>
      <c r="B163" s="246"/>
      <c r="C163" s="333" t="s">
        <v>194</v>
      </c>
      <c r="D163" s="333"/>
      <c r="E163" s="333"/>
      <c r="F163" s="215"/>
      <c r="G163" s="216"/>
      <c r="H163" s="216"/>
      <c r="I163" s="216"/>
      <c r="J163" s="219"/>
      <c r="K163" s="216"/>
      <c r="L163" s="247">
        <v>169.43</v>
      </c>
      <c r="M163" s="239"/>
      <c r="N163" s="248">
        <v>7961.77</v>
      </c>
      <c r="AF163" s="211"/>
      <c r="AG163" s="212"/>
      <c r="AH163" s="212"/>
      <c r="AN163" s="212" t="s">
        <v>194</v>
      </c>
    </row>
    <row r="164" spans="1:40" s="175" customFormat="1" ht="15" x14ac:dyDescent="0.25">
      <c r="A164" s="337" t="s">
        <v>248</v>
      </c>
      <c r="B164" s="338"/>
      <c r="C164" s="338"/>
      <c r="D164" s="338"/>
      <c r="E164" s="338"/>
      <c r="F164" s="338"/>
      <c r="G164" s="338"/>
      <c r="H164" s="338"/>
      <c r="I164" s="338"/>
      <c r="J164" s="338"/>
      <c r="K164" s="338"/>
      <c r="L164" s="338"/>
      <c r="M164" s="338"/>
      <c r="N164" s="339"/>
      <c r="AF164" s="211"/>
      <c r="AG164" s="212" t="s">
        <v>248</v>
      </c>
      <c r="AH164" s="212"/>
      <c r="AN164" s="212"/>
    </row>
    <row r="165" spans="1:40" s="175" customFormat="1" ht="23.25" x14ac:dyDescent="0.25">
      <c r="A165" s="213" t="s">
        <v>249</v>
      </c>
      <c r="B165" s="214" t="s">
        <v>250</v>
      </c>
      <c r="C165" s="333" t="s">
        <v>251</v>
      </c>
      <c r="D165" s="333"/>
      <c r="E165" s="333"/>
      <c r="F165" s="215" t="s">
        <v>252</v>
      </c>
      <c r="G165" s="216">
        <v>2.29</v>
      </c>
      <c r="H165" s="217">
        <v>1</v>
      </c>
      <c r="I165" s="218">
        <v>2.29</v>
      </c>
      <c r="J165" s="247">
        <v>42.98</v>
      </c>
      <c r="K165" s="216"/>
      <c r="L165" s="247">
        <v>98.42</v>
      </c>
      <c r="M165" s="218">
        <v>14.01</v>
      </c>
      <c r="N165" s="248">
        <v>1378.86</v>
      </c>
      <c r="AF165" s="211"/>
      <c r="AG165" s="212"/>
      <c r="AH165" s="212" t="s">
        <v>251</v>
      </c>
      <c r="AN165" s="212"/>
    </row>
    <row r="166" spans="1:40" s="175" customFormat="1" ht="15" x14ac:dyDescent="0.25">
      <c r="A166" s="245"/>
      <c r="B166" s="246"/>
      <c r="C166" s="333" t="s">
        <v>194</v>
      </c>
      <c r="D166" s="333"/>
      <c r="E166" s="333"/>
      <c r="F166" s="215"/>
      <c r="G166" s="216"/>
      <c r="H166" s="216"/>
      <c r="I166" s="216"/>
      <c r="J166" s="219"/>
      <c r="K166" s="216"/>
      <c r="L166" s="247">
        <v>98.42</v>
      </c>
      <c r="M166" s="239"/>
      <c r="N166" s="248">
        <v>1378.86</v>
      </c>
      <c r="AF166" s="211"/>
      <c r="AG166" s="212"/>
      <c r="AH166" s="212"/>
      <c r="AN166" s="212" t="s">
        <v>194</v>
      </c>
    </row>
    <row r="167" spans="1:40" s="175" customFormat="1" ht="34.5" x14ac:dyDescent="0.25">
      <c r="A167" s="213" t="s">
        <v>253</v>
      </c>
      <c r="B167" s="214" t="s">
        <v>254</v>
      </c>
      <c r="C167" s="333" t="s">
        <v>255</v>
      </c>
      <c r="D167" s="333"/>
      <c r="E167" s="333"/>
      <c r="F167" s="215" t="s">
        <v>252</v>
      </c>
      <c r="G167" s="216">
        <v>20.58</v>
      </c>
      <c r="H167" s="217">
        <v>1</v>
      </c>
      <c r="I167" s="218">
        <v>20.58</v>
      </c>
      <c r="J167" s="247">
        <v>3.28</v>
      </c>
      <c r="K167" s="216"/>
      <c r="L167" s="247">
        <v>67.5</v>
      </c>
      <c r="M167" s="218">
        <v>14.01</v>
      </c>
      <c r="N167" s="251">
        <v>945.68</v>
      </c>
      <c r="AF167" s="211"/>
      <c r="AG167" s="212"/>
      <c r="AH167" s="212" t="s">
        <v>255</v>
      </c>
      <c r="AN167" s="212"/>
    </row>
    <row r="168" spans="1:40" s="175" customFormat="1" ht="15" x14ac:dyDescent="0.25">
      <c r="A168" s="245"/>
      <c r="B168" s="246"/>
      <c r="C168" s="333" t="s">
        <v>194</v>
      </c>
      <c r="D168" s="333"/>
      <c r="E168" s="333"/>
      <c r="F168" s="215"/>
      <c r="G168" s="216"/>
      <c r="H168" s="216"/>
      <c r="I168" s="216"/>
      <c r="J168" s="219"/>
      <c r="K168" s="216"/>
      <c r="L168" s="247">
        <v>67.5</v>
      </c>
      <c r="M168" s="239"/>
      <c r="N168" s="251">
        <v>945.68</v>
      </c>
      <c r="AF168" s="211"/>
      <c r="AG168" s="212"/>
      <c r="AH168" s="212"/>
      <c r="AN168" s="212" t="s">
        <v>194</v>
      </c>
    </row>
    <row r="169" spans="1:40" s="175" customFormat="1" ht="34.5" x14ac:dyDescent="0.25">
      <c r="A169" s="213" t="s">
        <v>256</v>
      </c>
      <c r="B169" s="214" t="s">
        <v>257</v>
      </c>
      <c r="C169" s="333" t="s">
        <v>258</v>
      </c>
      <c r="D169" s="333"/>
      <c r="E169" s="333"/>
      <c r="F169" s="215" t="s">
        <v>252</v>
      </c>
      <c r="G169" s="216">
        <v>8.516</v>
      </c>
      <c r="H169" s="217">
        <v>1</v>
      </c>
      <c r="I169" s="249">
        <v>8.516</v>
      </c>
      <c r="J169" s="247">
        <v>8.39</v>
      </c>
      <c r="K169" s="216"/>
      <c r="L169" s="247">
        <v>71.45</v>
      </c>
      <c r="M169" s="218">
        <v>14.01</v>
      </c>
      <c r="N169" s="248">
        <v>1001.01</v>
      </c>
      <c r="AF169" s="211"/>
      <c r="AG169" s="212"/>
      <c r="AH169" s="212" t="s">
        <v>258</v>
      </c>
      <c r="AN169" s="212"/>
    </row>
    <row r="170" spans="1:40" s="175" customFormat="1" ht="15" x14ac:dyDescent="0.25">
      <c r="A170" s="245"/>
      <c r="B170" s="246"/>
      <c r="C170" s="333" t="s">
        <v>194</v>
      </c>
      <c r="D170" s="333"/>
      <c r="E170" s="333"/>
      <c r="F170" s="215"/>
      <c r="G170" s="216"/>
      <c r="H170" s="216"/>
      <c r="I170" s="216"/>
      <c r="J170" s="219"/>
      <c r="K170" s="216"/>
      <c r="L170" s="247">
        <v>71.45</v>
      </c>
      <c r="M170" s="239"/>
      <c r="N170" s="248">
        <v>1001.01</v>
      </c>
      <c r="AF170" s="211"/>
      <c r="AG170" s="212"/>
      <c r="AH170" s="212"/>
      <c r="AN170" s="212" t="s">
        <v>194</v>
      </c>
    </row>
    <row r="171" spans="1:40" s="175" customFormat="1" ht="15" x14ac:dyDescent="0.25">
      <c r="A171" s="337" t="s">
        <v>259</v>
      </c>
      <c r="B171" s="338"/>
      <c r="C171" s="338"/>
      <c r="D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9"/>
      <c r="AF171" s="211"/>
      <c r="AG171" s="212" t="s">
        <v>259</v>
      </c>
      <c r="AH171" s="212"/>
      <c r="AN171" s="212"/>
    </row>
    <row r="172" spans="1:40" s="175" customFormat="1" ht="23.25" x14ac:dyDescent="0.25">
      <c r="A172" s="213" t="s">
        <v>260</v>
      </c>
      <c r="B172" s="214" t="s">
        <v>261</v>
      </c>
      <c r="C172" s="333" t="s">
        <v>262</v>
      </c>
      <c r="D172" s="333"/>
      <c r="E172" s="333"/>
      <c r="F172" s="215" t="s">
        <v>208</v>
      </c>
      <c r="G172" s="216">
        <v>0.04</v>
      </c>
      <c r="H172" s="217">
        <v>1</v>
      </c>
      <c r="I172" s="218">
        <v>0.04</v>
      </c>
      <c r="J172" s="219"/>
      <c r="K172" s="216"/>
      <c r="L172" s="219"/>
      <c r="M172" s="216"/>
      <c r="N172" s="220"/>
      <c r="AF172" s="211"/>
      <c r="AG172" s="212"/>
      <c r="AH172" s="212" t="s">
        <v>262</v>
      </c>
      <c r="AN172" s="212"/>
    </row>
    <row r="173" spans="1:40" s="175" customFormat="1" ht="15" x14ac:dyDescent="0.25">
      <c r="A173" s="221"/>
      <c r="B173" s="222"/>
      <c r="C173" s="332" t="s">
        <v>263</v>
      </c>
      <c r="D173" s="332"/>
      <c r="E173" s="332"/>
      <c r="F173" s="332"/>
      <c r="G173" s="332"/>
      <c r="H173" s="332"/>
      <c r="I173" s="332"/>
      <c r="J173" s="332"/>
      <c r="K173" s="332"/>
      <c r="L173" s="332"/>
      <c r="M173" s="332"/>
      <c r="N173" s="334"/>
      <c r="AF173" s="211"/>
      <c r="AG173" s="212"/>
      <c r="AH173" s="212"/>
      <c r="AI173" s="223" t="s">
        <v>263</v>
      </c>
      <c r="AN173" s="212"/>
    </row>
    <row r="174" spans="1:40" s="175" customFormat="1" ht="23.25" x14ac:dyDescent="0.25">
      <c r="A174" s="224"/>
      <c r="B174" s="225" t="s">
        <v>228</v>
      </c>
      <c r="C174" s="328" t="s">
        <v>229</v>
      </c>
      <c r="D174" s="328"/>
      <c r="E174" s="328"/>
      <c r="F174" s="328"/>
      <c r="G174" s="328"/>
      <c r="H174" s="328"/>
      <c r="I174" s="328"/>
      <c r="J174" s="328"/>
      <c r="K174" s="328"/>
      <c r="L174" s="328"/>
      <c r="M174" s="328"/>
      <c r="N174" s="336"/>
      <c r="AF174" s="211"/>
      <c r="AG174" s="212"/>
      <c r="AH174" s="212"/>
      <c r="AJ174" s="223" t="s">
        <v>229</v>
      </c>
      <c r="AN174" s="212"/>
    </row>
    <row r="175" spans="1:40" s="175" customFormat="1" ht="68.25" x14ac:dyDescent="0.25">
      <c r="A175" s="224"/>
      <c r="B175" s="225" t="s">
        <v>175</v>
      </c>
      <c r="C175" s="328" t="s">
        <v>176</v>
      </c>
      <c r="D175" s="328"/>
      <c r="E175" s="328"/>
      <c r="F175" s="328"/>
      <c r="G175" s="328"/>
      <c r="H175" s="328"/>
      <c r="I175" s="328"/>
      <c r="J175" s="328"/>
      <c r="K175" s="328"/>
      <c r="L175" s="328"/>
      <c r="M175" s="328"/>
      <c r="N175" s="336"/>
      <c r="AF175" s="211"/>
      <c r="AG175" s="212"/>
      <c r="AH175" s="212"/>
      <c r="AJ175" s="223" t="s">
        <v>176</v>
      </c>
      <c r="AN175" s="212"/>
    </row>
    <row r="176" spans="1:40" s="175" customFormat="1" ht="15" x14ac:dyDescent="0.25">
      <c r="A176" s="226"/>
      <c r="B176" s="225" t="s">
        <v>62</v>
      </c>
      <c r="C176" s="332" t="s">
        <v>177</v>
      </c>
      <c r="D176" s="332"/>
      <c r="E176" s="332"/>
      <c r="F176" s="227"/>
      <c r="G176" s="228"/>
      <c r="H176" s="228"/>
      <c r="I176" s="228"/>
      <c r="J176" s="229">
        <v>173.23</v>
      </c>
      <c r="K176" s="257">
        <v>1.3225</v>
      </c>
      <c r="L176" s="229">
        <v>9.16</v>
      </c>
      <c r="M176" s="230">
        <v>46.99</v>
      </c>
      <c r="N176" s="233">
        <v>430.43</v>
      </c>
      <c r="AF176" s="211"/>
      <c r="AG176" s="212"/>
      <c r="AH176" s="212"/>
      <c r="AK176" s="223" t="s">
        <v>177</v>
      </c>
      <c r="AN176" s="212"/>
    </row>
    <row r="177" spans="1:41" s="175" customFormat="1" ht="15" x14ac:dyDescent="0.25">
      <c r="A177" s="226"/>
      <c r="B177" s="225" t="s">
        <v>178</v>
      </c>
      <c r="C177" s="332" t="s">
        <v>179</v>
      </c>
      <c r="D177" s="332"/>
      <c r="E177" s="332"/>
      <c r="F177" s="227"/>
      <c r="G177" s="228"/>
      <c r="H177" s="228"/>
      <c r="I177" s="228"/>
      <c r="J177" s="232">
        <v>5268.76</v>
      </c>
      <c r="K177" s="257">
        <v>1.4375</v>
      </c>
      <c r="L177" s="229">
        <v>302.95</v>
      </c>
      <c r="M177" s="230">
        <v>14.01</v>
      </c>
      <c r="N177" s="231">
        <v>4244.33</v>
      </c>
      <c r="AF177" s="211"/>
      <c r="AG177" s="212"/>
      <c r="AH177" s="212"/>
      <c r="AK177" s="223" t="s">
        <v>179</v>
      </c>
      <c r="AN177" s="212"/>
    </row>
    <row r="178" spans="1:41" s="175" customFormat="1" ht="15" x14ac:dyDescent="0.25">
      <c r="A178" s="226"/>
      <c r="B178" s="225" t="s">
        <v>180</v>
      </c>
      <c r="C178" s="332" t="s">
        <v>181</v>
      </c>
      <c r="D178" s="332"/>
      <c r="E178" s="332"/>
      <c r="F178" s="227"/>
      <c r="G178" s="228"/>
      <c r="H178" s="228"/>
      <c r="I178" s="228"/>
      <c r="J178" s="229">
        <v>267.67</v>
      </c>
      <c r="K178" s="257">
        <v>1.4375</v>
      </c>
      <c r="L178" s="229">
        <v>15.39</v>
      </c>
      <c r="M178" s="230">
        <v>46.99</v>
      </c>
      <c r="N178" s="233">
        <v>723.18</v>
      </c>
      <c r="AF178" s="211"/>
      <c r="AG178" s="212"/>
      <c r="AH178" s="212"/>
      <c r="AK178" s="223" t="s">
        <v>181</v>
      </c>
      <c r="AN178" s="212"/>
    </row>
    <row r="179" spans="1:41" s="175" customFormat="1" ht="15" x14ac:dyDescent="0.25">
      <c r="A179" s="226"/>
      <c r="B179" s="225" t="s">
        <v>182</v>
      </c>
      <c r="C179" s="332" t="s">
        <v>183</v>
      </c>
      <c r="D179" s="332"/>
      <c r="E179" s="332"/>
      <c r="F179" s="227"/>
      <c r="G179" s="228"/>
      <c r="H179" s="228"/>
      <c r="I179" s="228"/>
      <c r="J179" s="229">
        <v>17.079999999999998</v>
      </c>
      <c r="K179" s="228"/>
      <c r="L179" s="229">
        <v>0.68</v>
      </c>
      <c r="M179" s="230">
        <v>8.75</v>
      </c>
      <c r="N179" s="233">
        <v>5.95</v>
      </c>
      <c r="AF179" s="211"/>
      <c r="AG179" s="212"/>
      <c r="AH179" s="212"/>
      <c r="AK179" s="223" t="s">
        <v>183</v>
      </c>
      <c r="AN179" s="212"/>
    </row>
    <row r="180" spans="1:41" s="175" customFormat="1" ht="15" x14ac:dyDescent="0.25">
      <c r="A180" s="234"/>
      <c r="B180" s="225"/>
      <c r="C180" s="332" t="s">
        <v>184</v>
      </c>
      <c r="D180" s="332"/>
      <c r="E180" s="332"/>
      <c r="F180" s="227" t="s">
        <v>185</v>
      </c>
      <c r="G180" s="244">
        <v>21.6</v>
      </c>
      <c r="H180" s="257">
        <v>1.3225</v>
      </c>
      <c r="I180" s="235">
        <v>1.1426400000000001</v>
      </c>
      <c r="J180" s="236"/>
      <c r="K180" s="228"/>
      <c r="L180" s="236"/>
      <c r="M180" s="228"/>
      <c r="N180" s="237"/>
      <c r="AF180" s="211"/>
      <c r="AG180" s="212"/>
      <c r="AH180" s="212"/>
      <c r="AL180" s="223" t="s">
        <v>184</v>
      </c>
      <c r="AN180" s="212"/>
    </row>
    <row r="181" spans="1:41" s="175" customFormat="1" ht="15" x14ac:dyDescent="0.25">
      <c r="A181" s="234"/>
      <c r="B181" s="225"/>
      <c r="C181" s="332" t="s">
        <v>186</v>
      </c>
      <c r="D181" s="332"/>
      <c r="E181" s="332"/>
      <c r="F181" s="227" t="s">
        <v>185</v>
      </c>
      <c r="G181" s="244">
        <v>20.6</v>
      </c>
      <c r="H181" s="257">
        <v>1.4375</v>
      </c>
      <c r="I181" s="257">
        <v>1.1845000000000001</v>
      </c>
      <c r="J181" s="236"/>
      <c r="K181" s="228"/>
      <c r="L181" s="236"/>
      <c r="M181" s="228"/>
      <c r="N181" s="237"/>
      <c r="AF181" s="211"/>
      <c r="AG181" s="212"/>
      <c r="AH181" s="212"/>
      <c r="AL181" s="223" t="s">
        <v>186</v>
      </c>
      <c r="AN181" s="212"/>
    </row>
    <row r="182" spans="1:41" s="175" customFormat="1" ht="15" x14ac:dyDescent="0.25">
      <c r="A182" s="226"/>
      <c r="B182" s="225"/>
      <c r="C182" s="335" t="s">
        <v>187</v>
      </c>
      <c r="D182" s="335"/>
      <c r="E182" s="335"/>
      <c r="F182" s="238"/>
      <c r="G182" s="239"/>
      <c r="H182" s="239"/>
      <c r="I182" s="239"/>
      <c r="J182" s="240">
        <v>5459.07</v>
      </c>
      <c r="K182" s="239"/>
      <c r="L182" s="241">
        <v>312.79000000000002</v>
      </c>
      <c r="M182" s="239"/>
      <c r="N182" s="242">
        <v>4680.71</v>
      </c>
      <c r="AF182" s="211"/>
      <c r="AG182" s="212"/>
      <c r="AH182" s="212"/>
      <c r="AM182" s="223" t="s">
        <v>187</v>
      </c>
      <c r="AN182" s="212"/>
    </row>
    <row r="183" spans="1:41" s="175" customFormat="1" ht="15" x14ac:dyDescent="0.25">
      <c r="A183" s="234"/>
      <c r="B183" s="225"/>
      <c r="C183" s="332" t="s">
        <v>188</v>
      </c>
      <c r="D183" s="332"/>
      <c r="E183" s="332"/>
      <c r="F183" s="227"/>
      <c r="G183" s="228"/>
      <c r="H183" s="228"/>
      <c r="I183" s="228"/>
      <c r="J183" s="236"/>
      <c r="K183" s="228"/>
      <c r="L183" s="229">
        <v>24.55</v>
      </c>
      <c r="M183" s="228"/>
      <c r="N183" s="231">
        <v>1153.6099999999999</v>
      </c>
      <c r="AF183" s="211"/>
      <c r="AG183" s="212"/>
      <c r="AH183" s="212"/>
      <c r="AL183" s="223" t="s">
        <v>188</v>
      </c>
      <c r="AN183" s="212"/>
    </row>
    <row r="184" spans="1:41" s="175" customFormat="1" ht="45" x14ac:dyDescent="0.25">
      <c r="A184" s="234"/>
      <c r="B184" s="225" t="s">
        <v>189</v>
      </c>
      <c r="C184" s="332" t="s">
        <v>190</v>
      </c>
      <c r="D184" s="332"/>
      <c r="E184" s="332"/>
      <c r="F184" s="227" t="s">
        <v>191</v>
      </c>
      <c r="G184" s="243">
        <v>147</v>
      </c>
      <c r="H184" s="228"/>
      <c r="I184" s="243">
        <v>147</v>
      </c>
      <c r="J184" s="236"/>
      <c r="K184" s="228"/>
      <c r="L184" s="229">
        <v>36.090000000000003</v>
      </c>
      <c r="M184" s="228"/>
      <c r="N184" s="231">
        <v>1695.81</v>
      </c>
      <c r="AF184" s="211"/>
      <c r="AG184" s="212"/>
      <c r="AH184" s="212"/>
      <c r="AL184" s="223" t="s">
        <v>190</v>
      </c>
      <c r="AN184" s="212"/>
    </row>
    <row r="185" spans="1:41" s="175" customFormat="1" ht="56.25" x14ac:dyDescent="0.25">
      <c r="A185" s="234"/>
      <c r="B185" s="225" t="s">
        <v>192</v>
      </c>
      <c r="C185" s="332" t="s">
        <v>193</v>
      </c>
      <c r="D185" s="332"/>
      <c r="E185" s="332"/>
      <c r="F185" s="227" t="s">
        <v>191</v>
      </c>
      <c r="G185" s="243">
        <v>134</v>
      </c>
      <c r="H185" s="230">
        <v>0.85</v>
      </c>
      <c r="I185" s="244">
        <v>113.9</v>
      </c>
      <c r="J185" s="236"/>
      <c r="K185" s="228"/>
      <c r="L185" s="229">
        <v>27.96</v>
      </c>
      <c r="M185" s="228"/>
      <c r="N185" s="231">
        <v>1313.96</v>
      </c>
      <c r="AF185" s="211"/>
      <c r="AG185" s="212"/>
      <c r="AH185" s="212"/>
      <c r="AL185" s="223" t="s">
        <v>193</v>
      </c>
      <c r="AN185" s="212"/>
    </row>
    <row r="186" spans="1:41" s="175" customFormat="1" ht="15" x14ac:dyDescent="0.25">
      <c r="A186" s="245"/>
      <c r="B186" s="246"/>
      <c r="C186" s="333" t="s">
        <v>194</v>
      </c>
      <c r="D186" s="333"/>
      <c r="E186" s="333"/>
      <c r="F186" s="215"/>
      <c r="G186" s="216"/>
      <c r="H186" s="216"/>
      <c r="I186" s="216"/>
      <c r="J186" s="219"/>
      <c r="K186" s="216"/>
      <c r="L186" s="247">
        <v>376.84</v>
      </c>
      <c r="M186" s="239"/>
      <c r="N186" s="248">
        <v>7690.48</v>
      </c>
      <c r="AF186" s="211"/>
      <c r="AG186" s="212"/>
      <c r="AH186" s="212"/>
      <c r="AN186" s="212" t="s">
        <v>194</v>
      </c>
    </row>
    <row r="187" spans="1:41" s="175" customFormat="1" ht="22.5" x14ac:dyDescent="0.25">
      <c r="A187" s="213" t="s">
        <v>264</v>
      </c>
      <c r="B187" s="214" t="s">
        <v>265</v>
      </c>
      <c r="C187" s="333" t="s">
        <v>266</v>
      </c>
      <c r="D187" s="333"/>
      <c r="E187" s="333"/>
      <c r="F187" s="215" t="s">
        <v>18</v>
      </c>
      <c r="G187" s="216">
        <v>5.08</v>
      </c>
      <c r="H187" s="217">
        <v>1</v>
      </c>
      <c r="I187" s="218">
        <v>5.08</v>
      </c>
      <c r="J187" s="247">
        <v>480.95</v>
      </c>
      <c r="K187" s="258">
        <v>1.04236</v>
      </c>
      <c r="L187" s="250">
        <v>2546.7199999999998</v>
      </c>
      <c r="M187" s="218">
        <v>8.75</v>
      </c>
      <c r="N187" s="248">
        <v>22283.8</v>
      </c>
      <c r="AF187" s="211"/>
      <c r="AG187" s="212"/>
      <c r="AH187" s="212" t="s">
        <v>266</v>
      </c>
      <c r="AN187" s="212"/>
    </row>
    <row r="188" spans="1:41" s="175" customFormat="1" ht="15" x14ac:dyDescent="0.25">
      <c r="A188" s="221"/>
      <c r="B188" s="222"/>
      <c r="C188" s="332" t="s">
        <v>267</v>
      </c>
      <c r="D188" s="332"/>
      <c r="E188" s="332"/>
      <c r="F188" s="332"/>
      <c r="G188" s="332"/>
      <c r="H188" s="332"/>
      <c r="I188" s="332"/>
      <c r="J188" s="332"/>
      <c r="K188" s="332"/>
      <c r="L188" s="332"/>
      <c r="M188" s="332"/>
      <c r="N188" s="334"/>
      <c r="AF188" s="211"/>
      <c r="AG188" s="212"/>
      <c r="AH188" s="212"/>
      <c r="AI188" s="223" t="s">
        <v>267</v>
      </c>
      <c r="AN188" s="212"/>
    </row>
    <row r="189" spans="1:41" s="175" customFormat="1" ht="15" x14ac:dyDescent="0.25">
      <c r="A189" s="221"/>
      <c r="B189" s="222"/>
      <c r="C189" s="332" t="s">
        <v>268</v>
      </c>
      <c r="D189" s="332"/>
      <c r="E189" s="332"/>
      <c r="F189" s="332"/>
      <c r="G189" s="332"/>
      <c r="H189" s="332"/>
      <c r="I189" s="332"/>
      <c r="J189" s="332"/>
      <c r="K189" s="332"/>
      <c r="L189" s="332"/>
      <c r="M189" s="332"/>
      <c r="N189" s="334"/>
      <c r="AF189" s="211"/>
      <c r="AG189" s="212"/>
      <c r="AH189" s="212"/>
      <c r="AN189" s="212"/>
      <c r="AO189" s="223" t="s">
        <v>268</v>
      </c>
    </row>
    <row r="190" spans="1:41" s="175" customFormat="1" ht="15" x14ac:dyDescent="0.25">
      <c r="A190" s="224"/>
      <c r="B190" s="225"/>
      <c r="C190" s="328" t="s">
        <v>269</v>
      </c>
      <c r="D190" s="328"/>
      <c r="E190" s="328"/>
      <c r="F190" s="328"/>
      <c r="G190" s="328"/>
      <c r="H190" s="328"/>
      <c r="I190" s="328"/>
      <c r="J190" s="328"/>
      <c r="K190" s="328"/>
      <c r="L190" s="328"/>
      <c r="M190" s="328"/>
      <c r="N190" s="336"/>
      <c r="AF190" s="211"/>
      <c r="AG190" s="212"/>
      <c r="AH190" s="212"/>
      <c r="AJ190" s="223" t="s">
        <v>269</v>
      </c>
      <c r="AN190" s="212"/>
    </row>
    <row r="191" spans="1:41" s="175" customFormat="1" ht="15" x14ac:dyDescent="0.25">
      <c r="A191" s="224"/>
      <c r="B191" s="225"/>
      <c r="C191" s="328" t="s">
        <v>270</v>
      </c>
      <c r="D191" s="328"/>
      <c r="E191" s="328"/>
      <c r="F191" s="328"/>
      <c r="G191" s="328"/>
      <c r="H191" s="328"/>
      <c r="I191" s="328"/>
      <c r="J191" s="328"/>
      <c r="K191" s="328"/>
      <c r="L191" s="328"/>
      <c r="M191" s="328"/>
      <c r="N191" s="336"/>
      <c r="AF191" s="211"/>
      <c r="AG191" s="212"/>
      <c r="AH191" s="212"/>
      <c r="AJ191" s="223" t="s">
        <v>270</v>
      </c>
      <c r="AN191" s="212"/>
    </row>
    <row r="192" spans="1:41" s="175" customFormat="1" ht="15" x14ac:dyDescent="0.25">
      <c r="A192" s="245"/>
      <c r="B192" s="246"/>
      <c r="C192" s="333" t="s">
        <v>194</v>
      </c>
      <c r="D192" s="333"/>
      <c r="E192" s="333"/>
      <c r="F192" s="215"/>
      <c r="G192" s="216"/>
      <c r="H192" s="216"/>
      <c r="I192" s="216"/>
      <c r="J192" s="219"/>
      <c r="K192" s="216"/>
      <c r="L192" s="250">
        <v>2546.7199999999998</v>
      </c>
      <c r="M192" s="239"/>
      <c r="N192" s="248">
        <v>22283.8</v>
      </c>
      <c r="AF192" s="211"/>
      <c r="AG192" s="212"/>
      <c r="AH192" s="212"/>
      <c r="AN192" s="212" t="s">
        <v>194</v>
      </c>
    </row>
    <row r="193" spans="1:40" s="175" customFormat="1" ht="45.75" x14ac:dyDescent="0.25">
      <c r="A193" s="213" t="s">
        <v>271</v>
      </c>
      <c r="B193" s="214" t="s">
        <v>272</v>
      </c>
      <c r="C193" s="333" t="s">
        <v>273</v>
      </c>
      <c r="D193" s="333"/>
      <c r="E193" s="333"/>
      <c r="F193" s="215" t="s">
        <v>237</v>
      </c>
      <c r="G193" s="216">
        <v>1.2500000000000001E-2</v>
      </c>
      <c r="H193" s="217">
        <v>1</v>
      </c>
      <c r="I193" s="255">
        <v>1.2500000000000001E-2</v>
      </c>
      <c r="J193" s="219"/>
      <c r="K193" s="216"/>
      <c r="L193" s="219"/>
      <c r="M193" s="216"/>
      <c r="N193" s="220"/>
      <c r="AF193" s="211"/>
      <c r="AG193" s="212"/>
      <c r="AH193" s="212" t="s">
        <v>273</v>
      </c>
      <c r="AN193" s="212"/>
    </row>
    <row r="194" spans="1:40" s="175" customFormat="1" ht="15" x14ac:dyDescent="0.25">
      <c r="A194" s="221"/>
      <c r="B194" s="222"/>
      <c r="C194" s="332" t="s">
        <v>238</v>
      </c>
      <c r="D194" s="332"/>
      <c r="E194" s="332"/>
      <c r="F194" s="332"/>
      <c r="G194" s="332"/>
      <c r="H194" s="332"/>
      <c r="I194" s="332"/>
      <c r="J194" s="332"/>
      <c r="K194" s="332"/>
      <c r="L194" s="332"/>
      <c r="M194" s="332"/>
      <c r="N194" s="334"/>
      <c r="AF194" s="211"/>
      <c r="AG194" s="212"/>
      <c r="AH194" s="212"/>
      <c r="AI194" s="223" t="s">
        <v>238</v>
      </c>
      <c r="AN194" s="212"/>
    </row>
    <row r="195" spans="1:40" s="175" customFormat="1" ht="23.25" x14ac:dyDescent="0.25">
      <c r="A195" s="224"/>
      <c r="B195" s="225" t="s">
        <v>228</v>
      </c>
      <c r="C195" s="328" t="s">
        <v>229</v>
      </c>
      <c r="D195" s="328"/>
      <c r="E195" s="328"/>
      <c r="F195" s="328"/>
      <c r="G195" s="328"/>
      <c r="H195" s="328"/>
      <c r="I195" s="328"/>
      <c r="J195" s="328"/>
      <c r="K195" s="328"/>
      <c r="L195" s="328"/>
      <c r="M195" s="328"/>
      <c r="N195" s="336"/>
      <c r="AF195" s="211"/>
      <c r="AG195" s="212"/>
      <c r="AH195" s="212"/>
      <c r="AJ195" s="223" t="s">
        <v>229</v>
      </c>
      <c r="AN195" s="212"/>
    </row>
    <row r="196" spans="1:40" s="175" customFormat="1" ht="68.25" x14ac:dyDescent="0.25">
      <c r="A196" s="224"/>
      <c r="B196" s="225" t="s">
        <v>175</v>
      </c>
      <c r="C196" s="328" t="s">
        <v>176</v>
      </c>
      <c r="D196" s="328"/>
      <c r="E196" s="328"/>
      <c r="F196" s="328"/>
      <c r="G196" s="328"/>
      <c r="H196" s="328"/>
      <c r="I196" s="328"/>
      <c r="J196" s="328"/>
      <c r="K196" s="328"/>
      <c r="L196" s="328"/>
      <c r="M196" s="328"/>
      <c r="N196" s="336"/>
      <c r="AF196" s="211"/>
      <c r="AG196" s="212"/>
      <c r="AH196" s="212"/>
      <c r="AJ196" s="223" t="s">
        <v>176</v>
      </c>
      <c r="AN196" s="212"/>
    </row>
    <row r="197" spans="1:40" s="175" customFormat="1" ht="15" x14ac:dyDescent="0.25">
      <c r="A197" s="226"/>
      <c r="B197" s="225" t="s">
        <v>62</v>
      </c>
      <c r="C197" s="332" t="s">
        <v>177</v>
      </c>
      <c r="D197" s="332"/>
      <c r="E197" s="332"/>
      <c r="F197" s="227"/>
      <c r="G197" s="228"/>
      <c r="H197" s="228"/>
      <c r="I197" s="228"/>
      <c r="J197" s="232">
        <v>9218</v>
      </c>
      <c r="K197" s="257">
        <v>1.3225</v>
      </c>
      <c r="L197" s="229">
        <v>152.38999999999999</v>
      </c>
      <c r="M197" s="230">
        <v>46.99</v>
      </c>
      <c r="N197" s="231">
        <v>7160.81</v>
      </c>
      <c r="AF197" s="211"/>
      <c r="AG197" s="212"/>
      <c r="AH197" s="212"/>
      <c r="AK197" s="223" t="s">
        <v>177</v>
      </c>
      <c r="AN197" s="212"/>
    </row>
    <row r="198" spans="1:40" s="175" customFormat="1" ht="15" x14ac:dyDescent="0.25">
      <c r="A198" s="226"/>
      <c r="B198" s="225" t="s">
        <v>178</v>
      </c>
      <c r="C198" s="332" t="s">
        <v>179</v>
      </c>
      <c r="D198" s="332"/>
      <c r="E198" s="332"/>
      <c r="F198" s="227"/>
      <c r="G198" s="228"/>
      <c r="H198" s="228"/>
      <c r="I198" s="228"/>
      <c r="J198" s="232">
        <v>40105.1</v>
      </c>
      <c r="K198" s="257">
        <v>1.4375</v>
      </c>
      <c r="L198" s="229">
        <v>720.64</v>
      </c>
      <c r="M198" s="230">
        <v>14.01</v>
      </c>
      <c r="N198" s="231">
        <v>10096.17</v>
      </c>
      <c r="AF198" s="211"/>
      <c r="AG198" s="212"/>
      <c r="AH198" s="212"/>
      <c r="AK198" s="223" t="s">
        <v>179</v>
      </c>
      <c r="AN198" s="212"/>
    </row>
    <row r="199" spans="1:40" s="175" customFormat="1" ht="15" x14ac:dyDescent="0.25">
      <c r="A199" s="226"/>
      <c r="B199" s="225" t="s">
        <v>180</v>
      </c>
      <c r="C199" s="332" t="s">
        <v>181</v>
      </c>
      <c r="D199" s="332"/>
      <c r="E199" s="332"/>
      <c r="F199" s="227"/>
      <c r="G199" s="228"/>
      <c r="H199" s="228"/>
      <c r="I199" s="228"/>
      <c r="J199" s="232">
        <v>2629.93</v>
      </c>
      <c r="K199" s="257">
        <v>1.4375</v>
      </c>
      <c r="L199" s="229">
        <v>47.26</v>
      </c>
      <c r="M199" s="230">
        <v>46.99</v>
      </c>
      <c r="N199" s="231">
        <v>2220.75</v>
      </c>
      <c r="AF199" s="211"/>
      <c r="AG199" s="212"/>
      <c r="AH199" s="212"/>
      <c r="AK199" s="223" t="s">
        <v>181</v>
      </c>
      <c r="AN199" s="212"/>
    </row>
    <row r="200" spans="1:40" s="175" customFormat="1" ht="15" x14ac:dyDescent="0.25">
      <c r="A200" s="226"/>
      <c r="B200" s="225" t="s">
        <v>182</v>
      </c>
      <c r="C200" s="332" t="s">
        <v>183</v>
      </c>
      <c r="D200" s="332"/>
      <c r="E200" s="332"/>
      <c r="F200" s="227"/>
      <c r="G200" s="228"/>
      <c r="H200" s="228"/>
      <c r="I200" s="228"/>
      <c r="J200" s="232">
        <v>1477980.73</v>
      </c>
      <c r="K200" s="228"/>
      <c r="L200" s="232">
        <v>18474.759999999998</v>
      </c>
      <c r="M200" s="230">
        <v>8.75</v>
      </c>
      <c r="N200" s="231">
        <v>161654.15</v>
      </c>
      <c r="AF200" s="211"/>
      <c r="AG200" s="212"/>
      <c r="AH200" s="212"/>
      <c r="AK200" s="223" t="s">
        <v>183</v>
      </c>
      <c r="AN200" s="212"/>
    </row>
    <row r="201" spans="1:40" s="175" customFormat="1" ht="15" x14ac:dyDescent="0.25">
      <c r="A201" s="234"/>
      <c r="B201" s="225"/>
      <c r="C201" s="332" t="s">
        <v>184</v>
      </c>
      <c r="D201" s="332"/>
      <c r="E201" s="332"/>
      <c r="F201" s="227" t="s">
        <v>185</v>
      </c>
      <c r="G201" s="243">
        <v>1100</v>
      </c>
      <c r="H201" s="257">
        <v>1.3225</v>
      </c>
      <c r="I201" s="253">
        <v>18.184374999999999</v>
      </c>
      <c r="J201" s="236"/>
      <c r="K201" s="228"/>
      <c r="L201" s="236"/>
      <c r="M201" s="228"/>
      <c r="N201" s="237"/>
      <c r="AF201" s="211"/>
      <c r="AG201" s="212"/>
      <c r="AH201" s="212"/>
      <c r="AL201" s="223" t="s">
        <v>184</v>
      </c>
      <c r="AN201" s="212"/>
    </row>
    <row r="202" spans="1:40" s="175" customFormat="1" ht="15" x14ac:dyDescent="0.25">
      <c r="A202" s="234"/>
      <c r="B202" s="225"/>
      <c r="C202" s="332" t="s">
        <v>186</v>
      </c>
      <c r="D202" s="332"/>
      <c r="E202" s="332"/>
      <c r="F202" s="227" t="s">
        <v>185</v>
      </c>
      <c r="G202" s="230">
        <v>213.68</v>
      </c>
      <c r="H202" s="257">
        <v>1.4375</v>
      </c>
      <c r="I202" s="256">
        <v>3.8395625</v>
      </c>
      <c r="J202" s="236"/>
      <c r="K202" s="228"/>
      <c r="L202" s="236"/>
      <c r="M202" s="228"/>
      <c r="N202" s="237"/>
      <c r="AF202" s="211"/>
      <c r="AG202" s="212"/>
      <c r="AH202" s="212"/>
      <c r="AL202" s="223" t="s">
        <v>186</v>
      </c>
      <c r="AN202" s="212"/>
    </row>
    <row r="203" spans="1:40" s="175" customFormat="1" ht="15" x14ac:dyDescent="0.25">
      <c r="A203" s="226"/>
      <c r="B203" s="225"/>
      <c r="C203" s="335" t="s">
        <v>187</v>
      </c>
      <c r="D203" s="335"/>
      <c r="E203" s="335"/>
      <c r="F203" s="238"/>
      <c r="G203" s="239"/>
      <c r="H203" s="239"/>
      <c r="I203" s="239"/>
      <c r="J203" s="240">
        <v>1527303.83</v>
      </c>
      <c r="K203" s="239"/>
      <c r="L203" s="240">
        <v>19347.79</v>
      </c>
      <c r="M203" s="239"/>
      <c r="N203" s="242">
        <v>178911.13</v>
      </c>
      <c r="AF203" s="211"/>
      <c r="AG203" s="212"/>
      <c r="AH203" s="212"/>
      <c r="AM203" s="223" t="s">
        <v>187</v>
      </c>
      <c r="AN203" s="212"/>
    </row>
    <row r="204" spans="1:40" s="175" customFormat="1" ht="15" x14ac:dyDescent="0.25">
      <c r="A204" s="234"/>
      <c r="B204" s="225"/>
      <c r="C204" s="332" t="s">
        <v>188</v>
      </c>
      <c r="D204" s="332"/>
      <c r="E204" s="332"/>
      <c r="F204" s="227"/>
      <c r="G204" s="228"/>
      <c r="H204" s="228"/>
      <c r="I204" s="228"/>
      <c r="J204" s="236"/>
      <c r="K204" s="228"/>
      <c r="L204" s="229">
        <v>199.65</v>
      </c>
      <c r="M204" s="228"/>
      <c r="N204" s="231">
        <v>9381.56</v>
      </c>
      <c r="AF204" s="211"/>
      <c r="AG204" s="212"/>
      <c r="AH204" s="212"/>
      <c r="AL204" s="223" t="s">
        <v>188</v>
      </c>
      <c r="AN204" s="212"/>
    </row>
    <row r="205" spans="1:40" s="175" customFormat="1" ht="22.5" x14ac:dyDescent="0.25">
      <c r="A205" s="234"/>
      <c r="B205" s="225" t="s">
        <v>239</v>
      </c>
      <c r="C205" s="332" t="s">
        <v>240</v>
      </c>
      <c r="D205" s="332"/>
      <c r="E205" s="332"/>
      <c r="F205" s="227" t="s">
        <v>191</v>
      </c>
      <c r="G205" s="243">
        <v>109</v>
      </c>
      <c r="H205" s="228"/>
      <c r="I205" s="243">
        <v>109</v>
      </c>
      <c r="J205" s="236"/>
      <c r="K205" s="228"/>
      <c r="L205" s="229">
        <v>217.62</v>
      </c>
      <c r="M205" s="228"/>
      <c r="N205" s="231">
        <v>10225.9</v>
      </c>
      <c r="AF205" s="211"/>
      <c r="AG205" s="212"/>
      <c r="AH205" s="212"/>
      <c r="AL205" s="223" t="s">
        <v>240</v>
      </c>
      <c r="AN205" s="212"/>
    </row>
    <row r="206" spans="1:40" s="175" customFormat="1" ht="45" x14ac:dyDescent="0.25">
      <c r="A206" s="234"/>
      <c r="B206" s="225" t="s">
        <v>241</v>
      </c>
      <c r="C206" s="332" t="s">
        <v>242</v>
      </c>
      <c r="D206" s="332"/>
      <c r="E206" s="332"/>
      <c r="F206" s="227" t="s">
        <v>191</v>
      </c>
      <c r="G206" s="243">
        <v>65</v>
      </c>
      <c r="H206" s="230">
        <v>0.85</v>
      </c>
      <c r="I206" s="230">
        <v>55.25</v>
      </c>
      <c r="J206" s="236"/>
      <c r="K206" s="228"/>
      <c r="L206" s="229">
        <v>110.31</v>
      </c>
      <c r="M206" s="228"/>
      <c r="N206" s="231">
        <v>5183.3100000000004</v>
      </c>
      <c r="AF206" s="211"/>
      <c r="AG206" s="212"/>
      <c r="AH206" s="212"/>
      <c r="AL206" s="223" t="s">
        <v>242</v>
      </c>
      <c r="AN206" s="212"/>
    </row>
    <row r="207" spans="1:40" s="175" customFormat="1" ht="15" x14ac:dyDescent="0.25">
      <c r="A207" s="245"/>
      <c r="B207" s="246"/>
      <c r="C207" s="333" t="s">
        <v>194</v>
      </c>
      <c r="D207" s="333"/>
      <c r="E207" s="333"/>
      <c r="F207" s="215"/>
      <c r="G207" s="216"/>
      <c r="H207" s="216"/>
      <c r="I207" s="216"/>
      <c r="J207" s="219"/>
      <c r="K207" s="216"/>
      <c r="L207" s="250">
        <v>19675.72</v>
      </c>
      <c r="M207" s="239"/>
      <c r="N207" s="248">
        <v>194320.34</v>
      </c>
      <c r="AF207" s="211"/>
      <c r="AG207" s="212"/>
      <c r="AH207" s="212"/>
      <c r="AN207" s="212" t="s">
        <v>194</v>
      </c>
    </row>
    <row r="208" spans="1:40" s="175" customFormat="1" ht="15" x14ac:dyDescent="0.25">
      <c r="A208" s="213" t="s">
        <v>274</v>
      </c>
      <c r="B208" s="214" t="s">
        <v>275</v>
      </c>
      <c r="C208" s="333" t="s">
        <v>276</v>
      </c>
      <c r="D208" s="333"/>
      <c r="E208" s="333"/>
      <c r="F208" s="215" t="s">
        <v>33</v>
      </c>
      <c r="G208" s="216">
        <v>-23</v>
      </c>
      <c r="H208" s="217">
        <v>1</v>
      </c>
      <c r="I208" s="217">
        <v>-23</v>
      </c>
      <c r="J208" s="247">
        <v>351.2</v>
      </c>
      <c r="K208" s="216"/>
      <c r="L208" s="250">
        <v>-8077.6</v>
      </c>
      <c r="M208" s="218">
        <v>8.75</v>
      </c>
      <c r="N208" s="248">
        <v>-70679</v>
      </c>
      <c r="AF208" s="211"/>
      <c r="AG208" s="212"/>
      <c r="AH208" s="212" t="s">
        <v>276</v>
      </c>
      <c r="AN208" s="212"/>
    </row>
    <row r="209" spans="1:40" s="175" customFormat="1" ht="15" x14ac:dyDescent="0.25">
      <c r="A209" s="245"/>
      <c r="B209" s="246"/>
      <c r="C209" s="333" t="s">
        <v>194</v>
      </c>
      <c r="D209" s="333"/>
      <c r="E209" s="333"/>
      <c r="F209" s="215"/>
      <c r="G209" s="216"/>
      <c r="H209" s="216"/>
      <c r="I209" s="216"/>
      <c r="J209" s="219"/>
      <c r="K209" s="216"/>
      <c r="L209" s="250">
        <v>-8077.6</v>
      </c>
      <c r="M209" s="239"/>
      <c r="N209" s="248">
        <v>-70679</v>
      </c>
      <c r="AF209" s="211"/>
      <c r="AG209" s="212"/>
      <c r="AH209" s="212"/>
      <c r="AN209" s="212" t="s">
        <v>194</v>
      </c>
    </row>
    <row r="210" spans="1:40" s="175" customFormat="1" ht="15" x14ac:dyDescent="0.25">
      <c r="A210" s="213" t="s">
        <v>277</v>
      </c>
      <c r="B210" s="214" t="s">
        <v>278</v>
      </c>
      <c r="C210" s="333" t="s">
        <v>279</v>
      </c>
      <c r="D210" s="333"/>
      <c r="E210" s="333"/>
      <c r="F210" s="215" t="s">
        <v>28</v>
      </c>
      <c r="G210" s="216">
        <v>-4</v>
      </c>
      <c r="H210" s="217">
        <v>1</v>
      </c>
      <c r="I210" s="217">
        <v>-4</v>
      </c>
      <c r="J210" s="247">
        <v>145.30000000000001</v>
      </c>
      <c r="K210" s="216"/>
      <c r="L210" s="247">
        <v>-581.20000000000005</v>
      </c>
      <c r="M210" s="218">
        <v>8.75</v>
      </c>
      <c r="N210" s="248">
        <v>-5085.5</v>
      </c>
      <c r="AF210" s="211"/>
      <c r="AG210" s="212"/>
      <c r="AH210" s="212" t="s">
        <v>279</v>
      </c>
      <c r="AN210" s="212"/>
    </row>
    <row r="211" spans="1:40" s="175" customFormat="1" ht="15" x14ac:dyDescent="0.25">
      <c r="A211" s="245"/>
      <c r="B211" s="246"/>
      <c r="C211" s="333" t="s">
        <v>194</v>
      </c>
      <c r="D211" s="333"/>
      <c r="E211" s="333"/>
      <c r="F211" s="215"/>
      <c r="G211" s="216"/>
      <c r="H211" s="216"/>
      <c r="I211" s="216"/>
      <c r="J211" s="219"/>
      <c r="K211" s="216"/>
      <c r="L211" s="247">
        <v>-581.20000000000005</v>
      </c>
      <c r="M211" s="239"/>
      <c r="N211" s="248">
        <v>-5085.5</v>
      </c>
      <c r="AF211" s="211"/>
      <c r="AG211" s="212"/>
      <c r="AH211" s="212"/>
      <c r="AN211" s="212" t="s">
        <v>194</v>
      </c>
    </row>
    <row r="212" spans="1:40" s="175" customFormat="1" ht="34.5" x14ac:dyDescent="0.25">
      <c r="A212" s="213" t="s">
        <v>280</v>
      </c>
      <c r="B212" s="214" t="s">
        <v>281</v>
      </c>
      <c r="C212" s="333" t="s">
        <v>282</v>
      </c>
      <c r="D212" s="333"/>
      <c r="E212" s="333"/>
      <c r="F212" s="215" t="s">
        <v>58</v>
      </c>
      <c r="G212" s="216">
        <v>-8.0000000000000002E-3</v>
      </c>
      <c r="H212" s="217">
        <v>1</v>
      </c>
      <c r="I212" s="249">
        <v>-8.0000000000000002E-3</v>
      </c>
      <c r="J212" s="250">
        <v>10424</v>
      </c>
      <c r="K212" s="216"/>
      <c r="L212" s="247">
        <v>-83.39</v>
      </c>
      <c r="M212" s="218">
        <v>8.75</v>
      </c>
      <c r="N212" s="251">
        <v>-729.66</v>
      </c>
      <c r="AF212" s="211"/>
      <c r="AG212" s="212"/>
      <c r="AH212" s="212" t="s">
        <v>282</v>
      </c>
      <c r="AN212" s="212"/>
    </row>
    <row r="213" spans="1:40" s="175" customFormat="1" ht="15" x14ac:dyDescent="0.25">
      <c r="A213" s="245"/>
      <c r="B213" s="246"/>
      <c r="C213" s="333" t="s">
        <v>194</v>
      </c>
      <c r="D213" s="333"/>
      <c r="E213" s="333"/>
      <c r="F213" s="215"/>
      <c r="G213" s="216"/>
      <c r="H213" s="216"/>
      <c r="I213" s="216"/>
      <c r="J213" s="219"/>
      <c r="K213" s="216"/>
      <c r="L213" s="247">
        <v>-83.39</v>
      </c>
      <c r="M213" s="239"/>
      <c r="N213" s="251">
        <v>-729.66</v>
      </c>
      <c r="AF213" s="211"/>
      <c r="AG213" s="212"/>
      <c r="AH213" s="212"/>
      <c r="AN213" s="212" t="s">
        <v>194</v>
      </c>
    </row>
    <row r="214" spans="1:40" s="175" customFormat="1" ht="22.5" x14ac:dyDescent="0.25">
      <c r="A214" s="213" t="s">
        <v>283</v>
      </c>
      <c r="B214" s="214" t="s">
        <v>284</v>
      </c>
      <c r="C214" s="333" t="s">
        <v>36</v>
      </c>
      <c r="D214" s="333"/>
      <c r="E214" s="333"/>
      <c r="F214" s="215" t="s">
        <v>28</v>
      </c>
      <c r="G214" s="216">
        <v>8</v>
      </c>
      <c r="H214" s="217">
        <v>1</v>
      </c>
      <c r="I214" s="217">
        <v>8</v>
      </c>
      <c r="J214" s="219"/>
      <c r="K214" s="216"/>
      <c r="L214" s="219"/>
      <c r="M214" s="218">
        <v>8.75</v>
      </c>
      <c r="N214" s="220"/>
      <c r="AF214" s="211"/>
      <c r="AG214" s="212"/>
      <c r="AH214" s="212" t="s">
        <v>36</v>
      </c>
      <c r="AN214" s="212"/>
    </row>
    <row r="215" spans="1:40" s="175" customFormat="1" ht="15" x14ac:dyDescent="0.25">
      <c r="A215" s="245"/>
      <c r="B215" s="246"/>
      <c r="C215" s="333" t="s">
        <v>194</v>
      </c>
      <c r="D215" s="333"/>
      <c r="E215" s="333"/>
      <c r="F215" s="215"/>
      <c r="G215" s="216"/>
      <c r="H215" s="216"/>
      <c r="I215" s="216"/>
      <c r="J215" s="219"/>
      <c r="K215" s="216"/>
      <c r="L215" s="247">
        <v>0</v>
      </c>
      <c r="M215" s="239"/>
      <c r="N215" s="251">
        <v>0</v>
      </c>
      <c r="AF215" s="211"/>
      <c r="AG215" s="212"/>
      <c r="AH215" s="212"/>
      <c r="AN215" s="212" t="s">
        <v>194</v>
      </c>
    </row>
    <row r="216" spans="1:40" s="175" customFormat="1" ht="22.5" x14ac:dyDescent="0.25">
      <c r="A216" s="213" t="s">
        <v>285</v>
      </c>
      <c r="B216" s="214" t="s">
        <v>284</v>
      </c>
      <c r="C216" s="333" t="s">
        <v>37</v>
      </c>
      <c r="D216" s="333"/>
      <c r="E216" s="333"/>
      <c r="F216" s="215" t="s">
        <v>28</v>
      </c>
      <c r="G216" s="216">
        <v>16</v>
      </c>
      <c r="H216" s="217">
        <v>1</v>
      </c>
      <c r="I216" s="217">
        <v>16</v>
      </c>
      <c r="J216" s="219"/>
      <c r="K216" s="216"/>
      <c r="L216" s="219"/>
      <c r="M216" s="218">
        <v>8.75</v>
      </c>
      <c r="N216" s="220"/>
      <c r="AF216" s="211"/>
      <c r="AG216" s="212"/>
      <c r="AH216" s="212" t="s">
        <v>37</v>
      </c>
      <c r="AN216" s="212"/>
    </row>
    <row r="217" spans="1:40" s="175" customFormat="1" ht="15" x14ac:dyDescent="0.25">
      <c r="A217" s="245"/>
      <c r="B217" s="246"/>
      <c r="C217" s="333" t="s">
        <v>194</v>
      </c>
      <c r="D217" s="333"/>
      <c r="E217" s="333"/>
      <c r="F217" s="215"/>
      <c r="G217" s="216"/>
      <c r="H217" s="216"/>
      <c r="I217" s="216"/>
      <c r="J217" s="219"/>
      <c r="K217" s="216"/>
      <c r="L217" s="247">
        <v>0</v>
      </c>
      <c r="M217" s="239"/>
      <c r="N217" s="251">
        <v>0</v>
      </c>
      <c r="AF217" s="211"/>
      <c r="AG217" s="212"/>
      <c r="AH217" s="212"/>
      <c r="AN217" s="212" t="s">
        <v>194</v>
      </c>
    </row>
    <row r="218" spans="1:40" s="175" customFormat="1" ht="23.25" x14ac:dyDescent="0.25">
      <c r="A218" s="213" t="s">
        <v>286</v>
      </c>
      <c r="B218" s="214" t="s">
        <v>287</v>
      </c>
      <c r="C218" s="333" t="s">
        <v>288</v>
      </c>
      <c r="D218" s="333"/>
      <c r="E218" s="333"/>
      <c r="F218" s="215" t="s">
        <v>28</v>
      </c>
      <c r="G218" s="216">
        <v>-46</v>
      </c>
      <c r="H218" s="217">
        <v>1</v>
      </c>
      <c r="I218" s="217">
        <v>-46</v>
      </c>
      <c r="J218" s="247">
        <v>43.61</v>
      </c>
      <c r="K218" s="216"/>
      <c r="L218" s="250">
        <v>-2006.06</v>
      </c>
      <c r="M218" s="218">
        <v>8.75</v>
      </c>
      <c r="N218" s="248">
        <v>-17553.03</v>
      </c>
      <c r="AF218" s="211"/>
      <c r="AG218" s="212"/>
      <c r="AH218" s="212" t="s">
        <v>288</v>
      </c>
      <c r="AN218" s="212"/>
    </row>
    <row r="219" spans="1:40" s="175" customFormat="1" ht="15" x14ac:dyDescent="0.25">
      <c r="A219" s="245"/>
      <c r="B219" s="246"/>
      <c r="C219" s="333" t="s">
        <v>194</v>
      </c>
      <c r="D219" s="333"/>
      <c r="E219" s="333"/>
      <c r="F219" s="215"/>
      <c r="G219" s="216"/>
      <c r="H219" s="216"/>
      <c r="I219" s="216"/>
      <c r="J219" s="219"/>
      <c r="K219" s="216"/>
      <c r="L219" s="250">
        <v>-2006.06</v>
      </c>
      <c r="M219" s="239"/>
      <c r="N219" s="248">
        <v>-17553.03</v>
      </c>
      <c r="AF219" s="211"/>
      <c r="AG219" s="212"/>
      <c r="AH219" s="212"/>
      <c r="AN219" s="212" t="s">
        <v>194</v>
      </c>
    </row>
    <row r="220" spans="1:40" s="175" customFormat="1" ht="23.25" x14ac:dyDescent="0.25">
      <c r="A220" s="213" t="s">
        <v>289</v>
      </c>
      <c r="B220" s="214" t="s">
        <v>284</v>
      </c>
      <c r="C220" s="333" t="s">
        <v>288</v>
      </c>
      <c r="D220" s="333"/>
      <c r="E220" s="333"/>
      <c r="F220" s="215" t="s">
        <v>28</v>
      </c>
      <c r="G220" s="216">
        <v>16</v>
      </c>
      <c r="H220" s="217">
        <v>1</v>
      </c>
      <c r="I220" s="217">
        <v>16</v>
      </c>
      <c r="J220" s="219"/>
      <c r="K220" s="216"/>
      <c r="L220" s="219"/>
      <c r="M220" s="218">
        <v>8.75</v>
      </c>
      <c r="N220" s="220"/>
      <c r="AF220" s="211"/>
      <c r="AG220" s="212"/>
      <c r="AH220" s="212" t="s">
        <v>288</v>
      </c>
      <c r="AN220" s="212"/>
    </row>
    <row r="221" spans="1:40" s="175" customFormat="1" ht="15" x14ac:dyDescent="0.25">
      <c r="A221" s="245"/>
      <c r="B221" s="246"/>
      <c r="C221" s="333" t="s">
        <v>194</v>
      </c>
      <c r="D221" s="333"/>
      <c r="E221" s="333"/>
      <c r="F221" s="215"/>
      <c r="G221" s="216"/>
      <c r="H221" s="216"/>
      <c r="I221" s="216"/>
      <c r="J221" s="219"/>
      <c r="K221" s="216"/>
      <c r="L221" s="247">
        <v>0</v>
      </c>
      <c r="M221" s="239"/>
      <c r="N221" s="251">
        <v>0</v>
      </c>
      <c r="AF221" s="211"/>
      <c r="AG221" s="212"/>
      <c r="AH221" s="212"/>
      <c r="AN221" s="212" t="s">
        <v>194</v>
      </c>
    </row>
    <row r="222" spans="1:40" s="175" customFormat="1" ht="23.25" x14ac:dyDescent="0.25">
      <c r="A222" s="213" t="s">
        <v>290</v>
      </c>
      <c r="B222" s="214" t="s">
        <v>291</v>
      </c>
      <c r="C222" s="333" t="s">
        <v>292</v>
      </c>
      <c r="D222" s="333"/>
      <c r="E222" s="333"/>
      <c r="F222" s="215" t="s">
        <v>28</v>
      </c>
      <c r="G222" s="216">
        <v>-23</v>
      </c>
      <c r="H222" s="217">
        <v>1</v>
      </c>
      <c r="I222" s="217">
        <v>-23</v>
      </c>
      <c r="J222" s="247">
        <v>188.1</v>
      </c>
      <c r="K222" s="216"/>
      <c r="L222" s="250">
        <v>-4326.3</v>
      </c>
      <c r="M222" s="218">
        <v>8.75</v>
      </c>
      <c r="N222" s="248">
        <v>-37855.129999999997</v>
      </c>
      <c r="AF222" s="211"/>
      <c r="AG222" s="212"/>
      <c r="AH222" s="212" t="s">
        <v>292</v>
      </c>
      <c r="AN222" s="212"/>
    </row>
    <row r="223" spans="1:40" s="175" customFormat="1" ht="15" x14ac:dyDescent="0.25">
      <c r="A223" s="245"/>
      <c r="B223" s="246"/>
      <c r="C223" s="333" t="s">
        <v>194</v>
      </c>
      <c r="D223" s="333"/>
      <c r="E223" s="333"/>
      <c r="F223" s="215"/>
      <c r="G223" s="216"/>
      <c r="H223" s="216"/>
      <c r="I223" s="216"/>
      <c r="J223" s="219"/>
      <c r="K223" s="216"/>
      <c r="L223" s="250">
        <v>-4326.3</v>
      </c>
      <c r="M223" s="239"/>
      <c r="N223" s="248">
        <v>-37855.129999999997</v>
      </c>
      <c r="AF223" s="211"/>
      <c r="AG223" s="212"/>
      <c r="AH223" s="212"/>
      <c r="AN223" s="212" t="s">
        <v>194</v>
      </c>
    </row>
    <row r="224" spans="1:40" s="175" customFormat="1" ht="22.5" x14ac:dyDescent="0.25">
      <c r="A224" s="213" t="s">
        <v>293</v>
      </c>
      <c r="B224" s="214" t="s">
        <v>284</v>
      </c>
      <c r="C224" s="333" t="s">
        <v>294</v>
      </c>
      <c r="D224" s="333"/>
      <c r="E224" s="333"/>
      <c r="F224" s="215" t="s">
        <v>28</v>
      </c>
      <c r="G224" s="216">
        <v>15</v>
      </c>
      <c r="H224" s="217">
        <v>1</v>
      </c>
      <c r="I224" s="217">
        <v>15</v>
      </c>
      <c r="J224" s="219"/>
      <c r="K224" s="249">
        <v>1.012</v>
      </c>
      <c r="L224" s="219"/>
      <c r="M224" s="218">
        <v>8.75</v>
      </c>
      <c r="N224" s="220"/>
      <c r="AF224" s="211"/>
      <c r="AG224" s="212"/>
      <c r="AH224" s="212" t="s">
        <v>294</v>
      </c>
      <c r="AN224" s="212"/>
    </row>
    <row r="225" spans="1:40" s="175" customFormat="1" ht="15" x14ac:dyDescent="0.25">
      <c r="A225" s="245"/>
      <c r="B225" s="246"/>
      <c r="C225" s="333" t="s">
        <v>194</v>
      </c>
      <c r="D225" s="333"/>
      <c r="E225" s="333"/>
      <c r="F225" s="215"/>
      <c r="G225" s="216"/>
      <c r="H225" s="216"/>
      <c r="I225" s="216"/>
      <c r="J225" s="219"/>
      <c r="K225" s="216"/>
      <c r="L225" s="247">
        <v>0</v>
      </c>
      <c r="M225" s="239"/>
      <c r="N225" s="251">
        <v>0</v>
      </c>
      <c r="AF225" s="211"/>
      <c r="AG225" s="212"/>
      <c r="AH225" s="212"/>
      <c r="AN225" s="212" t="s">
        <v>194</v>
      </c>
    </row>
    <row r="226" spans="1:40" s="175" customFormat="1" ht="23.25" x14ac:dyDescent="0.25">
      <c r="A226" s="213" t="s">
        <v>295</v>
      </c>
      <c r="B226" s="214" t="s">
        <v>284</v>
      </c>
      <c r="C226" s="333" t="s">
        <v>29</v>
      </c>
      <c r="D226" s="333"/>
      <c r="E226" s="333"/>
      <c r="F226" s="215" t="s">
        <v>28</v>
      </c>
      <c r="G226" s="216">
        <v>8</v>
      </c>
      <c r="H226" s="217">
        <v>1</v>
      </c>
      <c r="I226" s="217">
        <v>8</v>
      </c>
      <c r="J226" s="219"/>
      <c r="K226" s="216"/>
      <c r="L226" s="219"/>
      <c r="M226" s="218">
        <v>8.75</v>
      </c>
      <c r="N226" s="220"/>
      <c r="AF226" s="211"/>
      <c r="AG226" s="212"/>
      <c r="AH226" s="212" t="s">
        <v>29</v>
      </c>
      <c r="AN226" s="212"/>
    </row>
    <row r="227" spans="1:40" s="175" customFormat="1" ht="15" x14ac:dyDescent="0.25">
      <c r="A227" s="245"/>
      <c r="B227" s="246"/>
      <c r="C227" s="333" t="s">
        <v>194</v>
      </c>
      <c r="D227" s="333"/>
      <c r="E227" s="333"/>
      <c r="F227" s="215"/>
      <c r="G227" s="216"/>
      <c r="H227" s="216"/>
      <c r="I227" s="216"/>
      <c r="J227" s="219"/>
      <c r="K227" s="216"/>
      <c r="L227" s="247">
        <v>0</v>
      </c>
      <c r="M227" s="239"/>
      <c r="N227" s="251">
        <v>0</v>
      </c>
      <c r="AF227" s="211"/>
      <c r="AG227" s="212"/>
      <c r="AH227" s="212"/>
      <c r="AN227" s="212" t="s">
        <v>194</v>
      </c>
    </row>
    <row r="228" spans="1:40" s="175" customFormat="1" ht="23.25" x14ac:dyDescent="0.25">
      <c r="A228" s="213" t="s">
        <v>296</v>
      </c>
      <c r="B228" s="214" t="s">
        <v>297</v>
      </c>
      <c r="C228" s="333" t="s">
        <v>298</v>
      </c>
      <c r="D228" s="333"/>
      <c r="E228" s="333"/>
      <c r="F228" s="215" t="s">
        <v>299</v>
      </c>
      <c r="G228" s="216">
        <v>1.0749999999999999E-2</v>
      </c>
      <c r="H228" s="217">
        <v>1</v>
      </c>
      <c r="I228" s="258">
        <v>1.0749999999999999E-2</v>
      </c>
      <c r="J228" s="219"/>
      <c r="K228" s="216"/>
      <c r="L228" s="219"/>
      <c r="M228" s="216"/>
      <c r="N228" s="220"/>
      <c r="AF228" s="211"/>
      <c r="AG228" s="212"/>
      <c r="AH228" s="212" t="s">
        <v>298</v>
      </c>
      <c r="AN228" s="212"/>
    </row>
    <row r="229" spans="1:40" s="175" customFormat="1" ht="15" x14ac:dyDescent="0.25">
      <c r="A229" s="221"/>
      <c r="B229" s="222"/>
      <c r="C229" s="332" t="s">
        <v>300</v>
      </c>
      <c r="D229" s="332"/>
      <c r="E229" s="332"/>
      <c r="F229" s="332"/>
      <c r="G229" s="332"/>
      <c r="H229" s="332"/>
      <c r="I229" s="332"/>
      <c r="J229" s="332"/>
      <c r="K229" s="332"/>
      <c r="L229" s="332"/>
      <c r="M229" s="332"/>
      <c r="N229" s="334"/>
      <c r="AF229" s="211"/>
      <c r="AG229" s="212"/>
      <c r="AH229" s="212"/>
      <c r="AI229" s="223" t="s">
        <v>300</v>
      </c>
      <c r="AN229" s="212"/>
    </row>
    <row r="230" spans="1:40" s="175" customFormat="1" ht="23.25" x14ac:dyDescent="0.25">
      <c r="A230" s="224"/>
      <c r="B230" s="225" t="s">
        <v>228</v>
      </c>
      <c r="C230" s="328" t="s">
        <v>229</v>
      </c>
      <c r="D230" s="328"/>
      <c r="E230" s="328"/>
      <c r="F230" s="328"/>
      <c r="G230" s="328"/>
      <c r="H230" s="328"/>
      <c r="I230" s="328"/>
      <c r="J230" s="328"/>
      <c r="K230" s="328"/>
      <c r="L230" s="328"/>
      <c r="M230" s="328"/>
      <c r="N230" s="336"/>
      <c r="AF230" s="211"/>
      <c r="AG230" s="212"/>
      <c r="AH230" s="212"/>
      <c r="AJ230" s="223" t="s">
        <v>229</v>
      </c>
      <c r="AN230" s="212"/>
    </row>
    <row r="231" spans="1:40" s="175" customFormat="1" ht="68.25" x14ac:dyDescent="0.25">
      <c r="A231" s="224"/>
      <c r="B231" s="225" t="s">
        <v>175</v>
      </c>
      <c r="C231" s="328" t="s">
        <v>176</v>
      </c>
      <c r="D231" s="328"/>
      <c r="E231" s="328"/>
      <c r="F231" s="328"/>
      <c r="G231" s="328"/>
      <c r="H231" s="328"/>
      <c r="I231" s="328"/>
      <c r="J231" s="328"/>
      <c r="K231" s="328"/>
      <c r="L231" s="328"/>
      <c r="M231" s="328"/>
      <c r="N231" s="336"/>
      <c r="AF231" s="211"/>
      <c r="AG231" s="212"/>
      <c r="AH231" s="212"/>
      <c r="AJ231" s="223" t="s">
        <v>176</v>
      </c>
      <c r="AN231" s="212"/>
    </row>
    <row r="232" spans="1:40" s="175" customFormat="1" ht="15" x14ac:dyDescent="0.25">
      <c r="A232" s="226"/>
      <c r="B232" s="225" t="s">
        <v>62</v>
      </c>
      <c r="C232" s="332" t="s">
        <v>177</v>
      </c>
      <c r="D232" s="332"/>
      <c r="E232" s="332"/>
      <c r="F232" s="227"/>
      <c r="G232" s="228"/>
      <c r="H232" s="228"/>
      <c r="I232" s="228"/>
      <c r="J232" s="232">
        <v>1107.95</v>
      </c>
      <c r="K232" s="257">
        <v>1.3225</v>
      </c>
      <c r="L232" s="229">
        <v>15.75</v>
      </c>
      <c r="M232" s="230">
        <v>46.99</v>
      </c>
      <c r="N232" s="233">
        <v>740.09</v>
      </c>
      <c r="AF232" s="211"/>
      <c r="AG232" s="212"/>
      <c r="AH232" s="212"/>
      <c r="AK232" s="223" t="s">
        <v>177</v>
      </c>
      <c r="AN232" s="212"/>
    </row>
    <row r="233" spans="1:40" s="175" customFormat="1" ht="15" x14ac:dyDescent="0.25">
      <c r="A233" s="226"/>
      <c r="B233" s="225" t="s">
        <v>178</v>
      </c>
      <c r="C233" s="332" t="s">
        <v>179</v>
      </c>
      <c r="D233" s="332"/>
      <c r="E233" s="332"/>
      <c r="F233" s="227"/>
      <c r="G233" s="228"/>
      <c r="H233" s="228"/>
      <c r="I233" s="228"/>
      <c r="J233" s="232">
        <v>12533.99</v>
      </c>
      <c r="K233" s="257">
        <v>1.4375</v>
      </c>
      <c r="L233" s="229">
        <v>193.69</v>
      </c>
      <c r="M233" s="230">
        <v>14.01</v>
      </c>
      <c r="N233" s="231">
        <v>2713.6</v>
      </c>
      <c r="AF233" s="211"/>
      <c r="AG233" s="212"/>
      <c r="AH233" s="212"/>
      <c r="AK233" s="223" t="s">
        <v>179</v>
      </c>
      <c r="AN233" s="212"/>
    </row>
    <row r="234" spans="1:40" s="175" customFormat="1" ht="15" x14ac:dyDescent="0.25">
      <c r="A234" s="226"/>
      <c r="B234" s="225" t="s">
        <v>180</v>
      </c>
      <c r="C234" s="332" t="s">
        <v>181</v>
      </c>
      <c r="D234" s="332"/>
      <c r="E234" s="332"/>
      <c r="F234" s="227"/>
      <c r="G234" s="228"/>
      <c r="H234" s="228"/>
      <c r="I234" s="228"/>
      <c r="J234" s="229">
        <v>820.22</v>
      </c>
      <c r="K234" s="257">
        <v>1.4375</v>
      </c>
      <c r="L234" s="229">
        <v>12.67</v>
      </c>
      <c r="M234" s="230">
        <v>46.99</v>
      </c>
      <c r="N234" s="233">
        <v>595.36</v>
      </c>
      <c r="AF234" s="211"/>
      <c r="AG234" s="212"/>
      <c r="AH234" s="212"/>
      <c r="AK234" s="223" t="s">
        <v>181</v>
      </c>
      <c r="AN234" s="212"/>
    </row>
    <row r="235" spans="1:40" s="175" customFormat="1" ht="15" x14ac:dyDescent="0.25">
      <c r="A235" s="226"/>
      <c r="B235" s="225" t="s">
        <v>182</v>
      </c>
      <c r="C235" s="332" t="s">
        <v>183</v>
      </c>
      <c r="D235" s="332"/>
      <c r="E235" s="332"/>
      <c r="F235" s="227"/>
      <c r="G235" s="228"/>
      <c r="H235" s="228"/>
      <c r="I235" s="228"/>
      <c r="J235" s="232">
        <v>230267.7</v>
      </c>
      <c r="K235" s="228"/>
      <c r="L235" s="232">
        <v>2475.38</v>
      </c>
      <c r="M235" s="230">
        <v>8.75</v>
      </c>
      <c r="N235" s="231">
        <v>21659.58</v>
      </c>
      <c r="AF235" s="211"/>
      <c r="AG235" s="212"/>
      <c r="AH235" s="212"/>
      <c r="AK235" s="223" t="s">
        <v>183</v>
      </c>
      <c r="AN235" s="212"/>
    </row>
    <row r="236" spans="1:40" s="175" customFormat="1" ht="15" x14ac:dyDescent="0.25">
      <c r="A236" s="234"/>
      <c r="B236" s="225"/>
      <c r="C236" s="332" t="s">
        <v>184</v>
      </c>
      <c r="D236" s="332"/>
      <c r="E236" s="332"/>
      <c r="F236" s="227" t="s">
        <v>185</v>
      </c>
      <c r="G236" s="230">
        <v>134.46</v>
      </c>
      <c r="H236" s="257">
        <v>1.3225</v>
      </c>
      <c r="I236" s="253">
        <v>1.9116010000000001</v>
      </c>
      <c r="J236" s="236"/>
      <c r="K236" s="228"/>
      <c r="L236" s="236"/>
      <c r="M236" s="228"/>
      <c r="N236" s="237"/>
      <c r="AF236" s="211"/>
      <c r="AG236" s="212"/>
      <c r="AH236" s="212"/>
      <c r="AL236" s="223" t="s">
        <v>184</v>
      </c>
      <c r="AN236" s="212"/>
    </row>
    <row r="237" spans="1:40" s="175" customFormat="1" ht="15" x14ac:dyDescent="0.25">
      <c r="A237" s="234"/>
      <c r="B237" s="225"/>
      <c r="C237" s="332" t="s">
        <v>186</v>
      </c>
      <c r="D237" s="332"/>
      <c r="E237" s="332"/>
      <c r="F237" s="227" t="s">
        <v>185</v>
      </c>
      <c r="G237" s="230">
        <v>54.89</v>
      </c>
      <c r="H237" s="257">
        <v>1.4375</v>
      </c>
      <c r="I237" s="253">
        <v>0.84822200000000003</v>
      </c>
      <c r="J237" s="236"/>
      <c r="K237" s="228"/>
      <c r="L237" s="236"/>
      <c r="M237" s="228"/>
      <c r="N237" s="237"/>
      <c r="AF237" s="211"/>
      <c r="AG237" s="212"/>
      <c r="AH237" s="212"/>
      <c r="AL237" s="223" t="s">
        <v>186</v>
      </c>
      <c r="AN237" s="212"/>
    </row>
    <row r="238" spans="1:40" s="175" customFormat="1" ht="15" x14ac:dyDescent="0.25">
      <c r="A238" s="226"/>
      <c r="B238" s="225"/>
      <c r="C238" s="335" t="s">
        <v>187</v>
      </c>
      <c r="D238" s="335"/>
      <c r="E238" s="335"/>
      <c r="F238" s="238"/>
      <c r="G238" s="239"/>
      <c r="H238" s="239"/>
      <c r="I238" s="239"/>
      <c r="J238" s="240">
        <v>243909.64</v>
      </c>
      <c r="K238" s="239"/>
      <c r="L238" s="240">
        <v>2684.82</v>
      </c>
      <c r="M238" s="239"/>
      <c r="N238" s="242">
        <v>25113.27</v>
      </c>
      <c r="AF238" s="211"/>
      <c r="AG238" s="212"/>
      <c r="AH238" s="212"/>
      <c r="AM238" s="223" t="s">
        <v>187</v>
      </c>
      <c r="AN238" s="212"/>
    </row>
    <row r="239" spans="1:40" s="175" customFormat="1" ht="15" x14ac:dyDescent="0.25">
      <c r="A239" s="234"/>
      <c r="B239" s="225"/>
      <c r="C239" s="332" t="s">
        <v>188</v>
      </c>
      <c r="D239" s="332"/>
      <c r="E239" s="332"/>
      <c r="F239" s="227"/>
      <c r="G239" s="228"/>
      <c r="H239" s="228"/>
      <c r="I239" s="228"/>
      <c r="J239" s="236"/>
      <c r="K239" s="228"/>
      <c r="L239" s="229">
        <v>28.42</v>
      </c>
      <c r="M239" s="228"/>
      <c r="N239" s="231">
        <v>1335.45</v>
      </c>
      <c r="AF239" s="211"/>
      <c r="AG239" s="212"/>
      <c r="AH239" s="212"/>
      <c r="AL239" s="223" t="s">
        <v>188</v>
      </c>
      <c r="AN239" s="212"/>
    </row>
    <row r="240" spans="1:40" s="175" customFormat="1" ht="22.5" x14ac:dyDescent="0.25">
      <c r="A240" s="234"/>
      <c r="B240" s="225" t="s">
        <v>239</v>
      </c>
      <c r="C240" s="332" t="s">
        <v>240</v>
      </c>
      <c r="D240" s="332"/>
      <c r="E240" s="332"/>
      <c r="F240" s="227" t="s">
        <v>191</v>
      </c>
      <c r="G240" s="243">
        <v>109</v>
      </c>
      <c r="H240" s="228"/>
      <c r="I240" s="243">
        <v>109</v>
      </c>
      <c r="J240" s="236"/>
      <c r="K240" s="228"/>
      <c r="L240" s="229">
        <v>30.98</v>
      </c>
      <c r="M240" s="228"/>
      <c r="N240" s="231">
        <v>1455.64</v>
      </c>
      <c r="AF240" s="211"/>
      <c r="AG240" s="212"/>
      <c r="AH240" s="212"/>
      <c r="AL240" s="223" t="s">
        <v>240</v>
      </c>
      <c r="AN240" s="212"/>
    </row>
    <row r="241" spans="1:41" s="175" customFormat="1" ht="45" x14ac:dyDescent="0.25">
      <c r="A241" s="234"/>
      <c r="B241" s="225" t="s">
        <v>241</v>
      </c>
      <c r="C241" s="332" t="s">
        <v>242</v>
      </c>
      <c r="D241" s="332"/>
      <c r="E241" s="332"/>
      <c r="F241" s="227" t="s">
        <v>191</v>
      </c>
      <c r="G241" s="243">
        <v>65</v>
      </c>
      <c r="H241" s="230">
        <v>0.85</v>
      </c>
      <c r="I241" s="230">
        <v>55.25</v>
      </c>
      <c r="J241" s="236"/>
      <c r="K241" s="228"/>
      <c r="L241" s="229">
        <v>15.7</v>
      </c>
      <c r="M241" s="228"/>
      <c r="N241" s="233">
        <v>737.84</v>
      </c>
      <c r="AF241" s="211"/>
      <c r="AG241" s="212"/>
      <c r="AH241" s="212"/>
      <c r="AL241" s="223" t="s">
        <v>242</v>
      </c>
      <c r="AN241" s="212"/>
    </row>
    <row r="242" spans="1:41" s="175" customFormat="1" ht="15" x14ac:dyDescent="0.25">
      <c r="A242" s="245"/>
      <c r="B242" s="246"/>
      <c r="C242" s="333" t="s">
        <v>194</v>
      </c>
      <c r="D242" s="333"/>
      <c r="E242" s="333"/>
      <c r="F242" s="215"/>
      <c r="G242" s="216"/>
      <c r="H242" s="216"/>
      <c r="I242" s="216"/>
      <c r="J242" s="219"/>
      <c r="K242" s="216"/>
      <c r="L242" s="250">
        <v>2731.5</v>
      </c>
      <c r="M242" s="239"/>
      <c r="N242" s="248">
        <v>27306.75</v>
      </c>
      <c r="AF242" s="211"/>
      <c r="AG242" s="212"/>
      <c r="AH242" s="212"/>
      <c r="AN242" s="212" t="s">
        <v>194</v>
      </c>
    </row>
    <row r="243" spans="1:41" s="175" customFormat="1" ht="34.5" x14ac:dyDescent="0.25">
      <c r="A243" s="213" t="s">
        <v>301</v>
      </c>
      <c r="B243" s="214" t="s">
        <v>302</v>
      </c>
      <c r="C243" s="333" t="s">
        <v>303</v>
      </c>
      <c r="D243" s="333"/>
      <c r="E243" s="333"/>
      <c r="F243" s="215" t="s">
        <v>18</v>
      </c>
      <c r="G243" s="216">
        <v>-12.58</v>
      </c>
      <c r="H243" s="217">
        <v>1</v>
      </c>
      <c r="I243" s="218">
        <v>-12.58</v>
      </c>
      <c r="J243" s="247">
        <v>196.81</v>
      </c>
      <c r="K243" s="216"/>
      <c r="L243" s="250">
        <v>-2475.87</v>
      </c>
      <c r="M243" s="218">
        <v>8.75</v>
      </c>
      <c r="N243" s="248">
        <v>-21663.86</v>
      </c>
      <c r="AF243" s="211"/>
      <c r="AG243" s="212"/>
      <c r="AH243" s="212" t="s">
        <v>303</v>
      </c>
      <c r="AN243" s="212"/>
    </row>
    <row r="244" spans="1:41" s="175" customFormat="1" ht="15" x14ac:dyDescent="0.25">
      <c r="A244" s="245"/>
      <c r="B244" s="246"/>
      <c r="C244" s="333" t="s">
        <v>194</v>
      </c>
      <c r="D244" s="333"/>
      <c r="E244" s="333"/>
      <c r="F244" s="215"/>
      <c r="G244" s="216"/>
      <c r="H244" s="216"/>
      <c r="I244" s="216"/>
      <c r="J244" s="219"/>
      <c r="K244" s="216"/>
      <c r="L244" s="250">
        <v>-2475.87</v>
      </c>
      <c r="M244" s="239"/>
      <c r="N244" s="248">
        <v>-21663.86</v>
      </c>
      <c r="AF244" s="211"/>
      <c r="AG244" s="212"/>
      <c r="AH244" s="212"/>
      <c r="AN244" s="212" t="s">
        <v>194</v>
      </c>
    </row>
    <row r="245" spans="1:41" s="175" customFormat="1" ht="22.5" x14ac:dyDescent="0.25">
      <c r="A245" s="213" t="s">
        <v>304</v>
      </c>
      <c r="B245" s="214" t="s">
        <v>265</v>
      </c>
      <c r="C245" s="333" t="s">
        <v>266</v>
      </c>
      <c r="D245" s="333"/>
      <c r="E245" s="333"/>
      <c r="F245" s="215" t="s">
        <v>18</v>
      </c>
      <c r="G245" s="216">
        <v>12.58</v>
      </c>
      <c r="H245" s="217">
        <v>1</v>
      </c>
      <c r="I245" s="218">
        <v>12.58</v>
      </c>
      <c r="J245" s="247">
        <v>480.95</v>
      </c>
      <c r="K245" s="258">
        <v>1.04236</v>
      </c>
      <c r="L245" s="250">
        <v>6306.64</v>
      </c>
      <c r="M245" s="218">
        <v>8.75</v>
      </c>
      <c r="N245" s="248">
        <v>55183.1</v>
      </c>
      <c r="AF245" s="211"/>
      <c r="AG245" s="212"/>
      <c r="AH245" s="212" t="s">
        <v>266</v>
      </c>
      <c r="AN245" s="212"/>
    </row>
    <row r="246" spans="1:41" s="175" customFormat="1" ht="15" x14ac:dyDescent="0.25">
      <c r="A246" s="221"/>
      <c r="B246" s="222"/>
      <c r="C246" s="332" t="s">
        <v>268</v>
      </c>
      <c r="D246" s="332"/>
      <c r="E246" s="332"/>
      <c r="F246" s="332"/>
      <c r="G246" s="332"/>
      <c r="H246" s="332"/>
      <c r="I246" s="332"/>
      <c r="J246" s="332"/>
      <c r="K246" s="332"/>
      <c r="L246" s="332"/>
      <c r="M246" s="332"/>
      <c r="N246" s="334"/>
      <c r="AF246" s="211"/>
      <c r="AG246" s="212"/>
      <c r="AH246" s="212"/>
      <c r="AN246" s="212"/>
      <c r="AO246" s="223" t="s">
        <v>268</v>
      </c>
    </row>
    <row r="247" spans="1:41" s="175" customFormat="1" ht="15" x14ac:dyDescent="0.25">
      <c r="A247" s="224"/>
      <c r="B247" s="225"/>
      <c r="C247" s="328" t="s">
        <v>269</v>
      </c>
      <c r="D247" s="328"/>
      <c r="E247" s="328"/>
      <c r="F247" s="328"/>
      <c r="G247" s="328"/>
      <c r="H247" s="328"/>
      <c r="I247" s="328"/>
      <c r="J247" s="328"/>
      <c r="K247" s="328"/>
      <c r="L247" s="328"/>
      <c r="M247" s="328"/>
      <c r="N247" s="336"/>
      <c r="AF247" s="211"/>
      <c r="AG247" s="212"/>
      <c r="AH247" s="212"/>
      <c r="AJ247" s="223" t="s">
        <v>269</v>
      </c>
      <c r="AN247" s="212"/>
    </row>
    <row r="248" spans="1:41" s="175" customFormat="1" ht="15" x14ac:dyDescent="0.25">
      <c r="A248" s="224"/>
      <c r="B248" s="225"/>
      <c r="C248" s="328" t="s">
        <v>270</v>
      </c>
      <c r="D248" s="328"/>
      <c r="E248" s="328"/>
      <c r="F248" s="328"/>
      <c r="G248" s="328"/>
      <c r="H248" s="328"/>
      <c r="I248" s="328"/>
      <c r="J248" s="328"/>
      <c r="K248" s="328"/>
      <c r="L248" s="328"/>
      <c r="M248" s="328"/>
      <c r="N248" s="336"/>
      <c r="AF248" s="211"/>
      <c r="AG248" s="212"/>
      <c r="AH248" s="212"/>
      <c r="AJ248" s="223" t="s">
        <v>270</v>
      </c>
      <c r="AN248" s="212"/>
    </row>
    <row r="249" spans="1:41" s="175" customFormat="1" ht="15" x14ac:dyDescent="0.25">
      <c r="A249" s="245"/>
      <c r="B249" s="246"/>
      <c r="C249" s="333" t="s">
        <v>194</v>
      </c>
      <c r="D249" s="333"/>
      <c r="E249" s="333"/>
      <c r="F249" s="215"/>
      <c r="G249" s="216"/>
      <c r="H249" s="216"/>
      <c r="I249" s="216"/>
      <c r="J249" s="219"/>
      <c r="K249" s="216"/>
      <c r="L249" s="250">
        <v>6306.64</v>
      </c>
      <c r="M249" s="239"/>
      <c r="N249" s="248">
        <v>55183.1</v>
      </c>
      <c r="AF249" s="211"/>
      <c r="AG249" s="212"/>
      <c r="AH249" s="212"/>
      <c r="AN249" s="212" t="s">
        <v>194</v>
      </c>
    </row>
    <row r="250" spans="1:41" s="175" customFormat="1" ht="57" x14ac:dyDescent="0.25">
      <c r="A250" s="213" t="s">
        <v>305</v>
      </c>
      <c r="B250" s="214" t="s">
        <v>306</v>
      </c>
      <c r="C250" s="333" t="s">
        <v>307</v>
      </c>
      <c r="D250" s="333"/>
      <c r="E250" s="333"/>
      <c r="F250" s="215" t="s">
        <v>237</v>
      </c>
      <c r="G250" s="216">
        <v>2.5000000000000001E-2</v>
      </c>
      <c r="H250" s="217">
        <v>1</v>
      </c>
      <c r="I250" s="249">
        <v>2.5000000000000001E-2</v>
      </c>
      <c r="J250" s="219"/>
      <c r="K250" s="216"/>
      <c r="L250" s="219"/>
      <c r="M250" s="216"/>
      <c r="N250" s="220"/>
      <c r="AF250" s="211"/>
      <c r="AG250" s="212"/>
      <c r="AH250" s="212" t="s">
        <v>307</v>
      </c>
      <c r="AN250" s="212"/>
    </row>
    <row r="251" spans="1:41" s="175" customFormat="1" ht="15" x14ac:dyDescent="0.25">
      <c r="A251" s="221"/>
      <c r="B251" s="222"/>
      <c r="C251" s="332" t="s">
        <v>308</v>
      </c>
      <c r="D251" s="332"/>
      <c r="E251" s="332"/>
      <c r="F251" s="332"/>
      <c r="G251" s="332"/>
      <c r="H251" s="332"/>
      <c r="I251" s="332"/>
      <c r="J251" s="332"/>
      <c r="K251" s="332"/>
      <c r="L251" s="332"/>
      <c r="M251" s="332"/>
      <c r="N251" s="334"/>
      <c r="AF251" s="211"/>
      <c r="AG251" s="212"/>
      <c r="AH251" s="212"/>
      <c r="AI251" s="223" t="s">
        <v>308</v>
      </c>
      <c r="AN251" s="212"/>
    </row>
    <row r="252" spans="1:41" s="175" customFormat="1" ht="23.25" x14ac:dyDescent="0.25">
      <c r="A252" s="224"/>
      <c r="B252" s="225" t="s">
        <v>228</v>
      </c>
      <c r="C252" s="328" t="s">
        <v>229</v>
      </c>
      <c r="D252" s="328"/>
      <c r="E252" s="328"/>
      <c r="F252" s="328"/>
      <c r="G252" s="328"/>
      <c r="H252" s="328"/>
      <c r="I252" s="328"/>
      <c r="J252" s="328"/>
      <c r="K252" s="328"/>
      <c r="L252" s="328"/>
      <c r="M252" s="328"/>
      <c r="N252" s="336"/>
      <c r="AF252" s="211"/>
      <c r="AG252" s="212"/>
      <c r="AH252" s="212"/>
      <c r="AJ252" s="223" t="s">
        <v>229</v>
      </c>
      <c r="AN252" s="212"/>
    </row>
    <row r="253" spans="1:41" s="175" customFormat="1" ht="68.25" x14ac:dyDescent="0.25">
      <c r="A253" s="224"/>
      <c r="B253" s="225" t="s">
        <v>175</v>
      </c>
      <c r="C253" s="328" t="s">
        <v>176</v>
      </c>
      <c r="D253" s="328"/>
      <c r="E253" s="328"/>
      <c r="F253" s="328"/>
      <c r="G253" s="328"/>
      <c r="H253" s="328"/>
      <c r="I253" s="328"/>
      <c r="J253" s="328"/>
      <c r="K253" s="328"/>
      <c r="L253" s="328"/>
      <c r="M253" s="328"/>
      <c r="N253" s="336"/>
      <c r="AF253" s="211"/>
      <c r="AG253" s="212"/>
      <c r="AH253" s="212"/>
      <c r="AJ253" s="223" t="s">
        <v>176</v>
      </c>
      <c r="AN253" s="212"/>
    </row>
    <row r="254" spans="1:41" s="175" customFormat="1" ht="15" x14ac:dyDescent="0.25">
      <c r="A254" s="226"/>
      <c r="B254" s="225" t="s">
        <v>62</v>
      </c>
      <c r="C254" s="332" t="s">
        <v>177</v>
      </c>
      <c r="D254" s="332"/>
      <c r="E254" s="332"/>
      <c r="F254" s="227"/>
      <c r="G254" s="228"/>
      <c r="H254" s="228"/>
      <c r="I254" s="228"/>
      <c r="J254" s="229">
        <v>991.03</v>
      </c>
      <c r="K254" s="257">
        <v>1.3225</v>
      </c>
      <c r="L254" s="229">
        <v>32.770000000000003</v>
      </c>
      <c r="M254" s="230">
        <v>46.99</v>
      </c>
      <c r="N254" s="231">
        <v>1539.86</v>
      </c>
      <c r="AF254" s="211"/>
      <c r="AG254" s="212"/>
      <c r="AH254" s="212"/>
      <c r="AK254" s="223" t="s">
        <v>177</v>
      </c>
      <c r="AN254" s="212"/>
    </row>
    <row r="255" spans="1:41" s="175" customFormat="1" ht="15" x14ac:dyDescent="0.25">
      <c r="A255" s="226"/>
      <c r="B255" s="225" t="s">
        <v>178</v>
      </c>
      <c r="C255" s="332" t="s">
        <v>179</v>
      </c>
      <c r="D255" s="332"/>
      <c r="E255" s="332"/>
      <c r="F255" s="227"/>
      <c r="G255" s="228"/>
      <c r="H255" s="228"/>
      <c r="I255" s="228"/>
      <c r="J255" s="232">
        <v>9818.43</v>
      </c>
      <c r="K255" s="257">
        <v>1.4375</v>
      </c>
      <c r="L255" s="229">
        <v>352.85</v>
      </c>
      <c r="M255" s="230">
        <v>14.01</v>
      </c>
      <c r="N255" s="231">
        <v>4943.43</v>
      </c>
      <c r="AF255" s="211"/>
      <c r="AG255" s="212"/>
      <c r="AH255" s="212"/>
      <c r="AK255" s="223" t="s">
        <v>179</v>
      </c>
      <c r="AN255" s="212"/>
    </row>
    <row r="256" spans="1:41" s="175" customFormat="1" ht="15" x14ac:dyDescent="0.25">
      <c r="A256" s="226"/>
      <c r="B256" s="225" t="s">
        <v>180</v>
      </c>
      <c r="C256" s="332" t="s">
        <v>181</v>
      </c>
      <c r="D256" s="332"/>
      <c r="E256" s="332"/>
      <c r="F256" s="227"/>
      <c r="G256" s="228"/>
      <c r="H256" s="228"/>
      <c r="I256" s="228"/>
      <c r="J256" s="229">
        <v>554.48</v>
      </c>
      <c r="K256" s="257">
        <v>1.4375</v>
      </c>
      <c r="L256" s="229">
        <v>19.93</v>
      </c>
      <c r="M256" s="230">
        <v>46.99</v>
      </c>
      <c r="N256" s="233">
        <v>936.51</v>
      </c>
      <c r="AF256" s="211"/>
      <c r="AG256" s="212"/>
      <c r="AH256" s="212"/>
      <c r="AK256" s="223" t="s">
        <v>181</v>
      </c>
      <c r="AN256" s="212"/>
    </row>
    <row r="257" spans="1:40" s="175" customFormat="1" ht="15" x14ac:dyDescent="0.25">
      <c r="A257" s="234"/>
      <c r="B257" s="225"/>
      <c r="C257" s="332" t="s">
        <v>184</v>
      </c>
      <c r="D257" s="332"/>
      <c r="E257" s="332"/>
      <c r="F257" s="227" t="s">
        <v>185</v>
      </c>
      <c r="G257" s="244">
        <v>122.5</v>
      </c>
      <c r="H257" s="257">
        <v>1.3225</v>
      </c>
      <c r="I257" s="256">
        <v>4.0501563000000003</v>
      </c>
      <c r="J257" s="236"/>
      <c r="K257" s="228"/>
      <c r="L257" s="236"/>
      <c r="M257" s="228"/>
      <c r="N257" s="237"/>
      <c r="AF257" s="211"/>
      <c r="AG257" s="212"/>
      <c r="AH257" s="212"/>
      <c r="AL257" s="223" t="s">
        <v>184</v>
      </c>
      <c r="AN257" s="212"/>
    </row>
    <row r="258" spans="1:40" s="175" customFormat="1" ht="15" x14ac:dyDescent="0.25">
      <c r="A258" s="234"/>
      <c r="B258" s="225"/>
      <c r="C258" s="332" t="s">
        <v>186</v>
      </c>
      <c r="D258" s="332"/>
      <c r="E258" s="332"/>
      <c r="F258" s="227" t="s">
        <v>185</v>
      </c>
      <c r="G258" s="230">
        <v>39.049999999999997</v>
      </c>
      <c r="H258" s="257">
        <v>1.4375</v>
      </c>
      <c r="I258" s="256">
        <v>1.4033594</v>
      </c>
      <c r="J258" s="236"/>
      <c r="K258" s="228"/>
      <c r="L258" s="236"/>
      <c r="M258" s="228"/>
      <c r="N258" s="237"/>
      <c r="AF258" s="211"/>
      <c r="AG258" s="212"/>
      <c r="AH258" s="212"/>
      <c r="AL258" s="223" t="s">
        <v>186</v>
      </c>
      <c r="AN258" s="212"/>
    </row>
    <row r="259" spans="1:40" s="175" customFormat="1" ht="15" x14ac:dyDescent="0.25">
      <c r="A259" s="226"/>
      <c r="B259" s="225"/>
      <c r="C259" s="335" t="s">
        <v>187</v>
      </c>
      <c r="D259" s="335"/>
      <c r="E259" s="335"/>
      <c r="F259" s="238"/>
      <c r="G259" s="239"/>
      <c r="H259" s="239"/>
      <c r="I259" s="239"/>
      <c r="J259" s="240">
        <v>10809.46</v>
      </c>
      <c r="K259" s="239"/>
      <c r="L259" s="241">
        <v>385.62</v>
      </c>
      <c r="M259" s="239"/>
      <c r="N259" s="242">
        <v>6483.29</v>
      </c>
      <c r="AF259" s="211"/>
      <c r="AG259" s="212"/>
      <c r="AH259" s="212"/>
      <c r="AM259" s="223" t="s">
        <v>187</v>
      </c>
      <c r="AN259" s="212"/>
    </row>
    <row r="260" spans="1:40" s="175" customFormat="1" ht="15" x14ac:dyDescent="0.25">
      <c r="A260" s="234"/>
      <c r="B260" s="225"/>
      <c r="C260" s="332" t="s">
        <v>188</v>
      </c>
      <c r="D260" s="332"/>
      <c r="E260" s="332"/>
      <c r="F260" s="227"/>
      <c r="G260" s="228"/>
      <c r="H260" s="228"/>
      <c r="I260" s="228"/>
      <c r="J260" s="236"/>
      <c r="K260" s="228"/>
      <c r="L260" s="229">
        <v>52.7</v>
      </c>
      <c r="M260" s="228"/>
      <c r="N260" s="231">
        <v>2476.37</v>
      </c>
      <c r="AF260" s="211"/>
      <c r="AG260" s="212"/>
      <c r="AH260" s="212"/>
      <c r="AL260" s="223" t="s">
        <v>188</v>
      </c>
      <c r="AN260" s="212"/>
    </row>
    <row r="261" spans="1:40" s="175" customFormat="1" ht="22.5" x14ac:dyDescent="0.25">
      <c r="A261" s="234"/>
      <c r="B261" s="225" t="s">
        <v>239</v>
      </c>
      <c r="C261" s="332" t="s">
        <v>240</v>
      </c>
      <c r="D261" s="332"/>
      <c r="E261" s="332"/>
      <c r="F261" s="227" t="s">
        <v>191</v>
      </c>
      <c r="G261" s="243">
        <v>109</v>
      </c>
      <c r="H261" s="228"/>
      <c r="I261" s="243">
        <v>109</v>
      </c>
      <c r="J261" s="236"/>
      <c r="K261" s="228"/>
      <c r="L261" s="229">
        <v>57.44</v>
      </c>
      <c r="M261" s="228"/>
      <c r="N261" s="231">
        <v>2699.24</v>
      </c>
      <c r="AF261" s="211"/>
      <c r="AG261" s="212"/>
      <c r="AH261" s="212"/>
      <c r="AL261" s="223" t="s">
        <v>240</v>
      </c>
      <c r="AN261" s="212"/>
    </row>
    <row r="262" spans="1:40" s="175" customFormat="1" ht="45" x14ac:dyDescent="0.25">
      <c r="A262" s="234"/>
      <c r="B262" s="225" t="s">
        <v>241</v>
      </c>
      <c r="C262" s="332" t="s">
        <v>242</v>
      </c>
      <c r="D262" s="332"/>
      <c r="E262" s="332"/>
      <c r="F262" s="227" t="s">
        <v>191</v>
      </c>
      <c r="G262" s="243">
        <v>65</v>
      </c>
      <c r="H262" s="230">
        <v>0.85</v>
      </c>
      <c r="I262" s="230">
        <v>55.25</v>
      </c>
      <c r="J262" s="236"/>
      <c r="K262" s="228"/>
      <c r="L262" s="229">
        <v>29.12</v>
      </c>
      <c r="M262" s="228"/>
      <c r="N262" s="231">
        <v>1368.19</v>
      </c>
      <c r="AF262" s="211"/>
      <c r="AG262" s="212"/>
      <c r="AH262" s="212"/>
      <c r="AL262" s="223" t="s">
        <v>242</v>
      </c>
      <c r="AN262" s="212"/>
    </row>
    <row r="263" spans="1:40" s="175" customFormat="1" ht="15" x14ac:dyDescent="0.25">
      <c r="A263" s="245"/>
      <c r="B263" s="246"/>
      <c r="C263" s="333" t="s">
        <v>194</v>
      </c>
      <c r="D263" s="333"/>
      <c r="E263" s="333"/>
      <c r="F263" s="215"/>
      <c r="G263" s="216"/>
      <c r="H263" s="216"/>
      <c r="I263" s="216"/>
      <c r="J263" s="219"/>
      <c r="K263" s="216"/>
      <c r="L263" s="247">
        <v>472.18</v>
      </c>
      <c r="M263" s="239"/>
      <c r="N263" s="248">
        <v>10550.72</v>
      </c>
      <c r="AF263" s="211"/>
      <c r="AG263" s="212"/>
      <c r="AH263" s="212"/>
      <c r="AN263" s="212" t="s">
        <v>194</v>
      </c>
    </row>
    <row r="264" spans="1:40" s="175" customFormat="1" ht="15" x14ac:dyDescent="0.25">
      <c r="A264" s="337" t="s">
        <v>40</v>
      </c>
      <c r="B264" s="338"/>
      <c r="C264" s="338"/>
      <c r="D264" s="338"/>
      <c r="E264" s="338"/>
      <c r="F264" s="338"/>
      <c r="G264" s="338"/>
      <c r="H264" s="338"/>
      <c r="I264" s="338"/>
      <c r="J264" s="338"/>
      <c r="K264" s="338"/>
      <c r="L264" s="338"/>
      <c r="M264" s="338"/>
      <c r="N264" s="339"/>
      <c r="AF264" s="211"/>
      <c r="AG264" s="212" t="s">
        <v>40</v>
      </c>
      <c r="AH264" s="212"/>
      <c r="AN264" s="212"/>
    </row>
    <row r="265" spans="1:40" s="175" customFormat="1" ht="57" x14ac:dyDescent="0.25">
      <c r="A265" s="213" t="s">
        <v>309</v>
      </c>
      <c r="B265" s="214" t="s">
        <v>310</v>
      </c>
      <c r="C265" s="333" t="s">
        <v>311</v>
      </c>
      <c r="D265" s="333"/>
      <c r="E265" s="333"/>
      <c r="F265" s="215" t="s">
        <v>312</v>
      </c>
      <c r="G265" s="216">
        <v>1</v>
      </c>
      <c r="H265" s="217">
        <v>1</v>
      </c>
      <c r="I265" s="217">
        <v>1</v>
      </c>
      <c r="J265" s="219"/>
      <c r="K265" s="216"/>
      <c r="L265" s="219"/>
      <c r="M265" s="216"/>
      <c r="N265" s="220"/>
      <c r="AF265" s="211"/>
      <c r="AG265" s="212"/>
      <c r="AH265" s="212" t="s">
        <v>311</v>
      </c>
      <c r="AN265" s="212"/>
    </row>
    <row r="266" spans="1:40" s="175" customFormat="1" ht="23.25" x14ac:dyDescent="0.25">
      <c r="A266" s="224"/>
      <c r="B266" s="225" t="s">
        <v>228</v>
      </c>
      <c r="C266" s="328" t="s">
        <v>229</v>
      </c>
      <c r="D266" s="328"/>
      <c r="E266" s="328"/>
      <c r="F266" s="328"/>
      <c r="G266" s="328"/>
      <c r="H266" s="328"/>
      <c r="I266" s="328"/>
      <c r="J266" s="328"/>
      <c r="K266" s="328"/>
      <c r="L266" s="328"/>
      <c r="M266" s="328"/>
      <c r="N266" s="336"/>
      <c r="AF266" s="211"/>
      <c r="AG266" s="212"/>
      <c r="AH266" s="212"/>
      <c r="AJ266" s="223" t="s">
        <v>229</v>
      </c>
      <c r="AN266" s="212"/>
    </row>
    <row r="267" spans="1:40" s="175" customFormat="1" ht="68.25" x14ac:dyDescent="0.25">
      <c r="A267" s="224"/>
      <c r="B267" s="225" t="s">
        <v>175</v>
      </c>
      <c r="C267" s="328" t="s">
        <v>176</v>
      </c>
      <c r="D267" s="328"/>
      <c r="E267" s="328"/>
      <c r="F267" s="328"/>
      <c r="G267" s="328"/>
      <c r="H267" s="328"/>
      <c r="I267" s="328"/>
      <c r="J267" s="328"/>
      <c r="K267" s="328"/>
      <c r="L267" s="328"/>
      <c r="M267" s="328"/>
      <c r="N267" s="336"/>
      <c r="AF267" s="211"/>
      <c r="AG267" s="212"/>
      <c r="AH267" s="212"/>
      <c r="AJ267" s="223" t="s">
        <v>176</v>
      </c>
      <c r="AN267" s="212"/>
    </row>
    <row r="268" spans="1:40" s="175" customFormat="1" ht="15" x14ac:dyDescent="0.25">
      <c r="A268" s="226"/>
      <c r="B268" s="225" t="s">
        <v>62</v>
      </c>
      <c r="C268" s="332" t="s">
        <v>177</v>
      </c>
      <c r="D268" s="332"/>
      <c r="E268" s="332"/>
      <c r="F268" s="227"/>
      <c r="G268" s="228"/>
      <c r="H268" s="228"/>
      <c r="I268" s="228"/>
      <c r="J268" s="232">
        <v>2757.02</v>
      </c>
      <c r="K268" s="257">
        <v>1.3225</v>
      </c>
      <c r="L268" s="232">
        <v>3646.16</v>
      </c>
      <c r="M268" s="230">
        <v>46.99</v>
      </c>
      <c r="N268" s="231">
        <v>171333.06</v>
      </c>
      <c r="AF268" s="211"/>
      <c r="AG268" s="212"/>
      <c r="AH268" s="212"/>
      <c r="AK268" s="223" t="s">
        <v>177</v>
      </c>
      <c r="AN268" s="212"/>
    </row>
    <row r="269" spans="1:40" s="175" customFormat="1" ht="15" x14ac:dyDescent="0.25">
      <c r="A269" s="226"/>
      <c r="B269" s="225" t="s">
        <v>178</v>
      </c>
      <c r="C269" s="332" t="s">
        <v>179</v>
      </c>
      <c r="D269" s="332"/>
      <c r="E269" s="332"/>
      <c r="F269" s="227"/>
      <c r="G269" s="228"/>
      <c r="H269" s="228"/>
      <c r="I269" s="228"/>
      <c r="J269" s="232">
        <v>4372.91</v>
      </c>
      <c r="K269" s="257">
        <v>1.4375</v>
      </c>
      <c r="L269" s="232">
        <v>6286.06</v>
      </c>
      <c r="M269" s="230">
        <v>14.01</v>
      </c>
      <c r="N269" s="231">
        <v>88067.7</v>
      </c>
      <c r="AF269" s="211"/>
      <c r="AG269" s="212"/>
      <c r="AH269" s="212"/>
      <c r="AK269" s="223" t="s">
        <v>179</v>
      </c>
      <c r="AN269" s="212"/>
    </row>
    <row r="270" spans="1:40" s="175" customFormat="1" ht="15" x14ac:dyDescent="0.25">
      <c r="A270" s="226"/>
      <c r="B270" s="225" t="s">
        <v>180</v>
      </c>
      <c r="C270" s="332" t="s">
        <v>181</v>
      </c>
      <c r="D270" s="332"/>
      <c r="E270" s="332"/>
      <c r="F270" s="227"/>
      <c r="G270" s="228"/>
      <c r="H270" s="228"/>
      <c r="I270" s="228"/>
      <c r="J270" s="229">
        <v>489.67</v>
      </c>
      <c r="K270" s="257">
        <v>1.4375</v>
      </c>
      <c r="L270" s="229">
        <v>703.9</v>
      </c>
      <c r="M270" s="230">
        <v>46.99</v>
      </c>
      <c r="N270" s="231">
        <v>33076.26</v>
      </c>
      <c r="AF270" s="211"/>
      <c r="AG270" s="212"/>
      <c r="AH270" s="212"/>
      <c r="AK270" s="223" t="s">
        <v>181</v>
      </c>
      <c r="AN270" s="212"/>
    </row>
    <row r="271" spans="1:40" s="175" customFormat="1" ht="15" x14ac:dyDescent="0.25">
      <c r="A271" s="226"/>
      <c r="B271" s="225" t="s">
        <v>182</v>
      </c>
      <c r="C271" s="332" t="s">
        <v>183</v>
      </c>
      <c r="D271" s="332"/>
      <c r="E271" s="332"/>
      <c r="F271" s="227"/>
      <c r="G271" s="228"/>
      <c r="H271" s="228"/>
      <c r="I271" s="228"/>
      <c r="J271" s="232">
        <v>11385.47</v>
      </c>
      <c r="K271" s="228"/>
      <c r="L271" s="232">
        <v>11385.47</v>
      </c>
      <c r="M271" s="230">
        <v>8.75</v>
      </c>
      <c r="N271" s="231">
        <v>99622.86</v>
      </c>
      <c r="AF271" s="211"/>
      <c r="AG271" s="212"/>
      <c r="AH271" s="212"/>
      <c r="AK271" s="223" t="s">
        <v>183</v>
      </c>
      <c r="AN271" s="212"/>
    </row>
    <row r="272" spans="1:40" s="175" customFormat="1" ht="15" x14ac:dyDescent="0.25">
      <c r="A272" s="234"/>
      <c r="B272" s="225"/>
      <c r="C272" s="332" t="s">
        <v>184</v>
      </c>
      <c r="D272" s="332"/>
      <c r="E272" s="332"/>
      <c r="F272" s="227" t="s">
        <v>185</v>
      </c>
      <c r="G272" s="243">
        <v>329</v>
      </c>
      <c r="H272" s="257">
        <v>1.3225</v>
      </c>
      <c r="I272" s="257">
        <v>435.10250000000002</v>
      </c>
      <c r="J272" s="236"/>
      <c r="K272" s="228"/>
      <c r="L272" s="236"/>
      <c r="M272" s="228"/>
      <c r="N272" s="237"/>
      <c r="AF272" s="211"/>
      <c r="AG272" s="212"/>
      <c r="AH272" s="212"/>
      <c r="AL272" s="223" t="s">
        <v>184</v>
      </c>
      <c r="AN272" s="212"/>
    </row>
    <row r="273" spans="1:40" s="175" customFormat="1" ht="15" x14ac:dyDescent="0.25">
      <c r="A273" s="234"/>
      <c r="B273" s="225"/>
      <c r="C273" s="332" t="s">
        <v>186</v>
      </c>
      <c r="D273" s="332"/>
      <c r="E273" s="332"/>
      <c r="F273" s="227" t="s">
        <v>185</v>
      </c>
      <c r="G273" s="230">
        <v>39.71</v>
      </c>
      <c r="H273" s="257">
        <v>1.4375</v>
      </c>
      <c r="I273" s="253">
        <v>57.083125000000003</v>
      </c>
      <c r="J273" s="236"/>
      <c r="K273" s="228"/>
      <c r="L273" s="236"/>
      <c r="M273" s="228"/>
      <c r="N273" s="237"/>
      <c r="AF273" s="211"/>
      <c r="AG273" s="212"/>
      <c r="AH273" s="212"/>
      <c r="AL273" s="223" t="s">
        <v>186</v>
      </c>
      <c r="AN273" s="212"/>
    </row>
    <row r="274" spans="1:40" s="175" customFormat="1" ht="15" x14ac:dyDescent="0.25">
      <c r="A274" s="226"/>
      <c r="B274" s="225"/>
      <c r="C274" s="335" t="s">
        <v>187</v>
      </c>
      <c r="D274" s="335"/>
      <c r="E274" s="335"/>
      <c r="F274" s="238"/>
      <c r="G274" s="239"/>
      <c r="H274" s="239"/>
      <c r="I274" s="239"/>
      <c r="J274" s="240">
        <v>18515.400000000001</v>
      </c>
      <c r="K274" s="239"/>
      <c r="L274" s="240">
        <v>21317.69</v>
      </c>
      <c r="M274" s="239"/>
      <c r="N274" s="242">
        <v>359023.62</v>
      </c>
      <c r="AF274" s="211"/>
      <c r="AG274" s="212"/>
      <c r="AH274" s="212"/>
      <c r="AM274" s="223" t="s">
        <v>187</v>
      </c>
      <c r="AN274" s="212"/>
    </row>
    <row r="275" spans="1:40" s="175" customFormat="1" ht="15" x14ac:dyDescent="0.25">
      <c r="A275" s="234"/>
      <c r="B275" s="225"/>
      <c r="C275" s="332" t="s">
        <v>188</v>
      </c>
      <c r="D275" s="332"/>
      <c r="E275" s="332"/>
      <c r="F275" s="227"/>
      <c r="G275" s="228"/>
      <c r="H275" s="228"/>
      <c r="I275" s="228"/>
      <c r="J275" s="236"/>
      <c r="K275" s="228"/>
      <c r="L275" s="232">
        <v>4350.0600000000004</v>
      </c>
      <c r="M275" s="228"/>
      <c r="N275" s="231">
        <v>204409.32</v>
      </c>
      <c r="AF275" s="211"/>
      <c r="AG275" s="212"/>
      <c r="AH275" s="212"/>
      <c r="AL275" s="223" t="s">
        <v>188</v>
      </c>
      <c r="AN275" s="212"/>
    </row>
    <row r="276" spans="1:40" s="175" customFormat="1" ht="22.5" x14ac:dyDescent="0.25">
      <c r="A276" s="234"/>
      <c r="B276" s="225" t="s">
        <v>239</v>
      </c>
      <c r="C276" s="332" t="s">
        <v>240</v>
      </c>
      <c r="D276" s="332"/>
      <c r="E276" s="332"/>
      <c r="F276" s="227" t="s">
        <v>191</v>
      </c>
      <c r="G276" s="243">
        <v>109</v>
      </c>
      <c r="H276" s="228"/>
      <c r="I276" s="243">
        <v>109</v>
      </c>
      <c r="J276" s="236"/>
      <c r="K276" s="228"/>
      <c r="L276" s="232">
        <v>4741.57</v>
      </c>
      <c r="M276" s="228"/>
      <c r="N276" s="231">
        <v>222806.16</v>
      </c>
      <c r="AF276" s="211"/>
      <c r="AG276" s="212"/>
      <c r="AH276" s="212"/>
      <c r="AL276" s="223" t="s">
        <v>240</v>
      </c>
      <c r="AN276" s="212"/>
    </row>
    <row r="277" spans="1:40" s="175" customFormat="1" ht="45" x14ac:dyDescent="0.25">
      <c r="A277" s="234"/>
      <c r="B277" s="225" t="s">
        <v>241</v>
      </c>
      <c r="C277" s="332" t="s">
        <v>242</v>
      </c>
      <c r="D277" s="332"/>
      <c r="E277" s="332"/>
      <c r="F277" s="227" t="s">
        <v>191</v>
      </c>
      <c r="G277" s="243">
        <v>65</v>
      </c>
      <c r="H277" s="230">
        <v>0.85</v>
      </c>
      <c r="I277" s="230">
        <v>55.25</v>
      </c>
      <c r="J277" s="236"/>
      <c r="K277" s="228"/>
      <c r="L277" s="232">
        <v>2403.41</v>
      </c>
      <c r="M277" s="228"/>
      <c r="N277" s="231">
        <v>112936.15</v>
      </c>
      <c r="AF277" s="211"/>
      <c r="AG277" s="212"/>
      <c r="AH277" s="212"/>
      <c r="AL277" s="223" t="s">
        <v>242</v>
      </c>
      <c r="AN277" s="212"/>
    </row>
    <row r="278" spans="1:40" s="175" customFormat="1" ht="15" x14ac:dyDescent="0.25">
      <c r="A278" s="245"/>
      <c r="B278" s="246"/>
      <c r="C278" s="333" t="s">
        <v>194</v>
      </c>
      <c r="D278" s="333"/>
      <c r="E278" s="333"/>
      <c r="F278" s="215"/>
      <c r="G278" s="216"/>
      <c r="H278" s="216"/>
      <c r="I278" s="216"/>
      <c r="J278" s="219"/>
      <c r="K278" s="216"/>
      <c r="L278" s="250">
        <v>28462.67</v>
      </c>
      <c r="M278" s="239"/>
      <c r="N278" s="248">
        <v>694765.93</v>
      </c>
      <c r="AF278" s="211"/>
      <c r="AG278" s="212"/>
      <c r="AH278" s="212"/>
      <c r="AN278" s="212" t="s">
        <v>194</v>
      </c>
    </row>
    <row r="279" spans="1:40" s="175" customFormat="1" ht="34.5" x14ac:dyDescent="0.25">
      <c r="A279" s="213" t="s">
        <v>313</v>
      </c>
      <c r="B279" s="214" t="s">
        <v>284</v>
      </c>
      <c r="C279" s="333" t="s">
        <v>314</v>
      </c>
      <c r="D279" s="333"/>
      <c r="E279" s="333"/>
      <c r="F279" s="215" t="s">
        <v>41</v>
      </c>
      <c r="G279" s="216">
        <v>1</v>
      </c>
      <c r="H279" s="217">
        <v>1</v>
      </c>
      <c r="I279" s="217">
        <v>1</v>
      </c>
      <c r="J279" s="219"/>
      <c r="K279" s="249">
        <v>1.012</v>
      </c>
      <c r="L279" s="219"/>
      <c r="M279" s="218">
        <v>8.75</v>
      </c>
      <c r="N279" s="220"/>
      <c r="AF279" s="211"/>
      <c r="AG279" s="212"/>
      <c r="AH279" s="212" t="s">
        <v>314</v>
      </c>
      <c r="AN279" s="212"/>
    </row>
    <row r="280" spans="1:40" s="175" customFormat="1" ht="15" x14ac:dyDescent="0.25">
      <c r="A280" s="245"/>
      <c r="B280" s="246"/>
      <c r="C280" s="333" t="s">
        <v>194</v>
      </c>
      <c r="D280" s="333"/>
      <c r="E280" s="333"/>
      <c r="F280" s="215"/>
      <c r="G280" s="216"/>
      <c r="H280" s="216"/>
      <c r="I280" s="216"/>
      <c r="J280" s="219"/>
      <c r="K280" s="216"/>
      <c r="L280" s="247">
        <v>0</v>
      </c>
      <c r="M280" s="239"/>
      <c r="N280" s="251">
        <v>0</v>
      </c>
      <c r="AF280" s="211"/>
      <c r="AG280" s="212"/>
      <c r="AH280" s="212"/>
      <c r="AN280" s="212" t="s">
        <v>194</v>
      </c>
    </row>
    <row r="281" spans="1:40" s="175" customFormat="1" ht="23.25" x14ac:dyDescent="0.25">
      <c r="A281" s="213" t="s">
        <v>315</v>
      </c>
      <c r="B281" s="214" t="s">
        <v>284</v>
      </c>
      <c r="C281" s="333" t="s">
        <v>316</v>
      </c>
      <c r="D281" s="333"/>
      <c r="E281" s="333"/>
      <c r="F281" s="215" t="s">
        <v>28</v>
      </c>
      <c r="G281" s="216">
        <v>2</v>
      </c>
      <c r="H281" s="217">
        <v>1</v>
      </c>
      <c r="I281" s="217">
        <v>2</v>
      </c>
      <c r="J281" s="219"/>
      <c r="K281" s="249">
        <v>1.012</v>
      </c>
      <c r="L281" s="219"/>
      <c r="M281" s="218">
        <v>8.75</v>
      </c>
      <c r="N281" s="220"/>
      <c r="AF281" s="211"/>
      <c r="AG281" s="212"/>
      <c r="AH281" s="212" t="s">
        <v>316</v>
      </c>
      <c r="AN281" s="212"/>
    </row>
    <row r="282" spans="1:40" s="175" customFormat="1" ht="15" x14ac:dyDescent="0.25">
      <c r="A282" s="245"/>
      <c r="B282" s="246"/>
      <c r="C282" s="333" t="s">
        <v>194</v>
      </c>
      <c r="D282" s="333"/>
      <c r="E282" s="333"/>
      <c r="F282" s="215"/>
      <c r="G282" s="216"/>
      <c r="H282" s="216"/>
      <c r="I282" s="216"/>
      <c r="J282" s="219"/>
      <c r="K282" s="216"/>
      <c r="L282" s="247">
        <v>0</v>
      </c>
      <c r="M282" s="239"/>
      <c r="N282" s="251">
        <v>0</v>
      </c>
      <c r="AF282" s="211"/>
      <c r="AG282" s="212"/>
      <c r="AH282" s="212"/>
      <c r="AN282" s="212" t="s">
        <v>194</v>
      </c>
    </row>
    <row r="283" spans="1:40" s="175" customFormat="1" ht="15" x14ac:dyDescent="0.25">
      <c r="A283" s="337" t="s">
        <v>317</v>
      </c>
      <c r="B283" s="338"/>
      <c r="C283" s="338"/>
      <c r="D283" s="338"/>
      <c r="E283" s="338"/>
      <c r="F283" s="338"/>
      <c r="G283" s="338"/>
      <c r="H283" s="338"/>
      <c r="I283" s="338"/>
      <c r="J283" s="338"/>
      <c r="K283" s="338"/>
      <c r="L283" s="338"/>
      <c r="M283" s="338"/>
      <c r="N283" s="339"/>
      <c r="AF283" s="211"/>
      <c r="AG283" s="212" t="s">
        <v>317</v>
      </c>
      <c r="AH283" s="212"/>
      <c r="AN283" s="212"/>
    </row>
    <row r="284" spans="1:40" s="175" customFormat="1" ht="23.25" x14ac:dyDescent="0.25">
      <c r="A284" s="213" t="s">
        <v>318</v>
      </c>
      <c r="B284" s="214" t="s">
        <v>319</v>
      </c>
      <c r="C284" s="333" t="s">
        <v>320</v>
      </c>
      <c r="D284" s="333"/>
      <c r="E284" s="333"/>
      <c r="F284" s="215" t="s">
        <v>208</v>
      </c>
      <c r="G284" s="216">
        <v>4.8000000000000001E-2</v>
      </c>
      <c r="H284" s="217">
        <v>1</v>
      </c>
      <c r="I284" s="249">
        <v>4.8000000000000001E-2</v>
      </c>
      <c r="J284" s="219"/>
      <c r="K284" s="216"/>
      <c r="L284" s="219"/>
      <c r="M284" s="216"/>
      <c r="N284" s="220"/>
      <c r="AF284" s="211"/>
      <c r="AG284" s="212"/>
      <c r="AH284" s="212" t="s">
        <v>320</v>
      </c>
      <c r="AN284" s="212"/>
    </row>
    <row r="285" spans="1:40" s="175" customFormat="1" ht="15" x14ac:dyDescent="0.25">
      <c r="A285" s="221"/>
      <c r="B285" s="222"/>
      <c r="C285" s="332" t="s">
        <v>209</v>
      </c>
      <c r="D285" s="332"/>
      <c r="E285" s="332"/>
      <c r="F285" s="332"/>
      <c r="G285" s="332"/>
      <c r="H285" s="332"/>
      <c r="I285" s="332"/>
      <c r="J285" s="332"/>
      <c r="K285" s="332"/>
      <c r="L285" s="332"/>
      <c r="M285" s="332"/>
      <c r="N285" s="334"/>
      <c r="AF285" s="211"/>
      <c r="AG285" s="212"/>
      <c r="AH285" s="212"/>
      <c r="AI285" s="223" t="s">
        <v>209</v>
      </c>
      <c r="AN285" s="212"/>
    </row>
    <row r="286" spans="1:40" s="175" customFormat="1" ht="23.25" x14ac:dyDescent="0.25">
      <c r="A286" s="224"/>
      <c r="B286" s="225" t="s">
        <v>228</v>
      </c>
      <c r="C286" s="328" t="s">
        <v>229</v>
      </c>
      <c r="D286" s="328"/>
      <c r="E286" s="328"/>
      <c r="F286" s="328"/>
      <c r="G286" s="328"/>
      <c r="H286" s="328"/>
      <c r="I286" s="328"/>
      <c r="J286" s="328"/>
      <c r="K286" s="328"/>
      <c r="L286" s="328"/>
      <c r="M286" s="328"/>
      <c r="N286" s="336"/>
      <c r="AF286" s="211"/>
      <c r="AG286" s="212"/>
      <c r="AH286" s="212"/>
      <c r="AJ286" s="223" t="s">
        <v>229</v>
      </c>
      <c r="AN286" s="212"/>
    </row>
    <row r="287" spans="1:40" s="175" customFormat="1" ht="68.25" x14ac:dyDescent="0.25">
      <c r="A287" s="224"/>
      <c r="B287" s="225" t="s">
        <v>175</v>
      </c>
      <c r="C287" s="328" t="s">
        <v>176</v>
      </c>
      <c r="D287" s="328"/>
      <c r="E287" s="328"/>
      <c r="F287" s="328"/>
      <c r="G287" s="328"/>
      <c r="H287" s="328"/>
      <c r="I287" s="328"/>
      <c r="J287" s="328"/>
      <c r="K287" s="328"/>
      <c r="L287" s="328"/>
      <c r="M287" s="328"/>
      <c r="N287" s="336"/>
      <c r="AF287" s="211"/>
      <c r="AG287" s="212"/>
      <c r="AH287" s="212"/>
      <c r="AJ287" s="223" t="s">
        <v>176</v>
      </c>
      <c r="AN287" s="212"/>
    </row>
    <row r="288" spans="1:40" s="175" customFormat="1" ht="15" x14ac:dyDescent="0.25">
      <c r="A288" s="226"/>
      <c r="B288" s="225" t="s">
        <v>62</v>
      </c>
      <c r="C288" s="332" t="s">
        <v>177</v>
      </c>
      <c r="D288" s="332"/>
      <c r="E288" s="332"/>
      <c r="F288" s="227"/>
      <c r="G288" s="228"/>
      <c r="H288" s="228"/>
      <c r="I288" s="228"/>
      <c r="J288" s="229">
        <v>115.49</v>
      </c>
      <c r="K288" s="257">
        <v>1.3225</v>
      </c>
      <c r="L288" s="229">
        <v>7.33</v>
      </c>
      <c r="M288" s="230">
        <v>46.99</v>
      </c>
      <c r="N288" s="233">
        <v>344.44</v>
      </c>
      <c r="AF288" s="211"/>
      <c r="AG288" s="212"/>
      <c r="AH288" s="212"/>
      <c r="AK288" s="223" t="s">
        <v>177</v>
      </c>
      <c r="AN288" s="212"/>
    </row>
    <row r="289" spans="1:41" s="175" customFormat="1" ht="15" x14ac:dyDescent="0.25">
      <c r="A289" s="226"/>
      <c r="B289" s="225" t="s">
        <v>178</v>
      </c>
      <c r="C289" s="332" t="s">
        <v>179</v>
      </c>
      <c r="D289" s="332"/>
      <c r="E289" s="332"/>
      <c r="F289" s="227"/>
      <c r="G289" s="228"/>
      <c r="H289" s="228"/>
      <c r="I289" s="228"/>
      <c r="J289" s="232">
        <v>3262.79</v>
      </c>
      <c r="K289" s="257">
        <v>1.4375</v>
      </c>
      <c r="L289" s="229">
        <v>225.13</v>
      </c>
      <c r="M289" s="230">
        <v>14.01</v>
      </c>
      <c r="N289" s="231">
        <v>3154.07</v>
      </c>
      <c r="AF289" s="211"/>
      <c r="AG289" s="212"/>
      <c r="AH289" s="212"/>
      <c r="AK289" s="223" t="s">
        <v>179</v>
      </c>
      <c r="AN289" s="212"/>
    </row>
    <row r="290" spans="1:41" s="175" customFormat="1" ht="15" x14ac:dyDescent="0.25">
      <c r="A290" s="226"/>
      <c r="B290" s="225" t="s">
        <v>180</v>
      </c>
      <c r="C290" s="332" t="s">
        <v>181</v>
      </c>
      <c r="D290" s="332"/>
      <c r="E290" s="332"/>
      <c r="F290" s="227"/>
      <c r="G290" s="228"/>
      <c r="H290" s="228"/>
      <c r="I290" s="228"/>
      <c r="J290" s="229">
        <v>171.22</v>
      </c>
      <c r="K290" s="257">
        <v>1.4375</v>
      </c>
      <c r="L290" s="229">
        <v>11.81</v>
      </c>
      <c r="M290" s="230">
        <v>46.99</v>
      </c>
      <c r="N290" s="233">
        <v>554.95000000000005</v>
      </c>
      <c r="AF290" s="211"/>
      <c r="AG290" s="212"/>
      <c r="AH290" s="212"/>
      <c r="AK290" s="223" t="s">
        <v>181</v>
      </c>
      <c r="AN290" s="212"/>
    </row>
    <row r="291" spans="1:41" s="175" customFormat="1" ht="15" x14ac:dyDescent="0.25">
      <c r="A291" s="226"/>
      <c r="B291" s="225" t="s">
        <v>182</v>
      </c>
      <c r="C291" s="332" t="s">
        <v>183</v>
      </c>
      <c r="D291" s="332"/>
      <c r="E291" s="332"/>
      <c r="F291" s="227"/>
      <c r="G291" s="228"/>
      <c r="H291" s="228"/>
      <c r="I291" s="228"/>
      <c r="J291" s="229">
        <v>12.2</v>
      </c>
      <c r="K291" s="228"/>
      <c r="L291" s="229">
        <v>0.59</v>
      </c>
      <c r="M291" s="230">
        <v>8.75</v>
      </c>
      <c r="N291" s="233">
        <v>5.16</v>
      </c>
      <c r="AF291" s="211"/>
      <c r="AG291" s="212"/>
      <c r="AH291" s="212"/>
      <c r="AK291" s="223" t="s">
        <v>183</v>
      </c>
      <c r="AN291" s="212"/>
    </row>
    <row r="292" spans="1:41" s="175" customFormat="1" ht="15" x14ac:dyDescent="0.25">
      <c r="A292" s="234"/>
      <c r="B292" s="225"/>
      <c r="C292" s="332" t="s">
        <v>184</v>
      </c>
      <c r="D292" s="332"/>
      <c r="E292" s="332"/>
      <c r="F292" s="227" t="s">
        <v>185</v>
      </c>
      <c r="G292" s="244">
        <v>14.4</v>
      </c>
      <c r="H292" s="257">
        <v>1.3225</v>
      </c>
      <c r="I292" s="253">
        <v>0.91411200000000004</v>
      </c>
      <c r="J292" s="236"/>
      <c r="K292" s="228"/>
      <c r="L292" s="236"/>
      <c r="M292" s="228"/>
      <c r="N292" s="237"/>
      <c r="AF292" s="211"/>
      <c r="AG292" s="212"/>
      <c r="AH292" s="212"/>
      <c r="AL292" s="223" t="s">
        <v>184</v>
      </c>
      <c r="AN292" s="212"/>
    </row>
    <row r="293" spans="1:41" s="175" customFormat="1" ht="15" x14ac:dyDescent="0.25">
      <c r="A293" s="234"/>
      <c r="B293" s="225"/>
      <c r="C293" s="332" t="s">
        <v>186</v>
      </c>
      <c r="D293" s="332"/>
      <c r="E293" s="332"/>
      <c r="F293" s="227" t="s">
        <v>185</v>
      </c>
      <c r="G293" s="230">
        <v>13.88</v>
      </c>
      <c r="H293" s="257">
        <v>1.4375</v>
      </c>
      <c r="I293" s="235">
        <v>0.95772000000000002</v>
      </c>
      <c r="J293" s="236"/>
      <c r="K293" s="228"/>
      <c r="L293" s="236"/>
      <c r="M293" s="228"/>
      <c r="N293" s="237"/>
      <c r="AF293" s="211"/>
      <c r="AG293" s="212"/>
      <c r="AH293" s="212"/>
      <c r="AL293" s="223" t="s">
        <v>186</v>
      </c>
      <c r="AN293" s="212"/>
    </row>
    <row r="294" spans="1:41" s="175" customFormat="1" ht="15" x14ac:dyDescent="0.25">
      <c r="A294" s="226"/>
      <c r="B294" s="225"/>
      <c r="C294" s="335" t="s">
        <v>187</v>
      </c>
      <c r="D294" s="335"/>
      <c r="E294" s="335"/>
      <c r="F294" s="238"/>
      <c r="G294" s="239"/>
      <c r="H294" s="239"/>
      <c r="I294" s="239"/>
      <c r="J294" s="240">
        <v>3390.48</v>
      </c>
      <c r="K294" s="239"/>
      <c r="L294" s="241">
        <v>233.05</v>
      </c>
      <c r="M294" s="239"/>
      <c r="N294" s="242">
        <v>3503.67</v>
      </c>
      <c r="AF294" s="211"/>
      <c r="AG294" s="212"/>
      <c r="AH294" s="212"/>
      <c r="AM294" s="223" t="s">
        <v>187</v>
      </c>
      <c r="AN294" s="212"/>
    </row>
    <row r="295" spans="1:41" s="175" customFormat="1" ht="15" x14ac:dyDescent="0.25">
      <c r="A295" s="234"/>
      <c r="B295" s="225"/>
      <c r="C295" s="332" t="s">
        <v>188</v>
      </c>
      <c r="D295" s="332"/>
      <c r="E295" s="332"/>
      <c r="F295" s="227"/>
      <c r="G295" s="228"/>
      <c r="H295" s="228"/>
      <c r="I295" s="228"/>
      <c r="J295" s="236"/>
      <c r="K295" s="228"/>
      <c r="L295" s="229">
        <v>19.14</v>
      </c>
      <c r="M295" s="228"/>
      <c r="N295" s="233">
        <v>899.39</v>
      </c>
      <c r="AF295" s="211"/>
      <c r="AG295" s="212"/>
      <c r="AH295" s="212"/>
      <c r="AL295" s="223" t="s">
        <v>188</v>
      </c>
      <c r="AN295" s="212"/>
    </row>
    <row r="296" spans="1:41" s="175" customFormat="1" ht="45" x14ac:dyDescent="0.25">
      <c r="A296" s="234"/>
      <c r="B296" s="225" t="s">
        <v>189</v>
      </c>
      <c r="C296" s="332" t="s">
        <v>190</v>
      </c>
      <c r="D296" s="332"/>
      <c r="E296" s="332"/>
      <c r="F296" s="227" t="s">
        <v>191</v>
      </c>
      <c r="G296" s="243">
        <v>147</v>
      </c>
      <c r="H296" s="228"/>
      <c r="I296" s="243">
        <v>147</v>
      </c>
      <c r="J296" s="236"/>
      <c r="K296" s="228"/>
      <c r="L296" s="229">
        <v>28.14</v>
      </c>
      <c r="M296" s="228"/>
      <c r="N296" s="231">
        <v>1322.1</v>
      </c>
      <c r="AF296" s="211"/>
      <c r="AG296" s="212"/>
      <c r="AH296" s="212"/>
      <c r="AL296" s="223" t="s">
        <v>190</v>
      </c>
      <c r="AN296" s="212"/>
    </row>
    <row r="297" spans="1:41" s="175" customFormat="1" ht="56.25" x14ac:dyDescent="0.25">
      <c r="A297" s="234"/>
      <c r="B297" s="225" t="s">
        <v>192</v>
      </c>
      <c r="C297" s="332" t="s">
        <v>193</v>
      </c>
      <c r="D297" s="332"/>
      <c r="E297" s="332"/>
      <c r="F297" s="227" t="s">
        <v>191</v>
      </c>
      <c r="G297" s="243">
        <v>134</v>
      </c>
      <c r="H297" s="230">
        <v>0.85</v>
      </c>
      <c r="I297" s="244">
        <v>113.9</v>
      </c>
      <c r="J297" s="236"/>
      <c r="K297" s="228"/>
      <c r="L297" s="229">
        <v>21.8</v>
      </c>
      <c r="M297" s="228"/>
      <c r="N297" s="231">
        <v>1024.4100000000001</v>
      </c>
      <c r="AF297" s="211"/>
      <c r="AG297" s="212"/>
      <c r="AH297" s="212"/>
      <c r="AL297" s="223" t="s">
        <v>193</v>
      </c>
      <c r="AN297" s="212"/>
    </row>
    <row r="298" spans="1:41" s="175" customFormat="1" ht="15" x14ac:dyDescent="0.25">
      <c r="A298" s="245"/>
      <c r="B298" s="246"/>
      <c r="C298" s="333" t="s">
        <v>194</v>
      </c>
      <c r="D298" s="333"/>
      <c r="E298" s="333"/>
      <c r="F298" s="215"/>
      <c r="G298" s="216"/>
      <c r="H298" s="216"/>
      <c r="I298" s="216"/>
      <c r="J298" s="219"/>
      <c r="K298" s="216"/>
      <c r="L298" s="247">
        <v>282.99</v>
      </c>
      <c r="M298" s="239"/>
      <c r="N298" s="248">
        <v>5850.18</v>
      </c>
      <c r="AF298" s="211"/>
      <c r="AG298" s="212"/>
      <c r="AH298" s="212"/>
      <c r="AN298" s="212" t="s">
        <v>194</v>
      </c>
    </row>
    <row r="299" spans="1:41" s="175" customFormat="1" ht="22.5" x14ac:dyDescent="0.25">
      <c r="A299" s="213" t="s">
        <v>321</v>
      </c>
      <c r="B299" s="214" t="s">
        <v>322</v>
      </c>
      <c r="C299" s="333" t="s">
        <v>323</v>
      </c>
      <c r="D299" s="333"/>
      <c r="E299" s="333"/>
      <c r="F299" s="215" t="s">
        <v>18</v>
      </c>
      <c r="G299" s="216">
        <v>5.28</v>
      </c>
      <c r="H299" s="217">
        <v>1</v>
      </c>
      <c r="I299" s="218">
        <v>5.28</v>
      </c>
      <c r="J299" s="247">
        <v>110.95</v>
      </c>
      <c r="K299" s="258">
        <v>1.04236</v>
      </c>
      <c r="L299" s="247">
        <v>610.63</v>
      </c>
      <c r="M299" s="218">
        <v>8.75</v>
      </c>
      <c r="N299" s="248">
        <v>5343.01</v>
      </c>
      <c r="AF299" s="211"/>
      <c r="AG299" s="212"/>
      <c r="AH299" s="212" t="s">
        <v>323</v>
      </c>
      <c r="AN299" s="212"/>
    </row>
    <row r="300" spans="1:41" s="175" customFormat="1" ht="15" x14ac:dyDescent="0.25">
      <c r="A300" s="221"/>
      <c r="B300" s="222"/>
      <c r="C300" s="332" t="s">
        <v>324</v>
      </c>
      <c r="D300" s="332"/>
      <c r="E300" s="332"/>
      <c r="F300" s="332"/>
      <c r="G300" s="332"/>
      <c r="H300" s="332"/>
      <c r="I300" s="332"/>
      <c r="J300" s="332"/>
      <c r="K300" s="332"/>
      <c r="L300" s="332"/>
      <c r="M300" s="332"/>
      <c r="N300" s="334"/>
      <c r="AF300" s="211"/>
      <c r="AG300" s="212"/>
      <c r="AH300" s="212"/>
      <c r="AI300" s="223" t="s">
        <v>324</v>
      </c>
      <c r="AN300" s="212"/>
    </row>
    <row r="301" spans="1:41" s="175" customFormat="1" ht="15" x14ac:dyDescent="0.25">
      <c r="A301" s="221"/>
      <c r="B301" s="222"/>
      <c r="C301" s="332" t="s">
        <v>325</v>
      </c>
      <c r="D301" s="332"/>
      <c r="E301" s="332"/>
      <c r="F301" s="332"/>
      <c r="G301" s="332"/>
      <c r="H301" s="332"/>
      <c r="I301" s="332"/>
      <c r="J301" s="332"/>
      <c r="K301" s="332"/>
      <c r="L301" s="332"/>
      <c r="M301" s="332"/>
      <c r="N301" s="334"/>
      <c r="AF301" s="211"/>
      <c r="AG301" s="212"/>
      <c r="AH301" s="212"/>
      <c r="AN301" s="212"/>
      <c r="AO301" s="223" t="s">
        <v>325</v>
      </c>
    </row>
    <row r="302" spans="1:41" s="175" customFormat="1" ht="15" x14ac:dyDescent="0.25">
      <c r="A302" s="224"/>
      <c r="B302" s="225"/>
      <c r="C302" s="328" t="s">
        <v>269</v>
      </c>
      <c r="D302" s="328"/>
      <c r="E302" s="328"/>
      <c r="F302" s="328"/>
      <c r="G302" s="328"/>
      <c r="H302" s="328"/>
      <c r="I302" s="328"/>
      <c r="J302" s="328"/>
      <c r="K302" s="328"/>
      <c r="L302" s="328"/>
      <c r="M302" s="328"/>
      <c r="N302" s="336"/>
      <c r="AF302" s="211"/>
      <c r="AG302" s="212"/>
      <c r="AH302" s="212"/>
      <c r="AJ302" s="223" t="s">
        <v>269</v>
      </c>
      <c r="AN302" s="212"/>
    </row>
    <row r="303" spans="1:41" s="175" customFormat="1" ht="15" x14ac:dyDescent="0.25">
      <c r="A303" s="224"/>
      <c r="B303" s="225"/>
      <c r="C303" s="328" t="s">
        <v>270</v>
      </c>
      <c r="D303" s="328"/>
      <c r="E303" s="328"/>
      <c r="F303" s="328"/>
      <c r="G303" s="328"/>
      <c r="H303" s="328"/>
      <c r="I303" s="328"/>
      <c r="J303" s="328"/>
      <c r="K303" s="328"/>
      <c r="L303" s="328"/>
      <c r="M303" s="328"/>
      <c r="N303" s="336"/>
      <c r="AF303" s="211"/>
      <c r="AG303" s="212"/>
      <c r="AH303" s="212"/>
      <c r="AJ303" s="223" t="s">
        <v>270</v>
      </c>
      <c r="AN303" s="212"/>
    </row>
    <row r="304" spans="1:41" s="175" customFormat="1" ht="15" x14ac:dyDescent="0.25">
      <c r="A304" s="245"/>
      <c r="B304" s="246"/>
      <c r="C304" s="333" t="s">
        <v>194</v>
      </c>
      <c r="D304" s="333"/>
      <c r="E304" s="333"/>
      <c r="F304" s="215"/>
      <c r="G304" s="216"/>
      <c r="H304" s="216"/>
      <c r="I304" s="216"/>
      <c r="J304" s="219"/>
      <c r="K304" s="216"/>
      <c r="L304" s="247">
        <v>610.63</v>
      </c>
      <c r="M304" s="239"/>
      <c r="N304" s="248">
        <v>5343.01</v>
      </c>
      <c r="AF304" s="211"/>
      <c r="AG304" s="212"/>
      <c r="AH304" s="212"/>
      <c r="AN304" s="212" t="s">
        <v>194</v>
      </c>
    </row>
    <row r="305" spans="1:40" s="175" customFormat="1" ht="23.25" x14ac:dyDescent="0.25">
      <c r="A305" s="213" t="s">
        <v>326</v>
      </c>
      <c r="B305" s="214" t="s">
        <v>327</v>
      </c>
      <c r="C305" s="333" t="s">
        <v>328</v>
      </c>
      <c r="D305" s="333"/>
      <c r="E305" s="333"/>
      <c r="F305" s="215" t="s">
        <v>329</v>
      </c>
      <c r="G305" s="216">
        <v>0.48</v>
      </c>
      <c r="H305" s="217">
        <v>1</v>
      </c>
      <c r="I305" s="218">
        <v>0.48</v>
      </c>
      <c r="J305" s="219"/>
      <c r="K305" s="216"/>
      <c r="L305" s="219"/>
      <c r="M305" s="216"/>
      <c r="N305" s="220"/>
      <c r="AF305" s="211"/>
      <c r="AG305" s="212"/>
      <c r="AH305" s="212" t="s">
        <v>328</v>
      </c>
      <c r="AN305" s="212"/>
    </row>
    <row r="306" spans="1:40" s="175" customFormat="1" ht="15" x14ac:dyDescent="0.25">
      <c r="A306" s="221"/>
      <c r="B306" s="222"/>
      <c r="C306" s="332" t="s">
        <v>330</v>
      </c>
      <c r="D306" s="332"/>
      <c r="E306" s="332"/>
      <c r="F306" s="332"/>
      <c r="G306" s="332"/>
      <c r="H306" s="332"/>
      <c r="I306" s="332"/>
      <c r="J306" s="332"/>
      <c r="K306" s="332"/>
      <c r="L306" s="332"/>
      <c r="M306" s="332"/>
      <c r="N306" s="334"/>
      <c r="AF306" s="211"/>
      <c r="AG306" s="212"/>
      <c r="AH306" s="212"/>
      <c r="AI306" s="223" t="s">
        <v>330</v>
      </c>
      <c r="AN306" s="212"/>
    </row>
    <row r="307" spans="1:40" s="175" customFormat="1" ht="23.25" x14ac:dyDescent="0.25">
      <c r="A307" s="224"/>
      <c r="B307" s="225" t="s">
        <v>228</v>
      </c>
      <c r="C307" s="328" t="s">
        <v>229</v>
      </c>
      <c r="D307" s="328"/>
      <c r="E307" s="328"/>
      <c r="F307" s="328"/>
      <c r="G307" s="328"/>
      <c r="H307" s="328"/>
      <c r="I307" s="328"/>
      <c r="J307" s="328"/>
      <c r="K307" s="328"/>
      <c r="L307" s="328"/>
      <c r="M307" s="328"/>
      <c r="N307" s="336"/>
      <c r="AF307" s="211"/>
      <c r="AG307" s="212"/>
      <c r="AH307" s="212"/>
      <c r="AJ307" s="223" t="s">
        <v>229</v>
      </c>
      <c r="AN307" s="212"/>
    </row>
    <row r="308" spans="1:40" s="175" customFormat="1" ht="68.25" x14ac:dyDescent="0.25">
      <c r="A308" s="224"/>
      <c r="B308" s="225" t="s">
        <v>175</v>
      </c>
      <c r="C308" s="328" t="s">
        <v>176</v>
      </c>
      <c r="D308" s="328"/>
      <c r="E308" s="328"/>
      <c r="F308" s="328"/>
      <c r="G308" s="328"/>
      <c r="H308" s="328"/>
      <c r="I308" s="328"/>
      <c r="J308" s="328"/>
      <c r="K308" s="328"/>
      <c r="L308" s="328"/>
      <c r="M308" s="328"/>
      <c r="N308" s="336"/>
      <c r="AF308" s="211"/>
      <c r="AG308" s="212"/>
      <c r="AH308" s="212"/>
      <c r="AJ308" s="223" t="s">
        <v>176</v>
      </c>
      <c r="AN308" s="212"/>
    </row>
    <row r="309" spans="1:40" s="175" customFormat="1" ht="15" x14ac:dyDescent="0.25">
      <c r="A309" s="226"/>
      <c r="B309" s="225" t="s">
        <v>62</v>
      </c>
      <c r="C309" s="332" t="s">
        <v>177</v>
      </c>
      <c r="D309" s="332"/>
      <c r="E309" s="332"/>
      <c r="F309" s="227"/>
      <c r="G309" s="228"/>
      <c r="H309" s="228"/>
      <c r="I309" s="228"/>
      <c r="J309" s="229">
        <v>155.97999999999999</v>
      </c>
      <c r="K309" s="257">
        <v>1.3225</v>
      </c>
      <c r="L309" s="229">
        <v>99.02</v>
      </c>
      <c r="M309" s="230">
        <v>46.99</v>
      </c>
      <c r="N309" s="231">
        <v>4652.95</v>
      </c>
      <c r="AF309" s="211"/>
      <c r="AG309" s="212"/>
      <c r="AH309" s="212"/>
      <c r="AK309" s="223" t="s">
        <v>177</v>
      </c>
      <c r="AN309" s="212"/>
    </row>
    <row r="310" spans="1:40" s="175" customFormat="1" ht="15" x14ac:dyDescent="0.25">
      <c r="A310" s="226"/>
      <c r="B310" s="225" t="s">
        <v>178</v>
      </c>
      <c r="C310" s="332" t="s">
        <v>179</v>
      </c>
      <c r="D310" s="332"/>
      <c r="E310" s="332"/>
      <c r="F310" s="227"/>
      <c r="G310" s="228"/>
      <c r="H310" s="228"/>
      <c r="I310" s="228"/>
      <c r="J310" s="229">
        <v>531.39</v>
      </c>
      <c r="K310" s="257">
        <v>1.4375</v>
      </c>
      <c r="L310" s="229">
        <v>366.66</v>
      </c>
      <c r="M310" s="230">
        <v>14.01</v>
      </c>
      <c r="N310" s="231">
        <v>5136.91</v>
      </c>
      <c r="AF310" s="211"/>
      <c r="AG310" s="212"/>
      <c r="AH310" s="212"/>
      <c r="AK310" s="223" t="s">
        <v>179</v>
      </c>
      <c r="AN310" s="212"/>
    </row>
    <row r="311" spans="1:40" s="175" customFormat="1" ht="15" x14ac:dyDescent="0.25">
      <c r="A311" s="226"/>
      <c r="B311" s="225" t="s">
        <v>180</v>
      </c>
      <c r="C311" s="332" t="s">
        <v>181</v>
      </c>
      <c r="D311" s="332"/>
      <c r="E311" s="332"/>
      <c r="F311" s="227"/>
      <c r="G311" s="228"/>
      <c r="H311" s="228"/>
      <c r="I311" s="228"/>
      <c r="J311" s="229">
        <v>29</v>
      </c>
      <c r="K311" s="257">
        <v>1.4375</v>
      </c>
      <c r="L311" s="229">
        <v>20.010000000000002</v>
      </c>
      <c r="M311" s="230">
        <v>46.99</v>
      </c>
      <c r="N311" s="233">
        <v>940.27</v>
      </c>
      <c r="AF311" s="211"/>
      <c r="AG311" s="212"/>
      <c r="AH311" s="212"/>
      <c r="AK311" s="223" t="s">
        <v>181</v>
      </c>
      <c r="AN311" s="212"/>
    </row>
    <row r="312" spans="1:40" s="175" customFormat="1" ht="15" x14ac:dyDescent="0.25">
      <c r="A312" s="226"/>
      <c r="B312" s="225" t="s">
        <v>182</v>
      </c>
      <c r="C312" s="332" t="s">
        <v>183</v>
      </c>
      <c r="D312" s="332"/>
      <c r="E312" s="332"/>
      <c r="F312" s="227"/>
      <c r="G312" s="228"/>
      <c r="H312" s="228"/>
      <c r="I312" s="228"/>
      <c r="J312" s="232">
        <v>1443.3</v>
      </c>
      <c r="K312" s="228"/>
      <c r="L312" s="229">
        <v>692.78</v>
      </c>
      <c r="M312" s="230">
        <v>8.75</v>
      </c>
      <c r="N312" s="231">
        <v>6061.83</v>
      </c>
      <c r="AF312" s="211"/>
      <c r="AG312" s="212"/>
      <c r="AH312" s="212"/>
      <c r="AK312" s="223" t="s">
        <v>183</v>
      </c>
      <c r="AN312" s="212"/>
    </row>
    <row r="313" spans="1:40" s="175" customFormat="1" ht="15" x14ac:dyDescent="0.25">
      <c r="A313" s="234"/>
      <c r="B313" s="225"/>
      <c r="C313" s="332" t="s">
        <v>184</v>
      </c>
      <c r="D313" s="332"/>
      <c r="E313" s="332"/>
      <c r="F313" s="227" t="s">
        <v>185</v>
      </c>
      <c r="G313" s="230">
        <v>18.93</v>
      </c>
      <c r="H313" s="257">
        <v>1.3225</v>
      </c>
      <c r="I313" s="253">
        <v>12.016764</v>
      </c>
      <c r="J313" s="236"/>
      <c r="K313" s="228"/>
      <c r="L313" s="236"/>
      <c r="M313" s="228"/>
      <c r="N313" s="237"/>
      <c r="AF313" s="211"/>
      <c r="AG313" s="212"/>
      <c r="AH313" s="212"/>
      <c r="AL313" s="223" t="s">
        <v>184</v>
      </c>
      <c r="AN313" s="212"/>
    </row>
    <row r="314" spans="1:40" s="175" customFormat="1" ht="15" x14ac:dyDescent="0.25">
      <c r="A314" s="234"/>
      <c r="B314" s="225"/>
      <c r="C314" s="332" t="s">
        <v>186</v>
      </c>
      <c r="D314" s="332"/>
      <c r="E314" s="332"/>
      <c r="F314" s="227" t="s">
        <v>185</v>
      </c>
      <c r="G314" s="244">
        <v>2.5</v>
      </c>
      <c r="H314" s="257">
        <v>1.4375</v>
      </c>
      <c r="I314" s="259">
        <v>1.7250000000000001</v>
      </c>
      <c r="J314" s="236"/>
      <c r="K314" s="228"/>
      <c r="L314" s="236"/>
      <c r="M314" s="228"/>
      <c r="N314" s="237"/>
      <c r="AF314" s="211"/>
      <c r="AG314" s="212"/>
      <c r="AH314" s="212"/>
      <c r="AL314" s="223" t="s">
        <v>186</v>
      </c>
      <c r="AN314" s="212"/>
    </row>
    <row r="315" spans="1:40" s="175" customFormat="1" ht="15" x14ac:dyDescent="0.25">
      <c r="A315" s="226"/>
      <c r="B315" s="225"/>
      <c r="C315" s="335" t="s">
        <v>187</v>
      </c>
      <c r="D315" s="335"/>
      <c r="E315" s="335"/>
      <c r="F315" s="238"/>
      <c r="G315" s="239"/>
      <c r="H315" s="239"/>
      <c r="I315" s="239"/>
      <c r="J315" s="240">
        <v>2130.67</v>
      </c>
      <c r="K315" s="239"/>
      <c r="L315" s="240">
        <v>1158.46</v>
      </c>
      <c r="M315" s="239"/>
      <c r="N315" s="242">
        <v>15851.69</v>
      </c>
      <c r="AF315" s="211"/>
      <c r="AG315" s="212"/>
      <c r="AH315" s="212"/>
      <c r="AM315" s="223" t="s">
        <v>187</v>
      </c>
      <c r="AN315" s="212"/>
    </row>
    <row r="316" spans="1:40" s="175" customFormat="1" ht="15" x14ac:dyDescent="0.25">
      <c r="A316" s="234"/>
      <c r="B316" s="225"/>
      <c r="C316" s="332" t="s">
        <v>188</v>
      </c>
      <c r="D316" s="332"/>
      <c r="E316" s="332"/>
      <c r="F316" s="227"/>
      <c r="G316" s="228"/>
      <c r="H316" s="228"/>
      <c r="I316" s="228"/>
      <c r="J316" s="236"/>
      <c r="K316" s="228"/>
      <c r="L316" s="229">
        <v>119.03</v>
      </c>
      <c r="M316" s="228"/>
      <c r="N316" s="231">
        <v>5593.22</v>
      </c>
      <c r="AF316" s="211"/>
      <c r="AG316" s="212"/>
      <c r="AH316" s="212"/>
      <c r="AL316" s="223" t="s">
        <v>188</v>
      </c>
      <c r="AN316" s="212"/>
    </row>
    <row r="317" spans="1:40" s="175" customFormat="1" ht="23.25" x14ac:dyDescent="0.25">
      <c r="A317" s="234"/>
      <c r="B317" s="225" t="s">
        <v>331</v>
      </c>
      <c r="C317" s="332" t="s">
        <v>332</v>
      </c>
      <c r="D317" s="332"/>
      <c r="E317" s="332"/>
      <c r="F317" s="227" t="s">
        <v>191</v>
      </c>
      <c r="G317" s="243">
        <v>113</v>
      </c>
      <c r="H317" s="228"/>
      <c r="I317" s="243">
        <v>113</v>
      </c>
      <c r="J317" s="236"/>
      <c r="K317" s="228"/>
      <c r="L317" s="229">
        <v>134.5</v>
      </c>
      <c r="M317" s="228"/>
      <c r="N317" s="231">
        <v>6320.34</v>
      </c>
      <c r="AF317" s="211"/>
      <c r="AG317" s="212"/>
      <c r="AH317" s="212"/>
      <c r="AL317" s="223" t="s">
        <v>332</v>
      </c>
      <c r="AN317" s="212"/>
    </row>
    <row r="318" spans="1:40" s="175" customFormat="1" ht="45" x14ac:dyDescent="0.25">
      <c r="A318" s="234"/>
      <c r="B318" s="225" t="s">
        <v>333</v>
      </c>
      <c r="C318" s="332" t="s">
        <v>334</v>
      </c>
      <c r="D318" s="332"/>
      <c r="E318" s="332"/>
      <c r="F318" s="227" t="s">
        <v>191</v>
      </c>
      <c r="G318" s="243">
        <v>77</v>
      </c>
      <c r="H318" s="230">
        <v>0.85</v>
      </c>
      <c r="I318" s="230">
        <v>65.45</v>
      </c>
      <c r="J318" s="236"/>
      <c r="K318" s="228"/>
      <c r="L318" s="229">
        <v>77.91</v>
      </c>
      <c r="M318" s="228"/>
      <c r="N318" s="231">
        <v>3660.76</v>
      </c>
      <c r="AF318" s="211"/>
      <c r="AG318" s="212"/>
      <c r="AH318" s="212"/>
      <c r="AL318" s="223" t="s">
        <v>334</v>
      </c>
      <c r="AN318" s="212"/>
    </row>
    <row r="319" spans="1:40" s="175" customFormat="1" ht="15" x14ac:dyDescent="0.25">
      <c r="A319" s="245"/>
      <c r="B319" s="246"/>
      <c r="C319" s="333" t="s">
        <v>194</v>
      </c>
      <c r="D319" s="333"/>
      <c r="E319" s="333"/>
      <c r="F319" s="215"/>
      <c r="G319" s="216"/>
      <c r="H319" s="216"/>
      <c r="I319" s="216"/>
      <c r="J319" s="219"/>
      <c r="K319" s="216"/>
      <c r="L319" s="250">
        <v>1370.87</v>
      </c>
      <c r="M319" s="239"/>
      <c r="N319" s="248">
        <v>25832.79</v>
      </c>
      <c r="AF319" s="211"/>
      <c r="AG319" s="212"/>
      <c r="AH319" s="212"/>
      <c r="AN319" s="212" t="s">
        <v>194</v>
      </c>
    </row>
    <row r="320" spans="1:40" s="175" customFormat="1" ht="15" x14ac:dyDescent="0.25">
      <c r="A320" s="213" t="s">
        <v>335</v>
      </c>
      <c r="B320" s="214" t="s">
        <v>336</v>
      </c>
      <c r="C320" s="333" t="s">
        <v>337</v>
      </c>
      <c r="D320" s="333"/>
      <c r="E320" s="333"/>
      <c r="F320" s="215" t="s">
        <v>18</v>
      </c>
      <c r="G320" s="216">
        <v>-0.48</v>
      </c>
      <c r="H320" s="217">
        <v>1</v>
      </c>
      <c r="I320" s="218">
        <v>-0.48</v>
      </c>
      <c r="J320" s="247">
        <v>139.4</v>
      </c>
      <c r="K320" s="216"/>
      <c r="L320" s="247">
        <v>-66.91</v>
      </c>
      <c r="M320" s="218">
        <v>8.75</v>
      </c>
      <c r="N320" s="251">
        <v>-585.46</v>
      </c>
      <c r="AF320" s="211"/>
      <c r="AG320" s="212"/>
      <c r="AH320" s="212" t="s">
        <v>337</v>
      </c>
      <c r="AN320" s="212"/>
    </row>
    <row r="321" spans="1:40" s="175" customFormat="1" ht="15" x14ac:dyDescent="0.25">
      <c r="A321" s="245"/>
      <c r="B321" s="246"/>
      <c r="C321" s="333" t="s">
        <v>194</v>
      </c>
      <c r="D321" s="333"/>
      <c r="E321" s="333"/>
      <c r="F321" s="215"/>
      <c r="G321" s="216"/>
      <c r="H321" s="216"/>
      <c r="I321" s="216"/>
      <c r="J321" s="219"/>
      <c r="K321" s="216"/>
      <c r="L321" s="247">
        <v>-66.91</v>
      </c>
      <c r="M321" s="239"/>
      <c r="N321" s="251">
        <v>-585.46</v>
      </c>
      <c r="AF321" s="211"/>
      <c r="AG321" s="212"/>
      <c r="AH321" s="212"/>
      <c r="AN321" s="212" t="s">
        <v>194</v>
      </c>
    </row>
    <row r="322" spans="1:40" s="175" customFormat="1" ht="15" x14ac:dyDescent="0.25">
      <c r="A322" s="213" t="s">
        <v>338</v>
      </c>
      <c r="B322" s="214" t="s">
        <v>339</v>
      </c>
      <c r="C322" s="333" t="s">
        <v>340</v>
      </c>
      <c r="D322" s="333"/>
      <c r="E322" s="333"/>
      <c r="F322" s="215" t="s">
        <v>18</v>
      </c>
      <c r="G322" s="216">
        <v>-6.05</v>
      </c>
      <c r="H322" s="217">
        <v>1</v>
      </c>
      <c r="I322" s="218">
        <v>-6.05</v>
      </c>
      <c r="J322" s="247">
        <v>103</v>
      </c>
      <c r="K322" s="216"/>
      <c r="L322" s="247">
        <v>-623.15</v>
      </c>
      <c r="M322" s="218">
        <v>8.75</v>
      </c>
      <c r="N322" s="248">
        <v>-5452.56</v>
      </c>
      <c r="AF322" s="211"/>
      <c r="AG322" s="212"/>
      <c r="AH322" s="212" t="s">
        <v>340</v>
      </c>
      <c r="AN322" s="212"/>
    </row>
    <row r="323" spans="1:40" s="175" customFormat="1" ht="15" x14ac:dyDescent="0.25">
      <c r="A323" s="245"/>
      <c r="B323" s="246"/>
      <c r="C323" s="333" t="s">
        <v>194</v>
      </c>
      <c r="D323" s="333"/>
      <c r="E323" s="333"/>
      <c r="F323" s="215"/>
      <c r="G323" s="216"/>
      <c r="H323" s="216"/>
      <c r="I323" s="216"/>
      <c r="J323" s="219"/>
      <c r="K323" s="216"/>
      <c r="L323" s="247">
        <v>-623.15</v>
      </c>
      <c r="M323" s="239"/>
      <c r="N323" s="248">
        <v>-5452.56</v>
      </c>
      <c r="AF323" s="211"/>
      <c r="AG323" s="212"/>
      <c r="AH323" s="212"/>
      <c r="AN323" s="212" t="s">
        <v>194</v>
      </c>
    </row>
    <row r="324" spans="1:40" s="175" customFormat="1" ht="45.75" x14ac:dyDescent="0.25">
      <c r="A324" s="213" t="s">
        <v>341</v>
      </c>
      <c r="B324" s="214" t="s">
        <v>342</v>
      </c>
      <c r="C324" s="333" t="s">
        <v>343</v>
      </c>
      <c r="D324" s="333"/>
      <c r="E324" s="333"/>
      <c r="F324" s="215" t="s">
        <v>329</v>
      </c>
      <c r="G324" s="216">
        <v>0.48</v>
      </c>
      <c r="H324" s="217">
        <v>1</v>
      </c>
      <c r="I324" s="218">
        <v>0.48</v>
      </c>
      <c r="J324" s="219"/>
      <c r="K324" s="216"/>
      <c r="L324" s="219"/>
      <c r="M324" s="216"/>
      <c r="N324" s="220"/>
      <c r="AF324" s="211"/>
      <c r="AG324" s="212"/>
      <c r="AH324" s="212" t="s">
        <v>343</v>
      </c>
      <c r="AN324" s="212"/>
    </row>
    <row r="325" spans="1:40" s="175" customFormat="1" ht="15" x14ac:dyDescent="0.25">
      <c r="A325" s="221"/>
      <c r="B325" s="222"/>
      <c r="C325" s="332" t="s">
        <v>330</v>
      </c>
      <c r="D325" s="332"/>
      <c r="E325" s="332"/>
      <c r="F325" s="332"/>
      <c r="G325" s="332"/>
      <c r="H325" s="332"/>
      <c r="I325" s="332"/>
      <c r="J325" s="332"/>
      <c r="K325" s="332"/>
      <c r="L325" s="332"/>
      <c r="M325" s="332"/>
      <c r="N325" s="334"/>
      <c r="AF325" s="211"/>
      <c r="AG325" s="212"/>
      <c r="AH325" s="212"/>
      <c r="AI325" s="223" t="s">
        <v>330</v>
      </c>
      <c r="AN325" s="212"/>
    </row>
    <row r="326" spans="1:40" s="175" customFormat="1" ht="15" x14ac:dyDescent="0.25">
      <c r="A326" s="224"/>
      <c r="B326" s="225"/>
      <c r="C326" s="328" t="s">
        <v>344</v>
      </c>
      <c r="D326" s="328"/>
      <c r="E326" s="328"/>
      <c r="F326" s="328"/>
      <c r="G326" s="328"/>
      <c r="H326" s="328"/>
      <c r="I326" s="328"/>
      <c r="J326" s="328"/>
      <c r="K326" s="328"/>
      <c r="L326" s="328"/>
      <c r="M326" s="328"/>
      <c r="N326" s="336"/>
      <c r="AF326" s="211"/>
      <c r="AG326" s="212"/>
      <c r="AH326" s="212"/>
      <c r="AJ326" s="223" t="s">
        <v>344</v>
      </c>
      <c r="AN326" s="212"/>
    </row>
    <row r="327" spans="1:40" s="175" customFormat="1" ht="23.25" x14ac:dyDescent="0.25">
      <c r="A327" s="224"/>
      <c r="B327" s="225" t="s">
        <v>228</v>
      </c>
      <c r="C327" s="328" t="s">
        <v>229</v>
      </c>
      <c r="D327" s="328"/>
      <c r="E327" s="328"/>
      <c r="F327" s="328"/>
      <c r="G327" s="328"/>
      <c r="H327" s="328"/>
      <c r="I327" s="328"/>
      <c r="J327" s="328"/>
      <c r="K327" s="328"/>
      <c r="L327" s="328"/>
      <c r="M327" s="328"/>
      <c r="N327" s="336"/>
      <c r="AF327" s="211"/>
      <c r="AG327" s="212"/>
      <c r="AH327" s="212"/>
      <c r="AJ327" s="223" t="s">
        <v>229</v>
      </c>
      <c r="AN327" s="212"/>
    </row>
    <row r="328" spans="1:40" s="175" customFormat="1" ht="68.25" x14ac:dyDescent="0.25">
      <c r="A328" s="224"/>
      <c r="B328" s="225" t="s">
        <v>175</v>
      </c>
      <c r="C328" s="328" t="s">
        <v>176</v>
      </c>
      <c r="D328" s="328"/>
      <c r="E328" s="328"/>
      <c r="F328" s="328"/>
      <c r="G328" s="328"/>
      <c r="H328" s="328"/>
      <c r="I328" s="328"/>
      <c r="J328" s="328"/>
      <c r="K328" s="328"/>
      <c r="L328" s="328"/>
      <c r="M328" s="328"/>
      <c r="N328" s="336"/>
      <c r="AF328" s="211"/>
      <c r="AG328" s="212"/>
      <c r="AH328" s="212"/>
      <c r="AJ328" s="223" t="s">
        <v>176</v>
      </c>
      <c r="AN328" s="212"/>
    </row>
    <row r="329" spans="1:40" s="175" customFormat="1" ht="15" x14ac:dyDescent="0.25">
      <c r="A329" s="226"/>
      <c r="B329" s="225" t="s">
        <v>62</v>
      </c>
      <c r="C329" s="332" t="s">
        <v>177</v>
      </c>
      <c r="D329" s="332"/>
      <c r="E329" s="332"/>
      <c r="F329" s="227"/>
      <c r="G329" s="228"/>
      <c r="H329" s="228"/>
      <c r="I329" s="228"/>
      <c r="J329" s="229">
        <v>14.91</v>
      </c>
      <c r="K329" s="257">
        <v>6.6124999999999998</v>
      </c>
      <c r="L329" s="229">
        <v>47.32</v>
      </c>
      <c r="M329" s="230">
        <v>46.99</v>
      </c>
      <c r="N329" s="231">
        <v>2223.5700000000002</v>
      </c>
      <c r="AF329" s="211"/>
      <c r="AG329" s="212"/>
      <c r="AH329" s="212"/>
      <c r="AK329" s="223" t="s">
        <v>177</v>
      </c>
      <c r="AN329" s="212"/>
    </row>
    <row r="330" spans="1:40" s="175" customFormat="1" ht="15" x14ac:dyDescent="0.25">
      <c r="A330" s="226"/>
      <c r="B330" s="225" t="s">
        <v>178</v>
      </c>
      <c r="C330" s="332" t="s">
        <v>179</v>
      </c>
      <c r="D330" s="332"/>
      <c r="E330" s="332"/>
      <c r="F330" s="227"/>
      <c r="G330" s="228"/>
      <c r="H330" s="228"/>
      <c r="I330" s="228"/>
      <c r="J330" s="229">
        <v>54.3</v>
      </c>
      <c r="K330" s="257">
        <v>7.1875</v>
      </c>
      <c r="L330" s="229">
        <v>187.34</v>
      </c>
      <c r="M330" s="230">
        <v>14.01</v>
      </c>
      <c r="N330" s="231">
        <v>2624.63</v>
      </c>
      <c r="AF330" s="211"/>
      <c r="AG330" s="212"/>
      <c r="AH330" s="212"/>
      <c r="AK330" s="223" t="s">
        <v>179</v>
      </c>
      <c r="AN330" s="212"/>
    </row>
    <row r="331" spans="1:40" s="175" customFormat="1" ht="15" x14ac:dyDescent="0.25">
      <c r="A331" s="226"/>
      <c r="B331" s="225" t="s">
        <v>180</v>
      </c>
      <c r="C331" s="332" t="s">
        <v>181</v>
      </c>
      <c r="D331" s="332"/>
      <c r="E331" s="332"/>
      <c r="F331" s="227"/>
      <c r="G331" s="228"/>
      <c r="H331" s="228"/>
      <c r="I331" s="228"/>
      <c r="J331" s="229">
        <v>2.9</v>
      </c>
      <c r="K331" s="257">
        <v>7.1875</v>
      </c>
      <c r="L331" s="229">
        <v>10.01</v>
      </c>
      <c r="M331" s="230">
        <v>46.99</v>
      </c>
      <c r="N331" s="233">
        <v>470.37</v>
      </c>
      <c r="AF331" s="211"/>
      <c r="AG331" s="212"/>
      <c r="AH331" s="212"/>
      <c r="AK331" s="223" t="s">
        <v>181</v>
      </c>
      <c r="AN331" s="212"/>
    </row>
    <row r="332" spans="1:40" s="175" customFormat="1" ht="15" x14ac:dyDescent="0.25">
      <c r="A332" s="226"/>
      <c r="B332" s="225" t="s">
        <v>182</v>
      </c>
      <c r="C332" s="332" t="s">
        <v>183</v>
      </c>
      <c r="D332" s="332"/>
      <c r="E332" s="332"/>
      <c r="F332" s="227"/>
      <c r="G332" s="228"/>
      <c r="H332" s="228"/>
      <c r="I332" s="228"/>
      <c r="J332" s="229">
        <v>139.41999999999999</v>
      </c>
      <c r="K332" s="243">
        <v>5</v>
      </c>
      <c r="L332" s="229">
        <v>334.61</v>
      </c>
      <c r="M332" s="230">
        <v>8.75</v>
      </c>
      <c r="N332" s="231">
        <v>2927.84</v>
      </c>
      <c r="AF332" s="211"/>
      <c r="AG332" s="212"/>
      <c r="AH332" s="212"/>
      <c r="AK332" s="223" t="s">
        <v>183</v>
      </c>
      <c r="AN332" s="212"/>
    </row>
    <row r="333" spans="1:40" s="175" customFormat="1" ht="15" x14ac:dyDescent="0.25">
      <c r="A333" s="234"/>
      <c r="B333" s="225"/>
      <c r="C333" s="332" t="s">
        <v>184</v>
      </c>
      <c r="D333" s="332"/>
      <c r="E333" s="332"/>
      <c r="F333" s="227" t="s">
        <v>185</v>
      </c>
      <c r="G333" s="230">
        <v>1.81</v>
      </c>
      <c r="H333" s="257">
        <v>6.6124999999999998</v>
      </c>
      <c r="I333" s="235">
        <v>5.7449399999999997</v>
      </c>
      <c r="J333" s="236"/>
      <c r="K333" s="228"/>
      <c r="L333" s="236"/>
      <c r="M333" s="228"/>
      <c r="N333" s="237"/>
      <c r="AF333" s="211"/>
      <c r="AG333" s="212"/>
      <c r="AH333" s="212"/>
      <c r="AL333" s="223" t="s">
        <v>184</v>
      </c>
      <c r="AN333" s="212"/>
    </row>
    <row r="334" spans="1:40" s="175" customFormat="1" ht="15" x14ac:dyDescent="0.25">
      <c r="A334" s="234"/>
      <c r="B334" s="225"/>
      <c r="C334" s="332" t="s">
        <v>186</v>
      </c>
      <c r="D334" s="332"/>
      <c r="E334" s="332"/>
      <c r="F334" s="227" t="s">
        <v>185</v>
      </c>
      <c r="G334" s="230">
        <v>0.25</v>
      </c>
      <c r="H334" s="257">
        <v>7.1875</v>
      </c>
      <c r="I334" s="257">
        <v>0.86250000000000004</v>
      </c>
      <c r="J334" s="236"/>
      <c r="K334" s="228"/>
      <c r="L334" s="236"/>
      <c r="M334" s="228"/>
      <c r="N334" s="237"/>
      <c r="AF334" s="211"/>
      <c r="AG334" s="212"/>
      <c r="AH334" s="212"/>
      <c r="AL334" s="223" t="s">
        <v>186</v>
      </c>
      <c r="AN334" s="212"/>
    </row>
    <row r="335" spans="1:40" s="175" customFormat="1" ht="15" x14ac:dyDescent="0.25">
      <c r="A335" s="226"/>
      <c r="B335" s="225"/>
      <c r="C335" s="335" t="s">
        <v>187</v>
      </c>
      <c r="D335" s="335"/>
      <c r="E335" s="335"/>
      <c r="F335" s="238"/>
      <c r="G335" s="239"/>
      <c r="H335" s="239"/>
      <c r="I335" s="239"/>
      <c r="J335" s="241">
        <v>208.63</v>
      </c>
      <c r="K335" s="239"/>
      <c r="L335" s="241">
        <v>569.27</v>
      </c>
      <c r="M335" s="239"/>
      <c r="N335" s="242">
        <v>7776.04</v>
      </c>
      <c r="AF335" s="211"/>
      <c r="AG335" s="212"/>
      <c r="AH335" s="212"/>
      <c r="AM335" s="223" t="s">
        <v>187</v>
      </c>
      <c r="AN335" s="212"/>
    </row>
    <row r="336" spans="1:40" s="175" customFormat="1" ht="15" x14ac:dyDescent="0.25">
      <c r="A336" s="234"/>
      <c r="B336" s="225"/>
      <c r="C336" s="332" t="s">
        <v>188</v>
      </c>
      <c r="D336" s="332"/>
      <c r="E336" s="332"/>
      <c r="F336" s="227"/>
      <c r="G336" s="228"/>
      <c r="H336" s="228"/>
      <c r="I336" s="228"/>
      <c r="J336" s="236"/>
      <c r="K336" s="228"/>
      <c r="L336" s="229">
        <v>57.33</v>
      </c>
      <c r="M336" s="228"/>
      <c r="N336" s="231">
        <v>2693.94</v>
      </c>
      <c r="AF336" s="211"/>
      <c r="AG336" s="212"/>
      <c r="AH336" s="212"/>
      <c r="AL336" s="223" t="s">
        <v>188</v>
      </c>
      <c r="AN336" s="212"/>
    </row>
    <row r="337" spans="1:41" s="175" customFormat="1" ht="23.25" x14ac:dyDescent="0.25">
      <c r="A337" s="234"/>
      <c r="B337" s="225" t="s">
        <v>331</v>
      </c>
      <c r="C337" s="332" t="s">
        <v>332</v>
      </c>
      <c r="D337" s="332"/>
      <c r="E337" s="332"/>
      <c r="F337" s="227" t="s">
        <v>191</v>
      </c>
      <c r="G337" s="243">
        <v>113</v>
      </c>
      <c r="H337" s="228"/>
      <c r="I337" s="243">
        <v>113</v>
      </c>
      <c r="J337" s="236"/>
      <c r="K337" s="228"/>
      <c r="L337" s="229">
        <v>64.78</v>
      </c>
      <c r="M337" s="228"/>
      <c r="N337" s="231">
        <v>3044.15</v>
      </c>
      <c r="AF337" s="211"/>
      <c r="AG337" s="212"/>
      <c r="AH337" s="212"/>
      <c r="AL337" s="223" t="s">
        <v>332</v>
      </c>
      <c r="AN337" s="212"/>
    </row>
    <row r="338" spans="1:41" s="175" customFormat="1" ht="45" x14ac:dyDescent="0.25">
      <c r="A338" s="234"/>
      <c r="B338" s="225" t="s">
        <v>333</v>
      </c>
      <c r="C338" s="332" t="s">
        <v>334</v>
      </c>
      <c r="D338" s="332"/>
      <c r="E338" s="332"/>
      <c r="F338" s="227" t="s">
        <v>191</v>
      </c>
      <c r="G338" s="243">
        <v>77</v>
      </c>
      <c r="H338" s="230">
        <v>0.85</v>
      </c>
      <c r="I338" s="230">
        <v>65.45</v>
      </c>
      <c r="J338" s="236"/>
      <c r="K338" s="228"/>
      <c r="L338" s="229">
        <v>37.520000000000003</v>
      </c>
      <c r="M338" s="228"/>
      <c r="N338" s="231">
        <v>1763.18</v>
      </c>
      <c r="AF338" s="211"/>
      <c r="AG338" s="212"/>
      <c r="AH338" s="212"/>
      <c r="AL338" s="223" t="s">
        <v>334</v>
      </c>
      <c r="AN338" s="212"/>
    </row>
    <row r="339" spans="1:41" s="175" customFormat="1" ht="15" x14ac:dyDescent="0.25">
      <c r="A339" s="245"/>
      <c r="B339" s="246"/>
      <c r="C339" s="333" t="s">
        <v>194</v>
      </c>
      <c r="D339" s="333"/>
      <c r="E339" s="333"/>
      <c r="F339" s="215"/>
      <c r="G339" s="216"/>
      <c r="H339" s="216"/>
      <c r="I339" s="216"/>
      <c r="J339" s="219"/>
      <c r="K339" s="216"/>
      <c r="L339" s="247">
        <v>671.57</v>
      </c>
      <c r="M339" s="239"/>
      <c r="N339" s="248">
        <v>12583.37</v>
      </c>
      <c r="AF339" s="211"/>
      <c r="AG339" s="212"/>
      <c r="AH339" s="212"/>
      <c r="AN339" s="212" t="s">
        <v>194</v>
      </c>
    </row>
    <row r="340" spans="1:41" s="175" customFormat="1" ht="15" x14ac:dyDescent="0.25">
      <c r="A340" s="213" t="s">
        <v>345</v>
      </c>
      <c r="B340" s="214" t="s">
        <v>339</v>
      </c>
      <c r="C340" s="333" t="s">
        <v>340</v>
      </c>
      <c r="D340" s="333"/>
      <c r="E340" s="333"/>
      <c r="F340" s="215" t="s">
        <v>18</v>
      </c>
      <c r="G340" s="216">
        <v>-3.24</v>
      </c>
      <c r="H340" s="217">
        <v>1</v>
      </c>
      <c r="I340" s="218">
        <v>-3.24</v>
      </c>
      <c r="J340" s="247">
        <v>103</v>
      </c>
      <c r="K340" s="216"/>
      <c r="L340" s="247">
        <v>-333.72</v>
      </c>
      <c r="M340" s="218">
        <v>8.75</v>
      </c>
      <c r="N340" s="248">
        <v>-2920.05</v>
      </c>
      <c r="AF340" s="211"/>
      <c r="AG340" s="212"/>
      <c r="AH340" s="212" t="s">
        <v>340</v>
      </c>
      <c r="AN340" s="212"/>
    </row>
    <row r="341" spans="1:41" s="175" customFormat="1" ht="15" x14ac:dyDescent="0.25">
      <c r="A341" s="245"/>
      <c r="B341" s="246"/>
      <c r="C341" s="333" t="s">
        <v>194</v>
      </c>
      <c r="D341" s="333"/>
      <c r="E341" s="333"/>
      <c r="F341" s="215"/>
      <c r="G341" s="216"/>
      <c r="H341" s="216"/>
      <c r="I341" s="216"/>
      <c r="J341" s="219"/>
      <c r="K341" s="216"/>
      <c r="L341" s="247">
        <v>-333.72</v>
      </c>
      <c r="M341" s="239"/>
      <c r="N341" s="248">
        <v>-2920.05</v>
      </c>
      <c r="AF341" s="211"/>
      <c r="AG341" s="212"/>
      <c r="AH341" s="212"/>
      <c r="AN341" s="212" t="s">
        <v>194</v>
      </c>
    </row>
    <row r="342" spans="1:41" s="175" customFormat="1" ht="22.5" x14ac:dyDescent="0.25">
      <c r="A342" s="213" t="s">
        <v>346</v>
      </c>
      <c r="B342" s="214" t="s">
        <v>347</v>
      </c>
      <c r="C342" s="333" t="s">
        <v>348</v>
      </c>
      <c r="D342" s="333"/>
      <c r="E342" s="333"/>
      <c r="F342" s="215" t="s">
        <v>18</v>
      </c>
      <c r="G342" s="216">
        <v>9.77</v>
      </c>
      <c r="H342" s="217">
        <v>1</v>
      </c>
      <c r="I342" s="218">
        <v>9.77</v>
      </c>
      <c r="J342" s="247">
        <v>342.86</v>
      </c>
      <c r="K342" s="258">
        <v>1.04236</v>
      </c>
      <c r="L342" s="250">
        <v>3491.64</v>
      </c>
      <c r="M342" s="218">
        <v>8.75</v>
      </c>
      <c r="N342" s="248">
        <v>30551.85</v>
      </c>
      <c r="AF342" s="211"/>
      <c r="AG342" s="212"/>
      <c r="AH342" s="212" t="s">
        <v>348</v>
      </c>
      <c r="AN342" s="212"/>
    </row>
    <row r="343" spans="1:41" s="175" customFormat="1" ht="15" x14ac:dyDescent="0.25">
      <c r="A343" s="221"/>
      <c r="B343" s="222"/>
      <c r="C343" s="332" t="s">
        <v>349</v>
      </c>
      <c r="D343" s="332"/>
      <c r="E343" s="332"/>
      <c r="F343" s="332"/>
      <c r="G343" s="332"/>
      <c r="H343" s="332"/>
      <c r="I343" s="332"/>
      <c r="J343" s="332"/>
      <c r="K343" s="332"/>
      <c r="L343" s="332"/>
      <c r="M343" s="332"/>
      <c r="N343" s="334"/>
      <c r="AF343" s="211"/>
      <c r="AG343" s="212"/>
      <c r="AH343" s="212"/>
      <c r="AI343" s="223" t="s">
        <v>349</v>
      </c>
      <c r="AN343" s="212"/>
    </row>
    <row r="344" spans="1:41" s="175" customFormat="1" ht="15" x14ac:dyDescent="0.25">
      <c r="A344" s="221"/>
      <c r="B344" s="222"/>
      <c r="C344" s="332" t="s">
        <v>350</v>
      </c>
      <c r="D344" s="332"/>
      <c r="E344" s="332"/>
      <c r="F344" s="332"/>
      <c r="G344" s="332"/>
      <c r="H344" s="332"/>
      <c r="I344" s="332"/>
      <c r="J344" s="332"/>
      <c r="K344" s="332"/>
      <c r="L344" s="332"/>
      <c r="M344" s="332"/>
      <c r="N344" s="334"/>
      <c r="AF344" s="211"/>
      <c r="AG344" s="212"/>
      <c r="AH344" s="212"/>
      <c r="AN344" s="212"/>
      <c r="AO344" s="223" t="s">
        <v>350</v>
      </c>
    </row>
    <row r="345" spans="1:41" s="175" customFormat="1" ht="15" x14ac:dyDescent="0.25">
      <c r="A345" s="224"/>
      <c r="B345" s="225"/>
      <c r="C345" s="328" t="s">
        <v>269</v>
      </c>
      <c r="D345" s="328"/>
      <c r="E345" s="328"/>
      <c r="F345" s="328"/>
      <c r="G345" s="328"/>
      <c r="H345" s="328"/>
      <c r="I345" s="328"/>
      <c r="J345" s="328"/>
      <c r="K345" s="328"/>
      <c r="L345" s="328"/>
      <c r="M345" s="328"/>
      <c r="N345" s="336"/>
      <c r="AF345" s="211"/>
      <c r="AG345" s="212"/>
      <c r="AH345" s="212"/>
      <c r="AJ345" s="223" t="s">
        <v>269</v>
      </c>
      <c r="AN345" s="212"/>
    </row>
    <row r="346" spans="1:41" s="175" customFormat="1" ht="15" x14ac:dyDescent="0.25">
      <c r="A346" s="224"/>
      <c r="B346" s="225"/>
      <c r="C346" s="328" t="s">
        <v>270</v>
      </c>
      <c r="D346" s="328"/>
      <c r="E346" s="328"/>
      <c r="F346" s="328"/>
      <c r="G346" s="328"/>
      <c r="H346" s="328"/>
      <c r="I346" s="328"/>
      <c r="J346" s="328"/>
      <c r="K346" s="328"/>
      <c r="L346" s="328"/>
      <c r="M346" s="328"/>
      <c r="N346" s="336"/>
      <c r="AF346" s="211"/>
      <c r="AG346" s="212"/>
      <c r="AH346" s="212"/>
      <c r="AJ346" s="223" t="s">
        <v>270</v>
      </c>
      <c r="AN346" s="212"/>
    </row>
    <row r="347" spans="1:41" s="175" customFormat="1" ht="15" x14ac:dyDescent="0.25">
      <c r="A347" s="245"/>
      <c r="B347" s="246"/>
      <c r="C347" s="333" t="s">
        <v>194</v>
      </c>
      <c r="D347" s="333"/>
      <c r="E347" s="333"/>
      <c r="F347" s="215"/>
      <c r="G347" s="216"/>
      <c r="H347" s="216"/>
      <c r="I347" s="216"/>
      <c r="J347" s="219"/>
      <c r="K347" s="216"/>
      <c r="L347" s="250">
        <v>3491.64</v>
      </c>
      <c r="M347" s="239"/>
      <c r="N347" s="248">
        <v>30551.85</v>
      </c>
      <c r="AF347" s="211"/>
      <c r="AG347" s="212"/>
      <c r="AH347" s="212"/>
      <c r="AN347" s="212" t="s">
        <v>194</v>
      </c>
    </row>
    <row r="348" spans="1:41" s="175" customFormat="1" ht="15" x14ac:dyDescent="0.25">
      <c r="A348" s="213" t="s">
        <v>351</v>
      </c>
      <c r="B348" s="214" t="s">
        <v>352</v>
      </c>
      <c r="C348" s="333" t="s">
        <v>353</v>
      </c>
      <c r="D348" s="333"/>
      <c r="E348" s="333"/>
      <c r="F348" s="215" t="s">
        <v>58</v>
      </c>
      <c r="G348" s="216">
        <v>4.1000000000000002E-2</v>
      </c>
      <c r="H348" s="217">
        <v>1</v>
      </c>
      <c r="I348" s="249">
        <v>4.1000000000000002E-2</v>
      </c>
      <c r="J348" s="219"/>
      <c r="K348" s="216"/>
      <c r="L348" s="219"/>
      <c r="M348" s="216"/>
      <c r="N348" s="220"/>
      <c r="AF348" s="211"/>
      <c r="AG348" s="212"/>
      <c r="AH348" s="212" t="s">
        <v>353</v>
      </c>
      <c r="AN348" s="212"/>
    </row>
    <row r="349" spans="1:41" s="175" customFormat="1" ht="23.25" x14ac:dyDescent="0.25">
      <c r="A349" s="224"/>
      <c r="B349" s="225" t="s">
        <v>228</v>
      </c>
      <c r="C349" s="328" t="s">
        <v>229</v>
      </c>
      <c r="D349" s="328"/>
      <c r="E349" s="328"/>
      <c r="F349" s="328"/>
      <c r="G349" s="328"/>
      <c r="H349" s="328"/>
      <c r="I349" s="328"/>
      <c r="J349" s="328"/>
      <c r="K349" s="328"/>
      <c r="L349" s="328"/>
      <c r="M349" s="328"/>
      <c r="N349" s="336"/>
      <c r="AF349" s="211"/>
      <c r="AG349" s="212"/>
      <c r="AH349" s="212"/>
      <c r="AJ349" s="223" t="s">
        <v>229</v>
      </c>
      <c r="AN349" s="212"/>
    </row>
    <row r="350" spans="1:41" s="175" customFormat="1" ht="68.25" x14ac:dyDescent="0.25">
      <c r="A350" s="224"/>
      <c r="B350" s="225" t="s">
        <v>175</v>
      </c>
      <c r="C350" s="328" t="s">
        <v>176</v>
      </c>
      <c r="D350" s="328"/>
      <c r="E350" s="328"/>
      <c r="F350" s="328"/>
      <c r="G350" s="328"/>
      <c r="H350" s="328"/>
      <c r="I350" s="328"/>
      <c r="J350" s="328"/>
      <c r="K350" s="328"/>
      <c r="L350" s="328"/>
      <c r="M350" s="328"/>
      <c r="N350" s="336"/>
      <c r="AF350" s="211"/>
      <c r="AG350" s="212"/>
      <c r="AH350" s="212"/>
      <c r="AJ350" s="223" t="s">
        <v>176</v>
      </c>
      <c r="AN350" s="212"/>
    </row>
    <row r="351" spans="1:41" s="175" customFormat="1" ht="15" x14ac:dyDescent="0.25">
      <c r="A351" s="226"/>
      <c r="B351" s="225" t="s">
        <v>178</v>
      </c>
      <c r="C351" s="332" t="s">
        <v>179</v>
      </c>
      <c r="D351" s="332"/>
      <c r="E351" s="332"/>
      <c r="F351" s="227"/>
      <c r="G351" s="228"/>
      <c r="H351" s="228"/>
      <c r="I351" s="228"/>
      <c r="J351" s="229">
        <v>39.1</v>
      </c>
      <c r="K351" s="257">
        <v>1.4375</v>
      </c>
      <c r="L351" s="229">
        <v>2.2999999999999998</v>
      </c>
      <c r="M351" s="230">
        <v>14.01</v>
      </c>
      <c r="N351" s="233">
        <v>32.22</v>
      </c>
      <c r="AF351" s="211"/>
      <c r="AG351" s="212"/>
      <c r="AH351" s="212"/>
      <c r="AK351" s="223" t="s">
        <v>179</v>
      </c>
      <c r="AN351" s="212"/>
    </row>
    <row r="352" spans="1:41" s="175" customFormat="1" ht="15" x14ac:dyDescent="0.25">
      <c r="A352" s="226"/>
      <c r="B352" s="225" t="s">
        <v>180</v>
      </c>
      <c r="C352" s="332" t="s">
        <v>181</v>
      </c>
      <c r="D352" s="332"/>
      <c r="E352" s="332"/>
      <c r="F352" s="227"/>
      <c r="G352" s="228"/>
      <c r="H352" s="228"/>
      <c r="I352" s="228"/>
      <c r="J352" s="229">
        <v>7.15</v>
      </c>
      <c r="K352" s="257">
        <v>1.4375</v>
      </c>
      <c r="L352" s="229">
        <v>0.42</v>
      </c>
      <c r="M352" s="230">
        <v>46.99</v>
      </c>
      <c r="N352" s="233">
        <v>19.739999999999998</v>
      </c>
      <c r="AF352" s="211"/>
      <c r="AG352" s="212"/>
      <c r="AH352" s="212"/>
      <c r="AK352" s="223" t="s">
        <v>181</v>
      </c>
      <c r="AN352" s="212"/>
    </row>
    <row r="353" spans="1:40" s="175" customFormat="1" ht="15" x14ac:dyDescent="0.25">
      <c r="A353" s="234"/>
      <c r="B353" s="225"/>
      <c r="C353" s="332" t="s">
        <v>186</v>
      </c>
      <c r="D353" s="332"/>
      <c r="E353" s="332"/>
      <c r="F353" s="227" t="s">
        <v>185</v>
      </c>
      <c r="G353" s="230">
        <v>0.66</v>
      </c>
      <c r="H353" s="257">
        <v>1.4375</v>
      </c>
      <c r="I353" s="256">
        <v>3.8898799999999997E-2</v>
      </c>
      <c r="J353" s="236"/>
      <c r="K353" s="228"/>
      <c r="L353" s="236"/>
      <c r="M353" s="228"/>
      <c r="N353" s="237"/>
      <c r="AF353" s="211"/>
      <c r="AG353" s="212"/>
      <c r="AH353" s="212"/>
      <c r="AL353" s="223" t="s">
        <v>186</v>
      </c>
      <c r="AN353" s="212"/>
    </row>
    <row r="354" spans="1:40" s="175" customFormat="1" ht="15" x14ac:dyDescent="0.25">
      <c r="A354" s="226"/>
      <c r="B354" s="225"/>
      <c r="C354" s="335" t="s">
        <v>187</v>
      </c>
      <c r="D354" s="335"/>
      <c r="E354" s="335"/>
      <c r="F354" s="238"/>
      <c r="G354" s="239"/>
      <c r="H354" s="239"/>
      <c r="I354" s="239"/>
      <c r="J354" s="241">
        <v>39.1</v>
      </c>
      <c r="K354" s="239"/>
      <c r="L354" s="241">
        <v>2.2999999999999998</v>
      </c>
      <c r="M354" s="239"/>
      <c r="N354" s="254">
        <v>32.22</v>
      </c>
      <c r="AF354" s="211"/>
      <c r="AG354" s="212"/>
      <c r="AH354" s="212"/>
      <c r="AM354" s="223" t="s">
        <v>187</v>
      </c>
      <c r="AN354" s="212"/>
    </row>
    <row r="355" spans="1:40" s="175" customFormat="1" ht="15" x14ac:dyDescent="0.25">
      <c r="A355" s="234"/>
      <c r="B355" s="225"/>
      <c r="C355" s="332" t="s">
        <v>188</v>
      </c>
      <c r="D355" s="332"/>
      <c r="E355" s="332"/>
      <c r="F355" s="227"/>
      <c r="G355" s="228"/>
      <c r="H355" s="228"/>
      <c r="I355" s="228"/>
      <c r="J355" s="236"/>
      <c r="K355" s="228"/>
      <c r="L355" s="229">
        <v>0.42</v>
      </c>
      <c r="M355" s="228"/>
      <c r="N355" s="233">
        <v>19.739999999999998</v>
      </c>
      <c r="AF355" s="211"/>
      <c r="AG355" s="212"/>
      <c r="AH355" s="212"/>
      <c r="AL355" s="223" t="s">
        <v>188</v>
      </c>
      <c r="AN355" s="212"/>
    </row>
    <row r="356" spans="1:40" s="175" customFormat="1" ht="45" x14ac:dyDescent="0.25">
      <c r="A356" s="234"/>
      <c r="B356" s="225" t="s">
        <v>189</v>
      </c>
      <c r="C356" s="332" t="s">
        <v>190</v>
      </c>
      <c r="D356" s="332"/>
      <c r="E356" s="332"/>
      <c r="F356" s="227" t="s">
        <v>191</v>
      </c>
      <c r="G356" s="243">
        <v>147</v>
      </c>
      <c r="H356" s="228"/>
      <c r="I356" s="243">
        <v>147</v>
      </c>
      <c r="J356" s="236"/>
      <c r="K356" s="228"/>
      <c r="L356" s="229">
        <v>0.62</v>
      </c>
      <c r="M356" s="228"/>
      <c r="N356" s="233">
        <v>29.02</v>
      </c>
      <c r="AF356" s="211"/>
      <c r="AG356" s="212"/>
      <c r="AH356" s="212"/>
      <c r="AL356" s="223" t="s">
        <v>190</v>
      </c>
      <c r="AN356" s="212"/>
    </row>
    <row r="357" spans="1:40" s="175" customFormat="1" ht="56.25" x14ac:dyDescent="0.25">
      <c r="A357" s="234"/>
      <c r="B357" s="225" t="s">
        <v>192</v>
      </c>
      <c r="C357" s="332" t="s">
        <v>193</v>
      </c>
      <c r="D357" s="332"/>
      <c r="E357" s="332"/>
      <c r="F357" s="227" t="s">
        <v>191</v>
      </c>
      <c r="G357" s="243">
        <v>134</v>
      </c>
      <c r="H357" s="230">
        <v>0.85</v>
      </c>
      <c r="I357" s="244">
        <v>113.9</v>
      </c>
      <c r="J357" s="236"/>
      <c r="K357" s="228"/>
      <c r="L357" s="229">
        <v>0.48</v>
      </c>
      <c r="M357" s="228"/>
      <c r="N357" s="233">
        <v>22.48</v>
      </c>
      <c r="AF357" s="211"/>
      <c r="AG357" s="212"/>
      <c r="AH357" s="212"/>
      <c r="AL357" s="223" t="s">
        <v>193</v>
      </c>
      <c r="AN357" s="212"/>
    </row>
    <row r="358" spans="1:40" s="175" customFormat="1" ht="15" x14ac:dyDescent="0.25">
      <c r="A358" s="245"/>
      <c r="B358" s="246"/>
      <c r="C358" s="333" t="s">
        <v>194</v>
      </c>
      <c r="D358" s="333"/>
      <c r="E358" s="333"/>
      <c r="F358" s="215"/>
      <c r="G358" s="216"/>
      <c r="H358" s="216"/>
      <c r="I358" s="216"/>
      <c r="J358" s="219"/>
      <c r="K358" s="216"/>
      <c r="L358" s="247">
        <v>3.4</v>
      </c>
      <c r="M358" s="239"/>
      <c r="N358" s="251">
        <v>83.72</v>
      </c>
      <c r="AF358" s="211"/>
      <c r="AG358" s="212"/>
      <c r="AH358" s="212"/>
      <c r="AN358" s="212" t="s">
        <v>194</v>
      </c>
    </row>
    <row r="359" spans="1:40" s="175" customFormat="1" ht="23.25" x14ac:dyDescent="0.25">
      <c r="A359" s="213" t="s">
        <v>354</v>
      </c>
      <c r="B359" s="214" t="s">
        <v>195</v>
      </c>
      <c r="C359" s="333" t="s">
        <v>196</v>
      </c>
      <c r="D359" s="333"/>
      <c r="E359" s="333"/>
      <c r="F359" s="215" t="s">
        <v>58</v>
      </c>
      <c r="G359" s="216">
        <v>4.2000000000000003E-2</v>
      </c>
      <c r="H359" s="217">
        <v>1</v>
      </c>
      <c r="I359" s="249">
        <v>4.2000000000000003E-2</v>
      </c>
      <c r="J359" s="250">
        <v>1690</v>
      </c>
      <c r="K359" s="216"/>
      <c r="L359" s="247">
        <v>70.98</v>
      </c>
      <c r="M359" s="218">
        <v>8.75</v>
      </c>
      <c r="N359" s="251">
        <v>621.08000000000004</v>
      </c>
      <c r="AF359" s="211"/>
      <c r="AG359" s="212"/>
      <c r="AH359" s="212" t="s">
        <v>196</v>
      </c>
      <c r="AN359" s="212"/>
    </row>
    <row r="360" spans="1:40" s="175" customFormat="1" ht="15" x14ac:dyDescent="0.25">
      <c r="A360" s="245"/>
      <c r="B360" s="246"/>
      <c r="C360" s="333" t="s">
        <v>194</v>
      </c>
      <c r="D360" s="333"/>
      <c r="E360" s="333"/>
      <c r="F360" s="215"/>
      <c r="G360" s="216"/>
      <c r="H360" s="216"/>
      <c r="I360" s="216"/>
      <c r="J360" s="219"/>
      <c r="K360" s="216"/>
      <c r="L360" s="247">
        <v>70.98</v>
      </c>
      <c r="M360" s="239"/>
      <c r="N360" s="251">
        <v>621.08000000000004</v>
      </c>
      <c r="AF360" s="211"/>
      <c r="AG360" s="212"/>
      <c r="AH360" s="212"/>
      <c r="AN360" s="212" t="s">
        <v>194</v>
      </c>
    </row>
    <row r="361" spans="1:40" s="175" customFormat="1" ht="45.75" x14ac:dyDescent="0.25">
      <c r="A361" s="213" t="s">
        <v>355</v>
      </c>
      <c r="B361" s="214" t="s">
        <v>356</v>
      </c>
      <c r="C361" s="333" t="s">
        <v>357</v>
      </c>
      <c r="D361" s="333"/>
      <c r="E361" s="333"/>
      <c r="F361" s="215" t="s">
        <v>358</v>
      </c>
      <c r="G361" s="216">
        <v>4.8000000000000001E-2</v>
      </c>
      <c r="H361" s="217">
        <v>1</v>
      </c>
      <c r="I361" s="249">
        <v>4.8000000000000001E-2</v>
      </c>
      <c r="J361" s="219"/>
      <c r="K361" s="216"/>
      <c r="L361" s="219"/>
      <c r="M361" s="216"/>
      <c r="N361" s="220"/>
      <c r="AF361" s="211"/>
      <c r="AG361" s="212"/>
      <c r="AH361" s="212" t="s">
        <v>357</v>
      </c>
      <c r="AN361" s="212"/>
    </row>
    <row r="362" spans="1:40" s="175" customFormat="1" ht="15" x14ac:dyDescent="0.25">
      <c r="A362" s="221"/>
      <c r="B362" s="222"/>
      <c r="C362" s="332" t="s">
        <v>359</v>
      </c>
      <c r="D362" s="332"/>
      <c r="E362" s="332"/>
      <c r="F362" s="332"/>
      <c r="G362" s="332"/>
      <c r="H362" s="332"/>
      <c r="I362" s="332"/>
      <c r="J362" s="332"/>
      <c r="K362" s="332"/>
      <c r="L362" s="332"/>
      <c r="M362" s="332"/>
      <c r="N362" s="334"/>
      <c r="AF362" s="211"/>
      <c r="AG362" s="212"/>
      <c r="AH362" s="212"/>
      <c r="AI362" s="223" t="s">
        <v>359</v>
      </c>
      <c r="AN362" s="212"/>
    </row>
    <row r="363" spans="1:40" s="175" customFormat="1" ht="23.25" x14ac:dyDescent="0.25">
      <c r="A363" s="224"/>
      <c r="B363" s="225" t="s">
        <v>228</v>
      </c>
      <c r="C363" s="328" t="s">
        <v>229</v>
      </c>
      <c r="D363" s="328"/>
      <c r="E363" s="328"/>
      <c r="F363" s="328"/>
      <c r="G363" s="328"/>
      <c r="H363" s="328"/>
      <c r="I363" s="328"/>
      <c r="J363" s="328"/>
      <c r="K363" s="328"/>
      <c r="L363" s="328"/>
      <c r="M363" s="328"/>
      <c r="N363" s="336"/>
      <c r="AF363" s="211"/>
      <c r="AG363" s="212"/>
      <c r="AH363" s="212"/>
      <c r="AJ363" s="223" t="s">
        <v>229</v>
      </c>
      <c r="AN363" s="212"/>
    </row>
    <row r="364" spans="1:40" s="175" customFormat="1" ht="68.25" x14ac:dyDescent="0.25">
      <c r="A364" s="224"/>
      <c r="B364" s="225" t="s">
        <v>175</v>
      </c>
      <c r="C364" s="328" t="s">
        <v>176</v>
      </c>
      <c r="D364" s="328"/>
      <c r="E364" s="328"/>
      <c r="F364" s="328"/>
      <c r="G364" s="328"/>
      <c r="H364" s="328"/>
      <c r="I364" s="328"/>
      <c r="J364" s="328"/>
      <c r="K364" s="328"/>
      <c r="L364" s="328"/>
      <c r="M364" s="328"/>
      <c r="N364" s="336"/>
      <c r="AF364" s="211"/>
      <c r="AG364" s="212"/>
      <c r="AH364" s="212"/>
      <c r="AJ364" s="223" t="s">
        <v>176</v>
      </c>
      <c r="AN364" s="212"/>
    </row>
    <row r="365" spans="1:40" s="175" customFormat="1" ht="15" x14ac:dyDescent="0.25">
      <c r="A365" s="226"/>
      <c r="B365" s="225" t="s">
        <v>62</v>
      </c>
      <c r="C365" s="332" t="s">
        <v>177</v>
      </c>
      <c r="D365" s="332"/>
      <c r="E365" s="332"/>
      <c r="F365" s="227"/>
      <c r="G365" s="228"/>
      <c r="H365" s="228"/>
      <c r="I365" s="228"/>
      <c r="J365" s="229">
        <v>182.32</v>
      </c>
      <c r="K365" s="257">
        <v>1.3225</v>
      </c>
      <c r="L365" s="229">
        <v>11.57</v>
      </c>
      <c r="M365" s="230">
        <v>46.99</v>
      </c>
      <c r="N365" s="233">
        <v>543.66999999999996</v>
      </c>
      <c r="AF365" s="211"/>
      <c r="AG365" s="212"/>
      <c r="AH365" s="212"/>
      <c r="AK365" s="223" t="s">
        <v>177</v>
      </c>
      <c r="AN365" s="212"/>
    </row>
    <row r="366" spans="1:40" s="175" customFormat="1" ht="15" x14ac:dyDescent="0.25">
      <c r="A366" s="226"/>
      <c r="B366" s="225" t="s">
        <v>178</v>
      </c>
      <c r="C366" s="332" t="s">
        <v>179</v>
      </c>
      <c r="D366" s="332"/>
      <c r="E366" s="332"/>
      <c r="F366" s="227"/>
      <c r="G366" s="228"/>
      <c r="H366" s="228"/>
      <c r="I366" s="228"/>
      <c r="J366" s="232">
        <v>7479.03</v>
      </c>
      <c r="K366" s="257">
        <v>1.4375</v>
      </c>
      <c r="L366" s="229">
        <v>516.04999999999995</v>
      </c>
      <c r="M366" s="230">
        <v>14.01</v>
      </c>
      <c r="N366" s="231">
        <v>7229.86</v>
      </c>
      <c r="AF366" s="211"/>
      <c r="AG366" s="212"/>
      <c r="AH366" s="212"/>
      <c r="AK366" s="223" t="s">
        <v>179</v>
      </c>
      <c r="AN366" s="212"/>
    </row>
    <row r="367" spans="1:40" s="175" customFormat="1" ht="15" x14ac:dyDescent="0.25">
      <c r="A367" s="226"/>
      <c r="B367" s="225" t="s">
        <v>180</v>
      </c>
      <c r="C367" s="332" t="s">
        <v>181</v>
      </c>
      <c r="D367" s="332"/>
      <c r="E367" s="332"/>
      <c r="F367" s="227"/>
      <c r="G367" s="228"/>
      <c r="H367" s="228"/>
      <c r="I367" s="228"/>
      <c r="J367" s="229">
        <v>234.46</v>
      </c>
      <c r="K367" s="257">
        <v>1.4375</v>
      </c>
      <c r="L367" s="229">
        <v>16.18</v>
      </c>
      <c r="M367" s="230">
        <v>46.99</v>
      </c>
      <c r="N367" s="233">
        <v>760.3</v>
      </c>
      <c r="AF367" s="211"/>
      <c r="AG367" s="212"/>
      <c r="AH367" s="212"/>
      <c r="AK367" s="223" t="s">
        <v>181</v>
      </c>
      <c r="AN367" s="212"/>
    </row>
    <row r="368" spans="1:40" s="175" customFormat="1" ht="15" x14ac:dyDescent="0.25">
      <c r="A368" s="226"/>
      <c r="B368" s="225" t="s">
        <v>182</v>
      </c>
      <c r="C368" s="332" t="s">
        <v>183</v>
      </c>
      <c r="D368" s="332"/>
      <c r="E368" s="332"/>
      <c r="F368" s="227"/>
      <c r="G368" s="228"/>
      <c r="H368" s="228"/>
      <c r="I368" s="228"/>
      <c r="J368" s="229">
        <v>874.78</v>
      </c>
      <c r="K368" s="228"/>
      <c r="L368" s="229">
        <v>41.99</v>
      </c>
      <c r="M368" s="230">
        <v>8.75</v>
      </c>
      <c r="N368" s="233">
        <v>367.41</v>
      </c>
      <c r="AF368" s="211"/>
      <c r="AG368" s="212"/>
      <c r="AH368" s="212"/>
      <c r="AK368" s="223" t="s">
        <v>183</v>
      </c>
      <c r="AN368" s="212"/>
    </row>
    <row r="369" spans="1:40" s="175" customFormat="1" ht="15" x14ac:dyDescent="0.25">
      <c r="A369" s="234"/>
      <c r="B369" s="225"/>
      <c r="C369" s="332" t="s">
        <v>184</v>
      </c>
      <c r="D369" s="332"/>
      <c r="E369" s="332"/>
      <c r="F369" s="227" t="s">
        <v>185</v>
      </c>
      <c r="G369" s="230">
        <v>20.86</v>
      </c>
      <c r="H369" s="257">
        <v>1.3225</v>
      </c>
      <c r="I369" s="256">
        <v>1.3241928000000001</v>
      </c>
      <c r="J369" s="236"/>
      <c r="K369" s="228"/>
      <c r="L369" s="236"/>
      <c r="M369" s="228"/>
      <c r="N369" s="237"/>
      <c r="AF369" s="211"/>
      <c r="AG369" s="212"/>
      <c r="AH369" s="212"/>
      <c r="AL369" s="223" t="s">
        <v>184</v>
      </c>
      <c r="AN369" s="212"/>
    </row>
    <row r="370" spans="1:40" s="175" customFormat="1" ht="15" x14ac:dyDescent="0.25">
      <c r="A370" s="234"/>
      <c r="B370" s="225"/>
      <c r="C370" s="332" t="s">
        <v>186</v>
      </c>
      <c r="D370" s="332"/>
      <c r="E370" s="332"/>
      <c r="F370" s="227" t="s">
        <v>185</v>
      </c>
      <c r="G370" s="230">
        <v>18.850000000000001</v>
      </c>
      <c r="H370" s="257">
        <v>1.4375</v>
      </c>
      <c r="I370" s="235">
        <v>1.3006500000000001</v>
      </c>
      <c r="J370" s="236"/>
      <c r="K370" s="228"/>
      <c r="L370" s="236"/>
      <c r="M370" s="228"/>
      <c r="N370" s="237"/>
      <c r="AF370" s="211"/>
      <c r="AG370" s="212"/>
      <c r="AH370" s="212"/>
      <c r="AL370" s="223" t="s">
        <v>186</v>
      </c>
      <c r="AN370" s="212"/>
    </row>
    <row r="371" spans="1:40" s="175" customFormat="1" ht="15" x14ac:dyDescent="0.25">
      <c r="A371" s="226"/>
      <c r="B371" s="225"/>
      <c r="C371" s="335" t="s">
        <v>187</v>
      </c>
      <c r="D371" s="335"/>
      <c r="E371" s="335"/>
      <c r="F371" s="238"/>
      <c r="G371" s="239"/>
      <c r="H371" s="239"/>
      <c r="I371" s="239"/>
      <c r="J371" s="240">
        <v>8536.1299999999992</v>
      </c>
      <c r="K371" s="239"/>
      <c r="L371" s="241">
        <v>569.61</v>
      </c>
      <c r="M371" s="239"/>
      <c r="N371" s="242">
        <v>8140.94</v>
      </c>
      <c r="AF371" s="211"/>
      <c r="AG371" s="212"/>
      <c r="AH371" s="212"/>
      <c r="AM371" s="223" t="s">
        <v>187</v>
      </c>
      <c r="AN371" s="212"/>
    </row>
    <row r="372" spans="1:40" s="175" customFormat="1" ht="15" x14ac:dyDescent="0.25">
      <c r="A372" s="234"/>
      <c r="B372" s="225"/>
      <c r="C372" s="332" t="s">
        <v>188</v>
      </c>
      <c r="D372" s="332"/>
      <c r="E372" s="332"/>
      <c r="F372" s="227"/>
      <c r="G372" s="228"/>
      <c r="H372" s="228"/>
      <c r="I372" s="228"/>
      <c r="J372" s="236"/>
      <c r="K372" s="228"/>
      <c r="L372" s="229">
        <v>27.75</v>
      </c>
      <c r="M372" s="228"/>
      <c r="N372" s="231">
        <v>1303.97</v>
      </c>
      <c r="AF372" s="211"/>
      <c r="AG372" s="212"/>
      <c r="AH372" s="212"/>
      <c r="AL372" s="223" t="s">
        <v>188</v>
      </c>
      <c r="AN372" s="212"/>
    </row>
    <row r="373" spans="1:40" s="175" customFormat="1" ht="45" x14ac:dyDescent="0.25">
      <c r="A373" s="234"/>
      <c r="B373" s="225" t="s">
        <v>189</v>
      </c>
      <c r="C373" s="332" t="s">
        <v>190</v>
      </c>
      <c r="D373" s="332"/>
      <c r="E373" s="332"/>
      <c r="F373" s="227" t="s">
        <v>191</v>
      </c>
      <c r="G373" s="243">
        <v>147</v>
      </c>
      <c r="H373" s="228"/>
      <c r="I373" s="243">
        <v>147</v>
      </c>
      <c r="J373" s="236"/>
      <c r="K373" s="228"/>
      <c r="L373" s="229">
        <v>40.79</v>
      </c>
      <c r="M373" s="228"/>
      <c r="N373" s="231">
        <v>1916.84</v>
      </c>
      <c r="AF373" s="211"/>
      <c r="AG373" s="212"/>
      <c r="AH373" s="212"/>
      <c r="AL373" s="223" t="s">
        <v>190</v>
      </c>
      <c r="AN373" s="212"/>
    </row>
    <row r="374" spans="1:40" s="175" customFormat="1" ht="56.25" x14ac:dyDescent="0.25">
      <c r="A374" s="234"/>
      <c r="B374" s="225" t="s">
        <v>192</v>
      </c>
      <c r="C374" s="332" t="s">
        <v>193</v>
      </c>
      <c r="D374" s="332"/>
      <c r="E374" s="332"/>
      <c r="F374" s="227" t="s">
        <v>191</v>
      </c>
      <c r="G374" s="243">
        <v>134</v>
      </c>
      <c r="H374" s="230">
        <v>0.85</v>
      </c>
      <c r="I374" s="244">
        <v>113.9</v>
      </c>
      <c r="J374" s="236"/>
      <c r="K374" s="228"/>
      <c r="L374" s="229">
        <v>31.61</v>
      </c>
      <c r="M374" s="228"/>
      <c r="N374" s="231">
        <v>1485.22</v>
      </c>
      <c r="AF374" s="211"/>
      <c r="AG374" s="212"/>
      <c r="AH374" s="212"/>
      <c r="AL374" s="223" t="s">
        <v>193</v>
      </c>
      <c r="AN374" s="212"/>
    </row>
    <row r="375" spans="1:40" s="175" customFormat="1" ht="15" x14ac:dyDescent="0.25">
      <c r="A375" s="245"/>
      <c r="B375" s="246"/>
      <c r="C375" s="333" t="s">
        <v>194</v>
      </c>
      <c r="D375" s="333"/>
      <c r="E375" s="333"/>
      <c r="F375" s="215"/>
      <c r="G375" s="216"/>
      <c r="H375" s="216"/>
      <c r="I375" s="216"/>
      <c r="J375" s="219"/>
      <c r="K375" s="216"/>
      <c r="L375" s="247">
        <v>642.01</v>
      </c>
      <c r="M375" s="239"/>
      <c r="N375" s="248">
        <v>11543</v>
      </c>
      <c r="AF375" s="211"/>
      <c r="AG375" s="212"/>
      <c r="AH375" s="212"/>
      <c r="AN375" s="212" t="s">
        <v>194</v>
      </c>
    </row>
    <row r="376" spans="1:40" s="175" customFormat="1" ht="34.5" x14ac:dyDescent="0.25">
      <c r="A376" s="213" t="s">
        <v>360</v>
      </c>
      <c r="B376" s="214" t="s">
        <v>361</v>
      </c>
      <c r="C376" s="333" t="s">
        <v>362</v>
      </c>
      <c r="D376" s="333"/>
      <c r="E376" s="333"/>
      <c r="F376" s="215" t="s">
        <v>358</v>
      </c>
      <c r="G376" s="216">
        <v>4.8000000000000001E-2</v>
      </c>
      <c r="H376" s="217">
        <v>1</v>
      </c>
      <c r="I376" s="249">
        <v>4.8000000000000001E-2</v>
      </c>
      <c r="J376" s="219"/>
      <c r="K376" s="216"/>
      <c r="L376" s="219"/>
      <c r="M376" s="216"/>
      <c r="N376" s="220"/>
      <c r="AF376" s="211"/>
      <c r="AG376" s="212"/>
      <c r="AH376" s="212" t="s">
        <v>362</v>
      </c>
      <c r="AN376" s="212"/>
    </row>
    <row r="377" spans="1:40" s="175" customFormat="1" ht="15" x14ac:dyDescent="0.25">
      <c r="A377" s="221"/>
      <c r="B377" s="222"/>
      <c r="C377" s="332" t="s">
        <v>359</v>
      </c>
      <c r="D377" s="332"/>
      <c r="E377" s="332"/>
      <c r="F377" s="332"/>
      <c r="G377" s="332"/>
      <c r="H377" s="332"/>
      <c r="I377" s="332"/>
      <c r="J377" s="332"/>
      <c r="K377" s="332"/>
      <c r="L377" s="332"/>
      <c r="M377" s="332"/>
      <c r="N377" s="334"/>
      <c r="AF377" s="211"/>
      <c r="AG377" s="212"/>
      <c r="AH377" s="212"/>
      <c r="AI377" s="223" t="s">
        <v>359</v>
      </c>
      <c r="AN377" s="212"/>
    </row>
    <row r="378" spans="1:40" s="175" customFormat="1" ht="15" x14ac:dyDescent="0.25">
      <c r="A378" s="224"/>
      <c r="B378" s="225"/>
      <c r="C378" s="328" t="s">
        <v>363</v>
      </c>
      <c r="D378" s="328"/>
      <c r="E378" s="328"/>
      <c r="F378" s="328"/>
      <c r="G378" s="328"/>
      <c r="H378" s="328"/>
      <c r="I378" s="328"/>
      <c r="J378" s="328"/>
      <c r="K378" s="328"/>
      <c r="L378" s="328"/>
      <c r="M378" s="328"/>
      <c r="N378" s="336"/>
      <c r="AF378" s="211"/>
      <c r="AG378" s="212"/>
      <c r="AH378" s="212"/>
      <c r="AJ378" s="223" t="s">
        <v>363</v>
      </c>
      <c r="AN378" s="212"/>
    </row>
    <row r="379" spans="1:40" s="175" customFormat="1" ht="23.25" x14ac:dyDescent="0.25">
      <c r="A379" s="224"/>
      <c r="B379" s="225" t="s">
        <v>228</v>
      </c>
      <c r="C379" s="328" t="s">
        <v>229</v>
      </c>
      <c r="D379" s="328"/>
      <c r="E379" s="328"/>
      <c r="F379" s="328"/>
      <c r="G379" s="328"/>
      <c r="H379" s="328"/>
      <c r="I379" s="328"/>
      <c r="J379" s="328"/>
      <c r="K379" s="328"/>
      <c r="L379" s="328"/>
      <c r="M379" s="328"/>
      <c r="N379" s="336"/>
      <c r="AF379" s="211"/>
      <c r="AG379" s="212"/>
      <c r="AH379" s="212"/>
      <c r="AJ379" s="223" t="s">
        <v>229</v>
      </c>
      <c r="AN379" s="212"/>
    </row>
    <row r="380" spans="1:40" s="175" customFormat="1" ht="68.25" x14ac:dyDescent="0.25">
      <c r="A380" s="224"/>
      <c r="B380" s="225" t="s">
        <v>175</v>
      </c>
      <c r="C380" s="328" t="s">
        <v>176</v>
      </c>
      <c r="D380" s="328"/>
      <c r="E380" s="328"/>
      <c r="F380" s="328"/>
      <c r="G380" s="328"/>
      <c r="H380" s="328"/>
      <c r="I380" s="328"/>
      <c r="J380" s="328"/>
      <c r="K380" s="328"/>
      <c r="L380" s="328"/>
      <c r="M380" s="328"/>
      <c r="N380" s="336"/>
      <c r="AF380" s="211"/>
      <c r="AG380" s="212"/>
      <c r="AH380" s="212"/>
      <c r="AJ380" s="223" t="s">
        <v>176</v>
      </c>
      <c r="AN380" s="212"/>
    </row>
    <row r="381" spans="1:40" s="175" customFormat="1" ht="15" x14ac:dyDescent="0.25">
      <c r="A381" s="226"/>
      <c r="B381" s="225" t="s">
        <v>62</v>
      </c>
      <c r="C381" s="332" t="s">
        <v>177</v>
      </c>
      <c r="D381" s="332"/>
      <c r="E381" s="332"/>
      <c r="F381" s="227"/>
      <c r="G381" s="228"/>
      <c r="H381" s="228"/>
      <c r="I381" s="228"/>
      <c r="J381" s="229">
        <v>3.29</v>
      </c>
      <c r="K381" s="230">
        <v>5.29</v>
      </c>
      <c r="L381" s="229">
        <v>0.84</v>
      </c>
      <c r="M381" s="230">
        <v>46.99</v>
      </c>
      <c r="N381" s="233">
        <v>39.47</v>
      </c>
      <c r="AF381" s="211"/>
      <c r="AG381" s="212"/>
      <c r="AH381" s="212"/>
      <c r="AK381" s="223" t="s">
        <v>177</v>
      </c>
      <c r="AN381" s="212"/>
    </row>
    <row r="382" spans="1:40" s="175" customFormat="1" ht="15" x14ac:dyDescent="0.25">
      <c r="A382" s="226"/>
      <c r="B382" s="225" t="s">
        <v>178</v>
      </c>
      <c r="C382" s="332" t="s">
        <v>179</v>
      </c>
      <c r="D382" s="332"/>
      <c r="E382" s="332"/>
      <c r="F382" s="227"/>
      <c r="G382" s="228"/>
      <c r="H382" s="228"/>
      <c r="I382" s="228"/>
      <c r="J382" s="229">
        <v>254.89</v>
      </c>
      <c r="K382" s="230">
        <v>5.75</v>
      </c>
      <c r="L382" s="229">
        <v>70.349999999999994</v>
      </c>
      <c r="M382" s="230">
        <v>14.01</v>
      </c>
      <c r="N382" s="233">
        <v>985.6</v>
      </c>
      <c r="AF382" s="211"/>
      <c r="AG382" s="212"/>
      <c r="AH382" s="212"/>
      <c r="AK382" s="223" t="s">
        <v>179</v>
      </c>
      <c r="AN382" s="212"/>
    </row>
    <row r="383" spans="1:40" s="175" customFormat="1" ht="15" x14ac:dyDescent="0.25">
      <c r="A383" s="226"/>
      <c r="B383" s="225" t="s">
        <v>180</v>
      </c>
      <c r="C383" s="332" t="s">
        <v>181</v>
      </c>
      <c r="D383" s="332"/>
      <c r="E383" s="332"/>
      <c r="F383" s="227"/>
      <c r="G383" s="228"/>
      <c r="H383" s="228"/>
      <c r="I383" s="228"/>
      <c r="J383" s="229">
        <v>5.95</v>
      </c>
      <c r="K383" s="230">
        <v>5.75</v>
      </c>
      <c r="L383" s="229">
        <v>1.64</v>
      </c>
      <c r="M383" s="230">
        <v>46.99</v>
      </c>
      <c r="N383" s="233">
        <v>77.06</v>
      </c>
      <c r="AF383" s="211"/>
      <c r="AG383" s="212"/>
      <c r="AH383" s="212"/>
      <c r="AK383" s="223" t="s">
        <v>181</v>
      </c>
      <c r="AN383" s="212"/>
    </row>
    <row r="384" spans="1:40" s="175" customFormat="1" ht="15" x14ac:dyDescent="0.25">
      <c r="A384" s="226"/>
      <c r="B384" s="225" t="s">
        <v>182</v>
      </c>
      <c r="C384" s="332" t="s">
        <v>183</v>
      </c>
      <c r="D384" s="332"/>
      <c r="E384" s="332"/>
      <c r="F384" s="227"/>
      <c r="G384" s="228"/>
      <c r="H384" s="228"/>
      <c r="I384" s="228"/>
      <c r="J384" s="229">
        <v>2.94</v>
      </c>
      <c r="K384" s="243">
        <v>4</v>
      </c>
      <c r="L384" s="229">
        <v>0.56000000000000005</v>
      </c>
      <c r="M384" s="230">
        <v>8.75</v>
      </c>
      <c r="N384" s="233">
        <v>4.9000000000000004</v>
      </c>
      <c r="AF384" s="211"/>
      <c r="AG384" s="212"/>
      <c r="AH384" s="212"/>
      <c r="AK384" s="223" t="s">
        <v>183</v>
      </c>
      <c r="AN384" s="212"/>
    </row>
    <row r="385" spans="1:40" s="175" customFormat="1" ht="15" x14ac:dyDescent="0.25">
      <c r="A385" s="234"/>
      <c r="B385" s="225"/>
      <c r="C385" s="332" t="s">
        <v>184</v>
      </c>
      <c r="D385" s="332"/>
      <c r="E385" s="332"/>
      <c r="F385" s="227" t="s">
        <v>185</v>
      </c>
      <c r="G385" s="230">
        <v>0.35</v>
      </c>
      <c r="H385" s="230">
        <v>5.29</v>
      </c>
      <c r="I385" s="253">
        <v>8.8872000000000007E-2</v>
      </c>
      <c r="J385" s="236"/>
      <c r="K385" s="228"/>
      <c r="L385" s="236"/>
      <c r="M385" s="228"/>
      <c r="N385" s="237"/>
      <c r="AF385" s="211"/>
      <c r="AG385" s="212"/>
      <c r="AH385" s="212"/>
      <c r="AL385" s="223" t="s">
        <v>184</v>
      </c>
      <c r="AN385" s="212"/>
    </row>
    <row r="386" spans="1:40" s="175" customFormat="1" ht="15" x14ac:dyDescent="0.25">
      <c r="A386" s="234"/>
      <c r="B386" s="225"/>
      <c r="C386" s="332" t="s">
        <v>186</v>
      </c>
      <c r="D386" s="332"/>
      <c r="E386" s="332"/>
      <c r="F386" s="227" t="s">
        <v>185</v>
      </c>
      <c r="G386" s="230">
        <v>0.47</v>
      </c>
      <c r="H386" s="230">
        <v>5.75</v>
      </c>
      <c r="I386" s="235">
        <v>0.12972</v>
      </c>
      <c r="J386" s="236"/>
      <c r="K386" s="228"/>
      <c r="L386" s="236"/>
      <c r="M386" s="228"/>
      <c r="N386" s="237"/>
      <c r="AF386" s="211"/>
      <c r="AG386" s="212"/>
      <c r="AH386" s="212"/>
      <c r="AL386" s="223" t="s">
        <v>186</v>
      </c>
      <c r="AN386" s="212"/>
    </row>
    <row r="387" spans="1:40" s="175" customFormat="1" ht="15" x14ac:dyDescent="0.25">
      <c r="A387" s="226"/>
      <c r="B387" s="225"/>
      <c r="C387" s="335" t="s">
        <v>187</v>
      </c>
      <c r="D387" s="335"/>
      <c r="E387" s="335"/>
      <c r="F387" s="238"/>
      <c r="G387" s="239"/>
      <c r="H387" s="239"/>
      <c r="I387" s="239"/>
      <c r="J387" s="241">
        <v>261.12</v>
      </c>
      <c r="K387" s="239"/>
      <c r="L387" s="241">
        <v>71.75</v>
      </c>
      <c r="M387" s="239"/>
      <c r="N387" s="242">
        <v>1029.97</v>
      </c>
      <c r="AF387" s="211"/>
      <c r="AG387" s="212"/>
      <c r="AH387" s="212"/>
      <c r="AM387" s="223" t="s">
        <v>187</v>
      </c>
      <c r="AN387" s="212"/>
    </row>
    <row r="388" spans="1:40" s="175" customFormat="1" ht="15" x14ac:dyDescent="0.25">
      <c r="A388" s="234"/>
      <c r="B388" s="225"/>
      <c r="C388" s="332" t="s">
        <v>188</v>
      </c>
      <c r="D388" s="332"/>
      <c r="E388" s="332"/>
      <c r="F388" s="227"/>
      <c r="G388" s="228"/>
      <c r="H388" s="228"/>
      <c r="I388" s="228"/>
      <c r="J388" s="236"/>
      <c r="K388" s="228"/>
      <c r="L388" s="229">
        <v>2.48</v>
      </c>
      <c r="M388" s="228"/>
      <c r="N388" s="233">
        <v>116.53</v>
      </c>
      <c r="AF388" s="211"/>
      <c r="AG388" s="212"/>
      <c r="AH388" s="212"/>
      <c r="AL388" s="223" t="s">
        <v>188</v>
      </c>
      <c r="AN388" s="212"/>
    </row>
    <row r="389" spans="1:40" s="175" customFormat="1" ht="45" x14ac:dyDescent="0.25">
      <c r="A389" s="234"/>
      <c r="B389" s="225" t="s">
        <v>189</v>
      </c>
      <c r="C389" s="332" t="s">
        <v>190</v>
      </c>
      <c r="D389" s="332"/>
      <c r="E389" s="332"/>
      <c r="F389" s="227" t="s">
        <v>191</v>
      </c>
      <c r="G389" s="243">
        <v>147</v>
      </c>
      <c r="H389" s="228"/>
      <c r="I389" s="243">
        <v>147</v>
      </c>
      <c r="J389" s="236"/>
      <c r="K389" s="228"/>
      <c r="L389" s="229">
        <v>3.65</v>
      </c>
      <c r="M389" s="228"/>
      <c r="N389" s="233">
        <v>171.3</v>
      </c>
      <c r="AF389" s="211"/>
      <c r="AG389" s="212"/>
      <c r="AH389" s="212"/>
      <c r="AL389" s="223" t="s">
        <v>190</v>
      </c>
      <c r="AN389" s="212"/>
    </row>
    <row r="390" spans="1:40" s="175" customFormat="1" ht="56.25" x14ac:dyDescent="0.25">
      <c r="A390" s="234"/>
      <c r="B390" s="225" t="s">
        <v>192</v>
      </c>
      <c r="C390" s="332" t="s">
        <v>193</v>
      </c>
      <c r="D390" s="332"/>
      <c r="E390" s="332"/>
      <c r="F390" s="227" t="s">
        <v>191</v>
      </c>
      <c r="G390" s="243">
        <v>134</v>
      </c>
      <c r="H390" s="230">
        <v>0.85</v>
      </c>
      <c r="I390" s="244">
        <v>113.9</v>
      </c>
      <c r="J390" s="236"/>
      <c r="K390" s="228"/>
      <c r="L390" s="229">
        <v>2.82</v>
      </c>
      <c r="M390" s="228"/>
      <c r="N390" s="233">
        <v>132.72999999999999</v>
      </c>
      <c r="AF390" s="211"/>
      <c r="AG390" s="212"/>
      <c r="AH390" s="212"/>
      <c r="AL390" s="223" t="s">
        <v>193</v>
      </c>
      <c r="AN390" s="212"/>
    </row>
    <row r="391" spans="1:40" s="175" customFormat="1" ht="15" x14ac:dyDescent="0.25">
      <c r="A391" s="245"/>
      <c r="B391" s="246"/>
      <c r="C391" s="333" t="s">
        <v>194</v>
      </c>
      <c r="D391" s="333"/>
      <c r="E391" s="333"/>
      <c r="F391" s="215"/>
      <c r="G391" s="216"/>
      <c r="H391" s="216"/>
      <c r="I391" s="216"/>
      <c r="J391" s="219"/>
      <c r="K391" s="216"/>
      <c r="L391" s="247">
        <v>78.22</v>
      </c>
      <c r="M391" s="239"/>
      <c r="N391" s="248">
        <v>1334</v>
      </c>
      <c r="AF391" s="211"/>
      <c r="AG391" s="212"/>
      <c r="AH391" s="212"/>
      <c r="AN391" s="212" t="s">
        <v>194</v>
      </c>
    </row>
    <row r="392" spans="1:40" s="175" customFormat="1" ht="23.25" x14ac:dyDescent="0.25">
      <c r="A392" s="213" t="s">
        <v>364</v>
      </c>
      <c r="B392" s="214" t="s">
        <v>365</v>
      </c>
      <c r="C392" s="333" t="s">
        <v>366</v>
      </c>
      <c r="D392" s="333"/>
      <c r="E392" s="333"/>
      <c r="F392" s="215" t="s">
        <v>58</v>
      </c>
      <c r="G392" s="216">
        <v>6.77</v>
      </c>
      <c r="H392" s="217">
        <v>1</v>
      </c>
      <c r="I392" s="218">
        <v>6.77</v>
      </c>
      <c r="J392" s="247">
        <v>491.01</v>
      </c>
      <c r="K392" s="216"/>
      <c r="L392" s="250">
        <v>3324.14</v>
      </c>
      <c r="M392" s="218">
        <v>8.75</v>
      </c>
      <c r="N392" s="248">
        <v>29086.23</v>
      </c>
      <c r="AF392" s="211"/>
      <c r="AG392" s="212"/>
      <c r="AH392" s="212" t="s">
        <v>366</v>
      </c>
      <c r="AN392" s="212"/>
    </row>
    <row r="393" spans="1:40" s="175" customFormat="1" ht="15" x14ac:dyDescent="0.25">
      <c r="A393" s="221"/>
      <c r="B393" s="222"/>
      <c r="C393" s="332" t="s">
        <v>367</v>
      </c>
      <c r="D393" s="332"/>
      <c r="E393" s="332"/>
      <c r="F393" s="332"/>
      <c r="G393" s="332"/>
      <c r="H393" s="332"/>
      <c r="I393" s="332"/>
      <c r="J393" s="332"/>
      <c r="K393" s="332"/>
      <c r="L393" s="332"/>
      <c r="M393" s="332"/>
      <c r="N393" s="334"/>
      <c r="AF393" s="211"/>
      <c r="AG393" s="212"/>
      <c r="AH393" s="212"/>
      <c r="AI393" s="223" t="s">
        <v>367</v>
      </c>
      <c r="AN393" s="212"/>
    </row>
    <row r="394" spans="1:40" s="175" customFormat="1" ht="15" x14ac:dyDescent="0.25">
      <c r="A394" s="245"/>
      <c r="B394" s="246"/>
      <c r="C394" s="333" t="s">
        <v>194</v>
      </c>
      <c r="D394" s="333"/>
      <c r="E394" s="333"/>
      <c r="F394" s="215"/>
      <c r="G394" s="216"/>
      <c r="H394" s="216"/>
      <c r="I394" s="216"/>
      <c r="J394" s="219"/>
      <c r="K394" s="216"/>
      <c r="L394" s="250">
        <v>3324.14</v>
      </c>
      <c r="M394" s="239"/>
      <c r="N394" s="248">
        <v>29086.23</v>
      </c>
      <c r="AF394" s="211"/>
      <c r="AG394" s="212"/>
      <c r="AH394" s="212"/>
      <c r="AN394" s="212" t="s">
        <v>194</v>
      </c>
    </row>
    <row r="395" spans="1:40" s="175" customFormat="1" ht="15" x14ac:dyDescent="0.25">
      <c r="A395" s="213" t="s">
        <v>368</v>
      </c>
      <c r="B395" s="214" t="s">
        <v>352</v>
      </c>
      <c r="C395" s="333" t="s">
        <v>353</v>
      </c>
      <c r="D395" s="333"/>
      <c r="E395" s="333"/>
      <c r="F395" s="215" t="s">
        <v>58</v>
      </c>
      <c r="G395" s="216">
        <v>2.1000000000000001E-2</v>
      </c>
      <c r="H395" s="217">
        <v>1</v>
      </c>
      <c r="I395" s="249">
        <v>2.1000000000000001E-2</v>
      </c>
      <c r="J395" s="219"/>
      <c r="K395" s="216"/>
      <c r="L395" s="219"/>
      <c r="M395" s="216"/>
      <c r="N395" s="220"/>
      <c r="AF395" s="211"/>
      <c r="AG395" s="212"/>
      <c r="AH395" s="212" t="s">
        <v>353</v>
      </c>
      <c r="AN395" s="212"/>
    </row>
    <row r="396" spans="1:40" s="175" customFormat="1" ht="23.25" x14ac:dyDescent="0.25">
      <c r="A396" s="224"/>
      <c r="B396" s="225" t="s">
        <v>228</v>
      </c>
      <c r="C396" s="328" t="s">
        <v>229</v>
      </c>
      <c r="D396" s="328"/>
      <c r="E396" s="328"/>
      <c r="F396" s="328"/>
      <c r="G396" s="328"/>
      <c r="H396" s="328"/>
      <c r="I396" s="328"/>
      <c r="J396" s="328"/>
      <c r="K396" s="328"/>
      <c r="L396" s="328"/>
      <c r="M396" s="328"/>
      <c r="N396" s="336"/>
      <c r="AF396" s="211"/>
      <c r="AG396" s="212"/>
      <c r="AH396" s="212"/>
      <c r="AJ396" s="223" t="s">
        <v>229</v>
      </c>
      <c r="AN396" s="212"/>
    </row>
    <row r="397" spans="1:40" s="175" customFormat="1" ht="68.25" x14ac:dyDescent="0.25">
      <c r="A397" s="224"/>
      <c r="B397" s="225" t="s">
        <v>175</v>
      </c>
      <c r="C397" s="328" t="s">
        <v>176</v>
      </c>
      <c r="D397" s="328"/>
      <c r="E397" s="328"/>
      <c r="F397" s="328"/>
      <c r="G397" s="328"/>
      <c r="H397" s="328"/>
      <c r="I397" s="328"/>
      <c r="J397" s="328"/>
      <c r="K397" s="328"/>
      <c r="L397" s="328"/>
      <c r="M397" s="328"/>
      <c r="N397" s="336"/>
      <c r="AF397" s="211"/>
      <c r="AG397" s="212"/>
      <c r="AH397" s="212"/>
      <c r="AJ397" s="223" t="s">
        <v>176</v>
      </c>
      <c r="AN397" s="212"/>
    </row>
    <row r="398" spans="1:40" s="175" customFormat="1" ht="15" x14ac:dyDescent="0.25">
      <c r="A398" s="226"/>
      <c r="B398" s="225" t="s">
        <v>178</v>
      </c>
      <c r="C398" s="332" t="s">
        <v>179</v>
      </c>
      <c r="D398" s="332"/>
      <c r="E398" s="332"/>
      <c r="F398" s="227"/>
      <c r="G398" s="228"/>
      <c r="H398" s="228"/>
      <c r="I398" s="228"/>
      <c r="J398" s="229">
        <v>39.1</v>
      </c>
      <c r="K398" s="257">
        <v>1.4375</v>
      </c>
      <c r="L398" s="229">
        <v>1.18</v>
      </c>
      <c r="M398" s="230">
        <v>14.01</v>
      </c>
      <c r="N398" s="233">
        <v>16.53</v>
      </c>
      <c r="AF398" s="211"/>
      <c r="AG398" s="212"/>
      <c r="AH398" s="212"/>
      <c r="AK398" s="223" t="s">
        <v>179</v>
      </c>
      <c r="AN398" s="212"/>
    </row>
    <row r="399" spans="1:40" s="175" customFormat="1" ht="15" x14ac:dyDescent="0.25">
      <c r="A399" s="226"/>
      <c r="B399" s="225" t="s">
        <v>180</v>
      </c>
      <c r="C399" s="332" t="s">
        <v>181</v>
      </c>
      <c r="D399" s="332"/>
      <c r="E399" s="332"/>
      <c r="F399" s="227"/>
      <c r="G399" s="228"/>
      <c r="H399" s="228"/>
      <c r="I399" s="228"/>
      <c r="J399" s="229">
        <v>7.15</v>
      </c>
      <c r="K399" s="257">
        <v>1.4375</v>
      </c>
      <c r="L399" s="229">
        <v>0.22</v>
      </c>
      <c r="M399" s="230">
        <v>46.99</v>
      </c>
      <c r="N399" s="233">
        <v>10.34</v>
      </c>
      <c r="AF399" s="211"/>
      <c r="AG399" s="212"/>
      <c r="AH399" s="212"/>
      <c r="AK399" s="223" t="s">
        <v>181</v>
      </c>
      <c r="AN399" s="212"/>
    </row>
    <row r="400" spans="1:40" s="175" customFormat="1" ht="15" x14ac:dyDescent="0.25">
      <c r="A400" s="234"/>
      <c r="B400" s="225"/>
      <c r="C400" s="332" t="s">
        <v>186</v>
      </c>
      <c r="D400" s="332"/>
      <c r="E400" s="332"/>
      <c r="F400" s="227" t="s">
        <v>185</v>
      </c>
      <c r="G400" s="230">
        <v>0.66</v>
      </c>
      <c r="H400" s="257">
        <v>1.4375</v>
      </c>
      <c r="I400" s="256">
        <v>1.9923799999999998E-2</v>
      </c>
      <c r="J400" s="236"/>
      <c r="K400" s="228"/>
      <c r="L400" s="236"/>
      <c r="M400" s="228"/>
      <c r="N400" s="237"/>
      <c r="AF400" s="211"/>
      <c r="AG400" s="212"/>
      <c r="AH400" s="212"/>
      <c r="AL400" s="223" t="s">
        <v>186</v>
      </c>
      <c r="AN400" s="212"/>
    </row>
    <row r="401" spans="1:40" s="175" customFormat="1" ht="15" x14ac:dyDescent="0.25">
      <c r="A401" s="226"/>
      <c r="B401" s="225"/>
      <c r="C401" s="335" t="s">
        <v>187</v>
      </c>
      <c r="D401" s="335"/>
      <c r="E401" s="335"/>
      <c r="F401" s="238"/>
      <c r="G401" s="239"/>
      <c r="H401" s="239"/>
      <c r="I401" s="239"/>
      <c r="J401" s="241">
        <v>39.1</v>
      </c>
      <c r="K401" s="239"/>
      <c r="L401" s="241">
        <v>1.18</v>
      </c>
      <c r="M401" s="239"/>
      <c r="N401" s="254">
        <v>16.53</v>
      </c>
      <c r="AF401" s="211"/>
      <c r="AG401" s="212"/>
      <c r="AH401" s="212"/>
      <c r="AM401" s="223" t="s">
        <v>187</v>
      </c>
      <c r="AN401" s="212"/>
    </row>
    <row r="402" spans="1:40" s="175" customFormat="1" ht="15" x14ac:dyDescent="0.25">
      <c r="A402" s="234"/>
      <c r="B402" s="225"/>
      <c r="C402" s="332" t="s">
        <v>188</v>
      </c>
      <c r="D402" s="332"/>
      <c r="E402" s="332"/>
      <c r="F402" s="227"/>
      <c r="G402" s="228"/>
      <c r="H402" s="228"/>
      <c r="I402" s="228"/>
      <c r="J402" s="236"/>
      <c r="K402" s="228"/>
      <c r="L402" s="229">
        <v>0.22</v>
      </c>
      <c r="M402" s="228"/>
      <c r="N402" s="233">
        <v>10.34</v>
      </c>
      <c r="AF402" s="211"/>
      <c r="AG402" s="212"/>
      <c r="AH402" s="212"/>
      <c r="AL402" s="223" t="s">
        <v>188</v>
      </c>
      <c r="AN402" s="212"/>
    </row>
    <row r="403" spans="1:40" s="175" customFormat="1" ht="45" x14ac:dyDescent="0.25">
      <c r="A403" s="234"/>
      <c r="B403" s="225" t="s">
        <v>189</v>
      </c>
      <c r="C403" s="332" t="s">
        <v>190</v>
      </c>
      <c r="D403" s="332"/>
      <c r="E403" s="332"/>
      <c r="F403" s="227" t="s">
        <v>191</v>
      </c>
      <c r="G403" s="243">
        <v>147</v>
      </c>
      <c r="H403" s="228"/>
      <c r="I403" s="243">
        <v>147</v>
      </c>
      <c r="J403" s="236"/>
      <c r="K403" s="228"/>
      <c r="L403" s="229">
        <v>0.32</v>
      </c>
      <c r="M403" s="228"/>
      <c r="N403" s="233">
        <v>15.2</v>
      </c>
      <c r="AF403" s="211"/>
      <c r="AG403" s="212"/>
      <c r="AH403" s="212"/>
      <c r="AL403" s="223" t="s">
        <v>190</v>
      </c>
      <c r="AN403" s="212"/>
    </row>
    <row r="404" spans="1:40" s="175" customFormat="1" ht="56.25" x14ac:dyDescent="0.25">
      <c r="A404" s="234"/>
      <c r="B404" s="225" t="s">
        <v>192</v>
      </c>
      <c r="C404" s="332" t="s">
        <v>193</v>
      </c>
      <c r="D404" s="332"/>
      <c r="E404" s="332"/>
      <c r="F404" s="227" t="s">
        <v>191</v>
      </c>
      <c r="G404" s="243">
        <v>134</v>
      </c>
      <c r="H404" s="230">
        <v>0.85</v>
      </c>
      <c r="I404" s="244">
        <v>113.9</v>
      </c>
      <c r="J404" s="236"/>
      <c r="K404" s="228"/>
      <c r="L404" s="229">
        <v>0.25</v>
      </c>
      <c r="M404" s="228"/>
      <c r="N404" s="233">
        <v>11.78</v>
      </c>
      <c r="AF404" s="211"/>
      <c r="AG404" s="212"/>
      <c r="AH404" s="212"/>
      <c r="AL404" s="223" t="s">
        <v>193</v>
      </c>
      <c r="AN404" s="212"/>
    </row>
    <row r="405" spans="1:40" s="175" customFormat="1" ht="15" x14ac:dyDescent="0.25">
      <c r="A405" s="245"/>
      <c r="B405" s="246"/>
      <c r="C405" s="333" t="s">
        <v>194</v>
      </c>
      <c r="D405" s="333"/>
      <c r="E405" s="333"/>
      <c r="F405" s="215"/>
      <c r="G405" s="216"/>
      <c r="H405" s="216"/>
      <c r="I405" s="216"/>
      <c r="J405" s="219"/>
      <c r="K405" s="216"/>
      <c r="L405" s="247">
        <v>1.75</v>
      </c>
      <c r="M405" s="239"/>
      <c r="N405" s="251">
        <v>43.51</v>
      </c>
      <c r="AF405" s="211"/>
      <c r="AG405" s="212"/>
      <c r="AH405" s="212"/>
      <c r="AN405" s="212" t="s">
        <v>194</v>
      </c>
    </row>
    <row r="406" spans="1:40" s="175" customFormat="1" ht="23.25" x14ac:dyDescent="0.25">
      <c r="A406" s="213" t="s">
        <v>369</v>
      </c>
      <c r="B406" s="214" t="s">
        <v>195</v>
      </c>
      <c r="C406" s="333" t="s">
        <v>196</v>
      </c>
      <c r="D406" s="333"/>
      <c r="E406" s="333"/>
      <c r="F406" s="215" t="s">
        <v>58</v>
      </c>
      <c r="G406" s="216">
        <v>2.1999999999999999E-2</v>
      </c>
      <c r="H406" s="217">
        <v>1</v>
      </c>
      <c r="I406" s="249">
        <v>2.1999999999999999E-2</v>
      </c>
      <c r="J406" s="250">
        <v>1690</v>
      </c>
      <c r="K406" s="216"/>
      <c r="L406" s="247">
        <v>37.18</v>
      </c>
      <c r="M406" s="218">
        <v>8.75</v>
      </c>
      <c r="N406" s="251">
        <v>325.33</v>
      </c>
      <c r="AF406" s="211"/>
      <c r="AG406" s="212"/>
      <c r="AH406" s="212" t="s">
        <v>196</v>
      </c>
      <c r="AN406" s="212"/>
    </row>
    <row r="407" spans="1:40" s="175" customFormat="1" ht="15" x14ac:dyDescent="0.25">
      <c r="A407" s="245"/>
      <c r="B407" s="246"/>
      <c r="C407" s="333" t="s">
        <v>194</v>
      </c>
      <c r="D407" s="333"/>
      <c r="E407" s="333"/>
      <c r="F407" s="215"/>
      <c r="G407" s="216"/>
      <c r="H407" s="216"/>
      <c r="I407" s="216"/>
      <c r="J407" s="219"/>
      <c r="K407" s="216"/>
      <c r="L407" s="247">
        <v>37.18</v>
      </c>
      <c r="M407" s="239"/>
      <c r="N407" s="251">
        <v>325.33</v>
      </c>
      <c r="AF407" s="211"/>
      <c r="AG407" s="212"/>
      <c r="AH407" s="212"/>
      <c r="AN407" s="212" t="s">
        <v>194</v>
      </c>
    </row>
    <row r="408" spans="1:40" s="175" customFormat="1" ht="45.75" x14ac:dyDescent="0.25">
      <c r="A408" s="213" t="s">
        <v>370</v>
      </c>
      <c r="B408" s="214" t="s">
        <v>356</v>
      </c>
      <c r="C408" s="333" t="s">
        <v>357</v>
      </c>
      <c r="D408" s="333"/>
      <c r="E408" s="333"/>
      <c r="F408" s="215" t="s">
        <v>358</v>
      </c>
      <c r="G408" s="216">
        <v>4.8000000000000001E-2</v>
      </c>
      <c r="H408" s="217">
        <v>1</v>
      </c>
      <c r="I408" s="249">
        <v>4.8000000000000001E-2</v>
      </c>
      <c r="J408" s="219"/>
      <c r="K408" s="216"/>
      <c r="L408" s="219"/>
      <c r="M408" s="216"/>
      <c r="N408" s="220"/>
      <c r="AF408" s="211"/>
      <c r="AG408" s="212"/>
      <c r="AH408" s="212" t="s">
        <v>357</v>
      </c>
      <c r="AN408" s="212"/>
    </row>
    <row r="409" spans="1:40" s="175" customFormat="1" ht="15" x14ac:dyDescent="0.25">
      <c r="A409" s="221"/>
      <c r="B409" s="222"/>
      <c r="C409" s="332" t="s">
        <v>359</v>
      </c>
      <c r="D409" s="332"/>
      <c r="E409" s="332"/>
      <c r="F409" s="332"/>
      <c r="G409" s="332"/>
      <c r="H409" s="332"/>
      <c r="I409" s="332"/>
      <c r="J409" s="332"/>
      <c r="K409" s="332"/>
      <c r="L409" s="332"/>
      <c r="M409" s="332"/>
      <c r="N409" s="334"/>
      <c r="AF409" s="211"/>
      <c r="AG409" s="212"/>
      <c r="AH409" s="212"/>
      <c r="AI409" s="223" t="s">
        <v>359</v>
      </c>
      <c r="AN409" s="212"/>
    </row>
    <row r="410" spans="1:40" s="175" customFormat="1" ht="23.25" x14ac:dyDescent="0.25">
      <c r="A410" s="224"/>
      <c r="B410" s="225" t="s">
        <v>228</v>
      </c>
      <c r="C410" s="328" t="s">
        <v>229</v>
      </c>
      <c r="D410" s="328"/>
      <c r="E410" s="328"/>
      <c r="F410" s="328"/>
      <c r="G410" s="328"/>
      <c r="H410" s="328"/>
      <c r="I410" s="328"/>
      <c r="J410" s="328"/>
      <c r="K410" s="328"/>
      <c r="L410" s="328"/>
      <c r="M410" s="328"/>
      <c r="N410" s="336"/>
      <c r="AF410" s="211"/>
      <c r="AG410" s="212"/>
      <c r="AH410" s="212"/>
      <c r="AJ410" s="223" t="s">
        <v>229</v>
      </c>
      <c r="AN410" s="212"/>
    </row>
    <row r="411" spans="1:40" s="175" customFormat="1" ht="68.25" x14ac:dyDescent="0.25">
      <c r="A411" s="224"/>
      <c r="B411" s="225" t="s">
        <v>175</v>
      </c>
      <c r="C411" s="328" t="s">
        <v>176</v>
      </c>
      <c r="D411" s="328"/>
      <c r="E411" s="328"/>
      <c r="F411" s="328"/>
      <c r="G411" s="328"/>
      <c r="H411" s="328"/>
      <c r="I411" s="328"/>
      <c r="J411" s="328"/>
      <c r="K411" s="328"/>
      <c r="L411" s="328"/>
      <c r="M411" s="328"/>
      <c r="N411" s="336"/>
      <c r="AF411" s="211"/>
      <c r="AG411" s="212"/>
      <c r="AH411" s="212"/>
      <c r="AJ411" s="223" t="s">
        <v>176</v>
      </c>
      <c r="AN411" s="212"/>
    </row>
    <row r="412" spans="1:40" s="175" customFormat="1" ht="15" x14ac:dyDescent="0.25">
      <c r="A412" s="226"/>
      <c r="B412" s="225" t="s">
        <v>62</v>
      </c>
      <c r="C412" s="332" t="s">
        <v>177</v>
      </c>
      <c r="D412" s="332"/>
      <c r="E412" s="332"/>
      <c r="F412" s="227"/>
      <c r="G412" s="228"/>
      <c r="H412" s="228"/>
      <c r="I412" s="228"/>
      <c r="J412" s="229">
        <v>182.32</v>
      </c>
      <c r="K412" s="257">
        <v>1.3225</v>
      </c>
      <c r="L412" s="229">
        <v>11.57</v>
      </c>
      <c r="M412" s="230">
        <v>46.99</v>
      </c>
      <c r="N412" s="233">
        <v>543.66999999999996</v>
      </c>
      <c r="AF412" s="211"/>
      <c r="AG412" s="212"/>
      <c r="AH412" s="212"/>
      <c r="AK412" s="223" t="s">
        <v>177</v>
      </c>
      <c r="AN412" s="212"/>
    </row>
    <row r="413" spans="1:40" s="175" customFormat="1" ht="15" x14ac:dyDescent="0.25">
      <c r="A413" s="226"/>
      <c r="B413" s="225" t="s">
        <v>178</v>
      </c>
      <c r="C413" s="332" t="s">
        <v>179</v>
      </c>
      <c r="D413" s="332"/>
      <c r="E413" s="332"/>
      <c r="F413" s="227"/>
      <c r="G413" s="228"/>
      <c r="H413" s="228"/>
      <c r="I413" s="228"/>
      <c r="J413" s="232">
        <v>7479.03</v>
      </c>
      <c r="K413" s="257">
        <v>1.4375</v>
      </c>
      <c r="L413" s="229">
        <v>516.04999999999995</v>
      </c>
      <c r="M413" s="230">
        <v>14.01</v>
      </c>
      <c r="N413" s="231">
        <v>7229.86</v>
      </c>
      <c r="AF413" s="211"/>
      <c r="AG413" s="212"/>
      <c r="AH413" s="212"/>
      <c r="AK413" s="223" t="s">
        <v>179</v>
      </c>
      <c r="AN413" s="212"/>
    </row>
    <row r="414" spans="1:40" s="175" customFormat="1" ht="15" x14ac:dyDescent="0.25">
      <c r="A414" s="226"/>
      <c r="B414" s="225" t="s">
        <v>180</v>
      </c>
      <c r="C414" s="332" t="s">
        <v>181</v>
      </c>
      <c r="D414" s="332"/>
      <c r="E414" s="332"/>
      <c r="F414" s="227"/>
      <c r="G414" s="228"/>
      <c r="H414" s="228"/>
      <c r="I414" s="228"/>
      <c r="J414" s="229">
        <v>234.46</v>
      </c>
      <c r="K414" s="257">
        <v>1.4375</v>
      </c>
      <c r="L414" s="229">
        <v>16.18</v>
      </c>
      <c r="M414" s="230">
        <v>46.99</v>
      </c>
      <c r="N414" s="233">
        <v>760.3</v>
      </c>
      <c r="AF414" s="211"/>
      <c r="AG414" s="212"/>
      <c r="AH414" s="212"/>
      <c r="AK414" s="223" t="s">
        <v>181</v>
      </c>
      <c r="AN414" s="212"/>
    </row>
    <row r="415" spans="1:40" s="175" customFormat="1" ht="15" x14ac:dyDescent="0.25">
      <c r="A415" s="226"/>
      <c r="B415" s="225" t="s">
        <v>182</v>
      </c>
      <c r="C415" s="332" t="s">
        <v>183</v>
      </c>
      <c r="D415" s="332"/>
      <c r="E415" s="332"/>
      <c r="F415" s="227"/>
      <c r="G415" s="228"/>
      <c r="H415" s="228"/>
      <c r="I415" s="228"/>
      <c r="J415" s="229">
        <v>874.78</v>
      </c>
      <c r="K415" s="228"/>
      <c r="L415" s="229">
        <v>41.99</v>
      </c>
      <c r="M415" s="230">
        <v>8.75</v>
      </c>
      <c r="N415" s="233">
        <v>367.41</v>
      </c>
      <c r="AF415" s="211"/>
      <c r="AG415" s="212"/>
      <c r="AH415" s="212"/>
      <c r="AK415" s="223" t="s">
        <v>183</v>
      </c>
      <c r="AN415" s="212"/>
    </row>
    <row r="416" spans="1:40" s="175" customFormat="1" ht="15" x14ac:dyDescent="0.25">
      <c r="A416" s="234"/>
      <c r="B416" s="225"/>
      <c r="C416" s="332" t="s">
        <v>184</v>
      </c>
      <c r="D416" s="332"/>
      <c r="E416" s="332"/>
      <c r="F416" s="227" t="s">
        <v>185</v>
      </c>
      <c r="G416" s="230">
        <v>20.86</v>
      </c>
      <c r="H416" s="257">
        <v>1.3225</v>
      </c>
      <c r="I416" s="256">
        <v>1.3241928000000001</v>
      </c>
      <c r="J416" s="236"/>
      <c r="K416" s="228"/>
      <c r="L416" s="236"/>
      <c r="M416" s="228"/>
      <c r="N416" s="237"/>
      <c r="AF416" s="211"/>
      <c r="AG416" s="212"/>
      <c r="AH416" s="212"/>
      <c r="AL416" s="223" t="s">
        <v>184</v>
      </c>
      <c r="AN416" s="212"/>
    </row>
    <row r="417" spans="1:43" s="175" customFormat="1" ht="15" x14ac:dyDescent="0.25">
      <c r="A417" s="234"/>
      <c r="B417" s="225"/>
      <c r="C417" s="332" t="s">
        <v>186</v>
      </c>
      <c r="D417" s="332"/>
      <c r="E417" s="332"/>
      <c r="F417" s="227" t="s">
        <v>185</v>
      </c>
      <c r="G417" s="230">
        <v>18.850000000000001</v>
      </c>
      <c r="H417" s="257">
        <v>1.4375</v>
      </c>
      <c r="I417" s="235">
        <v>1.3006500000000001</v>
      </c>
      <c r="J417" s="236"/>
      <c r="K417" s="228"/>
      <c r="L417" s="236"/>
      <c r="M417" s="228"/>
      <c r="N417" s="237"/>
      <c r="AF417" s="211"/>
      <c r="AG417" s="212"/>
      <c r="AH417" s="212"/>
      <c r="AL417" s="223" t="s">
        <v>186</v>
      </c>
      <c r="AN417" s="212"/>
    </row>
    <row r="418" spans="1:43" s="175" customFormat="1" ht="15" x14ac:dyDescent="0.25">
      <c r="A418" s="226"/>
      <c r="B418" s="225"/>
      <c r="C418" s="335" t="s">
        <v>187</v>
      </c>
      <c r="D418" s="335"/>
      <c r="E418" s="335"/>
      <c r="F418" s="238"/>
      <c r="G418" s="239"/>
      <c r="H418" s="239"/>
      <c r="I418" s="239"/>
      <c r="J418" s="240">
        <v>8536.1299999999992</v>
      </c>
      <c r="K418" s="239"/>
      <c r="L418" s="241">
        <v>569.61</v>
      </c>
      <c r="M418" s="239"/>
      <c r="N418" s="242">
        <v>8140.94</v>
      </c>
      <c r="AF418" s="211"/>
      <c r="AG418" s="212"/>
      <c r="AH418" s="212"/>
      <c r="AM418" s="223" t="s">
        <v>187</v>
      </c>
      <c r="AN418" s="212"/>
    </row>
    <row r="419" spans="1:43" s="175" customFormat="1" ht="15" x14ac:dyDescent="0.25">
      <c r="A419" s="234"/>
      <c r="B419" s="225"/>
      <c r="C419" s="332" t="s">
        <v>188</v>
      </c>
      <c r="D419" s="332"/>
      <c r="E419" s="332"/>
      <c r="F419" s="227"/>
      <c r="G419" s="228"/>
      <c r="H419" s="228"/>
      <c r="I419" s="228"/>
      <c r="J419" s="236"/>
      <c r="K419" s="228"/>
      <c r="L419" s="229">
        <v>27.75</v>
      </c>
      <c r="M419" s="228"/>
      <c r="N419" s="231">
        <v>1303.97</v>
      </c>
      <c r="AF419" s="211"/>
      <c r="AG419" s="212"/>
      <c r="AH419" s="212"/>
      <c r="AL419" s="223" t="s">
        <v>188</v>
      </c>
      <c r="AN419" s="212"/>
    </row>
    <row r="420" spans="1:43" s="175" customFormat="1" ht="45" x14ac:dyDescent="0.25">
      <c r="A420" s="234"/>
      <c r="B420" s="225" t="s">
        <v>189</v>
      </c>
      <c r="C420" s="332" t="s">
        <v>190</v>
      </c>
      <c r="D420" s="332"/>
      <c r="E420" s="332"/>
      <c r="F420" s="227" t="s">
        <v>191</v>
      </c>
      <c r="G420" s="243">
        <v>147</v>
      </c>
      <c r="H420" s="228"/>
      <c r="I420" s="243">
        <v>147</v>
      </c>
      <c r="J420" s="236"/>
      <c r="K420" s="228"/>
      <c r="L420" s="229">
        <v>40.79</v>
      </c>
      <c r="M420" s="228"/>
      <c r="N420" s="231">
        <v>1916.84</v>
      </c>
      <c r="AF420" s="211"/>
      <c r="AG420" s="212"/>
      <c r="AH420" s="212"/>
      <c r="AL420" s="223" t="s">
        <v>190</v>
      </c>
      <c r="AN420" s="212"/>
    </row>
    <row r="421" spans="1:43" s="175" customFormat="1" ht="56.25" x14ac:dyDescent="0.25">
      <c r="A421" s="234"/>
      <c r="B421" s="225" t="s">
        <v>192</v>
      </c>
      <c r="C421" s="332" t="s">
        <v>193</v>
      </c>
      <c r="D421" s="332"/>
      <c r="E421" s="332"/>
      <c r="F421" s="227" t="s">
        <v>191</v>
      </c>
      <c r="G421" s="243">
        <v>134</v>
      </c>
      <c r="H421" s="230">
        <v>0.85</v>
      </c>
      <c r="I421" s="244">
        <v>113.9</v>
      </c>
      <c r="J421" s="236"/>
      <c r="K421" s="228"/>
      <c r="L421" s="229">
        <v>31.61</v>
      </c>
      <c r="M421" s="228"/>
      <c r="N421" s="231">
        <v>1485.22</v>
      </c>
      <c r="AF421" s="211"/>
      <c r="AG421" s="212"/>
      <c r="AH421" s="212"/>
      <c r="AL421" s="223" t="s">
        <v>193</v>
      </c>
      <c r="AN421" s="212"/>
    </row>
    <row r="422" spans="1:43" s="175" customFormat="1" ht="15" x14ac:dyDescent="0.25">
      <c r="A422" s="245"/>
      <c r="B422" s="246"/>
      <c r="C422" s="333" t="s">
        <v>194</v>
      </c>
      <c r="D422" s="333"/>
      <c r="E422" s="333"/>
      <c r="F422" s="215"/>
      <c r="G422" s="216"/>
      <c r="H422" s="216"/>
      <c r="I422" s="216"/>
      <c r="J422" s="219"/>
      <c r="K422" s="216"/>
      <c r="L422" s="247">
        <v>642.01</v>
      </c>
      <c r="M422" s="239"/>
      <c r="N422" s="248">
        <v>11543</v>
      </c>
      <c r="AF422" s="211"/>
      <c r="AG422" s="212"/>
      <c r="AH422" s="212"/>
      <c r="AN422" s="212" t="s">
        <v>194</v>
      </c>
    </row>
    <row r="423" spans="1:43" s="175" customFormat="1" ht="23.25" x14ac:dyDescent="0.25">
      <c r="A423" s="213" t="s">
        <v>371</v>
      </c>
      <c r="B423" s="214" t="s">
        <v>372</v>
      </c>
      <c r="C423" s="333" t="s">
        <v>373</v>
      </c>
      <c r="D423" s="333"/>
      <c r="E423" s="333"/>
      <c r="F423" s="215" t="s">
        <v>58</v>
      </c>
      <c r="G423" s="216">
        <v>4.51</v>
      </c>
      <c r="H423" s="217">
        <v>1</v>
      </c>
      <c r="I423" s="218">
        <v>4.51</v>
      </c>
      <c r="J423" s="247">
        <v>503.58</v>
      </c>
      <c r="K423" s="216"/>
      <c r="L423" s="250">
        <v>2271.15</v>
      </c>
      <c r="M423" s="218">
        <v>8.75</v>
      </c>
      <c r="N423" s="248">
        <v>19872.560000000001</v>
      </c>
      <c r="AF423" s="211"/>
      <c r="AG423" s="212"/>
      <c r="AH423" s="212" t="s">
        <v>373</v>
      </c>
      <c r="AN423" s="212"/>
    </row>
    <row r="424" spans="1:43" s="175" customFormat="1" ht="15" x14ac:dyDescent="0.25">
      <c r="A424" s="221"/>
      <c r="B424" s="222"/>
      <c r="C424" s="332" t="s">
        <v>374</v>
      </c>
      <c r="D424" s="332"/>
      <c r="E424" s="332"/>
      <c r="F424" s="332"/>
      <c r="G424" s="332"/>
      <c r="H424" s="332"/>
      <c r="I424" s="332"/>
      <c r="J424" s="332"/>
      <c r="K424" s="332"/>
      <c r="L424" s="332"/>
      <c r="M424" s="332"/>
      <c r="N424" s="334"/>
      <c r="AF424" s="211"/>
      <c r="AG424" s="212"/>
      <c r="AH424" s="212"/>
      <c r="AI424" s="223" t="s">
        <v>374</v>
      </c>
      <c r="AN424" s="212"/>
    </row>
    <row r="425" spans="1:43" s="175" customFormat="1" ht="15" x14ac:dyDescent="0.25">
      <c r="A425" s="245"/>
      <c r="B425" s="246"/>
      <c r="C425" s="333" t="s">
        <v>194</v>
      </c>
      <c r="D425" s="333"/>
      <c r="E425" s="333"/>
      <c r="F425" s="215"/>
      <c r="G425" s="216"/>
      <c r="H425" s="216"/>
      <c r="I425" s="216"/>
      <c r="J425" s="219"/>
      <c r="K425" s="216"/>
      <c r="L425" s="250">
        <v>2271.15</v>
      </c>
      <c r="M425" s="239"/>
      <c r="N425" s="248">
        <v>19872.560000000001</v>
      </c>
      <c r="AF425" s="211"/>
      <c r="AG425" s="212"/>
      <c r="AH425" s="212"/>
      <c r="AN425" s="212" t="s">
        <v>194</v>
      </c>
    </row>
    <row r="426" spans="1:43" s="175" customFormat="1" ht="0" hidden="1" customHeight="1" x14ac:dyDescent="0.25">
      <c r="A426" s="260"/>
      <c r="B426" s="261"/>
      <c r="C426" s="261"/>
      <c r="D426" s="261"/>
      <c r="E426" s="261"/>
      <c r="F426" s="262"/>
      <c r="G426" s="262"/>
      <c r="H426" s="262"/>
      <c r="I426" s="262"/>
      <c r="J426" s="263"/>
      <c r="K426" s="262"/>
      <c r="L426" s="263"/>
      <c r="M426" s="228"/>
      <c r="N426" s="263"/>
      <c r="AF426" s="211"/>
      <c r="AG426" s="212"/>
      <c r="AH426" s="212"/>
      <c r="AN426" s="212"/>
    </row>
    <row r="427" spans="1:43" s="175" customFormat="1" ht="11.25" hidden="1" customHeight="1" x14ac:dyDescent="0.25">
      <c r="B427" s="264"/>
      <c r="C427" s="264"/>
      <c r="D427" s="264"/>
      <c r="E427" s="264"/>
      <c r="F427" s="264"/>
      <c r="G427" s="264"/>
      <c r="H427" s="264"/>
      <c r="I427" s="264"/>
      <c r="J427" s="264"/>
      <c r="K427" s="264"/>
      <c r="L427" s="265"/>
      <c r="M427" s="265"/>
      <c r="N427" s="265"/>
      <c r="R427" s="266"/>
    </row>
    <row r="428" spans="1:43" s="175" customFormat="1" ht="15" x14ac:dyDescent="0.25">
      <c r="A428" s="267"/>
      <c r="B428" s="268"/>
      <c r="C428" s="333" t="s">
        <v>375</v>
      </c>
      <c r="D428" s="333"/>
      <c r="E428" s="333"/>
      <c r="F428" s="333"/>
      <c r="G428" s="333"/>
      <c r="H428" s="333"/>
      <c r="I428" s="333"/>
      <c r="J428" s="333"/>
      <c r="K428" s="333"/>
      <c r="L428" s="269"/>
      <c r="M428" s="270"/>
      <c r="N428" s="271"/>
      <c r="AP428" s="212" t="s">
        <v>375</v>
      </c>
    </row>
    <row r="429" spans="1:43" s="175" customFormat="1" ht="15" x14ac:dyDescent="0.25">
      <c r="A429" s="272"/>
      <c r="B429" s="225"/>
      <c r="C429" s="332" t="s">
        <v>376</v>
      </c>
      <c r="D429" s="332"/>
      <c r="E429" s="332"/>
      <c r="F429" s="332"/>
      <c r="G429" s="332"/>
      <c r="H429" s="332"/>
      <c r="I429" s="332"/>
      <c r="J429" s="332"/>
      <c r="K429" s="332"/>
      <c r="L429" s="273">
        <v>49090.46</v>
      </c>
      <c r="M429" s="274"/>
      <c r="N429" s="275">
        <v>661025.6</v>
      </c>
      <c r="AP429" s="212"/>
      <c r="AQ429" s="223" t="s">
        <v>376</v>
      </c>
    </row>
    <row r="430" spans="1:43" s="175" customFormat="1" ht="15" x14ac:dyDescent="0.25">
      <c r="A430" s="272"/>
      <c r="B430" s="225"/>
      <c r="C430" s="332" t="s">
        <v>377</v>
      </c>
      <c r="D430" s="332"/>
      <c r="E430" s="332"/>
      <c r="F430" s="332"/>
      <c r="G430" s="332"/>
      <c r="H430" s="332"/>
      <c r="I430" s="332"/>
      <c r="J430" s="332"/>
      <c r="K430" s="332"/>
      <c r="L430" s="276"/>
      <c r="M430" s="274"/>
      <c r="N430" s="277"/>
      <c r="AP430" s="212"/>
      <c r="AQ430" s="223" t="s">
        <v>377</v>
      </c>
    </row>
    <row r="431" spans="1:43" s="175" customFormat="1" ht="15" x14ac:dyDescent="0.25">
      <c r="A431" s="272"/>
      <c r="B431" s="225"/>
      <c r="C431" s="332" t="s">
        <v>378</v>
      </c>
      <c r="D431" s="332"/>
      <c r="E431" s="332"/>
      <c r="F431" s="332"/>
      <c r="G431" s="332"/>
      <c r="H431" s="332"/>
      <c r="I431" s="332"/>
      <c r="J431" s="332"/>
      <c r="K431" s="332"/>
      <c r="L431" s="273">
        <v>4539.18</v>
      </c>
      <c r="M431" s="274"/>
      <c r="N431" s="275">
        <v>213296.07</v>
      </c>
      <c r="AP431" s="212"/>
      <c r="AQ431" s="223" t="s">
        <v>378</v>
      </c>
    </row>
    <row r="432" spans="1:43" s="175" customFormat="1" ht="15" x14ac:dyDescent="0.25">
      <c r="A432" s="272"/>
      <c r="B432" s="225"/>
      <c r="C432" s="332" t="s">
        <v>379</v>
      </c>
      <c r="D432" s="332"/>
      <c r="E432" s="332"/>
      <c r="F432" s="332"/>
      <c r="G432" s="332"/>
      <c r="H432" s="332"/>
      <c r="I432" s="332"/>
      <c r="J432" s="332"/>
      <c r="K432" s="332"/>
      <c r="L432" s="273">
        <v>10771.34</v>
      </c>
      <c r="M432" s="274"/>
      <c r="N432" s="275">
        <v>150906.47</v>
      </c>
      <c r="AP432" s="212"/>
      <c r="AQ432" s="223" t="s">
        <v>379</v>
      </c>
    </row>
    <row r="433" spans="1:43" s="175" customFormat="1" ht="15" x14ac:dyDescent="0.25">
      <c r="A433" s="272"/>
      <c r="B433" s="225"/>
      <c r="C433" s="332" t="s">
        <v>380</v>
      </c>
      <c r="D433" s="332"/>
      <c r="E433" s="332"/>
      <c r="F433" s="332"/>
      <c r="G433" s="332"/>
      <c r="H433" s="332"/>
      <c r="I433" s="332"/>
      <c r="J433" s="332"/>
      <c r="K433" s="332"/>
      <c r="L433" s="278">
        <v>940.2</v>
      </c>
      <c r="M433" s="274"/>
      <c r="N433" s="275">
        <v>44180</v>
      </c>
      <c r="AP433" s="212"/>
      <c r="AQ433" s="223" t="s">
        <v>380</v>
      </c>
    </row>
    <row r="434" spans="1:43" s="175" customFormat="1" ht="15" x14ac:dyDescent="0.25">
      <c r="A434" s="272"/>
      <c r="B434" s="225"/>
      <c r="C434" s="332" t="s">
        <v>381</v>
      </c>
      <c r="D434" s="332"/>
      <c r="E434" s="332"/>
      <c r="F434" s="332"/>
      <c r="G434" s="332"/>
      <c r="H434" s="332"/>
      <c r="I434" s="332"/>
      <c r="J434" s="332"/>
      <c r="K434" s="332"/>
      <c r="L434" s="273">
        <v>33614.019999999997</v>
      </c>
      <c r="M434" s="274"/>
      <c r="N434" s="275">
        <v>294498.52</v>
      </c>
      <c r="AP434" s="212"/>
      <c r="AQ434" s="223" t="s">
        <v>381</v>
      </c>
    </row>
    <row r="435" spans="1:43" s="175" customFormat="1" ht="15" x14ac:dyDescent="0.25">
      <c r="A435" s="272"/>
      <c r="B435" s="225"/>
      <c r="C435" s="332" t="s">
        <v>382</v>
      </c>
      <c r="D435" s="332"/>
      <c r="E435" s="332"/>
      <c r="F435" s="332"/>
      <c r="G435" s="332"/>
      <c r="H435" s="332"/>
      <c r="I435" s="332"/>
      <c r="J435" s="332"/>
      <c r="K435" s="332"/>
      <c r="L435" s="278">
        <v>165.92</v>
      </c>
      <c r="M435" s="274"/>
      <c r="N435" s="275">
        <v>2324.54</v>
      </c>
      <c r="AP435" s="212"/>
      <c r="AQ435" s="223" t="s">
        <v>382</v>
      </c>
    </row>
    <row r="436" spans="1:43" s="175" customFormat="1" ht="15" x14ac:dyDescent="0.25">
      <c r="A436" s="272"/>
      <c r="B436" s="225"/>
      <c r="C436" s="332" t="s">
        <v>383</v>
      </c>
      <c r="D436" s="332"/>
      <c r="E436" s="332"/>
      <c r="F436" s="332"/>
      <c r="G436" s="332"/>
      <c r="H436" s="332"/>
      <c r="I436" s="332"/>
      <c r="J436" s="332"/>
      <c r="K436" s="332"/>
      <c r="L436" s="273">
        <v>58302.49</v>
      </c>
      <c r="M436" s="274"/>
      <c r="N436" s="275">
        <v>1093898.1100000001</v>
      </c>
      <c r="AP436" s="212"/>
      <c r="AQ436" s="223" t="s">
        <v>383</v>
      </c>
    </row>
    <row r="437" spans="1:43" s="175" customFormat="1" ht="15" x14ac:dyDescent="0.25">
      <c r="A437" s="272"/>
      <c r="B437" s="225"/>
      <c r="C437" s="332" t="s">
        <v>384</v>
      </c>
      <c r="D437" s="332"/>
      <c r="E437" s="332"/>
      <c r="F437" s="332"/>
      <c r="G437" s="332"/>
      <c r="H437" s="332"/>
      <c r="I437" s="332"/>
      <c r="J437" s="332"/>
      <c r="K437" s="332"/>
      <c r="L437" s="273">
        <v>58136.57</v>
      </c>
      <c r="M437" s="274"/>
      <c r="N437" s="275">
        <v>1091573.57</v>
      </c>
      <c r="AP437" s="212"/>
      <c r="AQ437" s="223" t="s">
        <v>384</v>
      </c>
    </row>
    <row r="438" spans="1:43" s="175" customFormat="1" ht="15" x14ac:dyDescent="0.25">
      <c r="A438" s="272"/>
      <c r="B438" s="225"/>
      <c r="C438" s="332" t="s">
        <v>385</v>
      </c>
      <c r="D438" s="332"/>
      <c r="E438" s="332"/>
      <c r="F438" s="332"/>
      <c r="G438" s="332"/>
      <c r="H438" s="332"/>
      <c r="I438" s="332"/>
      <c r="J438" s="332"/>
      <c r="K438" s="332"/>
      <c r="L438" s="276"/>
      <c r="M438" s="274"/>
      <c r="N438" s="277"/>
      <c r="AP438" s="212"/>
      <c r="AQ438" s="223" t="s">
        <v>385</v>
      </c>
    </row>
    <row r="439" spans="1:43" s="175" customFormat="1" ht="15" x14ac:dyDescent="0.25">
      <c r="A439" s="272"/>
      <c r="B439" s="225"/>
      <c r="C439" s="332" t="s">
        <v>386</v>
      </c>
      <c r="D439" s="332"/>
      <c r="E439" s="332"/>
      <c r="F439" s="332"/>
      <c r="G439" s="332"/>
      <c r="H439" s="332"/>
      <c r="I439" s="332"/>
      <c r="J439" s="332"/>
      <c r="K439" s="332"/>
      <c r="L439" s="273">
        <v>4539.18</v>
      </c>
      <c r="M439" s="274"/>
      <c r="N439" s="275">
        <v>213296.07</v>
      </c>
      <c r="AP439" s="212"/>
      <c r="AQ439" s="223" t="s">
        <v>386</v>
      </c>
    </row>
    <row r="440" spans="1:43" s="175" customFormat="1" ht="15" x14ac:dyDescent="0.25">
      <c r="A440" s="272"/>
      <c r="B440" s="225"/>
      <c r="C440" s="332" t="s">
        <v>387</v>
      </c>
      <c r="D440" s="332"/>
      <c r="E440" s="332"/>
      <c r="F440" s="332"/>
      <c r="G440" s="332"/>
      <c r="H440" s="332"/>
      <c r="I440" s="332"/>
      <c r="J440" s="332"/>
      <c r="K440" s="332"/>
      <c r="L440" s="273">
        <v>10771.34</v>
      </c>
      <c r="M440" s="274"/>
      <c r="N440" s="275">
        <v>150906.47</v>
      </c>
      <c r="AP440" s="212"/>
      <c r="AQ440" s="223" t="s">
        <v>387</v>
      </c>
    </row>
    <row r="441" spans="1:43" s="175" customFormat="1" ht="15" x14ac:dyDescent="0.25">
      <c r="A441" s="272"/>
      <c r="B441" s="225"/>
      <c r="C441" s="332" t="s">
        <v>388</v>
      </c>
      <c r="D441" s="332"/>
      <c r="E441" s="332"/>
      <c r="F441" s="332"/>
      <c r="G441" s="332"/>
      <c r="H441" s="332"/>
      <c r="I441" s="332"/>
      <c r="J441" s="332"/>
      <c r="K441" s="332"/>
      <c r="L441" s="278">
        <v>940.2</v>
      </c>
      <c r="M441" s="274"/>
      <c r="N441" s="275">
        <v>44180</v>
      </c>
      <c r="AP441" s="212"/>
      <c r="AQ441" s="223" t="s">
        <v>388</v>
      </c>
    </row>
    <row r="442" spans="1:43" s="175" customFormat="1" ht="15" x14ac:dyDescent="0.25">
      <c r="A442" s="272"/>
      <c r="B442" s="225"/>
      <c r="C442" s="332" t="s">
        <v>389</v>
      </c>
      <c r="D442" s="332"/>
      <c r="E442" s="332"/>
      <c r="F442" s="332"/>
      <c r="G442" s="332"/>
      <c r="H442" s="332"/>
      <c r="I442" s="332"/>
      <c r="J442" s="332"/>
      <c r="K442" s="332"/>
      <c r="L442" s="273">
        <v>33614.019999999997</v>
      </c>
      <c r="M442" s="274"/>
      <c r="N442" s="275">
        <v>294498.52</v>
      </c>
      <c r="AP442" s="212"/>
      <c r="AQ442" s="223" t="s">
        <v>389</v>
      </c>
    </row>
    <row r="443" spans="1:43" s="175" customFormat="1" ht="15" x14ac:dyDescent="0.25">
      <c r="A443" s="272"/>
      <c r="B443" s="225"/>
      <c r="C443" s="332" t="s">
        <v>390</v>
      </c>
      <c r="D443" s="332"/>
      <c r="E443" s="332"/>
      <c r="F443" s="332"/>
      <c r="G443" s="332"/>
      <c r="H443" s="332"/>
      <c r="I443" s="332"/>
      <c r="J443" s="332"/>
      <c r="K443" s="332"/>
      <c r="L443" s="273">
        <v>6040.79</v>
      </c>
      <c r="M443" s="274"/>
      <c r="N443" s="275">
        <v>283856.43</v>
      </c>
      <c r="AP443" s="212"/>
      <c r="AQ443" s="223" t="s">
        <v>390</v>
      </c>
    </row>
    <row r="444" spans="1:43" s="175" customFormat="1" ht="15" x14ac:dyDescent="0.25">
      <c r="A444" s="272"/>
      <c r="B444" s="225"/>
      <c r="C444" s="332" t="s">
        <v>391</v>
      </c>
      <c r="D444" s="332"/>
      <c r="E444" s="332"/>
      <c r="F444" s="332"/>
      <c r="G444" s="332"/>
      <c r="H444" s="332"/>
      <c r="I444" s="332"/>
      <c r="J444" s="332"/>
      <c r="K444" s="332"/>
      <c r="L444" s="273">
        <v>3171.24</v>
      </c>
      <c r="M444" s="274"/>
      <c r="N444" s="275">
        <v>149016.07999999999</v>
      </c>
      <c r="AP444" s="212"/>
      <c r="AQ444" s="223" t="s">
        <v>391</v>
      </c>
    </row>
    <row r="445" spans="1:43" s="175" customFormat="1" ht="15" x14ac:dyDescent="0.25">
      <c r="A445" s="272"/>
      <c r="B445" s="225"/>
      <c r="C445" s="332" t="s">
        <v>392</v>
      </c>
      <c r="D445" s="332"/>
      <c r="E445" s="332"/>
      <c r="F445" s="332"/>
      <c r="G445" s="332"/>
      <c r="H445" s="332"/>
      <c r="I445" s="332"/>
      <c r="J445" s="332"/>
      <c r="K445" s="332"/>
      <c r="L445" s="278">
        <v>165.92</v>
      </c>
      <c r="M445" s="274"/>
      <c r="N445" s="275">
        <v>2324.54</v>
      </c>
      <c r="AP445" s="212"/>
      <c r="AQ445" s="223" t="s">
        <v>392</v>
      </c>
    </row>
    <row r="446" spans="1:43" s="175" customFormat="1" ht="15" x14ac:dyDescent="0.25">
      <c r="A446" s="272"/>
      <c r="B446" s="225"/>
      <c r="C446" s="332" t="s">
        <v>393</v>
      </c>
      <c r="D446" s="332"/>
      <c r="E446" s="332"/>
      <c r="F446" s="332"/>
      <c r="G446" s="332"/>
      <c r="H446" s="332"/>
      <c r="I446" s="332"/>
      <c r="J446" s="332"/>
      <c r="K446" s="332"/>
      <c r="L446" s="273">
        <v>5479.38</v>
      </c>
      <c r="M446" s="274"/>
      <c r="N446" s="275">
        <v>257476.07</v>
      </c>
      <c r="AP446" s="212"/>
      <c r="AQ446" s="223" t="s">
        <v>393</v>
      </c>
    </row>
    <row r="447" spans="1:43" s="175" customFormat="1" ht="15" x14ac:dyDescent="0.25">
      <c r="A447" s="272"/>
      <c r="B447" s="225"/>
      <c r="C447" s="332" t="s">
        <v>394</v>
      </c>
      <c r="D447" s="332"/>
      <c r="E447" s="332"/>
      <c r="F447" s="332"/>
      <c r="G447" s="332"/>
      <c r="H447" s="332"/>
      <c r="I447" s="332"/>
      <c r="J447" s="332"/>
      <c r="K447" s="332"/>
      <c r="L447" s="273">
        <v>6040.79</v>
      </c>
      <c r="M447" s="274"/>
      <c r="N447" s="275">
        <v>283856.43</v>
      </c>
      <c r="AP447" s="212"/>
      <c r="AQ447" s="223" t="s">
        <v>394</v>
      </c>
    </row>
    <row r="448" spans="1:43" s="175" customFormat="1" ht="15" x14ac:dyDescent="0.25">
      <c r="A448" s="272"/>
      <c r="B448" s="225"/>
      <c r="C448" s="332" t="s">
        <v>395</v>
      </c>
      <c r="D448" s="332"/>
      <c r="E448" s="332"/>
      <c r="F448" s="332"/>
      <c r="G448" s="332"/>
      <c r="H448" s="332"/>
      <c r="I448" s="332"/>
      <c r="J448" s="332"/>
      <c r="K448" s="332"/>
      <c r="L448" s="273">
        <v>3171.24</v>
      </c>
      <c r="M448" s="274"/>
      <c r="N448" s="275">
        <v>149016.07999999999</v>
      </c>
      <c r="AP448" s="212"/>
      <c r="AQ448" s="223" t="s">
        <v>395</v>
      </c>
    </row>
    <row r="449" spans="1:50" s="175" customFormat="1" ht="15" x14ac:dyDescent="0.25">
      <c r="A449" s="272"/>
      <c r="B449" s="279"/>
      <c r="C449" s="329" t="s">
        <v>396</v>
      </c>
      <c r="D449" s="329"/>
      <c r="E449" s="329"/>
      <c r="F449" s="329"/>
      <c r="G449" s="329"/>
      <c r="H449" s="329"/>
      <c r="I449" s="329"/>
      <c r="J449" s="329"/>
      <c r="K449" s="329"/>
      <c r="L449" s="280">
        <v>58302.49</v>
      </c>
      <c r="M449" s="281"/>
      <c r="N449" s="282">
        <v>1093898.1100000001</v>
      </c>
      <c r="AP449" s="212"/>
      <c r="AR449" s="212" t="s">
        <v>397</v>
      </c>
    </row>
    <row r="450" spans="1:50" s="175" customFormat="1" ht="15" x14ac:dyDescent="0.25">
      <c r="A450" s="272"/>
      <c r="B450" s="225"/>
      <c r="C450" s="332" t="s">
        <v>553</v>
      </c>
      <c r="D450" s="332"/>
      <c r="E450" s="332"/>
      <c r="F450" s="332"/>
      <c r="G450" s="332"/>
      <c r="H450" s="332"/>
      <c r="I450" s="332"/>
      <c r="J450" s="332"/>
      <c r="K450" s="332"/>
      <c r="L450" s="273"/>
      <c r="M450" s="296">
        <v>0.75794226399999998</v>
      </c>
      <c r="N450" s="275"/>
      <c r="AP450" s="212"/>
      <c r="AQ450" s="223" t="s">
        <v>398</v>
      </c>
      <c r="AR450" s="212"/>
    </row>
    <row r="451" spans="1:50" s="175" customFormat="1" ht="15" x14ac:dyDescent="0.25">
      <c r="A451" s="272"/>
      <c r="B451" s="279"/>
      <c r="C451" s="329" t="s">
        <v>399</v>
      </c>
      <c r="D451" s="329"/>
      <c r="E451" s="329"/>
      <c r="F451" s="329"/>
      <c r="G451" s="329"/>
      <c r="H451" s="329"/>
      <c r="I451" s="329"/>
      <c r="J451" s="329"/>
      <c r="K451" s="329"/>
      <c r="L451" s="280">
        <f>L449*M450</f>
        <v>44189.921267437356</v>
      </c>
      <c r="M451" s="281"/>
      <c r="N451" s="282">
        <f>N449*M450</f>
        <v>829111.61007872107</v>
      </c>
      <c r="AP451" s="212"/>
      <c r="AR451" s="212" t="s">
        <v>400</v>
      </c>
    </row>
    <row r="452" spans="1:50" s="175" customFormat="1" ht="15" x14ac:dyDescent="0.25">
      <c r="A452" s="272"/>
      <c r="B452" s="225"/>
      <c r="C452" s="332" t="s">
        <v>401</v>
      </c>
      <c r="D452" s="332"/>
      <c r="E452" s="332"/>
      <c r="F452" s="332"/>
      <c r="G452" s="332"/>
      <c r="H452" s="332"/>
      <c r="I452" s="332"/>
      <c r="J452" s="332"/>
      <c r="K452" s="332"/>
      <c r="L452" s="273">
        <f>ROUND(L451*0.2,2)</f>
        <v>8837.98</v>
      </c>
      <c r="M452" s="274"/>
      <c r="N452" s="275">
        <f>ROUND(N451*0.2,2)</f>
        <v>165822.32</v>
      </c>
      <c r="AP452" s="212"/>
      <c r="AR452" s="212"/>
      <c r="AS452" s="223" t="s">
        <v>401</v>
      </c>
    </row>
    <row r="453" spans="1:50" s="175" customFormat="1" ht="15" x14ac:dyDescent="0.25">
      <c r="A453" s="272"/>
      <c r="B453" s="279"/>
      <c r="C453" s="329" t="s">
        <v>402</v>
      </c>
      <c r="D453" s="329"/>
      <c r="E453" s="329"/>
      <c r="F453" s="329"/>
      <c r="G453" s="329"/>
      <c r="H453" s="329"/>
      <c r="I453" s="329"/>
      <c r="J453" s="329"/>
      <c r="K453" s="329"/>
      <c r="L453" s="280">
        <f>L451+L452</f>
        <v>53027.901267437352</v>
      </c>
      <c r="M453" s="281"/>
      <c r="N453" s="282">
        <f>N451+N452</f>
        <v>994933.93007872114</v>
      </c>
      <c r="AP453" s="212"/>
      <c r="AR453" s="212"/>
      <c r="AT453" s="212" t="s">
        <v>402</v>
      </c>
    </row>
    <row r="454" spans="1:50" s="175" customFormat="1" ht="13.5" hidden="1" customHeight="1" x14ac:dyDescent="0.25">
      <c r="B454" s="263"/>
      <c r="C454" s="261"/>
      <c r="D454" s="261"/>
      <c r="E454" s="261"/>
      <c r="F454" s="261"/>
      <c r="G454" s="261"/>
      <c r="H454" s="261"/>
      <c r="I454" s="261"/>
      <c r="J454" s="261"/>
      <c r="K454" s="261"/>
      <c r="L454" s="280"/>
      <c r="M454" s="283"/>
      <c r="N454" s="284"/>
    </row>
    <row r="455" spans="1:50" s="175" customFormat="1" ht="26.25" customHeight="1" x14ac:dyDescent="0.25">
      <c r="A455" s="285"/>
      <c r="B455" s="286"/>
      <c r="C455" s="286"/>
      <c r="D455" s="286"/>
      <c r="E455" s="286"/>
      <c r="F455" s="286"/>
      <c r="G455" s="286"/>
      <c r="H455" s="286"/>
      <c r="I455" s="286"/>
      <c r="J455" s="286"/>
      <c r="K455" s="286"/>
      <c r="L455" s="286"/>
      <c r="M455" s="286"/>
      <c r="N455" s="286"/>
    </row>
    <row r="456" spans="1:50" s="179" customFormat="1" ht="15" x14ac:dyDescent="0.25">
      <c r="A456" s="177"/>
      <c r="B456" s="287" t="s">
        <v>403</v>
      </c>
      <c r="C456" s="330"/>
      <c r="D456" s="330"/>
      <c r="E456" s="330"/>
      <c r="F456" s="330"/>
      <c r="G456" s="330"/>
      <c r="H456" s="331"/>
      <c r="I456" s="331"/>
      <c r="J456" s="331"/>
      <c r="K456" s="331"/>
      <c r="L456" s="331"/>
      <c r="M456" s="175"/>
      <c r="N456" s="175"/>
      <c r="O456" s="175"/>
      <c r="P456" s="175"/>
      <c r="Q456" s="175"/>
      <c r="R456" s="175"/>
      <c r="S456" s="175"/>
      <c r="T456" s="175"/>
      <c r="U456" s="175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 t="s">
        <v>125</v>
      </c>
      <c r="AV456" s="183" t="s">
        <v>125</v>
      </c>
      <c r="AW456" s="183"/>
      <c r="AX456" s="183"/>
    </row>
    <row r="457" spans="1:50" s="288" customFormat="1" ht="16.5" customHeight="1" x14ac:dyDescent="0.25">
      <c r="A457" s="181"/>
      <c r="B457" s="287"/>
      <c r="C457" s="327" t="s">
        <v>404</v>
      </c>
      <c r="D457" s="327"/>
      <c r="E457" s="327"/>
      <c r="F457" s="327"/>
      <c r="G457" s="327"/>
      <c r="H457" s="327"/>
      <c r="I457" s="327"/>
      <c r="J457" s="327"/>
      <c r="K457" s="327"/>
      <c r="L457" s="327"/>
      <c r="V457" s="289"/>
      <c r="W457" s="289"/>
      <c r="X457" s="289"/>
      <c r="Y457" s="289"/>
      <c r="Z457" s="289"/>
      <c r="AA457" s="289"/>
      <c r="AB457" s="289"/>
      <c r="AC457" s="289"/>
      <c r="AD457" s="289"/>
      <c r="AE457" s="289"/>
      <c r="AF457" s="289"/>
      <c r="AG457" s="289"/>
      <c r="AH457" s="289"/>
      <c r="AI457" s="289"/>
      <c r="AJ457" s="289"/>
      <c r="AK457" s="289"/>
      <c r="AL457" s="289"/>
      <c r="AM457" s="289"/>
      <c r="AN457" s="289"/>
      <c r="AO457" s="289"/>
      <c r="AP457" s="289"/>
      <c r="AQ457" s="289"/>
      <c r="AR457" s="289"/>
      <c r="AS457" s="289"/>
      <c r="AT457" s="289"/>
      <c r="AU457" s="289"/>
      <c r="AV457" s="289"/>
      <c r="AW457" s="289"/>
      <c r="AX457" s="289"/>
    </row>
    <row r="458" spans="1:50" s="179" customFormat="1" ht="15" x14ac:dyDescent="0.25">
      <c r="A458" s="177"/>
      <c r="B458" s="287" t="s">
        <v>405</v>
      </c>
      <c r="C458" s="330"/>
      <c r="D458" s="330"/>
      <c r="E458" s="330"/>
      <c r="F458" s="330"/>
      <c r="G458" s="330"/>
      <c r="H458" s="331"/>
      <c r="I458" s="331"/>
      <c r="J458" s="331"/>
      <c r="K458" s="331"/>
      <c r="L458" s="331"/>
      <c r="M458" s="175"/>
      <c r="N458" s="175"/>
      <c r="O458" s="175"/>
      <c r="P458" s="175"/>
      <c r="Q458" s="175"/>
      <c r="R458" s="175"/>
      <c r="S458" s="175"/>
      <c r="T458" s="175"/>
      <c r="U458" s="175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 t="s">
        <v>125</v>
      </c>
      <c r="AX458" s="183" t="s">
        <v>125</v>
      </c>
    </row>
    <row r="459" spans="1:50" s="288" customFormat="1" ht="16.5" customHeight="1" x14ac:dyDescent="0.25">
      <c r="A459" s="181"/>
      <c r="C459" s="327" t="s">
        <v>404</v>
      </c>
      <c r="D459" s="327"/>
      <c r="E459" s="327"/>
      <c r="F459" s="327"/>
      <c r="G459" s="327"/>
      <c r="H459" s="327"/>
      <c r="I459" s="327"/>
      <c r="J459" s="327"/>
      <c r="K459" s="327"/>
      <c r="L459" s="327"/>
      <c r="V459" s="289"/>
      <c r="W459" s="289"/>
      <c r="X459" s="289"/>
      <c r="Y459" s="289"/>
      <c r="Z459" s="289"/>
      <c r="AA459" s="289"/>
      <c r="AB459" s="289"/>
      <c r="AC459" s="289"/>
      <c r="AD459" s="289"/>
      <c r="AE459" s="289"/>
      <c r="AF459" s="289"/>
      <c r="AG459" s="289"/>
      <c r="AH459" s="289"/>
      <c r="AI459" s="289"/>
      <c r="AJ459" s="289"/>
      <c r="AK459" s="289"/>
      <c r="AL459" s="289"/>
      <c r="AM459" s="289"/>
      <c r="AN459" s="289"/>
      <c r="AO459" s="289"/>
      <c r="AP459" s="289"/>
      <c r="AQ459" s="289"/>
      <c r="AR459" s="289"/>
      <c r="AS459" s="289"/>
      <c r="AT459" s="289"/>
      <c r="AU459" s="289"/>
      <c r="AV459" s="289"/>
      <c r="AW459" s="289"/>
      <c r="AX459" s="289"/>
    </row>
    <row r="460" spans="1:50" s="179" customFormat="1" ht="19.5" customHeight="1" x14ac:dyDescent="0.2">
      <c r="A460" s="177"/>
      <c r="C460" s="290"/>
      <c r="D460" s="290"/>
      <c r="E460" s="290"/>
      <c r="F460" s="290"/>
      <c r="G460" s="290"/>
      <c r="H460" s="290"/>
      <c r="I460" s="290"/>
      <c r="J460" s="290"/>
      <c r="K460" s="290"/>
      <c r="L460" s="290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</row>
    <row r="461" spans="1:50" s="175" customFormat="1" ht="22.5" customHeight="1" x14ac:dyDescent="0.25">
      <c r="A461" s="328" t="s">
        <v>406</v>
      </c>
      <c r="B461" s="328"/>
      <c r="C461" s="328"/>
      <c r="D461" s="328"/>
      <c r="E461" s="328"/>
      <c r="F461" s="328"/>
      <c r="G461" s="328"/>
      <c r="H461" s="328"/>
      <c r="I461" s="328"/>
      <c r="J461" s="328"/>
      <c r="K461" s="328"/>
      <c r="L461" s="328"/>
      <c r="M461" s="328"/>
      <c r="N461" s="328"/>
      <c r="O461" s="264"/>
      <c r="P461" s="264"/>
    </row>
    <row r="462" spans="1:50" s="175" customFormat="1" ht="12.75" customHeight="1" x14ac:dyDescent="0.25">
      <c r="A462" s="328" t="s">
        <v>407</v>
      </c>
      <c r="B462" s="328"/>
      <c r="C462" s="328"/>
      <c r="D462" s="328"/>
      <c r="E462" s="328"/>
      <c r="F462" s="328"/>
      <c r="G462" s="328"/>
      <c r="H462" s="328"/>
      <c r="I462" s="328"/>
      <c r="J462" s="328"/>
      <c r="K462" s="328"/>
      <c r="L462" s="328"/>
      <c r="M462" s="328"/>
      <c r="N462" s="328"/>
      <c r="O462" s="264"/>
      <c r="P462" s="264"/>
    </row>
    <row r="463" spans="1:50" s="175" customFormat="1" ht="12.75" customHeight="1" x14ac:dyDescent="0.25">
      <c r="A463" s="328" t="s">
        <v>408</v>
      </c>
      <c r="B463" s="328"/>
      <c r="C463" s="328"/>
      <c r="D463" s="328"/>
      <c r="E463" s="328"/>
      <c r="F463" s="328"/>
      <c r="G463" s="328"/>
      <c r="H463" s="328"/>
      <c r="I463" s="328"/>
      <c r="J463" s="328"/>
      <c r="K463" s="328"/>
      <c r="L463" s="328"/>
      <c r="M463" s="328"/>
      <c r="N463" s="328"/>
      <c r="O463" s="264"/>
      <c r="P463" s="264"/>
    </row>
    <row r="464" spans="1:50" s="175" customFormat="1" ht="19.5" customHeight="1" x14ac:dyDescent="0.25"/>
    <row r="465" spans="2:6" s="175" customFormat="1" ht="15" x14ac:dyDescent="0.25">
      <c r="B465" s="291"/>
      <c r="D465" s="291"/>
      <c r="F465" s="291"/>
    </row>
  </sheetData>
  <mergeCells count="4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2:E112"/>
    <mergeCell ref="C113:N113"/>
    <mergeCell ref="C114:N114"/>
    <mergeCell ref="C103:N103"/>
    <mergeCell ref="C104:N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N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N128"/>
    <mergeCell ref="C129:N129"/>
    <mergeCell ref="C130:N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N142"/>
    <mergeCell ref="C143:N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69:E169"/>
    <mergeCell ref="C170:E170"/>
    <mergeCell ref="A171:N171"/>
    <mergeCell ref="C172:E172"/>
    <mergeCell ref="C173:N173"/>
    <mergeCell ref="C174:N174"/>
    <mergeCell ref="C163:E163"/>
    <mergeCell ref="A164:N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C177:E177"/>
    <mergeCell ref="C178:E178"/>
    <mergeCell ref="C179:E179"/>
    <mergeCell ref="C180:E180"/>
    <mergeCell ref="C193:E193"/>
    <mergeCell ref="C194:N194"/>
    <mergeCell ref="C195:N195"/>
    <mergeCell ref="C196:N196"/>
    <mergeCell ref="C197:E197"/>
    <mergeCell ref="C198:E198"/>
    <mergeCell ref="C187:E187"/>
    <mergeCell ref="C188:N188"/>
    <mergeCell ref="C189:N189"/>
    <mergeCell ref="C190:N190"/>
    <mergeCell ref="C191:N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N230"/>
    <mergeCell ref="C231:N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41:E241"/>
    <mergeCell ref="C242:E242"/>
    <mergeCell ref="C243:E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53:N253"/>
    <mergeCell ref="C254:E254"/>
    <mergeCell ref="C255:E255"/>
    <mergeCell ref="C256:E256"/>
    <mergeCell ref="C257:E257"/>
    <mergeCell ref="C258:E258"/>
    <mergeCell ref="C247:N247"/>
    <mergeCell ref="C248:N248"/>
    <mergeCell ref="C249:E249"/>
    <mergeCell ref="C250:E250"/>
    <mergeCell ref="C251:N251"/>
    <mergeCell ref="C252:N252"/>
    <mergeCell ref="C265:E265"/>
    <mergeCell ref="C266:N266"/>
    <mergeCell ref="C267:N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A264:N264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A283:N283"/>
    <mergeCell ref="C284:E284"/>
    <mergeCell ref="C285:N285"/>
    <mergeCell ref="C286:N286"/>
    <mergeCell ref="C287:N287"/>
    <mergeCell ref="C288:E288"/>
    <mergeCell ref="C301:N301"/>
    <mergeCell ref="C302:N302"/>
    <mergeCell ref="C303:N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N300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25:N325"/>
    <mergeCell ref="C326:N326"/>
    <mergeCell ref="C327:N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N349"/>
    <mergeCell ref="C350:N350"/>
    <mergeCell ref="C351:E351"/>
    <mergeCell ref="C352:E352"/>
    <mergeCell ref="C353:E353"/>
    <mergeCell ref="C354:E354"/>
    <mergeCell ref="C343:N343"/>
    <mergeCell ref="C344:N344"/>
    <mergeCell ref="C345:N345"/>
    <mergeCell ref="C346:N346"/>
    <mergeCell ref="C347:E347"/>
    <mergeCell ref="C348:E348"/>
    <mergeCell ref="C361:E361"/>
    <mergeCell ref="C362:N362"/>
    <mergeCell ref="C363:N363"/>
    <mergeCell ref="C364:N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N377"/>
    <mergeCell ref="C378:N378"/>
    <mergeCell ref="C367:E367"/>
    <mergeCell ref="C368:E368"/>
    <mergeCell ref="C369:E369"/>
    <mergeCell ref="C370:E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E383"/>
    <mergeCell ref="C384:E384"/>
    <mergeCell ref="C397:N397"/>
    <mergeCell ref="C398:E398"/>
    <mergeCell ref="C399:E399"/>
    <mergeCell ref="C400:E400"/>
    <mergeCell ref="C401:E401"/>
    <mergeCell ref="C402:E402"/>
    <mergeCell ref="C391:E391"/>
    <mergeCell ref="C392:E392"/>
    <mergeCell ref="C393:N393"/>
    <mergeCell ref="C394:E394"/>
    <mergeCell ref="C395:E395"/>
    <mergeCell ref="C396:N396"/>
    <mergeCell ref="C409:N409"/>
    <mergeCell ref="C410:N410"/>
    <mergeCell ref="C411:N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421:E421"/>
    <mergeCell ref="C422:E422"/>
    <mergeCell ref="C423:E423"/>
    <mergeCell ref="C424:N424"/>
    <mergeCell ref="C425:E425"/>
    <mergeCell ref="C428:K428"/>
    <mergeCell ref="C415:E415"/>
    <mergeCell ref="C416:E416"/>
    <mergeCell ref="C417:E417"/>
    <mergeCell ref="C418:E418"/>
    <mergeCell ref="C419:E419"/>
    <mergeCell ref="C420:E420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59:L459"/>
    <mergeCell ref="A461:N461"/>
    <mergeCell ref="A462:N462"/>
    <mergeCell ref="A463:N463"/>
    <mergeCell ref="C453:K453"/>
    <mergeCell ref="C456:G456"/>
    <mergeCell ref="H456:L456"/>
    <mergeCell ref="C457:L457"/>
    <mergeCell ref="C458:G458"/>
    <mergeCell ref="H458:L4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4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E4F-A30F-4792-93F4-338564AC9E0A}">
  <sheetPr filterMode="1">
    <pageSetUpPr fitToPage="1"/>
  </sheetPr>
  <dimension ref="A1:BA780"/>
  <sheetViews>
    <sheetView tabSelected="1" topLeftCell="A17" workbookViewId="0">
      <selection activeCell="G197" sqref="G197:G199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14062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9" width="101.140625" style="223" hidden="1" customWidth="1"/>
    <col min="50" max="50" width="58.7109375" style="223" hidden="1" customWidth="1"/>
    <col min="51" max="51" width="55.28515625" style="223" hidden="1" customWidth="1"/>
    <col min="52" max="52" width="58.7109375" style="223" hidden="1" customWidth="1"/>
    <col min="53" max="53" width="55.28515625" style="223" hidden="1" customWidth="1"/>
    <col min="54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348" t="s">
        <v>118</v>
      </c>
      <c r="H5" s="348"/>
      <c r="I5" s="348"/>
      <c r="J5" s="348"/>
      <c r="K5" s="348"/>
      <c r="L5" s="348"/>
      <c r="M5" s="348"/>
      <c r="N5" s="348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356" t="s">
        <v>120</v>
      </c>
      <c r="H6" s="356"/>
      <c r="I6" s="356"/>
      <c r="J6" s="356"/>
      <c r="K6" s="356"/>
      <c r="L6" s="356"/>
      <c r="M6" s="356"/>
      <c r="N6" s="356"/>
      <c r="V6" s="183" t="s">
        <v>120</v>
      </c>
    </row>
    <row r="7" spans="1:29" s="175" customFormat="1" ht="45" customHeight="1" x14ac:dyDescent="0.25">
      <c r="A7" s="355" t="s">
        <v>121</v>
      </c>
      <c r="B7" s="355"/>
      <c r="C7" s="355"/>
      <c r="D7" s="355"/>
      <c r="E7" s="355"/>
      <c r="F7" s="355"/>
      <c r="G7" s="356" t="s">
        <v>122</v>
      </c>
      <c r="H7" s="356"/>
      <c r="I7" s="356"/>
      <c r="J7" s="356"/>
      <c r="K7" s="356"/>
      <c r="L7" s="356"/>
      <c r="M7" s="356"/>
      <c r="N7" s="356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358" t="s">
        <v>123</v>
      </c>
      <c r="B8" s="358"/>
      <c r="C8" s="358"/>
      <c r="D8" s="358"/>
      <c r="E8" s="358"/>
      <c r="F8" s="358"/>
      <c r="G8" s="356"/>
      <c r="H8" s="356"/>
      <c r="I8" s="356"/>
      <c r="J8" s="356"/>
      <c r="K8" s="356"/>
      <c r="L8" s="356"/>
      <c r="M8" s="356"/>
      <c r="N8" s="356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355" t="s">
        <v>126</v>
      </c>
      <c r="B9" s="355"/>
      <c r="C9" s="355"/>
      <c r="D9" s="355"/>
      <c r="E9" s="355"/>
      <c r="F9" s="355"/>
      <c r="G9" s="356"/>
      <c r="H9" s="356"/>
      <c r="I9" s="356"/>
      <c r="J9" s="356"/>
      <c r="K9" s="356"/>
      <c r="L9" s="356"/>
      <c r="M9" s="356"/>
      <c r="N9" s="356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357" t="s">
        <v>127</v>
      </c>
      <c r="B10" s="357"/>
      <c r="C10" s="357"/>
      <c r="D10" s="357"/>
      <c r="E10" s="357"/>
      <c r="F10" s="357"/>
      <c r="G10" s="356" t="s">
        <v>128</v>
      </c>
      <c r="H10" s="356"/>
      <c r="I10" s="356"/>
      <c r="J10" s="356"/>
      <c r="K10" s="356"/>
      <c r="L10" s="356"/>
      <c r="M10" s="356"/>
      <c r="N10" s="356"/>
      <c r="Z10" s="183" t="s">
        <v>128</v>
      </c>
    </row>
    <row r="11" spans="1:29" s="175" customFormat="1" ht="15" x14ac:dyDescent="0.25">
      <c r="A11" s="357" t="s">
        <v>129</v>
      </c>
      <c r="B11" s="357"/>
      <c r="C11" s="357"/>
      <c r="D11" s="357"/>
      <c r="E11" s="357"/>
      <c r="F11" s="357"/>
      <c r="G11" s="356"/>
      <c r="H11" s="356"/>
      <c r="I11" s="356"/>
      <c r="J11" s="356"/>
      <c r="K11" s="356"/>
      <c r="L11" s="356"/>
      <c r="M11" s="356"/>
      <c r="N11" s="356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AB13" s="183" t="s">
        <v>125</v>
      </c>
    </row>
    <row r="14" spans="1:29" s="175" customFormat="1" ht="15" x14ac:dyDescent="0.25">
      <c r="A14" s="347" t="s">
        <v>130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352" t="s">
        <v>114</v>
      </c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AC16" s="183" t="s">
        <v>114</v>
      </c>
    </row>
    <row r="17" spans="1:31" s="175" customFormat="1" ht="15" x14ac:dyDescent="0.25">
      <c r="A17" s="347" t="s">
        <v>131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</row>
    <row r="18" spans="1:31" s="175" customFormat="1" ht="21" customHeight="1" x14ac:dyDescent="0.25">
      <c r="A18" s="353" t="s">
        <v>409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354" t="s">
        <v>114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AD20" s="183" t="s">
        <v>114</v>
      </c>
    </row>
    <row r="21" spans="1:31" s="175" customFormat="1" ht="12" customHeight="1" x14ac:dyDescent="0.25">
      <c r="A21" s="347" t="s">
        <v>133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348" t="s">
        <v>138</v>
      </c>
      <c r="C23" s="348"/>
      <c r="D23" s="348"/>
      <c r="E23" s="348"/>
      <c r="F23" s="348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349" t="s">
        <v>139</v>
      </c>
      <c r="C24" s="349"/>
      <c r="D24" s="349"/>
      <c r="E24" s="349"/>
      <c r="F24" s="349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350" t="s">
        <v>141</v>
      </c>
      <c r="E26" s="350"/>
      <c r="F26" s="350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2886.98</v>
      </c>
      <c r="D28" s="198" t="s">
        <v>410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3171.78</v>
      </c>
      <c r="D30" s="198" t="s">
        <v>411</v>
      </c>
      <c r="E30" s="199" t="s">
        <v>144</v>
      </c>
      <c r="G30" s="179" t="s">
        <v>148</v>
      </c>
      <c r="I30" s="179"/>
      <c r="J30" s="179"/>
      <c r="K30" s="179"/>
      <c r="L30" s="197">
        <v>672.88</v>
      </c>
      <c r="M30" s="205" t="s">
        <v>412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2.36</v>
      </c>
      <c r="D31" s="206" t="s">
        <v>413</v>
      </c>
      <c r="E31" s="199" t="s">
        <v>144</v>
      </c>
      <c r="G31" s="179" t="s">
        <v>152</v>
      </c>
      <c r="I31" s="179"/>
      <c r="J31" s="179"/>
      <c r="K31" s="179"/>
      <c r="L31" s="351">
        <v>1624.22</v>
      </c>
      <c r="M31" s="351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351">
        <v>320.62</v>
      </c>
      <c r="M32" s="351"/>
      <c r="N32" s="199" t="s">
        <v>153</v>
      </c>
    </row>
    <row r="33" spans="1:37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345" t="s">
        <v>157</v>
      </c>
      <c r="M33" s="345"/>
      <c r="N33" s="179"/>
    </row>
    <row r="34" spans="1:37" s="175" customFormat="1" ht="7.5" customHeight="1" x14ac:dyDescent="0.25">
      <c r="A34" s="207"/>
    </row>
    <row r="35" spans="1:37" s="175" customFormat="1" ht="23.25" customHeight="1" x14ac:dyDescent="0.25">
      <c r="A35" s="346" t="s">
        <v>0</v>
      </c>
      <c r="B35" s="340" t="s">
        <v>158</v>
      </c>
      <c r="C35" s="340" t="s">
        <v>159</v>
      </c>
      <c r="D35" s="340"/>
      <c r="E35" s="340"/>
      <c r="F35" s="340" t="s">
        <v>160</v>
      </c>
      <c r="G35" s="340" t="s">
        <v>161</v>
      </c>
      <c r="H35" s="340"/>
      <c r="I35" s="340"/>
      <c r="J35" s="340" t="s">
        <v>162</v>
      </c>
      <c r="K35" s="340"/>
      <c r="L35" s="340"/>
      <c r="M35" s="340" t="s">
        <v>163</v>
      </c>
      <c r="N35" s="340" t="s">
        <v>164</v>
      </c>
    </row>
    <row r="36" spans="1:37" s="175" customFormat="1" ht="28.5" hidden="1" customHeight="1" x14ac:dyDescent="0.25">
      <c r="A36" s="346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37" s="175" customFormat="1" ht="22.5" hidden="1" x14ac:dyDescent="0.25">
      <c r="A37" s="346"/>
      <c r="B37" s="340"/>
      <c r="C37" s="340"/>
      <c r="D37" s="340"/>
      <c r="E37" s="340"/>
      <c r="F37" s="340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340"/>
      <c r="N37" s="340"/>
    </row>
    <row r="38" spans="1:37" s="175" customFormat="1" ht="15" hidden="1" x14ac:dyDescent="0.25">
      <c r="A38" s="209">
        <v>1</v>
      </c>
      <c r="B38" s="210">
        <v>2</v>
      </c>
      <c r="C38" s="341">
        <v>3</v>
      </c>
      <c r="D38" s="341"/>
      <c r="E38" s="341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7" s="175" customFormat="1" ht="15" hidden="1" x14ac:dyDescent="0.25">
      <c r="A39" s="342" t="s">
        <v>414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4"/>
      <c r="AF39" s="211" t="s">
        <v>414</v>
      </c>
    </row>
    <row r="40" spans="1:37" s="175" customFormat="1" ht="15" hidden="1" x14ac:dyDescent="0.25">
      <c r="A40" s="337" t="s">
        <v>170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9"/>
      <c r="AF40" s="211"/>
      <c r="AG40" s="212" t="s">
        <v>170</v>
      </c>
    </row>
    <row r="41" spans="1:37" s="175" customFormat="1" ht="34.5" hidden="1" x14ac:dyDescent="0.25">
      <c r="A41" s="213" t="s">
        <v>62</v>
      </c>
      <c r="B41" s="214" t="s">
        <v>415</v>
      </c>
      <c r="C41" s="333" t="s">
        <v>416</v>
      </c>
      <c r="D41" s="333"/>
      <c r="E41" s="333"/>
      <c r="F41" s="215" t="s">
        <v>58</v>
      </c>
      <c r="G41" s="216">
        <v>32.97</v>
      </c>
      <c r="H41" s="217">
        <v>1</v>
      </c>
      <c r="I41" s="218">
        <v>32.97</v>
      </c>
      <c r="J41" s="219"/>
      <c r="K41" s="216"/>
      <c r="L41" s="219"/>
      <c r="M41" s="216"/>
      <c r="N41" s="220"/>
      <c r="AF41" s="211"/>
      <c r="AG41" s="212"/>
      <c r="AH41" s="212" t="s">
        <v>416</v>
      </c>
    </row>
    <row r="42" spans="1:37" s="175" customFormat="1" ht="15" hidden="1" x14ac:dyDescent="0.25">
      <c r="A42" s="221"/>
      <c r="B42" s="222"/>
      <c r="C42" s="332" t="s">
        <v>417</v>
      </c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4"/>
      <c r="AF42" s="211"/>
      <c r="AG42" s="212"/>
      <c r="AH42" s="212"/>
      <c r="AI42" s="223" t="s">
        <v>417</v>
      </c>
    </row>
    <row r="43" spans="1:37" s="175" customFormat="1" ht="22.5" hidden="1" x14ac:dyDescent="0.25">
      <c r="A43" s="224"/>
      <c r="B43" s="225" t="s">
        <v>418</v>
      </c>
      <c r="C43" s="328" t="s">
        <v>419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36"/>
      <c r="AF43" s="211"/>
      <c r="AG43" s="212"/>
      <c r="AH43" s="212"/>
      <c r="AJ43" s="223" t="s">
        <v>419</v>
      </c>
    </row>
    <row r="44" spans="1:37" s="175" customFormat="1" ht="68.25" hidden="1" x14ac:dyDescent="0.25">
      <c r="A44" s="224"/>
      <c r="B44" s="225" t="s">
        <v>175</v>
      </c>
      <c r="C44" s="328" t="s">
        <v>176</v>
      </c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36"/>
      <c r="AF44" s="211"/>
      <c r="AG44" s="212"/>
      <c r="AH44" s="212"/>
      <c r="AJ44" s="223" t="s">
        <v>176</v>
      </c>
    </row>
    <row r="45" spans="1:37" s="175" customFormat="1" ht="15" hidden="1" x14ac:dyDescent="0.25">
      <c r="A45" s="226"/>
      <c r="B45" s="225" t="s">
        <v>62</v>
      </c>
      <c r="C45" s="332" t="s">
        <v>177</v>
      </c>
      <c r="D45" s="332"/>
      <c r="E45" s="332"/>
      <c r="F45" s="227"/>
      <c r="G45" s="228"/>
      <c r="H45" s="228"/>
      <c r="I45" s="228"/>
      <c r="J45" s="229">
        <v>107.36</v>
      </c>
      <c r="K45" s="259">
        <v>0.80500000000000005</v>
      </c>
      <c r="L45" s="232">
        <v>2849.43</v>
      </c>
      <c r="M45" s="230">
        <v>46.99</v>
      </c>
      <c r="N45" s="231">
        <v>133894.72</v>
      </c>
      <c r="AF45" s="211"/>
      <c r="AG45" s="212"/>
      <c r="AH45" s="212"/>
      <c r="AK45" s="223" t="s">
        <v>177</v>
      </c>
    </row>
    <row r="46" spans="1:37" s="175" customFormat="1" ht="15" hidden="1" x14ac:dyDescent="0.25">
      <c r="A46" s="226"/>
      <c r="B46" s="225" t="s">
        <v>178</v>
      </c>
      <c r="C46" s="332" t="s">
        <v>179</v>
      </c>
      <c r="D46" s="332"/>
      <c r="E46" s="332"/>
      <c r="F46" s="227"/>
      <c r="G46" s="228"/>
      <c r="H46" s="228"/>
      <c r="I46" s="228"/>
      <c r="J46" s="229">
        <v>412.55</v>
      </c>
      <c r="K46" s="259">
        <v>0.80500000000000005</v>
      </c>
      <c r="L46" s="232">
        <v>10949.43</v>
      </c>
      <c r="M46" s="230">
        <v>14.01</v>
      </c>
      <c r="N46" s="231">
        <v>153401.51</v>
      </c>
      <c r="AF46" s="211"/>
      <c r="AG46" s="212"/>
      <c r="AH46" s="212"/>
      <c r="AK46" s="223" t="s">
        <v>179</v>
      </c>
    </row>
    <row r="47" spans="1:37" s="175" customFormat="1" ht="15" hidden="1" x14ac:dyDescent="0.25">
      <c r="A47" s="226"/>
      <c r="B47" s="225" t="s">
        <v>180</v>
      </c>
      <c r="C47" s="332" t="s">
        <v>181</v>
      </c>
      <c r="D47" s="332"/>
      <c r="E47" s="332"/>
      <c r="F47" s="227"/>
      <c r="G47" s="228"/>
      <c r="H47" s="228"/>
      <c r="I47" s="228"/>
      <c r="J47" s="229">
        <v>47.18</v>
      </c>
      <c r="K47" s="259">
        <v>0.80500000000000005</v>
      </c>
      <c r="L47" s="232">
        <v>1252.2</v>
      </c>
      <c r="M47" s="230">
        <v>46.99</v>
      </c>
      <c r="N47" s="231">
        <v>58840.88</v>
      </c>
      <c r="AF47" s="211"/>
      <c r="AG47" s="212"/>
      <c r="AH47" s="212"/>
      <c r="AK47" s="223" t="s">
        <v>181</v>
      </c>
    </row>
    <row r="48" spans="1:37" s="175" customFormat="1" ht="15" hidden="1" x14ac:dyDescent="0.25">
      <c r="A48" s="226"/>
      <c r="B48" s="225" t="s">
        <v>182</v>
      </c>
      <c r="C48" s="332" t="s">
        <v>183</v>
      </c>
      <c r="D48" s="332"/>
      <c r="E48" s="332"/>
      <c r="F48" s="227"/>
      <c r="G48" s="228"/>
      <c r="H48" s="228"/>
      <c r="I48" s="228"/>
      <c r="J48" s="229">
        <v>141.33000000000001</v>
      </c>
      <c r="K48" s="243">
        <v>0</v>
      </c>
      <c r="L48" s="229">
        <v>0</v>
      </c>
      <c r="M48" s="230">
        <v>8.75</v>
      </c>
      <c r="N48" s="237"/>
      <c r="AF48" s="211"/>
      <c r="AG48" s="212"/>
      <c r="AH48" s="212"/>
      <c r="AK48" s="223" t="s">
        <v>183</v>
      </c>
    </row>
    <row r="49" spans="1:40" s="175" customFormat="1" ht="15" hidden="1" x14ac:dyDescent="0.25">
      <c r="A49" s="234"/>
      <c r="B49" s="225"/>
      <c r="C49" s="332" t="s">
        <v>184</v>
      </c>
      <c r="D49" s="332"/>
      <c r="E49" s="332"/>
      <c r="F49" s="227" t="s">
        <v>185</v>
      </c>
      <c r="G49" s="230">
        <v>11.16</v>
      </c>
      <c r="H49" s="259">
        <v>0.80500000000000005</v>
      </c>
      <c r="I49" s="253">
        <v>296.19588599999997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184</v>
      </c>
    </row>
    <row r="50" spans="1:40" s="175" customFormat="1" ht="15" hidden="1" x14ac:dyDescent="0.25">
      <c r="A50" s="234"/>
      <c r="B50" s="225"/>
      <c r="C50" s="332" t="s">
        <v>186</v>
      </c>
      <c r="D50" s="332"/>
      <c r="E50" s="332"/>
      <c r="F50" s="227" t="s">
        <v>185</v>
      </c>
      <c r="G50" s="230">
        <v>3.51</v>
      </c>
      <c r="H50" s="259">
        <v>0.80500000000000005</v>
      </c>
      <c r="I50" s="256">
        <v>93.158383499999999</v>
      </c>
      <c r="J50" s="236"/>
      <c r="K50" s="228"/>
      <c r="L50" s="236"/>
      <c r="M50" s="228"/>
      <c r="N50" s="237"/>
      <c r="AF50" s="211"/>
      <c r="AG50" s="212"/>
      <c r="AH50" s="212"/>
      <c r="AL50" s="223" t="s">
        <v>186</v>
      </c>
    </row>
    <row r="51" spans="1:40" s="175" customFormat="1" ht="15" hidden="1" x14ac:dyDescent="0.25">
      <c r="A51" s="226"/>
      <c r="B51" s="225"/>
      <c r="C51" s="335" t="s">
        <v>187</v>
      </c>
      <c r="D51" s="335"/>
      <c r="E51" s="335"/>
      <c r="F51" s="238"/>
      <c r="G51" s="239"/>
      <c r="H51" s="239"/>
      <c r="I51" s="239"/>
      <c r="J51" s="241">
        <v>661.24</v>
      </c>
      <c r="K51" s="239"/>
      <c r="L51" s="240">
        <v>13798.86</v>
      </c>
      <c r="M51" s="239"/>
      <c r="N51" s="242">
        <v>287296.23</v>
      </c>
      <c r="AF51" s="211"/>
      <c r="AG51" s="212"/>
      <c r="AH51" s="212"/>
      <c r="AM51" s="223" t="s">
        <v>187</v>
      </c>
    </row>
    <row r="52" spans="1:40" s="175" customFormat="1" ht="15" hidden="1" x14ac:dyDescent="0.25">
      <c r="A52" s="234"/>
      <c r="B52" s="225"/>
      <c r="C52" s="332" t="s">
        <v>188</v>
      </c>
      <c r="D52" s="332"/>
      <c r="E52" s="332"/>
      <c r="F52" s="227"/>
      <c r="G52" s="228"/>
      <c r="H52" s="228"/>
      <c r="I52" s="228"/>
      <c r="J52" s="236"/>
      <c r="K52" s="228"/>
      <c r="L52" s="232">
        <v>4101.63</v>
      </c>
      <c r="M52" s="228"/>
      <c r="N52" s="231">
        <v>192735.6</v>
      </c>
      <c r="AF52" s="211"/>
      <c r="AG52" s="212"/>
      <c r="AH52" s="212"/>
      <c r="AL52" s="223" t="s">
        <v>188</v>
      </c>
    </row>
    <row r="53" spans="1:40" s="175" customFormat="1" ht="22.5" hidden="1" x14ac:dyDescent="0.25">
      <c r="A53" s="234"/>
      <c r="B53" s="225" t="s">
        <v>230</v>
      </c>
      <c r="C53" s="332" t="s">
        <v>231</v>
      </c>
      <c r="D53" s="332"/>
      <c r="E53" s="332"/>
      <c r="F53" s="227" t="s">
        <v>191</v>
      </c>
      <c r="G53" s="243">
        <v>93</v>
      </c>
      <c r="H53" s="228"/>
      <c r="I53" s="243">
        <v>93</v>
      </c>
      <c r="J53" s="236"/>
      <c r="K53" s="228"/>
      <c r="L53" s="232">
        <v>3814.52</v>
      </c>
      <c r="M53" s="228"/>
      <c r="N53" s="231">
        <v>179244.11</v>
      </c>
      <c r="AF53" s="211"/>
      <c r="AG53" s="212"/>
      <c r="AH53" s="212"/>
      <c r="AL53" s="223" t="s">
        <v>231</v>
      </c>
    </row>
    <row r="54" spans="1:40" s="175" customFormat="1" ht="45" hidden="1" x14ac:dyDescent="0.25">
      <c r="A54" s="234"/>
      <c r="B54" s="225" t="s">
        <v>232</v>
      </c>
      <c r="C54" s="332" t="s">
        <v>233</v>
      </c>
      <c r="D54" s="332"/>
      <c r="E54" s="332"/>
      <c r="F54" s="227" t="s">
        <v>191</v>
      </c>
      <c r="G54" s="243">
        <v>62</v>
      </c>
      <c r="H54" s="230">
        <v>0.85</v>
      </c>
      <c r="I54" s="244">
        <v>52.7</v>
      </c>
      <c r="J54" s="236"/>
      <c r="K54" s="228"/>
      <c r="L54" s="232">
        <v>2161.56</v>
      </c>
      <c r="M54" s="228"/>
      <c r="N54" s="231">
        <v>101571.66</v>
      </c>
      <c r="AF54" s="211"/>
      <c r="AG54" s="212"/>
      <c r="AH54" s="212"/>
      <c r="AL54" s="223" t="s">
        <v>233</v>
      </c>
    </row>
    <row r="55" spans="1:40" s="175" customFormat="1" ht="15" hidden="1" x14ac:dyDescent="0.25">
      <c r="A55" s="245"/>
      <c r="B55" s="246"/>
      <c r="C55" s="333" t="s">
        <v>194</v>
      </c>
      <c r="D55" s="333"/>
      <c r="E55" s="333"/>
      <c r="F55" s="215"/>
      <c r="G55" s="216"/>
      <c r="H55" s="216"/>
      <c r="I55" s="216"/>
      <c r="J55" s="219"/>
      <c r="K55" s="216"/>
      <c r="L55" s="250">
        <v>19774.939999999999</v>
      </c>
      <c r="M55" s="239"/>
      <c r="N55" s="248">
        <v>568112</v>
      </c>
      <c r="AF55" s="211"/>
      <c r="AG55" s="212"/>
      <c r="AH55" s="212"/>
      <c r="AN55" s="212" t="s">
        <v>194</v>
      </c>
    </row>
    <row r="56" spans="1:40" s="175" customFormat="1" ht="15" hidden="1" x14ac:dyDescent="0.25">
      <c r="A56" s="213" t="s">
        <v>178</v>
      </c>
      <c r="B56" s="214" t="s">
        <v>211</v>
      </c>
      <c r="C56" s="333" t="s">
        <v>212</v>
      </c>
      <c r="D56" s="333"/>
      <c r="E56" s="333"/>
      <c r="F56" s="215" t="s">
        <v>208</v>
      </c>
      <c r="G56" s="216">
        <v>0.19220000000000001</v>
      </c>
      <c r="H56" s="217">
        <v>1</v>
      </c>
      <c r="I56" s="255">
        <v>0.19220000000000001</v>
      </c>
      <c r="J56" s="219"/>
      <c r="K56" s="216"/>
      <c r="L56" s="219"/>
      <c r="M56" s="216"/>
      <c r="N56" s="220"/>
      <c r="AF56" s="211"/>
      <c r="AG56" s="212"/>
      <c r="AH56" s="212" t="s">
        <v>212</v>
      </c>
      <c r="AN56" s="212"/>
    </row>
    <row r="57" spans="1:40" s="175" customFormat="1" ht="15" hidden="1" x14ac:dyDescent="0.25">
      <c r="A57" s="221"/>
      <c r="B57" s="222"/>
      <c r="C57" s="332" t="s">
        <v>420</v>
      </c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4"/>
      <c r="AF57" s="211"/>
      <c r="AG57" s="212"/>
      <c r="AH57" s="212"/>
      <c r="AI57" s="223" t="s">
        <v>420</v>
      </c>
      <c r="AN57" s="212"/>
    </row>
    <row r="58" spans="1:40" s="175" customFormat="1" ht="68.25" hidden="1" x14ac:dyDescent="0.25">
      <c r="A58" s="224"/>
      <c r="B58" s="225" t="s">
        <v>175</v>
      </c>
      <c r="C58" s="328" t="s">
        <v>176</v>
      </c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36"/>
      <c r="AF58" s="211"/>
      <c r="AG58" s="212"/>
      <c r="AH58" s="212"/>
      <c r="AJ58" s="223" t="s">
        <v>176</v>
      </c>
      <c r="AN58" s="212"/>
    </row>
    <row r="59" spans="1:40" s="175" customFormat="1" ht="15" hidden="1" x14ac:dyDescent="0.25">
      <c r="A59" s="226"/>
      <c r="B59" s="225" t="s">
        <v>62</v>
      </c>
      <c r="C59" s="332" t="s">
        <v>177</v>
      </c>
      <c r="D59" s="332"/>
      <c r="E59" s="332"/>
      <c r="F59" s="227"/>
      <c r="G59" s="228"/>
      <c r="H59" s="228"/>
      <c r="I59" s="228"/>
      <c r="J59" s="229">
        <v>103.12</v>
      </c>
      <c r="K59" s="230">
        <v>1.1499999999999999</v>
      </c>
      <c r="L59" s="229">
        <v>22.79</v>
      </c>
      <c r="M59" s="230">
        <v>46.99</v>
      </c>
      <c r="N59" s="231">
        <v>1070.9000000000001</v>
      </c>
      <c r="AF59" s="211"/>
      <c r="AG59" s="212"/>
      <c r="AH59" s="212"/>
      <c r="AK59" s="223" t="s">
        <v>177</v>
      </c>
      <c r="AN59" s="212"/>
    </row>
    <row r="60" spans="1:40" s="175" customFormat="1" ht="15" hidden="1" x14ac:dyDescent="0.25">
      <c r="A60" s="226"/>
      <c r="B60" s="225" t="s">
        <v>178</v>
      </c>
      <c r="C60" s="332" t="s">
        <v>179</v>
      </c>
      <c r="D60" s="332"/>
      <c r="E60" s="332"/>
      <c r="F60" s="227"/>
      <c r="G60" s="228"/>
      <c r="H60" s="228"/>
      <c r="I60" s="228"/>
      <c r="J60" s="229">
        <v>407.65</v>
      </c>
      <c r="K60" s="230">
        <v>1.1499999999999999</v>
      </c>
      <c r="L60" s="229">
        <v>90.1</v>
      </c>
      <c r="M60" s="230">
        <v>14.01</v>
      </c>
      <c r="N60" s="231">
        <v>1262.3</v>
      </c>
      <c r="AF60" s="211"/>
      <c r="AG60" s="212"/>
      <c r="AH60" s="212"/>
      <c r="AK60" s="223" t="s">
        <v>179</v>
      </c>
      <c r="AN60" s="212"/>
    </row>
    <row r="61" spans="1:40" s="175" customFormat="1" ht="15" hidden="1" x14ac:dyDescent="0.25">
      <c r="A61" s="226"/>
      <c r="B61" s="225" t="s">
        <v>180</v>
      </c>
      <c r="C61" s="332" t="s">
        <v>181</v>
      </c>
      <c r="D61" s="332"/>
      <c r="E61" s="332"/>
      <c r="F61" s="227"/>
      <c r="G61" s="228"/>
      <c r="H61" s="228"/>
      <c r="I61" s="228"/>
      <c r="J61" s="229">
        <v>50.3</v>
      </c>
      <c r="K61" s="230">
        <v>1.1499999999999999</v>
      </c>
      <c r="L61" s="229">
        <v>11.12</v>
      </c>
      <c r="M61" s="230">
        <v>46.99</v>
      </c>
      <c r="N61" s="233">
        <v>522.53</v>
      </c>
      <c r="AF61" s="211"/>
      <c r="AG61" s="212"/>
      <c r="AH61" s="212"/>
      <c r="AK61" s="223" t="s">
        <v>181</v>
      </c>
      <c r="AN61" s="212"/>
    </row>
    <row r="62" spans="1:40" s="175" customFormat="1" ht="15" hidden="1" x14ac:dyDescent="0.25">
      <c r="A62" s="234"/>
      <c r="B62" s="225"/>
      <c r="C62" s="332" t="s">
        <v>184</v>
      </c>
      <c r="D62" s="332"/>
      <c r="E62" s="332"/>
      <c r="F62" s="227" t="s">
        <v>185</v>
      </c>
      <c r="G62" s="230">
        <v>13.22</v>
      </c>
      <c r="H62" s="230">
        <v>1.1499999999999999</v>
      </c>
      <c r="I62" s="256">
        <v>2.9220166000000001</v>
      </c>
      <c r="J62" s="236"/>
      <c r="K62" s="228"/>
      <c r="L62" s="236"/>
      <c r="M62" s="228"/>
      <c r="N62" s="237"/>
      <c r="AF62" s="211"/>
      <c r="AG62" s="212"/>
      <c r="AH62" s="212"/>
      <c r="AL62" s="223" t="s">
        <v>184</v>
      </c>
      <c r="AN62" s="212"/>
    </row>
    <row r="63" spans="1:40" s="175" customFormat="1" ht="15" hidden="1" x14ac:dyDescent="0.25">
      <c r="A63" s="234"/>
      <c r="B63" s="225"/>
      <c r="C63" s="332" t="s">
        <v>186</v>
      </c>
      <c r="D63" s="332"/>
      <c r="E63" s="332"/>
      <c r="F63" s="227" t="s">
        <v>185</v>
      </c>
      <c r="G63" s="230">
        <v>3.79</v>
      </c>
      <c r="H63" s="230">
        <v>1.1499999999999999</v>
      </c>
      <c r="I63" s="256">
        <v>0.83770370000000005</v>
      </c>
      <c r="J63" s="236"/>
      <c r="K63" s="228"/>
      <c r="L63" s="236"/>
      <c r="M63" s="228"/>
      <c r="N63" s="237"/>
      <c r="AF63" s="211"/>
      <c r="AG63" s="212"/>
      <c r="AH63" s="212"/>
      <c r="AL63" s="223" t="s">
        <v>186</v>
      </c>
      <c r="AN63" s="212"/>
    </row>
    <row r="64" spans="1:40" s="175" customFormat="1" ht="15" hidden="1" x14ac:dyDescent="0.25">
      <c r="A64" s="226"/>
      <c r="B64" s="225"/>
      <c r="C64" s="335" t="s">
        <v>187</v>
      </c>
      <c r="D64" s="335"/>
      <c r="E64" s="335"/>
      <c r="F64" s="238"/>
      <c r="G64" s="239"/>
      <c r="H64" s="239"/>
      <c r="I64" s="239"/>
      <c r="J64" s="241">
        <v>510.77</v>
      </c>
      <c r="K64" s="239"/>
      <c r="L64" s="241">
        <v>112.89</v>
      </c>
      <c r="M64" s="239"/>
      <c r="N64" s="242">
        <v>2333.1999999999998</v>
      </c>
      <c r="AF64" s="211"/>
      <c r="AG64" s="212"/>
      <c r="AH64" s="212"/>
      <c r="AM64" s="223" t="s">
        <v>187</v>
      </c>
      <c r="AN64" s="212"/>
    </row>
    <row r="65" spans="1:40" s="175" customFormat="1" ht="15" hidden="1" x14ac:dyDescent="0.25">
      <c r="A65" s="234"/>
      <c r="B65" s="225"/>
      <c r="C65" s="332" t="s">
        <v>188</v>
      </c>
      <c r="D65" s="332"/>
      <c r="E65" s="332"/>
      <c r="F65" s="227"/>
      <c r="G65" s="228"/>
      <c r="H65" s="228"/>
      <c r="I65" s="228"/>
      <c r="J65" s="236"/>
      <c r="K65" s="228"/>
      <c r="L65" s="229">
        <v>33.909999999999997</v>
      </c>
      <c r="M65" s="228"/>
      <c r="N65" s="231">
        <v>1593.43</v>
      </c>
      <c r="AF65" s="211"/>
      <c r="AG65" s="212"/>
      <c r="AH65" s="212"/>
      <c r="AL65" s="223" t="s">
        <v>188</v>
      </c>
      <c r="AN65" s="212"/>
    </row>
    <row r="66" spans="1:40" s="175" customFormat="1" ht="45" hidden="1" x14ac:dyDescent="0.25">
      <c r="A66" s="234"/>
      <c r="B66" s="225" t="s">
        <v>189</v>
      </c>
      <c r="C66" s="332" t="s">
        <v>190</v>
      </c>
      <c r="D66" s="332"/>
      <c r="E66" s="332"/>
      <c r="F66" s="227" t="s">
        <v>191</v>
      </c>
      <c r="G66" s="243">
        <v>147</v>
      </c>
      <c r="H66" s="228"/>
      <c r="I66" s="243">
        <v>147</v>
      </c>
      <c r="J66" s="236"/>
      <c r="K66" s="228"/>
      <c r="L66" s="229">
        <v>49.85</v>
      </c>
      <c r="M66" s="228"/>
      <c r="N66" s="231">
        <v>2342.34</v>
      </c>
      <c r="AF66" s="211"/>
      <c r="AG66" s="212"/>
      <c r="AH66" s="212"/>
      <c r="AL66" s="223" t="s">
        <v>190</v>
      </c>
      <c r="AN66" s="212"/>
    </row>
    <row r="67" spans="1:40" s="175" customFormat="1" ht="56.25" hidden="1" x14ac:dyDescent="0.25">
      <c r="A67" s="234"/>
      <c r="B67" s="225" t="s">
        <v>192</v>
      </c>
      <c r="C67" s="332" t="s">
        <v>193</v>
      </c>
      <c r="D67" s="332"/>
      <c r="E67" s="332"/>
      <c r="F67" s="227" t="s">
        <v>191</v>
      </c>
      <c r="G67" s="243">
        <v>134</v>
      </c>
      <c r="H67" s="230">
        <v>0.85</v>
      </c>
      <c r="I67" s="244">
        <v>113.9</v>
      </c>
      <c r="J67" s="236"/>
      <c r="K67" s="228"/>
      <c r="L67" s="229">
        <v>38.619999999999997</v>
      </c>
      <c r="M67" s="228"/>
      <c r="N67" s="231">
        <v>1814.92</v>
      </c>
      <c r="AF67" s="211"/>
      <c r="AG67" s="212"/>
      <c r="AH67" s="212"/>
      <c r="AL67" s="223" t="s">
        <v>193</v>
      </c>
      <c r="AN67" s="212"/>
    </row>
    <row r="68" spans="1:40" s="175" customFormat="1" ht="15" hidden="1" x14ac:dyDescent="0.25">
      <c r="A68" s="245"/>
      <c r="B68" s="246"/>
      <c r="C68" s="333" t="s">
        <v>194</v>
      </c>
      <c r="D68" s="333"/>
      <c r="E68" s="333"/>
      <c r="F68" s="215"/>
      <c r="G68" s="216"/>
      <c r="H68" s="216"/>
      <c r="I68" s="216"/>
      <c r="J68" s="219"/>
      <c r="K68" s="216"/>
      <c r="L68" s="247">
        <v>201.36</v>
      </c>
      <c r="M68" s="239"/>
      <c r="N68" s="248">
        <v>6490.46</v>
      </c>
      <c r="AF68" s="211"/>
      <c r="AG68" s="212"/>
      <c r="AH68" s="212"/>
      <c r="AN68" s="212" t="s">
        <v>194</v>
      </c>
    </row>
    <row r="69" spans="1:40" s="175" customFormat="1" ht="34.5" hidden="1" x14ac:dyDescent="0.25">
      <c r="A69" s="213" t="s">
        <v>180</v>
      </c>
      <c r="B69" s="214" t="s">
        <v>211</v>
      </c>
      <c r="C69" s="333" t="s">
        <v>215</v>
      </c>
      <c r="D69" s="333"/>
      <c r="E69" s="333"/>
      <c r="F69" s="215" t="s">
        <v>208</v>
      </c>
      <c r="G69" s="216">
        <v>0.20230000000000001</v>
      </c>
      <c r="H69" s="217">
        <v>1</v>
      </c>
      <c r="I69" s="255">
        <v>0.20230000000000001</v>
      </c>
      <c r="J69" s="219"/>
      <c r="K69" s="216"/>
      <c r="L69" s="219"/>
      <c r="M69" s="216"/>
      <c r="N69" s="220"/>
      <c r="AF69" s="211"/>
      <c r="AG69" s="212"/>
      <c r="AH69" s="212" t="s">
        <v>215</v>
      </c>
      <c r="AN69" s="212"/>
    </row>
    <row r="70" spans="1:40" s="175" customFormat="1" ht="15" hidden="1" x14ac:dyDescent="0.25">
      <c r="A70" s="221"/>
      <c r="B70" s="222"/>
      <c r="C70" s="332" t="s">
        <v>421</v>
      </c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4"/>
      <c r="AF70" s="211"/>
      <c r="AG70" s="212"/>
      <c r="AH70" s="212"/>
      <c r="AI70" s="223" t="s">
        <v>421</v>
      </c>
      <c r="AN70" s="212"/>
    </row>
    <row r="71" spans="1:40" s="175" customFormat="1" ht="68.25" hidden="1" x14ac:dyDescent="0.25">
      <c r="A71" s="224"/>
      <c r="B71" s="225" t="s">
        <v>175</v>
      </c>
      <c r="C71" s="328" t="s">
        <v>176</v>
      </c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36"/>
      <c r="AF71" s="211"/>
      <c r="AG71" s="212"/>
      <c r="AH71" s="212"/>
      <c r="AJ71" s="223" t="s">
        <v>176</v>
      </c>
      <c r="AN71" s="212"/>
    </row>
    <row r="72" spans="1:40" s="175" customFormat="1" ht="15" hidden="1" x14ac:dyDescent="0.25">
      <c r="A72" s="226"/>
      <c r="B72" s="225" t="s">
        <v>62</v>
      </c>
      <c r="C72" s="332" t="s">
        <v>177</v>
      </c>
      <c r="D72" s="332"/>
      <c r="E72" s="332"/>
      <c r="F72" s="227"/>
      <c r="G72" s="228"/>
      <c r="H72" s="228"/>
      <c r="I72" s="228"/>
      <c r="J72" s="229">
        <v>103.12</v>
      </c>
      <c r="K72" s="230">
        <v>1.1499999999999999</v>
      </c>
      <c r="L72" s="229">
        <v>23.99</v>
      </c>
      <c r="M72" s="230">
        <v>46.99</v>
      </c>
      <c r="N72" s="231">
        <v>1127.29</v>
      </c>
      <c r="AF72" s="211"/>
      <c r="AG72" s="212"/>
      <c r="AH72" s="212"/>
      <c r="AK72" s="223" t="s">
        <v>177</v>
      </c>
      <c r="AN72" s="212"/>
    </row>
    <row r="73" spans="1:40" s="175" customFormat="1" ht="15" hidden="1" x14ac:dyDescent="0.25">
      <c r="A73" s="226"/>
      <c r="B73" s="225" t="s">
        <v>178</v>
      </c>
      <c r="C73" s="332" t="s">
        <v>179</v>
      </c>
      <c r="D73" s="332"/>
      <c r="E73" s="332"/>
      <c r="F73" s="227"/>
      <c r="G73" s="228"/>
      <c r="H73" s="228"/>
      <c r="I73" s="228"/>
      <c r="J73" s="229">
        <v>407.65</v>
      </c>
      <c r="K73" s="230">
        <v>1.1499999999999999</v>
      </c>
      <c r="L73" s="229">
        <v>94.84</v>
      </c>
      <c r="M73" s="230">
        <v>14.01</v>
      </c>
      <c r="N73" s="231">
        <v>1328.71</v>
      </c>
      <c r="AF73" s="211"/>
      <c r="AG73" s="212"/>
      <c r="AH73" s="212"/>
      <c r="AK73" s="223" t="s">
        <v>179</v>
      </c>
      <c r="AN73" s="212"/>
    </row>
    <row r="74" spans="1:40" s="175" customFormat="1" ht="15" hidden="1" x14ac:dyDescent="0.25">
      <c r="A74" s="226"/>
      <c r="B74" s="225" t="s">
        <v>180</v>
      </c>
      <c r="C74" s="332" t="s">
        <v>181</v>
      </c>
      <c r="D74" s="332"/>
      <c r="E74" s="332"/>
      <c r="F74" s="227"/>
      <c r="G74" s="228"/>
      <c r="H74" s="228"/>
      <c r="I74" s="228"/>
      <c r="J74" s="229">
        <v>50.3</v>
      </c>
      <c r="K74" s="230">
        <v>1.1499999999999999</v>
      </c>
      <c r="L74" s="229">
        <v>11.7</v>
      </c>
      <c r="M74" s="230">
        <v>46.99</v>
      </c>
      <c r="N74" s="233">
        <v>549.78</v>
      </c>
      <c r="AF74" s="211"/>
      <c r="AG74" s="212"/>
      <c r="AH74" s="212"/>
      <c r="AK74" s="223" t="s">
        <v>181</v>
      </c>
      <c r="AN74" s="212"/>
    </row>
    <row r="75" spans="1:40" s="175" customFormat="1" ht="15" hidden="1" x14ac:dyDescent="0.25">
      <c r="A75" s="234"/>
      <c r="B75" s="225"/>
      <c r="C75" s="332" t="s">
        <v>184</v>
      </c>
      <c r="D75" s="332"/>
      <c r="E75" s="332"/>
      <c r="F75" s="227" t="s">
        <v>185</v>
      </c>
      <c r="G75" s="230">
        <v>13.22</v>
      </c>
      <c r="H75" s="230">
        <v>1.1499999999999999</v>
      </c>
      <c r="I75" s="256">
        <v>3.0755669000000001</v>
      </c>
      <c r="J75" s="236"/>
      <c r="K75" s="228"/>
      <c r="L75" s="236"/>
      <c r="M75" s="228"/>
      <c r="N75" s="237"/>
      <c r="AF75" s="211"/>
      <c r="AG75" s="212"/>
      <c r="AH75" s="212"/>
      <c r="AL75" s="223" t="s">
        <v>184</v>
      </c>
      <c r="AN75" s="212"/>
    </row>
    <row r="76" spans="1:40" s="175" customFormat="1" ht="15" hidden="1" x14ac:dyDescent="0.25">
      <c r="A76" s="234"/>
      <c r="B76" s="225"/>
      <c r="C76" s="332" t="s">
        <v>186</v>
      </c>
      <c r="D76" s="332"/>
      <c r="E76" s="332"/>
      <c r="F76" s="227" t="s">
        <v>185</v>
      </c>
      <c r="G76" s="230">
        <v>3.79</v>
      </c>
      <c r="H76" s="230">
        <v>1.1499999999999999</v>
      </c>
      <c r="I76" s="256">
        <v>0.88172459999999997</v>
      </c>
      <c r="J76" s="236"/>
      <c r="K76" s="228"/>
      <c r="L76" s="236"/>
      <c r="M76" s="228"/>
      <c r="N76" s="237"/>
      <c r="AF76" s="211"/>
      <c r="AG76" s="212"/>
      <c r="AH76" s="212"/>
      <c r="AL76" s="223" t="s">
        <v>186</v>
      </c>
      <c r="AN76" s="212"/>
    </row>
    <row r="77" spans="1:40" s="175" customFormat="1" ht="15" hidden="1" x14ac:dyDescent="0.25">
      <c r="A77" s="226"/>
      <c r="B77" s="225"/>
      <c r="C77" s="335" t="s">
        <v>187</v>
      </c>
      <c r="D77" s="335"/>
      <c r="E77" s="335"/>
      <c r="F77" s="238"/>
      <c r="G77" s="239"/>
      <c r="H77" s="239"/>
      <c r="I77" s="239"/>
      <c r="J77" s="241">
        <v>510.77</v>
      </c>
      <c r="K77" s="239"/>
      <c r="L77" s="241">
        <v>118.83</v>
      </c>
      <c r="M77" s="239"/>
      <c r="N77" s="242">
        <v>2456</v>
      </c>
      <c r="AF77" s="211"/>
      <c r="AG77" s="212"/>
      <c r="AH77" s="212"/>
      <c r="AM77" s="223" t="s">
        <v>187</v>
      </c>
      <c r="AN77" s="212"/>
    </row>
    <row r="78" spans="1:40" s="175" customFormat="1" ht="15" hidden="1" x14ac:dyDescent="0.25">
      <c r="A78" s="234"/>
      <c r="B78" s="225"/>
      <c r="C78" s="332" t="s">
        <v>188</v>
      </c>
      <c r="D78" s="332"/>
      <c r="E78" s="332"/>
      <c r="F78" s="227"/>
      <c r="G78" s="228"/>
      <c r="H78" s="228"/>
      <c r="I78" s="228"/>
      <c r="J78" s="236"/>
      <c r="K78" s="228"/>
      <c r="L78" s="229">
        <v>35.69</v>
      </c>
      <c r="M78" s="228"/>
      <c r="N78" s="231">
        <v>1677.07</v>
      </c>
      <c r="AF78" s="211"/>
      <c r="AG78" s="212"/>
      <c r="AH78" s="212"/>
      <c r="AL78" s="223" t="s">
        <v>188</v>
      </c>
      <c r="AN78" s="212"/>
    </row>
    <row r="79" spans="1:40" s="175" customFormat="1" ht="45" hidden="1" x14ac:dyDescent="0.25">
      <c r="A79" s="234"/>
      <c r="B79" s="225" t="s">
        <v>189</v>
      </c>
      <c r="C79" s="332" t="s">
        <v>190</v>
      </c>
      <c r="D79" s="332"/>
      <c r="E79" s="332"/>
      <c r="F79" s="227" t="s">
        <v>191</v>
      </c>
      <c r="G79" s="243">
        <v>147</v>
      </c>
      <c r="H79" s="228"/>
      <c r="I79" s="243">
        <v>147</v>
      </c>
      <c r="J79" s="236"/>
      <c r="K79" s="228"/>
      <c r="L79" s="229">
        <v>52.46</v>
      </c>
      <c r="M79" s="228"/>
      <c r="N79" s="231">
        <v>2465.29</v>
      </c>
      <c r="AF79" s="211"/>
      <c r="AG79" s="212"/>
      <c r="AH79" s="212"/>
      <c r="AL79" s="223" t="s">
        <v>190</v>
      </c>
      <c r="AN79" s="212"/>
    </row>
    <row r="80" spans="1:40" s="175" customFormat="1" ht="56.25" hidden="1" x14ac:dyDescent="0.25">
      <c r="A80" s="234"/>
      <c r="B80" s="225" t="s">
        <v>192</v>
      </c>
      <c r="C80" s="332" t="s">
        <v>193</v>
      </c>
      <c r="D80" s="332"/>
      <c r="E80" s="332"/>
      <c r="F80" s="227" t="s">
        <v>191</v>
      </c>
      <c r="G80" s="243">
        <v>134</v>
      </c>
      <c r="H80" s="230">
        <v>0.85</v>
      </c>
      <c r="I80" s="244">
        <v>113.9</v>
      </c>
      <c r="J80" s="236"/>
      <c r="K80" s="228"/>
      <c r="L80" s="229">
        <v>40.65</v>
      </c>
      <c r="M80" s="228"/>
      <c r="N80" s="231">
        <v>1910.18</v>
      </c>
      <c r="AF80" s="211"/>
      <c r="AG80" s="212"/>
      <c r="AH80" s="212"/>
      <c r="AL80" s="223" t="s">
        <v>193</v>
      </c>
      <c r="AN80" s="212"/>
    </row>
    <row r="81" spans="1:40" s="175" customFormat="1" ht="15" hidden="1" x14ac:dyDescent="0.25">
      <c r="A81" s="245"/>
      <c r="B81" s="246"/>
      <c r="C81" s="333" t="s">
        <v>194</v>
      </c>
      <c r="D81" s="333"/>
      <c r="E81" s="333"/>
      <c r="F81" s="215"/>
      <c r="G81" s="216"/>
      <c r="H81" s="216"/>
      <c r="I81" s="216"/>
      <c r="J81" s="219"/>
      <c r="K81" s="216"/>
      <c r="L81" s="247">
        <v>211.94</v>
      </c>
      <c r="M81" s="239"/>
      <c r="N81" s="248">
        <v>6831.47</v>
      </c>
      <c r="AF81" s="211"/>
      <c r="AG81" s="212"/>
      <c r="AH81" s="212"/>
      <c r="AN81" s="212" t="s">
        <v>194</v>
      </c>
    </row>
    <row r="82" spans="1:40" s="175" customFormat="1" ht="45.75" hidden="1" x14ac:dyDescent="0.25">
      <c r="A82" s="213" t="s">
        <v>182</v>
      </c>
      <c r="B82" s="214" t="s">
        <v>422</v>
      </c>
      <c r="C82" s="333" t="s">
        <v>423</v>
      </c>
      <c r="D82" s="333"/>
      <c r="E82" s="333"/>
      <c r="F82" s="215" t="s">
        <v>208</v>
      </c>
      <c r="G82" s="216">
        <v>0.20230000000000001</v>
      </c>
      <c r="H82" s="217">
        <v>1</v>
      </c>
      <c r="I82" s="255">
        <v>0.20230000000000001</v>
      </c>
      <c r="J82" s="219"/>
      <c r="K82" s="216"/>
      <c r="L82" s="219"/>
      <c r="M82" s="216"/>
      <c r="N82" s="220"/>
      <c r="AF82" s="211"/>
      <c r="AG82" s="212"/>
      <c r="AH82" s="212" t="s">
        <v>423</v>
      </c>
      <c r="AN82" s="212"/>
    </row>
    <row r="83" spans="1:40" s="175" customFormat="1" ht="15" hidden="1" x14ac:dyDescent="0.25">
      <c r="A83" s="221"/>
      <c r="B83" s="222"/>
      <c r="C83" s="332" t="s">
        <v>421</v>
      </c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4"/>
      <c r="AF83" s="211"/>
      <c r="AG83" s="212"/>
      <c r="AH83" s="212"/>
      <c r="AI83" s="223" t="s">
        <v>421</v>
      </c>
      <c r="AN83" s="212"/>
    </row>
    <row r="84" spans="1:40" s="175" customFormat="1" ht="68.25" hidden="1" x14ac:dyDescent="0.25">
      <c r="A84" s="224"/>
      <c r="B84" s="225" t="s">
        <v>175</v>
      </c>
      <c r="C84" s="328" t="s">
        <v>176</v>
      </c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36"/>
      <c r="AF84" s="211"/>
      <c r="AG84" s="212"/>
      <c r="AH84" s="212"/>
      <c r="AJ84" s="223" t="s">
        <v>176</v>
      </c>
      <c r="AN84" s="212"/>
    </row>
    <row r="85" spans="1:40" s="175" customFormat="1" ht="15" hidden="1" x14ac:dyDescent="0.25">
      <c r="A85" s="226"/>
      <c r="B85" s="225" t="s">
        <v>62</v>
      </c>
      <c r="C85" s="332" t="s">
        <v>177</v>
      </c>
      <c r="D85" s="332"/>
      <c r="E85" s="332"/>
      <c r="F85" s="227"/>
      <c r="G85" s="228"/>
      <c r="H85" s="228"/>
      <c r="I85" s="228"/>
      <c r="J85" s="229">
        <v>920.4</v>
      </c>
      <c r="K85" s="230">
        <v>1.1499999999999999</v>
      </c>
      <c r="L85" s="229">
        <v>214.13</v>
      </c>
      <c r="M85" s="230">
        <v>46.99</v>
      </c>
      <c r="N85" s="231">
        <v>10061.969999999999</v>
      </c>
      <c r="AF85" s="211"/>
      <c r="AG85" s="212"/>
      <c r="AH85" s="212"/>
      <c r="AK85" s="223" t="s">
        <v>177</v>
      </c>
      <c r="AN85" s="212"/>
    </row>
    <row r="86" spans="1:40" s="175" customFormat="1" ht="15" hidden="1" x14ac:dyDescent="0.25">
      <c r="A86" s="234"/>
      <c r="B86" s="225"/>
      <c r="C86" s="332" t="s">
        <v>184</v>
      </c>
      <c r="D86" s="332"/>
      <c r="E86" s="332"/>
      <c r="F86" s="227" t="s">
        <v>185</v>
      </c>
      <c r="G86" s="243">
        <v>118</v>
      </c>
      <c r="H86" s="230">
        <v>1.1499999999999999</v>
      </c>
      <c r="I86" s="235">
        <v>27.452110000000001</v>
      </c>
      <c r="J86" s="236"/>
      <c r="K86" s="228"/>
      <c r="L86" s="236"/>
      <c r="M86" s="228"/>
      <c r="N86" s="237"/>
      <c r="AF86" s="211"/>
      <c r="AG86" s="212"/>
      <c r="AH86" s="212"/>
      <c r="AL86" s="223" t="s">
        <v>184</v>
      </c>
      <c r="AN86" s="212"/>
    </row>
    <row r="87" spans="1:40" s="175" customFormat="1" ht="15" hidden="1" x14ac:dyDescent="0.25">
      <c r="A87" s="226"/>
      <c r="B87" s="225"/>
      <c r="C87" s="335" t="s">
        <v>187</v>
      </c>
      <c r="D87" s="335"/>
      <c r="E87" s="335"/>
      <c r="F87" s="238"/>
      <c r="G87" s="239"/>
      <c r="H87" s="239"/>
      <c r="I87" s="239"/>
      <c r="J87" s="241">
        <v>920.4</v>
      </c>
      <c r="K87" s="239"/>
      <c r="L87" s="241">
        <v>214.13</v>
      </c>
      <c r="M87" s="239"/>
      <c r="N87" s="242">
        <v>10061.969999999999</v>
      </c>
      <c r="AF87" s="211"/>
      <c r="AG87" s="212"/>
      <c r="AH87" s="212"/>
      <c r="AM87" s="223" t="s">
        <v>187</v>
      </c>
      <c r="AN87" s="212"/>
    </row>
    <row r="88" spans="1:40" s="175" customFormat="1" ht="15" hidden="1" x14ac:dyDescent="0.25">
      <c r="A88" s="234"/>
      <c r="B88" s="225"/>
      <c r="C88" s="332" t="s">
        <v>188</v>
      </c>
      <c r="D88" s="332"/>
      <c r="E88" s="332"/>
      <c r="F88" s="227"/>
      <c r="G88" s="228"/>
      <c r="H88" s="228"/>
      <c r="I88" s="228"/>
      <c r="J88" s="236"/>
      <c r="K88" s="228"/>
      <c r="L88" s="229">
        <v>214.13</v>
      </c>
      <c r="M88" s="228"/>
      <c r="N88" s="231">
        <v>10061.969999999999</v>
      </c>
      <c r="AF88" s="211"/>
      <c r="AG88" s="212"/>
      <c r="AH88" s="212"/>
      <c r="AL88" s="223" t="s">
        <v>188</v>
      </c>
      <c r="AN88" s="212"/>
    </row>
    <row r="89" spans="1:40" s="175" customFormat="1" ht="23.25" hidden="1" x14ac:dyDescent="0.25">
      <c r="A89" s="234"/>
      <c r="B89" s="225" t="s">
        <v>220</v>
      </c>
      <c r="C89" s="332" t="s">
        <v>221</v>
      </c>
      <c r="D89" s="332"/>
      <c r="E89" s="332"/>
      <c r="F89" s="227" t="s">
        <v>191</v>
      </c>
      <c r="G89" s="243">
        <v>89</v>
      </c>
      <c r="H89" s="228"/>
      <c r="I89" s="243">
        <v>89</v>
      </c>
      <c r="J89" s="236"/>
      <c r="K89" s="228"/>
      <c r="L89" s="229">
        <v>190.58</v>
      </c>
      <c r="M89" s="228"/>
      <c r="N89" s="231">
        <v>8955.15</v>
      </c>
      <c r="AF89" s="211"/>
      <c r="AG89" s="212"/>
      <c r="AH89" s="212"/>
      <c r="AL89" s="223" t="s">
        <v>221</v>
      </c>
      <c r="AN89" s="212"/>
    </row>
    <row r="90" spans="1:40" s="175" customFormat="1" ht="45" hidden="1" x14ac:dyDescent="0.25">
      <c r="A90" s="234"/>
      <c r="B90" s="225" t="s">
        <v>222</v>
      </c>
      <c r="C90" s="332" t="s">
        <v>223</v>
      </c>
      <c r="D90" s="332"/>
      <c r="E90" s="332"/>
      <c r="F90" s="227" t="s">
        <v>191</v>
      </c>
      <c r="G90" s="243">
        <v>40</v>
      </c>
      <c r="H90" s="230">
        <v>0.85</v>
      </c>
      <c r="I90" s="243">
        <v>34</v>
      </c>
      <c r="J90" s="236"/>
      <c r="K90" s="228"/>
      <c r="L90" s="229">
        <v>72.8</v>
      </c>
      <c r="M90" s="228"/>
      <c r="N90" s="231">
        <v>3421.07</v>
      </c>
      <c r="AF90" s="211"/>
      <c r="AG90" s="212"/>
      <c r="AH90" s="212"/>
      <c r="AL90" s="223" t="s">
        <v>223</v>
      </c>
      <c r="AN90" s="212"/>
    </row>
    <row r="91" spans="1:40" s="175" customFormat="1" ht="15" hidden="1" x14ac:dyDescent="0.25">
      <c r="A91" s="245"/>
      <c r="B91" s="246"/>
      <c r="C91" s="333" t="s">
        <v>194</v>
      </c>
      <c r="D91" s="333"/>
      <c r="E91" s="333"/>
      <c r="F91" s="215"/>
      <c r="G91" s="216"/>
      <c r="H91" s="216"/>
      <c r="I91" s="216"/>
      <c r="J91" s="219"/>
      <c r="K91" s="216"/>
      <c r="L91" s="247">
        <v>477.51</v>
      </c>
      <c r="M91" s="239"/>
      <c r="N91" s="248">
        <v>22438.19</v>
      </c>
      <c r="AF91" s="211"/>
      <c r="AG91" s="212"/>
      <c r="AH91" s="212"/>
      <c r="AN91" s="212" t="s">
        <v>194</v>
      </c>
    </row>
    <row r="92" spans="1:40" s="175" customFormat="1" ht="23.25" hidden="1" x14ac:dyDescent="0.25">
      <c r="A92" s="213" t="s">
        <v>202</v>
      </c>
      <c r="B92" s="214" t="s">
        <v>235</v>
      </c>
      <c r="C92" s="333" t="s">
        <v>236</v>
      </c>
      <c r="D92" s="333"/>
      <c r="E92" s="333"/>
      <c r="F92" s="215" t="s">
        <v>237</v>
      </c>
      <c r="G92" s="216">
        <v>1.6E-2</v>
      </c>
      <c r="H92" s="217">
        <v>1</v>
      </c>
      <c r="I92" s="249">
        <v>1.6E-2</v>
      </c>
      <c r="J92" s="219"/>
      <c r="K92" s="216"/>
      <c r="L92" s="219"/>
      <c r="M92" s="216"/>
      <c r="N92" s="220"/>
      <c r="AF92" s="211"/>
      <c r="AG92" s="212"/>
      <c r="AH92" s="212" t="s">
        <v>236</v>
      </c>
      <c r="AN92" s="212"/>
    </row>
    <row r="93" spans="1:40" s="175" customFormat="1" ht="15" hidden="1" x14ac:dyDescent="0.25">
      <c r="A93" s="221"/>
      <c r="B93" s="222"/>
      <c r="C93" s="332" t="s">
        <v>424</v>
      </c>
      <c r="D93" s="332"/>
      <c r="E93" s="332"/>
      <c r="F93" s="332"/>
      <c r="G93" s="332"/>
      <c r="H93" s="332"/>
      <c r="I93" s="332"/>
      <c r="J93" s="332"/>
      <c r="K93" s="332"/>
      <c r="L93" s="332"/>
      <c r="M93" s="332"/>
      <c r="N93" s="334"/>
      <c r="AF93" s="211"/>
      <c r="AG93" s="212"/>
      <c r="AH93" s="212"/>
      <c r="AI93" s="223" t="s">
        <v>424</v>
      </c>
      <c r="AN93" s="212"/>
    </row>
    <row r="94" spans="1:40" s="175" customFormat="1" ht="68.25" hidden="1" x14ac:dyDescent="0.25">
      <c r="A94" s="224"/>
      <c r="B94" s="225" t="s">
        <v>175</v>
      </c>
      <c r="C94" s="328" t="s">
        <v>176</v>
      </c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36"/>
      <c r="AF94" s="211"/>
      <c r="AG94" s="212"/>
      <c r="AH94" s="212"/>
      <c r="AJ94" s="223" t="s">
        <v>176</v>
      </c>
      <c r="AN94" s="212"/>
    </row>
    <row r="95" spans="1:40" s="175" customFormat="1" ht="15" hidden="1" x14ac:dyDescent="0.25">
      <c r="A95" s="226"/>
      <c r="B95" s="225" t="s">
        <v>62</v>
      </c>
      <c r="C95" s="332" t="s">
        <v>177</v>
      </c>
      <c r="D95" s="332"/>
      <c r="E95" s="332"/>
      <c r="F95" s="227"/>
      <c r="G95" s="228"/>
      <c r="H95" s="228"/>
      <c r="I95" s="228"/>
      <c r="J95" s="229">
        <v>657.76</v>
      </c>
      <c r="K95" s="230">
        <v>1.1499999999999999</v>
      </c>
      <c r="L95" s="229">
        <v>12.1</v>
      </c>
      <c r="M95" s="230">
        <v>46.99</v>
      </c>
      <c r="N95" s="233">
        <v>568.58000000000004</v>
      </c>
      <c r="AF95" s="211"/>
      <c r="AG95" s="212"/>
      <c r="AH95" s="212"/>
      <c r="AK95" s="223" t="s">
        <v>177</v>
      </c>
      <c r="AN95" s="212"/>
    </row>
    <row r="96" spans="1:40" s="175" customFormat="1" ht="15" hidden="1" x14ac:dyDescent="0.25">
      <c r="A96" s="226"/>
      <c r="B96" s="225" t="s">
        <v>178</v>
      </c>
      <c r="C96" s="332" t="s">
        <v>179</v>
      </c>
      <c r="D96" s="332"/>
      <c r="E96" s="332"/>
      <c r="F96" s="227"/>
      <c r="G96" s="228"/>
      <c r="H96" s="228"/>
      <c r="I96" s="228"/>
      <c r="J96" s="232">
        <v>13775.43</v>
      </c>
      <c r="K96" s="230">
        <v>1.1499999999999999</v>
      </c>
      <c r="L96" s="229">
        <v>253.47</v>
      </c>
      <c r="M96" s="230">
        <v>14.01</v>
      </c>
      <c r="N96" s="231">
        <v>3551.11</v>
      </c>
      <c r="AF96" s="211"/>
      <c r="AG96" s="212"/>
      <c r="AH96" s="212"/>
      <c r="AK96" s="223" t="s">
        <v>179</v>
      </c>
      <c r="AN96" s="212"/>
    </row>
    <row r="97" spans="1:40" s="175" customFormat="1" ht="15" hidden="1" x14ac:dyDescent="0.25">
      <c r="A97" s="226"/>
      <c r="B97" s="225" t="s">
        <v>180</v>
      </c>
      <c r="C97" s="332" t="s">
        <v>181</v>
      </c>
      <c r="D97" s="332"/>
      <c r="E97" s="332"/>
      <c r="F97" s="227"/>
      <c r="G97" s="228"/>
      <c r="H97" s="228"/>
      <c r="I97" s="228"/>
      <c r="J97" s="229">
        <v>462.96</v>
      </c>
      <c r="K97" s="230">
        <v>1.1499999999999999</v>
      </c>
      <c r="L97" s="229">
        <v>8.52</v>
      </c>
      <c r="M97" s="230">
        <v>46.99</v>
      </c>
      <c r="N97" s="233">
        <v>400.35</v>
      </c>
      <c r="AF97" s="211"/>
      <c r="AG97" s="212"/>
      <c r="AH97" s="212"/>
      <c r="AK97" s="223" t="s">
        <v>181</v>
      </c>
      <c r="AN97" s="212"/>
    </row>
    <row r="98" spans="1:40" s="175" customFormat="1" ht="15" hidden="1" x14ac:dyDescent="0.25">
      <c r="A98" s="234"/>
      <c r="B98" s="225"/>
      <c r="C98" s="332" t="s">
        <v>184</v>
      </c>
      <c r="D98" s="332"/>
      <c r="E98" s="332"/>
      <c r="F98" s="227" t="s">
        <v>185</v>
      </c>
      <c r="G98" s="230">
        <v>72.52</v>
      </c>
      <c r="H98" s="230">
        <v>1.1499999999999999</v>
      </c>
      <c r="I98" s="253">
        <v>1.334368</v>
      </c>
      <c r="J98" s="236"/>
      <c r="K98" s="228"/>
      <c r="L98" s="236"/>
      <c r="M98" s="228"/>
      <c r="N98" s="237"/>
      <c r="AF98" s="211"/>
      <c r="AG98" s="212"/>
      <c r="AH98" s="212"/>
      <c r="AL98" s="223" t="s">
        <v>184</v>
      </c>
      <c r="AN98" s="212"/>
    </row>
    <row r="99" spans="1:40" s="175" customFormat="1" ht="15" hidden="1" x14ac:dyDescent="0.25">
      <c r="A99" s="234"/>
      <c r="B99" s="225"/>
      <c r="C99" s="332" t="s">
        <v>186</v>
      </c>
      <c r="D99" s="332"/>
      <c r="E99" s="332"/>
      <c r="F99" s="227" t="s">
        <v>185</v>
      </c>
      <c r="G99" s="244">
        <v>31.4</v>
      </c>
      <c r="H99" s="230">
        <v>1.1499999999999999</v>
      </c>
      <c r="I99" s="235">
        <v>0.57776000000000005</v>
      </c>
      <c r="J99" s="236"/>
      <c r="K99" s="228"/>
      <c r="L99" s="236"/>
      <c r="M99" s="228"/>
      <c r="N99" s="237"/>
      <c r="AF99" s="211"/>
      <c r="AG99" s="212"/>
      <c r="AH99" s="212"/>
      <c r="AL99" s="223" t="s">
        <v>186</v>
      </c>
      <c r="AN99" s="212"/>
    </row>
    <row r="100" spans="1:40" s="175" customFormat="1" ht="15" hidden="1" x14ac:dyDescent="0.25">
      <c r="A100" s="226"/>
      <c r="B100" s="225"/>
      <c r="C100" s="335" t="s">
        <v>187</v>
      </c>
      <c r="D100" s="335"/>
      <c r="E100" s="335"/>
      <c r="F100" s="238"/>
      <c r="G100" s="239"/>
      <c r="H100" s="239"/>
      <c r="I100" s="239"/>
      <c r="J100" s="240">
        <v>14433.19</v>
      </c>
      <c r="K100" s="239"/>
      <c r="L100" s="241">
        <v>265.57</v>
      </c>
      <c r="M100" s="239"/>
      <c r="N100" s="242">
        <v>4119.6899999999996</v>
      </c>
      <c r="AF100" s="211"/>
      <c r="AG100" s="212"/>
      <c r="AH100" s="212"/>
      <c r="AM100" s="223" t="s">
        <v>187</v>
      </c>
      <c r="AN100" s="212"/>
    </row>
    <row r="101" spans="1:40" s="175" customFormat="1" ht="15" hidden="1" x14ac:dyDescent="0.25">
      <c r="A101" s="234"/>
      <c r="B101" s="225"/>
      <c r="C101" s="332" t="s">
        <v>188</v>
      </c>
      <c r="D101" s="332"/>
      <c r="E101" s="332"/>
      <c r="F101" s="227"/>
      <c r="G101" s="228"/>
      <c r="H101" s="228"/>
      <c r="I101" s="228"/>
      <c r="J101" s="236"/>
      <c r="K101" s="228"/>
      <c r="L101" s="229">
        <v>20.62</v>
      </c>
      <c r="M101" s="228"/>
      <c r="N101" s="233">
        <v>968.93</v>
      </c>
      <c r="AF101" s="211"/>
      <c r="AG101" s="212"/>
      <c r="AH101" s="212"/>
      <c r="AL101" s="223" t="s">
        <v>188</v>
      </c>
      <c r="AN101" s="212"/>
    </row>
    <row r="102" spans="1:40" s="175" customFormat="1" ht="22.5" hidden="1" x14ac:dyDescent="0.25">
      <c r="A102" s="234"/>
      <c r="B102" s="225" t="s">
        <v>239</v>
      </c>
      <c r="C102" s="332" t="s">
        <v>240</v>
      </c>
      <c r="D102" s="332"/>
      <c r="E102" s="332"/>
      <c r="F102" s="227" t="s">
        <v>191</v>
      </c>
      <c r="G102" s="243">
        <v>109</v>
      </c>
      <c r="H102" s="228"/>
      <c r="I102" s="243">
        <v>109</v>
      </c>
      <c r="J102" s="236"/>
      <c r="K102" s="228"/>
      <c r="L102" s="229">
        <v>22.48</v>
      </c>
      <c r="M102" s="228"/>
      <c r="N102" s="231">
        <v>1056.1300000000001</v>
      </c>
      <c r="AF102" s="211"/>
      <c r="AG102" s="212"/>
      <c r="AH102" s="212"/>
      <c r="AL102" s="223" t="s">
        <v>240</v>
      </c>
      <c r="AN102" s="212"/>
    </row>
    <row r="103" spans="1:40" s="175" customFormat="1" ht="45" hidden="1" x14ac:dyDescent="0.25">
      <c r="A103" s="234"/>
      <c r="B103" s="225" t="s">
        <v>241</v>
      </c>
      <c r="C103" s="332" t="s">
        <v>242</v>
      </c>
      <c r="D103" s="332"/>
      <c r="E103" s="332"/>
      <c r="F103" s="227" t="s">
        <v>191</v>
      </c>
      <c r="G103" s="243">
        <v>65</v>
      </c>
      <c r="H103" s="230">
        <v>0.85</v>
      </c>
      <c r="I103" s="230">
        <v>55.25</v>
      </c>
      <c r="J103" s="236"/>
      <c r="K103" s="228"/>
      <c r="L103" s="229">
        <v>11.39</v>
      </c>
      <c r="M103" s="228"/>
      <c r="N103" s="233">
        <v>535.33000000000004</v>
      </c>
      <c r="AF103" s="211"/>
      <c r="AG103" s="212"/>
      <c r="AH103" s="212"/>
      <c r="AL103" s="223" t="s">
        <v>242</v>
      </c>
      <c r="AN103" s="212"/>
    </row>
    <row r="104" spans="1:40" s="175" customFormat="1" ht="15" hidden="1" x14ac:dyDescent="0.25">
      <c r="A104" s="245"/>
      <c r="B104" s="246"/>
      <c r="C104" s="333" t="s">
        <v>194</v>
      </c>
      <c r="D104" s="333"/>
      <c r="E104" s="333"/>
      <c r="F104" s="215"/>
      <c r="G104" s="216"/>
      <c r="H104" s="216"/>
      <c r="I104" s="216"/>
      <c r="J104" s="219"/>
      <c r="K104" s="216"/>
      <c r="L104" s="247">
        <v>299.44</v>
      </c>
      <c r="M104" s="239"/>
      <c r="N104" s="248">
        <v>5711.15</v>
      </c>
      <c r="AF104" s="211"/>
      <c r="AG104" s="212"/>
      <c r="AH104" s="212"/>
      <c r="AN104" s="212" t="s">
        <v>194</v>
      </c>
    </row>
    <row r="105" spans="1:40" s="175" customFormat="1" ht="45" hidden="1" x14ac:dyDescent="0.25">
      <c r="A105" s="213" t="s">
        <v>205</v>
      </c>
      <c r="B105" s="214" t="s">
        <v>425</v>
      </c>
      <c r="C105" s="333" t="s">
        <v>426</v>
      </c>
      <c r="D105" s="333"/>
      <c r="E105" s="333"/>
      <c r="F105" s="215" t="s">
        <v>427</v>
      </c>
      <c r="G105" s="216">
        <v>0.36</v>
      </c>
      <c r="H105" s="217">
        <v>1</v>
      </c>
      <c r="I105" s="218">
        <v>0.36</v>
      </c>
      <c r="J105" s="219"/>
      <c r="K105" s="216"/>
      <c r="L105" s="219"/>
      <c r="M105" s="216"/>
      <c r="N105" s="220"/>
      <c r="AF105" s="211"/>
      <c r="AG105" s="212"/>
      <c r="AH105" s="212" t="s">
        <v>426</v>
      </c>
      <c r="AN105" s="212"/>
    </row>
    <row r="106" spans="1:40" s="175" customFormat="1" ht="15" hidden="1" x14ac:dyDescent="0.25">
      <c r="A106" s="221"/>
      <c r="B106" s="222"/>
      <c r="C106" s="332" t="s">
        <v>428</v>
      </c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4"/>
      <c r="AF106" s="211"/>
      <c r="AG106" s="212"/>
      <c r="AH106" s="212"/>
      <c r="AI106" s="223" t="s">
        <v>428</v>
      </c>
      <c r="AN106" s="212"/>
    </row>
    <row r="107" spans="1:40" s="175" customFormat="1" ht="22.5" hidden="1" x14ac:dyDescent="0.25">
      <c r="A107" s="224"/>
      <c r="B107" s="225" t="s">
        <v>418</v>
      </c>
      <c r="C107" s="328" t="s">
        <v>419</v>
      </c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36"/>
      <c r="AF107" s="211"/>
      <c r="AG107" s="212"/>
      <c r="AH107" s="212"/>
      <c r="AJ107" s="223" t="s">
        <v>419</v>
      </c>
      <c r="AN107" s="212"/>
    </row>
    <row r="108" spans="1:40" s="175" customFormat="1" ht="68.25" hidden="1" x14ac:dyDescent="0.25">
      <c r="A108" s="224"/>
      <c r="B108" s="225" t="s">
        <v>175</v>
      </c>
      <c r="C108" s="328" t="s">
        <v>176</v>
      </c>
      <c r="D108" s="328"/>
      <c r="E108" s="328"/>
      <c r="F108" s="328"/>
      <c r="G108" s="328"/>
      <c r="H108" s="328"/>
      <c r="I108" s="328"/>
      <c r="J108" s="328"/>
      <c r="K108" s="328"/>
      <c r="L108" s="328"/>
      <c r="M108" s="328"/>
      <c r="N108" s="336"/>
      <c r="AF108" s="211"/>
      <c r="AG108" s="212"/>
      <c r="AH108" s="212"/>
      <c r="AJ108" s="223" t="s">
        <v>176</v>
      </c>
      <c r="AN108" s="212"/>
    </row>
    <row r="109" spans="1:40" s="175" customFormat="1" ht="15" hidden="1" x14ac:dyDescent="0.25">
      <c r="A109" s="226"/>
      <c r="B109" s="225" t="s">
        <v>62</v>
      </c>
      <c r="C109" s="332" t="s">
        <v>177</v>
      </c>
      <c r="D109" s="332"/>
      <c r="E109" s="332"/>
      <c r="F109" s="227"/>
      <c r="G109" s="228"/>
      <c r="H109" s="228"/>
      <c r="I109" s="228"/>
      <c r="J109" s="229">
        <v>777.45</v>
      </c>
      <c r="K109" s="259">
        <v>0.80500000000000005</v>
      </c>
      <c r="L109" s="229">
        <v>225.31</v>
      </c>
      <c r="M109" s="230">
        <v>46.99</v>
      </c>
      <c r="N109" s="231">
        <v>10587.32</v>
      </c>
      <c r="AF109" s="211"/>
      <c r="AG109" s="212"/>
      <c r="AH109" s="212"/>
      <c r="AK109" s="223" t="s">
        <v>177</v>
      </c>
      <c r="AN109" s="212"/>
    </row>
    <row r="110" spans="1:40" s="175" customFormat="1" ht="15" hidden="1" x14ac:dyDescent="0.25">
      <c r="A110" s="226"/>
      <c r="B110" s="225" t="s">
        <v>178</v>
      </c>
      <c r="C110" s="332" t="s">
        <v>179</v>
      </c>
      <c r="D110" s="332"/>
      <c r="E110" s="332"/>
      <c r="F110" s="227"/>
      <c r="G110" s="228"/>
      <c r="H110" s="228"/>
      <c r="I110" s="228"/>
      <c r="J110" s="229">
        <v>119.74</v>
      </c>
      <c r="K110" s="259">
        <v>0.80500000000000005</v>
      </c>
      <c r="L110" s="229">
        <v>34.700000000000003</v>
      </c>
      <c r="M110" s="230">
        <v>14.01</v>
      </c>
      <c r="N110" s="233">
        <v>486.15</v>
      </c>
      <c r="AF110" s="211"/>
      <c r="AG110" s="212"/>
      <c r="AH110" s="212"/>
      <c r="AK110" s="223" t="s">
        <v>179</v>
      </c>
      <c r="AN110" s="212"/>
    </row>
    <row r="111" spans="1:40" s="175" customFormat="1" ht="15" hidden="1" x14ac:dyDescent="0.25">
      <c r="A111" s="226"/>
      <c r="B111" s="225" t="s">
        <v>180</v>
      </c>
      <c r="C111" s="332" t="s">
        <v>181</v>
      </c>
      <c r="D111" s="332"/>
      <c r="E111" s="332"/>
      <c r="F111" s="227"/>
      <c r="G111" s="228"/>
      <c r="H111" s="228"/>
      <c r="I111" s="228"/>
      <c r="J111" s="229">
        <v>7.54</v>
      </c>
      <c r="K111" s="259">
        <v>0.80500000000000005</v>
      </c>
      <c r="L111" s="229">
        <v>2.19</v>
      </c>
      <c r="M111" s="230">
        <v>46.99</v>
      </c>
      <c r="N111" s="233">
        <v>102.91</v>
      </c>
      <c r="AF111" s="211"/>
      <c r="AG111" s="212"/>
      <c r="AH111" s="212"/>
      <c r="AK111" s="223" t="s">
        <v>181</v>
      </c>
      <c r="AN111" s="212"/>
    </row>
    <row r="112" spans="1:40" s="175" customFormat="1" ht="15" hidden="1" x14ac:dyDescent="0.25">
      <c r="A112" s="226"/>
      <c r="B112" s="225" t="s">
        <v>182</v>
      </c>
      <c r="C112" s="332" t="s">
        <v>183</v>
      </c>
      <c r="D112" s="332"/>
      <c r="E112" s="332"/>
      <c r="F112" s="227"/>
      <c r="G112" s="228"/>
      <c r="H112" s="228"/>
      <c r="I112" s="228"/>
      <c r="J112" s="229">
        <v>84</v>
      </c>
      <c r="K112" s="243">
        <v>0</v>
      </c>
      <c r="L112" s="229">
        <v>0</v>
      </c>
      <c r="M112" s="230">
        <v>8.75</v>
      </c>
      <c r="N112" s="237"/>
      <c r="AF112" s="211"/>
      <c r="AG112" s="212"/>
      <c r="AH112" s="212"/>
      <c r="AK112" s="223" t="s">
        <v>183</v>
      </c>
      <c r="AN112" s="212"/>
    </row>
    <row r="113" spans="1:40" s="175" customFormat="1" ht="15" hidden="1" x14ac:dyDescent="0.25">
      <c r="A113" s="234"/>
      <c r="B113" s="225"/>
      <c r="C113" s="332" t="s">
        <v>184</v>
      </c>
      <c r="D113" s="332"/>
      <c r="E113" s="332"/>
      <c r="F113" s="227" t="s">
        <v>185</v>
      </c>
      <c r="G113" s="230">
        <v>84.69</v>
      </c>
      <c r="H113" s="259">
        <v>0.80500000000000005</v>
      </c>
      <c r="I113" s="253">
        <v>24.543161999999999</v>
      </c>
      <c r="J113" s="236"/>
      <c r="K113" s="228"/>
      <c r="L113" s="236"/>
      <c r="M113" s="228"/>
      <c r="N113" s="237"/>
      <c r="AF113" s="211"/>
      <c r="AG113" s="212"/>
      <c r="AH113" s="212"/>
      <c r="AL113" s="223" t="s">
        <v>184</v>
      </c>
      <c r="AN113" s="212"/>
    </row>
    <row r="114" spans="1:40" s="175" customFormat="1" ht="15" hidden="1" x14ac:dyDescent="0.25">
      <c r="A114" s="234"/>
      <c r="B114" s="225"/>
      <c r="C114" s="332" t="s">
        <v>186</v>
      </c>
      <c r="D114" s="332"/>
      <c r="E114" s="332"/>
      <c r="F114" s="227" t="s">
        <v>185</v>
      </c>
      <c r="G114" s="230">
        <v>0.65</v>
      </c>
      <c r="H114" s="259">
        <v>0.80500000000000005</v>
      </c>
      <c r="I114" s="235">
        <v>0.18837000000000001</v>
      </c>
      <c r="J114" s="236"/>
      <c r="K114" s="228"/>
      <c r="L114" s="236"/>
      <c r="M114" s="228"/>
      <c r="N114" s="237"/>
      <c r="AF114" s="211"/>
      <c r="AG114" s="212"/>
      <c r="AH114" s="212"/>
      <c r="AL114" s="223" t="s">
        <v>186</v>
      </c>
      <c r="AN114" s="212"/>
    </row>
    <row r="115" spans="1:40" s="175" customFormat="1" ht="15" hidden="1" x14ac:dyDescent="0.25">
      <c r="A115" s="226"/>
      <c r="B115" s="225"/>
      <c r="C115" s="335" t="s">
        <v>187</v>
      </c>
      <c r="D115" s="335"/>
      <c r="E115" s="335"/>
      <c r="F115" s="238"/>
      <c r="G115" s="239"/>
      <c r="H115" s="239"/>
      <c r="I115" s="239"/>
      <c r="J115" s="241">
        <v>981.19</v>
      </c>
      <c r="K115" s="239"/>
      <c r="L115" s="241">
        <v>260.01</v>
      </c>
      <c r="M115" s="239"/>
      <c r="N115" s="242">
        <v>11073.47</v>
      </c>
      <c r="AF115" s="211"/>
      <c r="AG115" s="212"/>
      <c r="AH115" s="212"/>
      <c r="AM115" s="223" t="s">
        <v>187</v>
      </c>
      <c r="AN115" s="212"/>
    </row>
    <row r="116" spans="1:40" s="175" customFormat="1" ht="15" hidden="1" x14ac:dyDescent="0.25">
      <c r="A116" s="234"/>
      <c r="B116" s="225"/>
      <c r="C116" s="332" t="s">
        <v>188</v>
      </c>
      <c r="D116" s="332"/>
      <c r="E116" s="332"/>
      <c r="F116" s="227"/>
      <c r="G116" s="228"/>
      <c r="H116" s="228"/>
      <c r="I116" s="228"/>
      <c r="J116" s="236"/>
      <c r="K116" s="228"/>
      <c r="L116" s="229">
        <v>227.5</v>
      </c>
      <c r="M116" s="228"/>
      <c r="N116" s="231">
        <v>10690.23</v>
      </c>
      <c r="AF116" s="211"/>
      <c r="AG116" s="212"/>
      <c r="AH116" s="212"/>
      <c r="AL116" s="223" t="s">
        <v>188</v>
      </c>
      <c r="AN116" s="212"/>
    </row>
    <row r="117" spans="1:40" s="175" customFormat="1" ht="45.75" hidden="1" x14ac:dyDescent="0.25">
      <c r="A117" s="234"/>
      <c r="B117" s="225" t="s">
        <v>429</v>
      </c>
      <c r="C117" s="332" t="s">
        <v>430</v>
      </c>
      <c r="D117" s="332"/>
      <c r="E117" s="332"/>
      <c r="F117" s="227" t="s">
        <v>191</v>
      </c>
      <c r="G117" s="243">
        <v>103</v>
      </c>
      <c r="H117" s="228"/>
      <c r="I117" s="243">
        <v>103</v>
      </c>
      <c r="J117" s="236"/>
      <c r="K117" s="228"/>
      <c r="L117" s="229">
        <v>234.33</v>
      </c>
      <c r="M117" s="228"/>
      <c r="N117" s="231">
        <v>11010.94</v>
      </c>
      <c r="AF117" s="211"/>
      <c r="AG117" s="212"/>
      <c r="AH117" s="212"/>
      <c r="AL117" s="223" t="s">
        <v>430</v>
      </c>
      <c r="AN117" s="212"/>
    </row>
    <row r="118" spans="1:40" s="175" customFormat="1" ht="45.75" hidden="1" x14ac:dyDescent="0.25">
      <c r="A118" s="234"/>
      <c r="B118" s="225" t="s">
        <v>431</v>
      </c>
      <c r="C118" s="332" t="s">
        <v>432</v>
      </c>
      <c r="D118" s="332"/>
      <c r="E118" s="332"/>
      <c r="F118" s="227" t="s">
        <v>191</v>
      </c>
      <c r="G118" s="243">
        <v>59</v>
      </c>
      <c r="H118" s="228"/>
      <c r="I118" s="243">
        <v>59</v>
      </c>
      <c r="J118" s="236"/>
      <c r="K118" s="228"/>
      <c r="L118" s="229">
        <v>134.22999999999999</v>
      </c>
      <c r="M118" s="228"/>
      <c r="N118" s="231">
        <v>6307.24</v>
      </c>
      <c r="AF118" s="211"/>
      <c r="AG118" s="212"/>
      <c r="AH118" s="212"/>
      <c r="AL118" s="223" t="s">
        <v>432</v>
      </c>
      <c r="AN118" s="212"/>
    </row>
    <row r="119" spans="1:40" s="175" customFormat="1" ht="15" hidden="1" x14ac:dyDescent="0.25">
      <c r="A119" s="245"/>
      <c r="B119" s="246"/>
      <c r="C119" s="333" t="s">
        <v>194</v>
      </c>
      <c r="D119" s="333"/>
      <c r="E119" s="333"/>
      <c r="F119" s="215"/>
      <c r="G119" s="216"/>
      <c r="H119" s="216"/>
      <c r="I119" s="216"/>
      <c r="J119" s="219"/>
      <c r="K119" s="216"/>
      <c r="L119" s="247">
        <v>628.57000000000005</v>
      </c>
      <c r="M119" s="239"/>
      <c r="N119" s="248">
        <v>28391.65</v>
      </c>
      <c r="AF119" s="211"/>
      <c r="AG119" s="212"/>
      <c r="AH119" s="212"/>
      <c r="AN119" s="212" t="s">
        <v>194</v>
      </c>
    </row>
    <row r="120" spans="1:40" s="175" customFormat="1" ht="15" hidden="1" x14ac:dyDescent="0.25">
      <c r="A120" s="337" t="s">
        <v>248</v>
      </c>
      <c r="B120" s="338"/>
      <c r="C120" s="338"/>
      <c r="D120" s="338"/>
      <c r="E120" s="338"/>
      <c r="F120" s="338"/>
      <c r="G120" s="338"/>
      <c r="H120" s="338"/>
      <c r="I120" s="338"/>
      <c r="J120" s="338"/>
      <c r="K120" s="338"/>
      <c r="L120" s="338"/>
      <c r="M120" s="338"/>
      <c r="N120" s="339"/>
      <c r="AF120" s="211"/>
      <c r="AG120" s="212" t="s">
        <v>248</v>
      </c>
      <c r="AH120" s="212"/>
      <c r="AN120" s="212"/>
    </row>
    <row r="121" spans="1:40" s="175" customFormat="1" ht="23.25" hidden="1" x14ac:dyDescent="0.25">
      <c r="A121" s="213" t="s">
        <v>210</v>
      </c>
      <c r="B121" s="214" t="s">
        <v>250</v>
      </c>
      <c r="C121" s="333" t="s">
        <v>251</v>
      </c>
      <c r="D121" s="333"/>
      <c r="E121" s="333"/>
      <c r="F121" s="215" t="s">
        <v>252</v>
      </c>
      <c r="G121" s="216">
        <v>2.6</v>
      </c>
      <c r="H121" s="217">
        <v>1</v>
      </c>
      <c r="I121" s="252">
        <v>2.6</v>
      </c>
      <c r="J121" s="247">
        <v>42.98</v>
      </c>
      <c r="K121" s="216"/>
      <c r="L121" s="247">
        <v>111.75</v>
      </c>
      <c r="M121" s="218">
        <v>14.01</v>
      </c>
      <c r="N121" s="248">
        <v>1565.62</v>
      </c>
      <c r="AF121" s="211"/>
      <c r="AG121" s="212"/>
      <c r="AH121" s="212" t="s">
        <v>251</v>
      </c>
      <c r="AN121" s="212"/>
    </row>
    <row r="122" spans="1:40" s="175" customFormat="1" ht="15" hidden="1" x14ac:dyDescent="0.25">
      <c r="A122" s="245"/>
      <c r="B122" s="246"/>
      <c r="C122" s="333" t="s">
        <v>194</v>
      </c>
      <c r="D122" s="333"/>
      <c r="E122" s="333"/>
      <c r="F122" s="215"/>
      <c r="G122" s="216"/>
      <c r="H122" s="216"/>
      <c r="I122" s="216"/>
      <c r="J122" s="219"/>
      <c r="K122" s="216"/>
      <c r="L122" s="247">
        <v>111.75</v>
      </c>
      <c r="M122" s="239"/>
      <c r="N122" s="248">
        <v>1565.62</v>
      </c>
      <c r="AF122" s="211"/>
      <c r="AG122" s="212"/>
      <c r="AH122" s="212"/>
      <c r="AN122" s="212" t="s">
        <v>194</v>
      </c>
    </row>
    <row r="123" spans="1:40" s="175" customFormat="1" ht="34.5" hidden="1" x14ac:dyDescent="0.25">
      <c r="A123" s="213" t="s">
        <v>214</v>
      </c>
      <c r="B123" s="214" t="s">
        <v>254</v>
      </c>
      <c r="C123" s="333" t="s">
        <v>255</v>
      </c>
      <c r="D123" s="333"/>
      <c r="E123" s="333"/>
      <c r="F123" s="215" t="s">
        <v>252</v>
      </c>
      <c r="G123" s="216">
        <v>24.22</v>
      </c>
      <c r="H123" s="217">
        <v>1</v>
      </c>
      <c r="I123" s="218">
        <v>24.22</v>
      </c>
      <c r="J123" s="247">
        <v>3.28</v>
      </c>
      <c r="K123" s="216"/>
      <c r="L123" s="247">
        <v>79.44</v>
      </c>
      <c r="M123" s="218">
        <v>14.01</v>
      </c>
      <c r="N123" s="248">
        <v>1112.95</v>
      </c>
      <c r="AF123" s="211"/>
      <c r="AG123" s="212"/>
      <c r="AH123" s="212" t="s">
        <v>255</v>
      </c>
      <c r="AN123" s="212"/>
    </row>
    <row r="124" spans="1:40" s="175" customFormat="1" ht="15" hidden="1" x14ac:dyDescent="0.25">
      <c r="A124" s="245"/>
      <c r="B124" s="246"/>
      <c r="C124" s="333" t="s">
        <v>194</v>
      </c>
      <c r="D124" s="333"/>
      <c r="E124" s="333"/>
      <c r="F124" s="215"/>
      <c r="G124" s="216"/>
      <c r="H124" s="216"/>
      <c r="I124" s="216"/>
      <c r="J124" s="219"/>
      <c r="K124" s="216"/>
      <c r="L124" s="247">
        <v>79.44</v>
      </c>
      <c r="M124" s="239"/>
      <c r="N124" s="248">
        <v>1112.95</v>
      </c>
      <c r="AF124" s="211"/>
      <c r="AG124" s="212"/>
      <c r="AH124" s="212"/>
      <c r="AN124" s="212" t="s">
        <v>194</v>
      </c>
    </row>
    <row r="125" spans="1:40" s="175" customFormat="1" ht="34.5" hidden="1" x14ac:dyDescent="0.25">
      <c r="A125" s="213" t="s">
        <v>217</v>
      </c>
      <c r="B125" s="214" t="s">
        <v>254</v>
      </c>
      <c r="C125" s="333" t="s">
        <v>255</v>
      </c>
      <c r="D125" s="333"/>
      <c r="E125" s="333"/>
      <c r="F125" s="215" t="s">
        <v>252</v>
      </c>
      <c r="G125" s="216">
        <v>7.5</v>
      </c>
      <c r="H125" s="217">
        <v>1</v>
      </c>
      <c r="I125" s="252">
        <v>7.5</v>
      </c>
      <c r="J125" s="247">
        <v>3.28</v>
      </c>
      <c r="K125" s="216"/>
      <c r="L125" s="247">
        <v>24.6</v>
      </c>
      <c r="M125" s="218">
        <v>14.01</v>
      </c>
      <c r="N125" s="251">
        <v>344.65</v>
      </c>
      <c r="AF125" s="211"/>
      <c r="AG125" s="212"/>
      <c r="AH125" s="212" t="s">
        <v>255</v>
      </c>
      <c r="AN125" s="212"/>
    </row>
    <row r="126" spans="1:40" s="175" customFormat="1" ht="15" hidden="1" x14ac:dyDescent="0.25">
      <c r="A126" s="221"/>
      <c r="B126" s="222"/>
      <c r="C126" s="332" t="s">
        <v>433</v>
      </c>
      <c r="D126" s="332"/>
      <c r="E126" s="332"/>
      <c r="F126" s="332"/>
      <c r="G126" s="332"/>
      <c r="H126" s="332"/>
      <c r="I126" s="332"/>
      <c r="J126" s="332"/>
      <c r="K126" s="332"/>
      <c r="L126" s="332"/>
      <c r="M126" s="332"/>
      <c r="N126" s="334"/>
      <c r="AF126" s="211"/>
      <c r="AG126" s="212"/>
      <c r="AH126" s="212"/>
      <c r="AI126" s="223" t="s">
        <v>433</v>
      </c>
      <c r="AN126" s="212"/>
    </row>
    <row r="127" spans="1:40" s="175" customFormat="1" ht="15" hidden="1" x14ac:dyDescent="0.25">
      <c r="A127" s="245"/>
      <c r="B127" s="246"/>
      <c r="C127" s="333" t="s">
        <v>194</v>
      </c>
      <c r="D127" s="333"/>
      <c r="E127" s="333"/>
      <c r="F127" s="215"/>
      <c r="G127" s="216"/>
      <c r="H127" s="216"/>
      <c r="I127" s="216"/>
      <c r="J127" s="219"/>
      <c r="K127" s="216"/>
      <c r="L127" s="247">
        <v>24.6</v>
      </c>
      <c r="M127" s="239"/>
      <c r="N127" s="251">
        <v>344.65</v>
      </c>
      <c r="AF127" s="211"/>
      <c r="AG127" s="212"/>
      <c r="AH127" s="212"/>
      <c r="AN127" s="212" t="s">
        <v>194</v>
      </c>
    </row>
    <row r="128" spans="1:40" s="175" customFormat="1" ht="15" hidden="1" x14ac:dyDescent="0.25">
      <c r="A128" s="337" t="s">
        <v>259</v>
      </c>
      <c r="B128" s="338"/>
      <c r="C128" s="338"/>
      <c r="D128" s="338"/>
      <c r="E128" s="338"/>
      <c r="F128" s="338"/>
      <c r="G128" s="338"/>
      <c r="H128" s="338"/>
      <c r="I128" s="338"/>
      <c r="J128" s="338"/>
      <c r="K128" s="338"/>
      <c r="L128" s="338"/>
      <c r="M128" s="338"/>
      <c r="N128" s="339"/>
      <c r="AF128" s="211"/>
      <c r="AG128" s="212" t="s">
        <v>259</v>
      </c>
      <c r="AH128" s="212"/>
      <c r="AN128" s="212"/>
    </row>
    <row r="129" spans="1:40" s="175" customFormat="1" ht="45.75" hidden="1" x14ac:dyDescent="0.25">
      <c r="A129" s="213" t="s">
        <v>224</v>
      </c>
      <c r="B129" s="214" t="s">
        <v>415</v>
      </c>
      <c r="C129" s="333" t="s">
        <v>434</v>
      </c>
      <c r="D129" s="333"/>
      <c r="E129" s="333"/>
      <c r="F129" s="215" t="s">
        <v>58</v>
      </c>
      <c r="G129" s="216">
        <v>16.489999999999998</v>
      </c>
      <c r="H129" s="217">
        <v>1</v>
      </c>
      <c r="I129" s="218">
        <v>16.489999999999998</v>
      </c>
      <c r="J129" s="219"/>
      <c r="K129" s="216"/>
      <c r="L129" s="219"/>
      <c r="M129" s="216"/>
      <c r="N129" s="220"/>
      <c r="AF129" s="211"/>
      <c r="AG129" s="212"/>
      <c r="AH129" s="212" t="s">
        <v>434</v>
      </c>
      <c r="AN129" s="212"/>
    </row>
    <row r="130" spans="1:40" s="175" customFormat="1" ht="15" hidden="1" x14ac:dyDescent="0.25">
      <c r="A130" s="221"/>
      <c r="B130" s="222"/>
      <c r="C130" s="332" t="s">
        <v>435</v>
      </c>
      <c r="D130" s="332"/>
      <c r="E130" s="332"/>
      <c r="F130" s="332"/>
      <c r="G130" s="332"/>
      <c r="H130" s="332"/>
      <c r="I130" s="332"/>
      <c r="J130" s="332"/>
      <c r="K130" s="332"/>
      <c r="L130" s="332"/>
      <c r="M130" s="332"/>
      <c r="N130" s="334"/>
      <c r="AF130" s="211"/>
      <c r="AG130" s="212"/>
      <c r="AH130" s="212"/>
      <c r="AI130" s="223" t="s">
        <v>435</v>
      </c>
      <c r="AN130" s="212"/>
    </row>
    <row r="131" spans="1:40" s="175" customFormat="1" ht="23.25" hidden="1" x14ac:dyDescent="0.25">
      <c r="A131" s="224"/>
      <c r="B131" s="225" t="s">
        <v>228</v>
      </c>
      <c r="C131" s="328" t="s">
        <v>229</v>
      </c>
      <c r="D131" s="328"/>
      <c r="E131" s="328"/>
      <c r="F131" s="328"/>
      <c r="G131" s="328"/>
      <c r="H131" s="328"/>
      <c r="I131" s="328"/>
      <c r="J131" s="328"/>
      <c r="K131" s="328"/>
      <c r="L131" s="328"/>
      <c r="M131" s="328"/>
      <c r="N131" s="336"/>
      <c r="AF131" s="211"/>
      <c r="AG131" s="212"/>
      <c r="AH131" s="212"/>
      <c r="AJ131" s="223" t="s">
        <v>229</v>
      </c>
      <c r="AN131" s="212"/>
    </row>
    <row r="132" spans="1:40" s="175" customFormat="1" ht="68.25" hidden="1" x14ac:dyDescent="0.25">
      <c r="A132" s="224"/>
      <c r="B132" s="225" t="s">
        <v>175</v>
      </c>
      <c r="C132" s="328" t="s">
        <v>176</v>
      </c>
      <c r="D132" s="328"/>
      <c r="E132" s="328"/>
      <c r="F132" s="328"/>
      <c r="G132" s="328"/>
      <c r="H132" s="328"/>
      <c r="I132" s="328"/>
      <c r="J132" s="328"/>
      <c r="K132" s="328"/>
      <c r="L132" s="328"/>
      <c r="M132" s="328"/>
      <c r="N132" s="336"/>
      <c r="AF132" s="211"/>
      <c r="AG132" s="212"/>
      <c r="AH132" s="212"/>
      <c r="AJ132" s="223" t="s">
        <v>176</v>
      </c>
      <c r="AN132" s="212"/>
    </row>
    <row r="133" spans="1:40" s="175" customFormat="1" ht="15" hidden="1" x14ac:dyDescent="0.25">
      <c r="A133" s="226"/>
      <c r="B133" s="225" t="s">
        <v>62</v>
      </c>
      <c r="C133" s="332" t="s">
        <v>177</v>
      </c>
      <c r="D133" s="332"/>
      <c r="E133" s="332"/>
      <c r="F133" s="227"/>
      <c r="G133" s="228"/>
      <c r="H133" s="228"/>
      <c r="I133" s="228"/>
      <c r="J133" s="229">
        <v>107.36</v>
      </c>
      <c r="K133" s="257">
        <v>1.3225</v>
      </c>
      <c r="L133" s="232">
        <v>2341.31</v>
      </c>
      <c r="M133" s="230">
        <v>46.99</v>
      </c>
      <c r="N133" s="231">
        <v>110018.16</v>
      </c>
      <c r="AF133" s="211"/>
      <c r="AG133" s="212"/>
      <c r="AH133" s="212"/>
      <c r="AK133" s="223" t="s">
        <v>177</v>
      </c>
      <c r="AN133" s="212"/>
    </row>
    <row r="134" spans="1:40" s="175" customFormat="1" ht="15" hidden="1" x14ac:dyDescent="0.25">
      <c r="A134" s="226"/>
      <c r="B134" s="225" t="s">
        <v>178</v>
      </c>
      <c r="C134" s="332" t="s">
        <v>179</v>
      </c>
      <c r="D134" s="332"/>
      <c r="E134" s="332"/>
      <c r="F134" s="227"/>
      <c r="G134" s="228"/>
      <c r="H134" s="228"/>
      <c r="I134" s="228"/>
      <c r="J134" s="229">
        <v>412.55</v>
      </c>
      <c r="K134" s="257">
        <v>1.4375</v>
      </c>
      <c r="L134" s="232">
        <v>9779.24</v>
      </c>
      <c r="M134" s="230">
        <v>14.01</v>
      </c>
      <c r="N134" s="231">
        <v>137007.15</v>
      </c>
      <c r="AF134" s="211"/>
      <c r="AG134" s="212"/>
      <c r="AH134" s="212"/>
      <c r="AK134" s="223" t="s">
        <v>179</v>
      </c>
      <c r="AN134" s="212"/>
    </row>
    <row r="135" spans="1:40" s="175" customFormat="1" ht="15" hidden="1" x14ac:dyDescent="0.25">
      <c r="A135" s="226"/>
      <c r="B135" s="225" t="s">
        <v>180</v>
      </c>
      <c r="C135" s="332" t="s">
        <v>181</v>
      </c>
      <c r="D135" s="332"/>
      <c r="E135" s="332"/>
      <c r="F135" s="227"/>
      <c r="G135" s="228"/>
      <c r="H135" s="228"/>
      <c r="I135" s="228"/>
      <c r="J135" s="229">
        <v>47.18</v>
      </c>
      <c r="K135" s="257">
        <v>1.4375</v>
      </c>
      <c r="L135" s="232">
        <v>1118.3699999999999</v>
      </c>
      <c r="M135" s="230">
        <v>46.99</v>
      </c>
      <c r="N135" s="231">
        <v>52552.21</v>
      </c>
      <c r="AF135" s="211"/>
      <c r="AG135" s="212"/>
      <c r="AH135" s="212"/>
      <c r="AK135" s="223" t="s">
        <v>181</v>
      </c>
      <c r="AN135" s="212"/>
    </row>
    <row r="136" spans="1:40" s="175" customFormat="1" ht="15" hidden="1" x14ac:dyDescent="0.25">
      <c r="A136" s="226"/>
      <c r="B136" s="225" t="s">
        <v>182</v>
      </c>
      <c r="C136" s="332" t="s">
        <v>183</v>
      </c>
      <c r="D136" s="332"/>
      <c r="E136" s="332"/>
      <c r="F136" s="227"/>
      <c r="G136" s="228"/>
      <c r="H136" s="228"/>
      <c r="I136" s="228"/>
      <c r="J136" s="229">
        <v>141.33000000000001</v>
      </c>
      <c r="K136" s="228"/>
      <c r="L136" s="232">
        <v>2330.5300000000002</v>
      </c>
      <c r="M136" s="230">
        <v>8.75</v>
      </c>
      <c r="N136" s="231">
        <v>20392.14</v>
      </c>
      <c r="AF136" s="211"/>
      <c r="AG136" s="212"/>
      <c r="AH136" s="212"/>
      <c r="AK136" s="223" t="s">
        <v>183</v>
      </c>
      <c r="AN136" s="212"/>
    </row>
    <row r="137" spans="1:40" s="175" customFormat="1" ht="15" hidden="1" x14ac:dyDescent="0.25">
      <c r="A137" s="234"/>
      <c r="B137" s="225"/>
      <c r="C137" s="332" t="s">
        <v>184</v>
      </c>
      <c r="D137" s="332"/>
      <c r="E137" s="332"/>
      <c r="F137" s="227" t="s">
        <v>185</v>
      </c>
      <c r="G137" s="230">
        <v>11.16</v>
      </c>
      <c r="H137" s="257">
        <v>1.3225</v>
      </c>
      <c r="I137" s="253">
        <v>243.37755899999999</v>
      </c>
      <c r="J137" s="236"/>
      <c r="K137" s="228"/>
      <c r="L137" s="236"/>
      <c r="M137" s="228"/>
      <c r="N137" s="237"/>
      <c r="AF137" s="211"/>
      <c r="AG137" s="212"/>
      <c r="AH137" s="212"/>
      <c r="AL137" s="223" t="s">
        <v>184</v>
      </c>
      <c r="AN137" s="212"/>
    </row>
    <row r="138" spans="1:40" s="175" customFormat="1" ht="15" hidden="1" x14ac:dyDescent="0.25">
      <c r="A138" s="234"/>
      <c r="B138" s="225"/>
      <c r="C138" s="332" t="s">
        <v>186</v>
      </c>
      <c r="D138" s="332"/>
      <c r="E138" s="332"/>
      <c r="F138" s="227" t="s">
        <v>185</v>
      </c>
      <c r="G138" s="230">
        <v>3.51</v>
      </c>
      <c r="H138" s="257">
        <v>1.4375</v>
      </c>
      <c r="I138" s="256">
        <v>83.202356300000005</v>
      </c>
      <c r="J138" s="236"/>
      <c r="K138" s="228"/>
      <c r="L138" s="236"/>
      <c r="M138" s="228"/>
      <c r="N138" s="237"/>
      <c r="AF138" s="211"/>
      <c r="AG138" s="212"/>
      <c r="AH138" s="212"/>
      <c r="AL138" s="223" t="s">
        <v>186</v>
      </c>
      <c r="AN138" s="212"/>
    </row>
    <row r="139" spans="1:40" s="175" customFormat="1" ht="15" hidden="1" x14ac:dyDescent="0.25">
      <c r="A139" s="226"/>
      <c r="B139" s="225"/>
      <c r="C139" s="335" t="s">
        <v>187</v>
      </c>
      <c r="D139" s="335"/>
      <c r="E139" s="335"/>
      <c r="F139" s="238"/>
      <c r="G139" s="239"/>
      <c r="H139" s="239"/>
      <c r="I139" s="239"/>
      <c r="J139" s="241">
        <v>661.24</v>
      </c>
      <c r="K139" s="239"/>
      <c r="L139" s="240">
        <v>14451.08</v>
      </c>
      <c r="M139" s="239"/>
      <c r="N139" s="242">
        <v>267417.45</v>
      </c>
      <c r="AF139" s="211"/>
      <c r="AG139" s="212"/>
      <c r="AH139" s="212"/>
      <c r="AM139" s="223" t="s">
        <v>187</v>
      </c>
      <c r="AN139" s="212"/>
    </row>
    <row r="140" spans="1:40" s="175" customFormat="1" ht="15" hidden="1" x14ac:dyDescent="0.25">
      <c r="A140" s="234"/>
      <c r="B140" s="225"/>
      <c r="C140" s="332" t="s">
        <v>188</v>
      </c>
      <c r="D140" s="332"/>
      <c r="E140" s="332"/>
      <c r="F140" s="227"/>
      <c r="G140" s="228"/>
      <c r="H140" s="228"/>
      <c r="I140" s="228"/>
      <c r="J140" s="236"/>
      <c r="K140" s="228"/>
      <c r="L140" s="232">
        <v>3459.68</v>
      </c>
      <c r="M140" s="228"/>
      <c r="N140" s="231">
        <v>162570.37</v>
      </c>
      <c r="AF140" s="211"/>
      <c r="AG140" s="212"/>
      <c r="AH140" s="212"/>
      <c r="AL140" s="223" t="s">
        <v>188</v>
      </c>
      <c r="AN140" s="212"/>
    </row>
    <row r="141" spans="1:40" s="175" customFormat="1" ht="22.5" hidden="1" x14ac:dyDescent="0.25">
      <c r="A141" s="234"/>
      <c r="B141" s="225" t="s">
        <v>230</v>
      </c>
      <c r="C141" s="332" t="s">
        <v>231</v>
      </c>
      <c r="D141" s="332"/>
      <c r="E141" s="332"/>
      <c r="F141" s="227" t="s">
        <v>191</v>
      </c>
      <c r="G141" s="243">
        <v>93</v>
      </c>
      <c r="H141" s="228"/>
      <c r="I141" s="243">
        <v>93</v>
      </c>
      <c r="J141" s="236"/>
      <c r="K141" s="228"/>
      <c r="L141" s="232">
        <v>3217.5</v>
      </c>
      <c r="M141" s="228"/>
      <c r="N141" s="231">
        <v>151190.44</v>
      </c>
      <c r="AF141" s="211"/>
      <c r="AG141" s="212"/>
      <c r="AH141" s="212"/>
      <c r="AL141" s="223" t="s">
        <v>231</v>
      </c>
      <c r="AN141" s="212"/>
    </row>
    <row r="142" spans="1:40" s="175" customFormat="1" ht="45" hidden="1" x14ac:dyDescent="0.25">
      <c r="A142" s="234"/>
      <c r="B142" s="225" t="s">
        <v>232</v>
      </c>
      <c r="C142" s="332" t="s">
        <v>233</v>
      </c>
      <c r="D142" s="332"/>
      <c r="E142" s="332"/>
      <c r="F142" s="227" t="s">
        <v>191</v>
      </c>
      <c r="G142" s="243">
        <v>62</v>
      </c>
      <c r="H142" s="230">
        <v>0.85</v>
      </c>
      <c r="I142" s="244">
        <v>52.7</v>
      </c>
      <c r="J142" s="236"/>
      <c r="K142" s="228"/>
      <c r="L142" s="232">
        <v>1823.25</v>
      </c>
      <c r="M142" s="228"/>
      <c r="N142" s="231">
        <v>85674.58</v>
      </c>
      <c r="AF142" s="211"/>
      <c r="AG142" s="212"/>
      <c r="AH142" s="212"/>
      <c r="AL142" s="223" t="s">
        <v>233</v>
      </c>
      <c r="AN142" s="212"/>
    </row>
    <row r="143" spans="1:40" s="175" customFormat="1" ht="15" hidden="1" x14ac:dyDescent="0.25">
      <c r="A143" s="245"/>
      <c r="B143" s="246"/>
      <c r="C143" s="333" t="s">
        <v>194</v>
      </c>
      <c r="D143" s="333"/>
      <c r="E143" s="333"/>
      <c r="F143" s="215"/>
      <c r="G143" s="216"/>
      <c r="H143" s="216"/>
      <c r="I143" s="216"/>
      <c r="J143" s="219"/>
      <c r="K143" s="216"/>
      <c r="L143" s="250">
        <v>19491.830000000002</v>
      </c>
      <c r="M143" s="239"/>
      <c r="N143" s="248">
        <v>504282.47</v>
      </c>
      <c r="AF143" s="211"/>
      <c r="AG143" s="212"/>
      <c r="AH143" s="212"/>
      <c r="AN143" s="212" t="s">
        <v>194</v>
      </c>
    </row>
    <row r="144" spans="1:40" s="175" customFormat="1" ht="45" hidden="1" x14ac:dyDescent="0.25">
      <c r="A144" s="213" t="s">
        <v>234</v>
      </c>
      <c r="B144" s="214" t="s">
        <v>425</v>
      </c>
      <c r="C144" s="333" t="s">
        <v>436</v>
      </c>
      <c r="D144" s="333"/>
      <c r="E144" s="333"/>
      <c r="F144" s="215" t="s">
        <v>427</v>
      </c>
      <c r="G144" s="216">
        <v>0.36</v>
      </c>
      <c r="H144" s="217">
        <v>1</v>
      </c>
      <c r="I144" s="218">
        <v>0.36</v>
      </c>
      <c r="J144" s="219"/>
      <c r="K144" s="216"/>
      <c r="L144" s="219"/>
      <c r="M144" s="216"/>
      <c r="N144" s="220"/>
      <c r="AF144" s="211"/>
      <c r="AG144" s="212"/>
      <c r="AH144" s="212" t="s">
        <v>436</v>
      </c>
      <c r="AN144" s="212"/>
    </row>
    <row r="145" spans="1:40" s="175" customFormat="1" ht="15" hidden="1" x14ac:dyDescent="0.25">
      <c r="A145" s="221"/>
      <c r="B145" s="222"/>
      <c r="C145" s="332" t="s">
        <v>428</v>
      </c>
      <c r="D145" s="332"/>
      <c r="E145" s="332"/>
      <c r="F145" s="332"/>
      <c r="G145" s="332"/>
      <c r="H145" s="332"/>
      <c r="I145" s="332"/>
      <c r="J145" s="332"/>
      <c r="K145" s="332"/>
      <c r="L145" s="332"/>
      <c r="M145" s="332"/>
      <c r="N145" s="334"/>
      <c r="AF145" s="211"/>
      <c r="AG145" s="212"/>
      <c r="AH145" s="212"/>
      <c r="AI145" s="223" t="s">
        <v>428</v>
      </c>
      <c r="AN145" s="212"/>
    </row>
    <row r="146" spans="1:40" s="175" customFormat="1" ht="68.25" hidden="1" x14ac:dyDescent="0.25">
      <c r="A146" s="224"/>
      <c r="B146" s="225" t="s">
        <v>175</v>
      </c>
      <c r="C146" s="328" t="s">
        <v>176</v>
      </c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36"/>
      <c r="AF146" s="211"/>
      <c r="AG146" s="212"/>
      <c r="AH146" s="212"/>
      <c r="AJ146" s="223" t="s">
        <v>176</v>
      </c>
      <c r="AN146" s="212"/>
    </row>
    <row r="147" spans="1:40" s="175" customFormat="1" ht="15" hidden="1" x14ac:dyDescent="0.25">
      <c r="A147" s="226"/>
      <c r="B147" s="225" t="s">
        <v>62</v>
      </c>
      <c r="C147" s="332" t="s">
        <v>177</v>
      </c>
      <c r="D147" s="332"/>
      <c r="E147" s="332"/>
      <c r="F147" s="227"/>
      <c r="G147" s="228"/>
      <c r="H147" s="228"/>
      <c r="I147" s="228"/>
      <c r="J147" s="229">
        <v>777.45</v>
      </c>
      <c r="K147" s="230">
        <v>1.1499999999999999</v>
      </c>
      <c r="L147" s="229">
        <v>321.86</v>
      </c>
      <c r="M147" s="230">
        <v>46.99</v>
      </c>
      <c r="N147" s="231">
        <v>15124.2</v>
      </c>
      <c r="AF147" s="211"/>
      <c r="AG147" s="212"/>
      <c r="AH147" s="212"/>
      <c r="AK147" s="223" t="s">
        <v>177</v>
      </c>
      <c r="AN147" s="212"/>
    </row>
    <row r="148" spans="1:40" s="175" customFormat="1" ht="15" hidden="1" x14ac:dyDescent="0.25">
      <c r="A148" s="226"/>
      <c r="B148" s="225" t="s">
        <v>178</v>
      </c>
      <c r="C148" s="332" t="s">
        <v>179</v>
      </c>
      <c r="D148" s="332"/>
      <c r="E148" s="332"/>
      <c r="F148" s="227"/>
      <c r="G148" s="228"/>
      <c r="H148" s="228"/>
      <c r="I148" s="228"/>
      <c r="J148" s="229">
        <v>119.74</v>
      </c>
      <c r="K148" s="230">
        <v>1.1499999999999999</v>
      </c>
      <c r="L148" s="229">
        <v>49.57</v>
      </c>
      <c r="M148" s="230">
        <v>14.01</v>
      </c>
      <c r="N148" s="233">
        <v>694.48</v>
      </c>
      <c r="AF148" s="211"/>
      <c r="AG148" s="212"/>
      <c r="AH148" s="212"/>
      <c r="AK148" s="223" t="s">
        <v>179</v>
      </c>
      <c r="AN148" s="212"/>
    </row>
    <row r="149" spans="1:40" s="175" customFormat="1" ht="15" hidden="1" x14ac:dyDescent="0.25">
      <c r="A149" s="226"/>
      <c r="B149" s="225" t="s">
        <v>180</v>
      </c>
      <c r="C149" s="332" t="s">
        <v>181</v>
      </c>
      <c r="D149" s="332"/>
      <c r="E149" s="332"/>
      <c r="F149" s="227"/>
      <c r="G149" s="228"/>
      <c r="H149" s="228"/>
      <c r="I149" s="228"/>
      <c r="J149" s="229">
        <v>7.54</v>
      </c>
      <c r="K149" s="230">
        <v>1.1499999999999999</v>
      </c>
      <c r="L149" s="229">
        <v>3.12</v>
      </c>
      <c r="M149" s="230">
        <v>46.99</v>
      </c>
      <c r="N149" s="233">
        <v>146.61000000000001</v>
      </c>
      <c r="AF149" s="211"/>
      <c r="AG149" s="212"/>
      <c r="AH149" s="212"/>
      <c r="AK149" s="223" t="s">
        <v>181</v>
      </c>
      <c r="AN149" s="212"/>
    </row>
    <row r="150" spans="1:40" s="175" customFormat="1" ht="15" hidden="1" x14ac:dyDescent="0.25">
      <c r="A150" s="226"/>
      <c r="B150" s="225" t="s">
        <v>182</v>
      </c>
      <c r="C150" s="332" t="s">
        <v>183</v>
      </c>
      <c r="D150" s="332"/>
      <c r="E150" s="332"/>
      <c r="F150" s="227"/>
      <c r="G150" s="228"/>
      <c r="H150" s="228"/>
      <c r="I150" s="228"/>
      <c r="J150" s="229">
        <v>84</v>
      </c>
      <c r="K150" s="228"/>
      <c r="L150" s="229">
        <v>30.24</v>
      </c>
      <c r="M150" s="230">
        <v>8.75</v>
      </c>
      <c r="N150" s="233">
        <v>264.60000000000002</v>
      </c>
      <c r="AF150" s="211"/>
      <c r="AG150" s="212"/>
      <c r="AH150" s="212"/>
      <c r="AK150" s="223" t="s">
        <v>183</v>
      </c>
      <c r="AN150" s="212"/>
    </row>
    <row r="151" spans="1:40" s="175" customFormat="1" ht="15" hidden="1" x14ac:dyDescent="0.25">
      <c r="A151" s="234"/>
      <c r="B151" s="225"/>
      <c r="C151" s="332" t="s">
        <v>184</v>
      </c>
      <c r="D151" s="332"/>
      <c r="E151" s="332"/>
      <c r="F151" s="227" t="s">
        <v>185</v>
      </c>
      <c r="G151" s="230">
        <v>84.69</v>
      </c>
      <c r="H151" s="230">
        <v>1.1499999999999999</v>
      </c>
      <c r="I151" s="235">
        <v>35.061660000000003</v>
      </c>
      <c r="J151" s="236"/>
      <c r="K151" s="228"/>
      <c r="L151" s="236"/>
      <c r="M151" s="228"/>
      <c r="N151" s="237"/>
      <c r="AF151" s="211"/>
      <c r="AG151" s="212"/>
      <c r="AH151" s="212"/>
      <c r="AL151" s="223" t="s">
        <v>184</v>
      </c>
      <c r="AN151" s="212"/>
    </row>
    <row r="152" spans="1:40" s="175" customFormat="1" ht="15" hidden="1" x14ac:dyDescent="0.25">
      <c r="A152" s="234"/>
      <c r="B152" s="225"/>
      <c r="C152" s="332" t="s">
        <v>186</v>
      </c>
      <c r="D152" s="332"/>
      <c r="E152" s="332"/>
      <c r="F152" s="227" t="s">
        <v>185</v>
      </c>
      <c r="G152" s="230">
        <v>0.65</v>
      </c>
      <c r="H152" s="230">
        <v>1.1499999999999999</v>
      </c>
      <c r="I152" s="257">
        <v>0.26910000000000001</v>
      </c>
      <c r="J152" s="236"/>
      <c r="K152" s="228"/>
      <c r="L152" s="236"/>
      <c r="M152" s="228"/>
      <c r="N152" s="237"/>
      <c r="AF152" s="211"/>
      <c r="AG152" s="212"/>
      <c r="AH152" s="212"/>
      <c r="AL152" s="223" t="s">
        <v>186</v>
      </c>
      <c r="AN152" s="212"/>
    </row>
    <row r="153" spans="1:40" s="175" customFormat="1" ht="15" hidden="1" x14ac:dyDescent="0.25">
      <c r="A153" s="226"/>
      <c r="B153" s="225"/>
      <c r="C153" s="335" t="s">
        <v>187</v>
      </c>
      <c r="D153" s="335"/>
      <c r="E153" s="335"/>
      <c r="F153" s="238"/>
      <c r="G153" s="239"/>
      <c r="H153" s="239"/>
      <c r="I153" s="239"/>
      <c r="J153" s="241">
        <v>981.19</v>
      </c>
      <c r="K153" s="239"/>
      <c r="L153" s="241">
        <v>401.67</v>
      </c>
      <c r="M153" s="239"/>
      <c r="N153" s="242">
        <v>16083.28</v>
      </c>
      <c r="AF153" s="211"/>
      <c r="AG153" s="212"/>
      <c r="AH153" s="212"/>
      <c r="AM153" s="223" t="s">
        <v>187</v>
      </c>
      <c r="AN153" s="212"/>
    </row>
    <row r="154" spans="1:40" s="175" customFormat="1" ht="15" hidden="1" x14ac:dyDescent="0.25">
      <c r="A154" s="234"/>
      <c r="B154" s="225"/>
      <c r="C154" s="332" t="s">
        <v>188</v>
      </c>
      <c r="D154" s="332"/>
      <c r="E154" s="332"/>
      <c r="F154" s="227"/>
      <c r="G154" s="228"/>
      <c r="H154" s="228"/>
      <c r="I154" s="228"/>
      <c r="J154" s="236"/>
      <c r="K154" s="228"/>
      <c r="L154" s="229">
        <v>324.98</v>
      </c>
      <c r="M154" s="228"/>
      <c r="N154" s="231">
        <v>15270.81</v>
      </c>
      <c r="AF154" s="211"/>
      <c r="AG154" s="212"/>
      <c r="AH154" s="212"/>
      <c r="AL154" s="223" t="s">
        <v>188</v>
      </c>
      <c r="AN154" s="212"/>
    </row>
    <row r="155" spans="1:40" s="175" customFormat="1" ht="45.75" hidden="1" x14ac:dyDescent="0.25">
      <c r="A155" s="234"/>
      <c r="B155" s="225" t="s">
        <v>429</v>
      </c>
      <c r="C155" s="332" t="s">
        <v>430</v>
      </c>
      <c r="D155" s="332"/>
      <c r="E155" s="332"/>
      <c r="F155" s="227" t="s">
        <v>191</v>
      </c>
      <c r="G155" s="243">
        <v>103</v>
      </c>
      <c r="H155" s="228"/>
      <c r="I155" s="243">
        <v>103</v>
      </c>
      <c r="J155" s="236"/>
      <c r="K155" s="228"/>
      <c r="L155" s="229">
        <v>334.73</v>
      </c>
      <c r="M155" s="228"/>
      <c r="N155" s="231">
        <v>15728.93</v>
      </c>
      <c r="AF155" s="211"/>
      <c r="AG155" s="212"/>
      <c r="AH155" s="212"/>
      <c r="AL155" s="223" t="s">
        <v>430</v>
      </c>
      <c r="AN155" s="212"/>
    </row>
    <row r="156" spans="1:40" s="175" customFormat="1" ht="45.75" hidden="1" x14ac:dyDescent="0.25">
      <c r="A156" s="234"/>
      <c r="B156" s="225" t="s">
        <v>431</v>
      </c>
      <c r="C156" s="332" t="s">
        <v>432</v>
      </c>
      <c r="D156" s="332"/>
      <c r="E156" s="332"/>
      <c r="F156" s="227" t="s">
        <v>191</v>
      </c>
      <c r="G156" s="243">
        <v>59</v>
      </c>
      <c r="H156" s="228"/>
      <c r="I156" s="243">
        <v>59</v>
      </c>
      <c r="J156" s="236"/>
      <c r="K156" s="228"/>
      <c r="L156" s="229">
        <v>191.74</v>
      </c>
      <c r="M156" s="228"/>
      <c r="N156" s="231">
        <v>9009.7800000000007</v>
      </c>
      <c r="AF156" s="211"/>
      <c r="AG156" s="212"/>
      <c r="AH156" s="212"/>
      <c r="AL156" s="223" t="s">
        <v>432</v>
      </c>
      <c r="AN156" s="212"/>
    </row>
    <row r="157" spans="1:40" s="175" customFormat="1" ht="15" hidden="1" x14ac:dyDescent="0.25">
      <c r="A157" s="245"/>
      <c r="B157" s="246"/>
      <c r="C157" s="333" t="s">
        <v>194</v>
      </c>
      <c r="D157" s="333"/>
      <c r="E157" s="333"/>
      <c r="F157" s="215"/>
      <c r="G157" s="216"/>
      <c r="H157" s="216"/>
      <c r="I157" s="216"/>
      <c r="J157" s="219"/>
      <c r="K157" s="216"/>
      <c r="L157" s="247">
        <v>928.14</v>
      </c>
      <c r="M157" s="239"/>
      <c r="N157" s="248">
        <v>40821.99</v>
      </c>
      <c r="AF157" s="211"/>
      <c r="AG157" s="212"/>
      <c r="AH157" s="212"/>
      <c r="AN157" s="212" t="s">
        <v>194</v>
      </c>
    </row>
    <row r="158" spans="1:40" s="175" customFormat="1" ht="34.5" hidden="1" x14ac:dyDescent="0.25">
      <c r="A158" s="213" t="s">
        <v>243</v>
      </c>
      <c r="B158" s="214" t="s">
        <v>272</v>
      </c>
      <c r="C158" s="333" t="s">
        <v>437</v>
      </c>
      <c r="D158" s="333"/>
      <c r="E158" s="333"/>
      <c r="F158" s="215" t="s">
        <v>237</v>
      </c>
      <c r="G158" s="216">
        <v>1.6E-2</v>
      </c>
      <c r="H158" s="217">
        <v>1</v>
      </c>
      <c r="I158" s="249">
        <v>1.6E-2</v>
      </c>
      <c r="J158" s="219"/>
      <c r="K158" s="216"/>
      <c r="L158" s="219"/>
      <c r="M158" s="216"/>
      <c r="N158" s="220"/>
      <c r="AF158" s="211"/>
      <c r="AG158" s="212"/>
      <c r="AH158" s="212" t="s">
        <v>437</v>
      </c>
      <c r="AN158" s="212"/>
    </row>
    <row r="159" spans="1:40" s="175" customFormat="1" ht="15" hidden="1" x14ac:dyDescent="0.25">
      <c r="A159" s="221"/>
      <c r="B159" s="222"/>
      <c r="C159" s="332" t="s">
        <v>424</v>
      </c>
      <c r="D159" s="332"/>
      <c r="E159" s="332"/>
      <c r="F159" s="332"/>
      <c r="G159" s="332"/>
      <c r="H159" s="332"/>
      <c r="I159" s="332"/>
      <c r="J159" s="332"/>
      <c r="K159" s="332"/>
      <c r="L159" s="332"/>
      <c r="M159" s="332"/>
      <c r="N159" s="334"/>
      <c r="AF159" s="211"/>
      <c r="AG159" s="212"/>
      <c r="AH159" s="212"/>
      <c r="AI159" s="223" t="s">
        <v>424</v>
      </c>
      <c r="AN159" s="212"/>
    </row>
    <row r="160" spans="1:40" s="175" customFormat="1" ht="23.25" hidden="1" x14ac:dyDescent="0.25">
      <c r="A160" s="224"/>
      <c r="B160" s="225" t="s">
        <v>228</v>
      </c>
      <c r="C160" s="328" t="s">
        <v>229</v>
      </c>
      <c r="D160" s="328"/>
      <c r="E160" s="328"/>
      <c r="F160" s="328"/>
      <c r="G160" s="328"/>
      <c r="H160" s="328"/>
      <c r="I160" s="328"/>
      <c r="J160" s="328"/>
      <c r="K160" s="328"/>
      <c r="L160" s="328"/>
      <c r="M160" s="328"/>
      <c r="N160" s="336"/>
      <c r="AF160" s="211"/>
      <c r="AG160" s="212"/>
      <c r="AH160" s="212"/>
      <c r="AJ160" s="223" t="s">
        <v>229</v>
      </c>
      <c r="AN160" s="212"/>
    </row>
    <row r="161" spans="1:40" s="175" customFormat="1" ht="68.25" hidden="1" x14ac:dyDescent="0.25">
      <c r="A161" s="224"/>
      <c r="B161" s="225" t="s">
        <v>175</v>
      </c>
      <c r="C161" s="328" t="s">
        <v>176</v>
      </c>
      <c r="D161" s="328"/>
      <c r="E161" s="328"/>
      <c r="F161" s="328"/>
      <c r="G161" s="328"/>
      <c r="H161" s="328"/>
      <c r="I161" s="328"/>
      <c r="J161" s="328"/>
      <c r="K161" s="328"/>
      <c r="L161" s="328"/>
      <c r="M161" s="328"/>
      <c r="N161" s="336"/>
      <c r="AF161" s="211"/>
      <c r="AG161" s="212"/>
      <c r="AH161" s="212"/>
      <c r="AJ161" s="223" t="s">
        <v>176</v>
      </c>
      <c r="AN161" s="212"/>
    </row>
    <row r="162" spans="1:40" s="175" customFormat="1" ht="15" hidden="1" x14ac:dyDescent="0.25">
      <c r="A162" s="226"/>
      <c r="B162" s="225" t="s">
        <v>62</v>
      </c>
      <c r="C162" s="332" t="s">
        <v>177</v>
      </c>
      <c r="D162" s="332"/>
      <c r="E162" s="332"/>
      <c r="F162" s="227"/>
      <c r="G162" s="228"/>
      <c r="H162" s="228"/>
      <c r="I162" s="228"/>
      <c r="J162" s="232">
        <v>9218</v>
      </c>
      <c r="K162" s="257">
        <v>1.3225</v>
      </c>
      <c r="L162" s="229">
        <v>195.05</v>
      </c>
      <c r="M162" s="230">
        <v>46.99</v>
      </c>
      <c r="N162" s="231">
        <v>9165.4</v>
      </c>
      <c r="AF162" s="211"/>
      <c r="AG162" s="212"/>
      <c r="AH162" s="212"/>
      <c r="AK162" s="223" t="s">
        <v>177</v>
      </c>
      <c r="AN162" s="212"/>
    </row>
    <row r="163" spans="1:40" s="175" customFormat="1" ht="15" hidden="1" x14ac:dyDescent="0.25">
      <c r="A163" s="226"/>
      <c r="B163" s="225" t="s">
        <v>178</v>
      </c>
      <c r="C163" s="332" t="s">
        <v>179</v>
      </c>
      <c r="D163" s="332"/>
      <c r="E163" s="332"/>
      <c r="F163" s="227"/>
      <c r="G163" s="228"/>
      <c r="H163" s="228"/>
      <c r="I163" s="228"/>
      <c r="J163" s="232">
        <v>40105.1</v>
      </c>
      <c r="K163" s="257">
        <v>1.4375</v>
      </c>
      <c r="L163" s="229">
        <v>922.42</v>
      </c>
      <c r="M163" s="230">
        <v>14.01</v>
      </c>
      <c r="N163" s="231">
        <v>12923.1</v>
      </c>
      <c r="AF163" s="211"/>
      <c r="AG163" s="212"/>
      <c r="AH163" s="212"/>
      <c r="AK163" s="223" t="s">
        <v>179</v>
      </c>
      <c r="AN163" s="212"/>
    </row>
    <row r="164" spans="1:40" s="175" customFormat="1" ht="15" hidden="1" x14ac:dyDescent="0.25">
      <c r="A164" s="226"/>
      <c r="B164" s="225" t="s">
        <v>180</v>
      </c>
      <c r="C164" s="332" t="s">
        <v>181</v>
      </c>
      <c r="D164" s="332"/>
      <c r="E164" s="332"/>
      <c r="F164" s="227"/>
      <c r="G164" s="228"/>
      <c r="H164" s="228"/>
      <c r="I164" s="228"/>
      <c r="J164" s="232">
        <v>2629.93</v>
      </c>
      <c r="K164" s="257">
        <v>1.4375</v>
      </c>
      <c r="L164" s="229">
        <v>60.49</v>
      </c>
      <c r="M164" s="230">
        <v>46.99</v>
      </c>
      <c r="N164" s="231">
        <v>2842.43</v>
      </c>
      <c r="AF164" s="211"/>
      <c r="AG164" s="212"/>
      <c r="AH164" s="212"/>
      <c r="AK164" s="223" t="s">
        <v>181</v>
      </c>
      <c r="AN164" s="212"/>
    </row>
    <row r="165" spans="1:40" s="175" customFormat="1" ht="15" hidden="1" x14ac:dyDescent="0.25">
      <c r="A165" s="226"/>
      <c r="B165" s="225" t="s">
        <v>182</v>
      </c>
      <c r="C165" s="332" t="s">
        <v>183</v>
      </c>
      <c r="D165" s="332"/>
      <c r="E165" s="332"/>
      <c r="F165" s="227"/>
      <c r="G165" s="228"/>
      <c r="H165" s="228"/>
      <c r="I165" s="228"/>
      <c r="J165" s="232">
        <v>1477980.73</v>
      </c>
      <c r="K165" s="228"/>
      <c r="L165" s="232">
        <v>23647.69</v>
      </c>
      <c r="M165" s="230">
        <v>8.75</v>
      </c>
      <c r="N165" s="231">
        <v>206917.29</v>
      </c>
      <c r="AF165" s="211"/>
      <c r="AG165" s="212"/>
      <c r="AH165" s="212"/>
      <c r="AK165" s="223" t="s">
        <v>183</v>
      </c>
      <c r="AN165" s="212"/>
    </row>
    <row r="166" spans="1:40" s="175" customFormat="1" ht="15" hidden="1" x14ac:dyDescent="0.25">
      <c r="A166" s="234"/>
      <c r="B166" s="225"/>
      <c r="C166" s="332" t="s">
        <v>184</v>
      </c>
      <c r="D166" s="332"/>
      <c r="E166" s="332"/>
      <c r="F166" s="227" t="s">
        <v>185</v>
      </c>
      <c r="G166" s="243">
        <v>1100</v>
      </c>
      <c r="H166" s="257">
        <v>1.3225</v>
      </c>
      <c r="I166" s="259">
        <v>23.276</v>
      </c>
      <c r="J166" s="236"/>
      <c r="K166" s="228"/>
      <c r="L166" s="236"/>
      <c r="M166" s="228"/>
      <c r="N166" s="237"/>
      <c r="AF166" s="211"/>
      <c r="AG166" s="212"/>
      <c r="AH166" s="212"/>
      <c r="AL166" s="223" t="s">
        <v>184</v>
      </c>
      <c r="AN166" s="212"/>
    </row>
    <row r="167" spans="1:40" s="175" customFormat="1" ht="15" hidden="1" x14ac:dyDescent="0.25">
      <c r="A167" s="234"/>
      <c r="B167" s="225"/>
      <c r="C167" s="332" t="s">
        <v>186</v>
      </c>
      <c r="D167" s="332"/>
      <c r="E167" s="332"/>
      <c r="F167" s="227" t="s">
        <v>185</v>
      </c>
      <c r="G167" s="230">
        <v>213.68</v>
      </c>
      <c r="H167" s="257">
        <v>1.4375</v>
      </c>
      <c r="I167" s="235">
        <v>4.9146400000000003</v>
      </c>
      <c r="J167" s="236"/>
      <c r="K167" s="228"/>
      <c r="L167" s="236"/>
      <c r="M167" s="228"/>
      <c r="N167" s="237"/>
      <c r="AF167" s="211"/>
      <c r="AG167" s="212"/>
      <c r="AH167" s="212"/>
      <c r="AL167" s="223" t="s">
        <v>186</v>
      </c>
      <c r="AN167" s="212"/>
    </row>
    <row r="168" spans="1:40" s="175" customFormat="1" ht="15" hidden="1" x14ac:dyDescent="0.25">
      <c r="A168" s="226"/>
      <c r="B168" s="225"/>
      <c r="C168" s="335" t="s">
        <v>187</v>
      </c>
      <c r="D168" s="335"/>
      <c r="E168" s="335"/>
      <c r="F168" s="238"/>
      <c r="G168" s="239"/>
      <c r="H168" s="239"/>
      <c r="I168" s="239"/>
      <c r="J168" s="240">
        <v>1527303.83</v>
      </c>
      <c r="K168" s="239"/>
      <c r="L168" s="240">
        <v>24765.16</v>
      </c>
      <c r="M168" s="239"/>
      <c r="N168" s="242">
        <v>229005.79</v>
      </c>
      <c r="AF168" s="211"/>
      <c r="AG168" s="212"/>
      <c r="AH168" s="212"/>
      <c r="AM168" s="223" t="s">
        <v>187</v>
      </c>
      <c r="AN168" s="212"/>
    </row>
    <row r="169" spans="1:40" s="175" customFormat="1" ht="15" hidden="1" x14ac:dyDescent="0.25">
      <c r="A169" s="234"/>
      <c r="B169" s="225"/>
      <c r="C169" s="332" t="s">
        <v>188</v>
      </c>
      <c r="D169" s="332"/>
      <c r="E169" s="332"/>
      <c r="F169" s="227"/>
      <c r="G169" s="228"/>
      <c r="H169" s="228"/>
      <c r="I169" s="228"/>
      <c r="J169" s="236"/>
      <c r="K169" s="228"/>
      <c r="L169" s="229">
        <v>255.54</v>
      </c>
      <c r="M169" s="228"/>
      <c r="N169" s="231">
        <v>12007.83</v>
      </c>
      <c r="AF169" s="211"/>
      <c r="AG169" s="212"/>
      <c r="AH169" s="212"/>
      <c r="AL169" s="223" t="s">
        <v>188</v>
      </c>
      <c r="AN169" s="212"/>
    </row>
    <row r="170" spans="1:40" s="175" customFormat="1" ht="22.5" hidden="1" x14ac:dyDescent="0.25">
      <c r="A170" s="234"/>
      <c r="B170" s="225" t="s">
        <v>239</v>
      </c>
      <c r="C170" s="332" t="s">
        <v>240</v>
      </c>
      <c r="D170" s="332"/>
      <c r="E170" s="332"/>
      <c r="F170" s="227" t="s">
        <v>191</v>
      </c>
      <c r="G170" s="243">
        <v>109</v>
      </c>
      <c r="H170" s="228"/>
      <c r="I170" s="243">
        <v>109</v>
      </c>
      <c r="J170" s="236"/>
      <c r="K170" s="228"/>
      <c r="L170" s="229">
        <v>278.54000000000002</v>
      </c>
      <c r="M170" s="228"/>
      <c r="N170" s="231">
        <v>13088.53</v>
      </c>
      <c r="AF170" s="211"/>
      <c r="AG170" s="212"/>
      <c r="AH170" s="212"/>
      <c r="AL170" s="223" t="s">
        <v>240</v>
      </c>
      <c r="AN170" s="212"/>
    </row>
    <row r="171" spans="1:40" s="175" customFormat="1" ht="45" hidden="1" x14ac:dyDescent="0.25">
      <c r="A171" s="234"/>
      <c r="B171" s="225" t="s">
        <v>241</v>
      </c>
      <c r="C171" s="332" t="s">
        <v>242</v>
      </c>
      <c r="D171" s="332"/>
      <c r="E171" s="332"/>
      <c r="F171" s="227" t="s">
        <v>191</v>
      </c>
      <c r="G171" s="243">
        <v>65</v>
      </c>
      <c r="H171" s="230">
        <v>0.85</v>
      </c>
      <c r="I171" s="230">
        <v>55.25</v>
      </c>
      <c r="J171" s="236"/>
      <c r="K171" s="228"/>
      <c r="L171" s="229">
        <v>141.19</v>
      </c>
      <c r="M171" s="228"/>
      <c r="N171" s="231">
        <v>6634.33</v>
      </c>
      <c r="AF171" s="211"/>
      <c r="AG171" s="212"/>
      <c r="AH171" s="212"/>
      <c r="AL171" s="223" t="s">
        <v>242</v>
      </c>
      <c r="AN171" s="212"/>
    </row>
    <row r="172" spans="1:40" s="175" customFormat="1" ht="15" hidden="1" x14ac:dyDescent="0.25">
      <c r="A172" s="245"/>
      <c r="B172" s="246"/>
      <c r="C172" s="333" t="s">
        <v>194</v>
      </c>
      <c r="D172" s="333"/>
      <c r="E172" s="333"/>
      <c r="F172" s="215"/>
      <c r="G172" s="216"/>
      <c r="H172" s="216"/>
      <c r="I172" s="216"/>
      <c r="J172" s="219"/>
      <c r="K172" s="216"/>
      <c r="L172" s="250">
        <v>25184.89</v>
      </c>
      <c r="M172" s="239"/>
      <c r="N172" s="248">
        <v>248728.65</v>
      </c>
      <c r="AF172" s="211"/>
      <c r="AG172" s="212"/>
      <c r="AH172" s="212"/>
      <c r="AN172" s="212" t="s">
        <v>194</v>
      </c>
    </row>
    <row r="173" spans="1:40" s="175" customFormat="1" ht="15" hidden="1" x14ac:dyDescent="0.25">
      <c r="A173" s="213" t="s">
        <v>246</v>
      </c>
      <c r="B173" s="214" t="s">
        <v>275</v>
      </c>
      <c r="C173" s="333" t="s">
        <v>276</v>
      </c>
      <c r="D173" s="333"/>
      <c r="E173" s="333"/>
      <c r="F173" s="215" t="s">
        <v>33</v>
      </c>
      <c r="G173" s="216">
        <v>-32</v>
      </c>
      <c r="H173" s="217">
        <v>1</v>
      </c>
      <c r="I173" s="217">
        <v>-32</v>
      </c>
      <c r="J173" s="247">
        <v>351.2</v>
      </c>
      <c r="K173" s="216"/>
      <c r="L173" s="250">
        <v>-11238.4</v>
      </c>
      <c r="M173" s="218">
        <v>8.75</v>
      </c>
      <c r="N173" s="248">
        <v>-98336</v>
      </c>
      <c r="AF173" s="211"/>
      <c r="AG173" s="212"/>
      <c r="AH173" s="212" t="s">
        <v>276</v>
      </c>
      <c r="AN173" s="212"/>
    </row>
    <row r="174" spans="1:40" s="175" customFormat="1" ht="15" hidden="1" x14ac:dyDescent="0.25">
      <c r="A174" s="245"/>
      <c r="B174" s="246"/>
      <c r="C174" s="333" t="s">
        <v>194</v>
      </c>
      <c r="D174" s="333"/>
      <c r="E174" s="333"/>
      <c r="F174" s="215"/>
      <c r="G174" s="216"/>
      <c r="H174" s="216"/>
      <c r="I174" s="216"/>
      <c r="J174" s="219"/>
      <c r="K174" s="216"/>
      <c r="L174" s="250">
        <v>-11238.4</v>
      </c>
      <c r="M174" s="239"/>
      <c r="N174" s="248">
        <v>-98336</v>
      </c>
      <c r="AF174" s="211"/>
      <c r="AG174" s="212"/>
      <c r="AH174" s="212"/>
      <c r="AN174" s="212" t="s">
        <v>194</v>
      </c>
    </row>
    <row r="175" spans="1:40" s="175" customFormat="1" ht="34.5" hidden="1" x14ac:dyDescent="0.25">
      <c r="A175" s="213" t="s">
        <v>249</v>
      </c>
      <c r="B175" s="214" t="s">
        <v>438</v>
      </c>
      <c r="C175" s="333" t="s">
        <v>439</v>
      </c>
      <c r="D175" s="333"/>
      <c r="E175" s="333"/>
      <c r="F175" s="215" t="s">
        <v>58</v>
      </c>
      <c r="G175" s="216">
        <v>-8.7999999999999995E-2</v>
      </c>
      <c r="H175" s="217">
        <v>1</v>
      </c>
      <c r="I175" s="249">
        <v>-8.7999999999999995E-2</v>
      </c>
      <c r="J175" s="250">
        <v>10948</v>
      </c>
      <c r="K175" s="216"/>
      <c r="L175" s="247">
        <v>-963.42</v>
      </c>
      <c r="M175" s="218">
        <v>8.75</v>
      </c>
      <c r="N175" s="248">
        <v>-8429.93</v>
      </c>
      <c r="AF175" s="211"/>
      <c r="AG175" s="212"/>
      <c r="AH175" s="212" t="s">
        <v>439</v>
      </c>
      <c r="AN175" s="212"/>
    </row>
    <row r="176" spans="1:40" s="175" customFormat="1" ht="15" hidden="1" x14ac:dyDescent="0.25">
      <c r="A176" s="245"/>
      <c r="B176" s="246"/>
      <c r="C176" s="333" t="s">
        <v>194</v>
      </c>
      <c r="D176" s="333"/>
      <c r="E176" s="333"/>
      <c r="F176" s="215"/>
      <c r="G176" s="216"/>
      <c r="H176" s="216"/>
      <c r="I176" s="216"/>
      <c r="J176" s="219"/>
      <c r="K176" s="216"/>
      <c r="L176" s="247">
        <v>-963.42</v>
      </c>
      <c r="M176" s="239"/>
      <c r="N176" s="248">
        <v>-8429.93</v>
      </c>
      <c r="AF176" s="211"/>
      <c r="AG176" s="212"/>
      <c r="AH176" s="212"/>
      <c r="AN176" s="212" t="s">
        <v>194</v>
      </c>
    </row>
    <row r="177" spans="1:40" s="175" customFormat="1" ht="23.25" x14ac:dyDescent="0.25">
      <c r="A177" s="213" t="s">
        <v>253</v>
      </c>
      <c r="B177" s="214" t="s">
        <v>284</v>
      </c>
      <c r="C177" s="333" t="s">
        <v>440</v>
      </c>
      <c r="D177" s="333"/>
      <c r="E177" s="333"/>
      <c r="F177" s="215" t="s">
        <v>58</v>
      </c>
      <c r="G177" s="216">
        <v>0.12</v>
      </c>
      <c r="H177" s="217">
        <v>1</v>
      </c>
      <c r="I177" s="218">
        <v>0.12</v>
      </c>
      <c r="J177" s="219"/>
      <c r="K177" s="249">
        <v>1.012</v>
      </c>
      <c r="L177" s="219"/>
      <c r="M177" s="218">
        <v>8.75</v>
      </c>
      <c r="N177" s="220"/>
      <c r="AF177" s="211"/>
      <c r="AG177" s="212"/>
      <c r="AH177" s="212" t="s">
        <v>440</v>
      </c>
      <c r="AN177" s="212"/>
    </row>
    <row r="178" spans="1:40" s="175" customFormat="1" ht="15" hidden="1" x14ac:dyDescent="0.25">
      <c r="A178" s="245"/>
      <c r="B178" s="246"/>
      <c r="C178" s="333" t="s">
        <v>194</v>
      </c>
      <c r="D178" s="333"/>
      <c r="E178" s="333"/>
      <c r="F178" s="215"/>
      <c r="G178" s="216"/>
      <c r="H178" s="216"/>
      <c r="I178" s="216"/>
      <c r="J178" s="219"/>
      <c r="K178" s="216"/>
      <c r="L178" s="247">
        <v>0</v>
      </c>
      <c r="M178" s="239"/>
      <c r="N178" s="251">
        <v>0</v>
      </c>
      <c r="AF178" s="211"/>
      <c r="AG178" s="212"/>
      <c r="AH178" s="212"/>
      <c r="AN178" s="212" t="s">
        <v>194</v>
      </c>
    </row>
    <row r="179" spans="1:40" s="175" customFormat="1" ht="23.25" hidden="1" x14ac:dyDescent="0.25">
      <c r="A179" s="213" t="s">
        <v>256</v>
      </c>
      <c r="B179" s="214" t="s">
        <v>441</v>
      </c>
      <c r="C179" s="333" t="s">
        <v>442</v>
      </c>
      <c r="D179" s="333"/>
      <c r="E179" s="333"/>
      <c r="F179" s="215" t="s">
        <v>58</v>
      </c>
      <c r="G179" s="216">
        <v>-5.5039999999999999E-2</v>
      </c>
      <c r="H179" s="217">
        <v>1</v>
      </c>
      <c r="I179" s="258">
        <v>-5.5039999999999999E-2</v>
      </c>
      <c r="J179" s="250">
        <v>11859</v>
      </c>
      <c r="K179" s="216"/>
      <c r="L179" s="247">
        <v>-652.72</v>
      </c>
      <c r="M179" s="218">
        <v>8.75</v>
      </c>
      <c r="N179" s="248">
        <v>-5711.3</v>
      </c>
      <c r="AF179" s="211"/>
      <c r="AG179" s="212"/>
      <c r="AH179" s="212" t="s">
        <v>442</v>
      </c>
      <c r="AN179" s="212"/>
    </row>
    <row r="180" spans="1:40" s="175" customFormat="1" ht="15" hidden="1" x14ac:dyDescent="0.25">
      <c r="A180" s="245"/>
      <c r="B180" s="246"/>
      <c r="C180" s="333" t="s">
        <v>194</v>
      </c>
      <c r="D180" s="333"/>
      <c r="E180" s="333"/>
      <c r="F180" s="215"/>
      <c r="G180" s="216"/>
      <c r="H180" s="216"/>
      <c r="I180" s="216"/>
      <c r="J180" s="219"/>
      <c r="K180" s="216"/>
      <c r="L180" s="247">
        <v>-652.72</v>
      </c>
      <c r="M180" s="239"/>
      <c r="N180" s="248">
        <v>-5711.3</v>
      </c>
      <c r="AF180" s="211"/>
      <c r="AG180" s="212"/>
      <c r="AH180" s="212"/>
      <c r="AN180" s="212" t="s">
        <v>194</v>
      </c>
    </row>
    <row r="181" spans="1:40" s="175" customFormat="1" ht="23.25" x14ac:dyDescent="0.25">
      <c r="A181" s="213" t="s">
        <v>260</v>
      </c>
      <c r="B181" s="214" t="s">
        <v>284</v>
      </c>
      <c r="C181" s="333" t="s">
        <v>443</v>
      </c>
      <c r="D181" s="333"/>
      <c r="E181" s="333"/>
      <c r="F181" s="215" t="s">
        <v>58</v>
      </c>
      <c r="G181" s="216">
        <v>0.15</v>
      </c>
      <c r="H181" s="217">
        <v>1</v>
      </c>
      <c r="I181" s="218">
        <v>0.15</v>
      </c>
      <c r="J181" s="219"/>
      <c r="K181" s="249">
        <v>1.012</v>
      </c>
      <c r="L181" s="219"/>
      <c r="M181" s="218">
        <v>8.75</v>
      </c>
      <c r="N181" s="220"/>
      <c r="AF181" s="211"/>
      <c r="AG181" s="212"/>
      <c r="AH181" s="212" t="s">
        <v>443</v>
      </c>
      <c r="AN181" s="212"/>
    </row>
    <row r="182" spans="1:40" s="175" customFormat="1" ht="15" hidden="1" x14ac:dyDescent="0.25">
      <c r="A182" s="245"/>
      <c r="B182" s="246"/>
      <c r="C182" s="333" t="s">
        <v>194</v>
      </c>
      <c r="D182" s="333"/>
      <c r="E182" s="333"/>
      <c r="F182" s="215"/>
      <c r="G182" s="216"/>
      <c r="H182" s="216"/>
      <c r="I182" s="216"/>
      <c r="J182" s="219"/>
      <c r="K182" s="216"/>
      <c r="L182" s="247">
        <v>0</v>
      </c>
      <c r="M182" s="239"/>
      <c r="N182" s="251">
        <v>0</v>
      </c>
      <c r="AF182" s="211"/>
      <c r="AG182" s="212"/>
      <c r="AH182" s="212"/>
      <c r="AN182" s="212" t="s">
        <v>194</v>
      </c>
    </row>
    <row r="183" spans="1:40" s="175" customFormat="1" ht="23.25" hidden="1" x14ac:dyDescent="0.25">
      <c r="A183" s="213" t="s">
        <v>264</v>
      </c>
      <c r="B183" s="214" t="s">
        <v>287</v>
      </c>
      <c r="C183" s="333" t="s">
        <v>288</v>
      </c>
      <c r="D183" s="333"/>
      <c r="E183" s="333"/>
      <c r="F183" s="215" t="s">
        <v>28</v>
      </c>
      <c r="G183" s="216">
        <v>-59</v>
      </c>
      <c r="H183" s="217">
        <v>1</v>
      </c>
      <c r="I183" s="217">
        <v>-59</v>
      </c>
      <c r="J183" s="247">
        <v>43.61</v>
      </c>
      <c r="K183" s="216"/>
      <c r="L183" s="250">
        <v>-2572.9899999999998</v>
      </c>
      <c r="M183" s="218">
        <v>8.75</v>
      </c>
      <c r="N183" s="248">
        <v>-22513.66</v>
      </c>
      <c r="AF183" s="211"/>
      <c r="AG183" s="212"/>
      <c r="AH183" s="212" t="s">
        <v>288</v>
      </c>
      <c r="AN183" s="212"/>
    </row>
    <row r="184" spans="1:40" s="175" customFormat="1" ht="15" hidden="1" x14ac:dyDescent="0.25">
      <c r="A184" s="245"/>
      <c r="B184" s="246"/>
      <c r="C184" s="333" t="s">
        <v>194</v>
      </c>
      <c r="D184" s="333"/>
      <c r="E184" s="333"/>
      <c r="F184" s="215"/>
      <c r="G184" s="216"/>
      <c r="H184" s="216"/>
      <c r="I184" s="216"/>
      <c r="J184" s="219"/>
      <c r="K184" s="216"/>
      <c r="L184" s="250">
        <v>-2572.9899999999998</v>
      </c>
      <c r="M184" s="239"/>
      <c r="N184" s="248">
        <v>-22513.66</v>
      </c>
      <c r="AF184" s="211"/>
      <c r="AG184" s="212"/>
      <c r="AH184" s="212"/>
      <c r="AN184" s="212" t="s">
        <v>194</v>
      </c>
    </row>
    <row r="185" spans="1:40" s="175" customFormat="1" ht="22.5" x14ac:dyDescent="0.25">
      <c r="A185" s="213" t="s">
        <v>271</v>
      </c>
      <c r="B185" s="214" t="s">
        <v>284</v>
      </c>
      <c r="C185" s="333" t="s">
        <v>444</v>
      </c>
      <c r="D185" s="333"/>
      <c r="E185" s="333"/>
      <c r="F185" s="215" t="s">
        <v>58</v>
      </c>
      <c r="G185" s="216">
        <v>0.42</v>
      </c>
      <c r="H185" s="217">
        <v>1</v>
      </c>
      <c r="I185" s="218">
        <v>0.42</v>
      </c>
      <c r="J185" s="219"/>
      <c r="K185" s="249">
        <v>1.012</v>
      </c>
      <c r="L185" s="219"/>
      <c r="M185" s="218">
        <v>8.75</v>
      </c>
      <c r="N185" s="220"/>
      <c r="AF185" s="211"/>
      <c r="AG185" s="212"/>
      <c r="AH185" s="212" t="s">
        <v>444</v>
      </c>
      <c r="AN185" s="212"/>
    </row>
    <row r="186" spans="1:40" s="175" customFormat="1" ht="15" hidden="1" x14ac:dyDescent="0.25">
      <c r="A186" s="245"/>
      <c r="B186" s="246"/>
      <c r="C186" s="333" t="s">
        <v>194</v>
      </c>
      <c r="D186" s="333"/>
      <c r="E186" s="333"/>
      <c r="F186" s="215"/>
      <c r="G186" s="216"/>
      <c r="H186" s="216"/>
      <c r="I186" s="216"/>
      <c r="J186" s="219"/>
      <c r="K186" s="216"/>
      <c r="L186" s="247">
        <v>0</v>
      </c>
      <c r="M186" s="239"/>
      <c r="N186" s="251">
        <v>0</v>
      </c>
      <c r="AF186" s="211"/>
      <c r="AG186" s="212"/>
      <c r="AH186" s="212"/>
      <c r="AN186" s="212" t="s">
        <v>194</v>
      </c>
    </row>
    <row r="187" spans="1:40" s="175" customFormat="1" ht="23.25" hidden="1" x14ac:dyDescent="0.25">
      <c r="A187" s="213" t="s">
        <v>274</v>
      </c>
      <c r="B187" s="214" t="s">
        <v>445</v>
      </c>
      <c r="C187" s="333" t="s">
        <v>446</v>
      </c>
      <c r="D187" s="333"/>
      <c r="E187" s="333"/>
      <c r="F187" s="215" t="s">
        <v>28</v>
      </c>
      <c r="G187" s="216">
        <v>-59</v>
      </c>
      <c r="H187" s="217">
        <v>1</v>
      </c>
      <c r="I187" s="217">
        <v>-59</v>
      </c>
      <c r="J187" s="247">
        <v>5.6</v>
      </c>
      <c r="K187" s="216"/>
      <c r="L187" s="247">
        <v>-330.4</v>
      </c>
      <c r="M187" s="218">
        <v>8.75</v>
      </c>
      <c r="N187" s="248">
        <v>-2891</v>
      </c>
      <c r="AF187" s="211"/>
      <c r="AG187" s="212"/>
      <c r="AH187" s="212" t="s">
        <v>446</v>
      </c>
      <c r="AN187" s="212"/>
    </row>
    <row r="188" spans="1:40" s="175" customFormat="1" ht="15" hidden="1" x14ac:dyDescent="0.25">
      <c r="A188" s="245"/>
      <c r="B188" s="246"/>
      <c r="C188" s="333" t="s">
        <v>194</v>
      </c>
      <c r="D188" s="333"/>
      <c r="E188" s="333"/>
      <c r="F188" s="215"/>
      <c r="G188" s="216"/>
      <c r="H188" s="216"/>
      <c r="I188" s="216"/>
      <c r="J188" s="219"/>
      <c r="K188" s="216"/>
      <c r="L188" s="247">
        <v>-330.4</v>
      </c>
      <c r="M188" s="239"/>
      <c r="N188" s="248">
        <v>-2891</v>
      </c>
      <c r="AF188" s="211"/>
      <c r="AG188" s="212"/>
      <c r="AH188" s="212"/>
      <c r="AN188" s="212" t="s">
        <v>194</v>
      </c>
    </row>
    <row r="189" spans="1:40" s="175" customFormat="1" ht="22.5" x14ac:dyDescent="0.25">
      <c r="A189" s="213" t="s">
        <v>277</v>
      </c>
      <c r="B189" s="214" t="s">
        <v>284</v>
      </c>
      <c r="C189" s="333" t="s">
        <v>447</v>
      </c>
      <c r="D189" s="333"/>
      <c r="E189" s="333"/>
      <c r="F189" s="215" t="s">
        <v>28</v>
      </c>
      <c r="G189" s="216">
        <v>60</v>
      </c>
      <c r="H189" s="217">
        <v>1</v>
      </c>
      <c r="I189" s="217">
        <v>60</v>
      </c>
      <c r="J189" s="219"/>
      <c r="K189" s="249">
        <v>1.012</v>
      </c>
      <c r="L189" s="219"/>
      <c r="M189" s="218">
        <v>8.75</v>
      </c>
      <c r="N189" s="220"/>
      <c r="AF189" s="211"/>
      <c r="AG189" s="212"/>
      <c r="AH189" s="212" t="s">
        <v>447</v>
      </c>
      <c r="AN189" s="212"/>
    </row>
    <row r="190" spans="1:40" s="175" customFormat="1" ht="15" hidden="1" x14ac:dyDescent="0.25">
      <c r="A190" s="245"/>
      <c r="B190" s="246"/>
      <c r="C190" s="333" t="s">
        <v>194</v>
      </c>
      <c r="D190" s="333"/>
      <c r="E190" s="333"/>
      <c r="F190" s="215"/>
      <c r="G190" s="216"/>
      <c r="H190" s="216"/>
      <c r="I190" s="216"/>
      <c r="J190" s="219"/>
      <c r="K190" s="216"/>
      <c r="L190" s="247">
        <v>0</v>
      </c>
      <c r="M190" s="239"/>
      <c r="N190" s="251">
        <v>0</v>
      </c>
      <c r="AF190" s="211"/>
      <c r="AG190" s="212"/>
      <c r="AH190" s="212"/>
      <c r="AN190" s="212" t="s">
        <v>194</v>
      </c>
    </row>
    <row r="191" spans="1:40" s="175" customFormat="1" ht="23.25" hidden="1" x14ac:dyDescent="0.25">
      <c r="A191" s="213" t="s">
        <v>280</v>
      </c>
      <c r="B191" s="214" t="s">
        <v>448</v>
      </c>
      <c r="C191" s="333" t="s">
        <v>449</v>
      </c>
      <c r="D191" s="333"/>
      <c r="E191" s="333"/>
      <c r="F191" s="215" t="s">
        <v>28</v>
      </c>
      <c r="G191" s="216">
        <v>-59</v>
      </c>
      <c r="H191" s="217">
        <v>1</v>
      </c>
      <c r="I191" s="217">
        <v>-59</v>
      </c>
      <c r="J191" s="247">
        <v>2.5</v>
      </c>
      <c r="K191" s="216"/>
      <c r="L191" s="247">
        <v>-147.5</v>
      </c>
      <c r="M191" s="218">
        <v>8.75</v>
      </c>
      <c r="N191" s="248">
        <v>-1290.6300000000001</v>
      </c>
      <c r="AF191" s="211"/>
      <c r="AG191" s="212"/>
      <c r="AH191" s="212" t="s">
        <v>449</v>
      </c>
      <c r="AN191" s="212"/>
    </row>
    <row r="192" spans="1:40" s="175" customFormat="1" ht="15" hidden="1" x14ac:dyDescent="0.25">
      <c r="A192" s="245"/>
      <c r="B192" s="246"/>
      <c r="C192" s="333" t="s">
        <v>194</v>
      </c>
      <c r="D192" s="333"/>
      <c r="E192" s="333"/>
      <c r="F192" s="215"/>
      <c r="G192" s="216"/>
      <c r="H192" s="216"/>
      <c r="I192" s="216"/>
      <c r="J192" s="219"/>
      <c r="K192" s="216"/>
      <c r="L192" s="247">
        <v>-147.5</v>
      </c>
      <c r="M192" s="239"/>
      <c r="N192" s="248">
        <v>-1290.6300000000001</v>
      </c>
      <c r="AF192" s="211"/>
      <c r="AG192" s="212"/>
      <c r="AH192" s="212"/>
      <c r="AN192" s="212" t="s">
        <v>194</v>
      </c>
    </row>
    <row r="193" spans="1:40" s="175" customFormat="1" ht="22.5" x14ac:dyDescent="0.25">
      <c r="A193" s="213" t="s">
        <v>283</v>
      </c>
      <c r="B193" s="214" t="s">
        <v>284</v>
      </c>
      <c r="C193" s="333" t="s">
        <v>450</v>
      </c>
      <c r="D193" s="333"/>
      <c r="E193" s="333"/>
      <c r="F193" s="215" t="s">
        <v>28</v>
      </c>
      <c r="G193" s="216">
        <v>60</v>
      </c>
      <c r="H193" s="217">
        <v>1</v>
      </c>
      <c r="I193" s="217">
        <v>60</v>
      </c>
      <c r="J193" s="219"/>
      <c r="K193" s="249">
        <v>1.012</v>
      </c>
      <c r="L193" s="219"/>
      <c r="M193" s="218">
        <v>8.75</v>
      </c>
      <c r="N193" s="220"/>
      <c r="AF193" s="211"/>
      <c r="AG193" s="212"/>
      <c r="AH193" s="212" t="s">
        <v>450</v>
      </c>
      <c r="AN193" s="212"/>
    </row>
    <row r="194" spans="1:40" s="175" customFormat="1" ht="15" hidden="1" x14ac:dyDescent="0.25">
      <c r="A194" s="245"/>
      <c r="B194" s="246"/>
      <c r="C194" s="333" t="s">
        <v>194</v>
      </c>
      <c r="D194" s="333"/>
      <c r="E194" s="333"/>
      <c r="F194" s="215"/>
      <c r="G194" s="216"/>
      <c r="H194" s="216"/>
      <c r="I194" s="216"/>
      <c r="J194" s="219"/>
      <c r="K194" s="216"/>
      <c r="L194" s="247">
        <v>0</v>
      </c>
      <c r="M194" s="239"/>
      <c r="N194" s="251">
        <v>0</v>
      </c>
      <c r="AF194" s="211"/>
      <c r="AG194" s="212"/>
      <c r="AH194" s="212"/>
      <c r="AN194" s="212" t="s">
        <v>194</v>
      </c>
    </row>
    <row r="195" spans="1:40" s="175" customFormat="1" ht="23.25" hidden="1" x14ac:dyDescent="0.25">
      <c r="A195" s="213" t="s">
        <v>285</v>
      </c>
      <c r="B195" s="214" t="s">
        <v>291</v>
      </c>
      <c r="C195" s="333" t="s">
        <v>292</v>
      </c>
      <c r="D195" s="333"/>
      <c r="E195" s="333"/>
      <c r="F195" s="215" t="s">
        <v>28</v>
      </c>
      <c r="G195" s="216">
        <v>-32</v>
      </c>
      <c r="H195" s="217">
        <v>1</v>
      </c>
      <c r="I195" s="217">
        <v>-32</v>
      </c>
      <c r="J195" s="247">
        <v>188.1</v>
      </c>
      <c r="K195" s="216"/>
      <c r="L195" s="250">
        <v>-6019.2</v>
      </c>
      <c r="M195" s="218">
        <v>8.75</v>
      </c>
      <c r="N195" s="248">
        <v>-52668</v>
      </c>
      <c r="AF195" s="211"/>
      <c r="AG195" s="212"/>
      <c r="AH195" s="212" t="s">
        <v>292</v>
      </c>
      <c r="AN195" s="212"/>
    </row>
    <row r="196" spans="1:40" s="175" customFormat="1" ht="15" hidden="1" x14ac:dyDescent="0.25">
      <c r="A196" s="245"/>
      <c r="B196" s="246"/>
      <c r="C196" s="333" t="s">
        <v>194</v>
      </c>
      <c r="D196" s="333"/>
      <c r="E196" s="333"/>
      <c r="F196" s="215"/>
      <c r="G196" s="216"/>
      <c r="H196" s="216"/>
      <c r="I196" s="216"/>
      <c r="J196" s="219"/>
      <c r="K196" s="216"/>
      <c r="L196" s="250">
        <v>-6019.2</v>
      </c>
      <c r="M196" s="239"/>
      <c r="N196" s="248">
        <v>-52668</v>
      </c>
      <c r="AF196" s="211"/>
      <c r="AG196" s="212"/>
      <c r="AH196" s="212"/>
      <c r="AN196" s="212" t="s">
        <v>194</v>
      </c>
    </row>
    <row r="197" spans="1:40" s="175" customFormat="1" ht="22.5" x14ac:dyDescent="0.25">
      <c r="A197" s="213" t="s">
        <v>286</v>
      </c>
      <c r="B197" s="214" t="s">
        <v>284</v>
      </c>
      <c r="C197" s="333" t="s">
        <v>294</v>
      </c>
      <c r="D197" s="333"/>
      <c r="E197" s="333"/>
      <c r="F197" s="215" t="s">
        <v>28</v>
      </c>
      <c r="G197" s="216">
        <v>15</v>
      </c>
      <c r="H197" s="217">
        <v>1</v>
      </c>
      <c r="I197" s="217">
        <v>15</v>
      </c>
      <c r="J197" s="219"/>
      <c r="K197" s="249">
        <v>1.012</v>
      </c>
      <c r="L197" s="219"/>
      <c r="M197" s="218">
        <v>8.75</v>
      </c>
      <c r="N197" s="220"/>
      <c r="AF197" s="211"/>
      <c r="AG197" s="212"/>
      <c r="AH197" s="212" t="s">
        <v>294</v>
      </c>
      <c r="AN197" s="212"/>
    </row>
    <row r="198" spans="1:40" s="175" customFormat="1" ht="15" hidden="1" x14ac:dyDescent="0.25">
      <c r="A198" s="245"/>
      <c r="B198" s="246"/>
      <c r="C198" s="333" t="s">
        <v>194</v>
      </c>
      <c r="D198" s="333"/>
      <c r="E198" s="333"/>
      <c r="F198" s="215"/>
      <c r="G198" s="216"/>
      <c r="H198" s="216"/>
      <c r="I198" s="216"/>
      <c r="J198" s="219"/>
      <c r="K198" s="216"/>
      <c r="L198" s="247">
        <v>0</v>
      </c>
      <c r="M198" s="239"/>
      <c r="N198" s="251">
        <v>0</v>
      </c>
      <c r="AF198" s="211"/>
      <c r="AG198" s="212"/>
      <c r="AH198" s="212"/>
      <c r="AN198" s="212" t="s">
        <v>194</v>
      </c>
    </row>
    <row r="199" spans="1:40" s="175" customFormat="1" ht="23.25" x14ac:dyDescent="0.25">
      <c r="A199" s="213" t="s">
        <v>289</v>
      </c>
      <c r="B199" s="214" t="s">
        <v>284</v>
      </c>
      <c r="C199" s="333" t="s">
        <v>29</v>
      </c>
      <c r="D199" s="333"/>
      <c r="E199" s="333"/>
      <c r="F199" s="215" t="s">
        <v>28</v>
      </c>
      <c r="G199" s="216">
        <v>15</v>
      </c>
      <c r="H199" s="217">
        <v>1</v>
      </c>
      <c r="I199" s="217">
        <v>15</v>
      </c>
      <c r="J199" s="219"/>
      <c r="K199" s="216"/>
      <c r="L199" s="219"/>
      <c r="M199" s="218">
        <v>8.75</v>
      </c>
      <c r="N199" s="220"/>
      <c r="AF199" s="211"/>
      <c r="AG199" s="212"/>
      <c r="AH199" s="212" t="s">
        <v>29</v>
      </c>
      <c r="AN199" s="212"/>
    </row>
    <row r="200" spans="1:40" s="175" customFormat="1" ht="15" hidden="1" x14ac:dyDescent="0.25">
      <c r="A200" s="245"/>
      <c r="B200" s="246"/>
      <c r="C200" s="333" t="s">
        <v>194</v>
      </c>
      <c r="D200" s="333"/>
      <c r="E200" s="333"/>
      <c r="F200" s="215"/>
      <c r="G200" s="216"/>
      <c r="H200" s="216"/>
      <c r="I200" s="216"/>
      <c r="J200" s="219"/>
      <c r="K200" s="216"/>
      <c r="L200" s="247">
        <v>0</v>
      </c>
      <c r="M200" s="239"/>
      <c r="N200" s="251">
        <v>0</v>
      </c>
      <c r="AF200" s="211"/>
      <c r="AG200" s="212"/>
      <c r="AH200" s="212"/>
      <c r="AN200" s="212" t="s">
        <v>194</v>
      </c>
    </row>
    <row r="201" spans="1:40" s="175" customFormat="1" ht="23.25" hidden="1" x14ac:dyDescent="0.25">
      <c r="A201" s="213" t="s">
        <v>290</v>
      </c>
      <c r="B201" s="214" t="s">
        <v>297</v>
      </c>
      <c r="C201" s="333" t="s">
        <v>298</v>
      </c>
      <c r="D201" s="333"/>
      <c r="E201" s="333"/>
      <c r="F201" s="215" t="s">
        <v>299</v>
      </c>
      <c r="G201" s="216">
        <v>2.2579999999999999E-2</v>
      </c>
      <c r="H201" s="217">
        <v>1</v>
      </c>
      <c r="I201" s="258">
        <v>2.2579999999999999E-2</v>
      </c>
      <c r="J201" s="219"/>
      <c r="K201" s="216"/>
      <c r="L201" s="219"/>
      <c r="M201" s="216"/>
      <c r="N201" s="220"/>
      <c r="AF201" s="211"/>
      <c r="AG201" s="212"/>
      <c r="AH201" s="212" t="s">
        <v>298</v>
      </c>
      <c r="AN201" s="212"/>
    </row>
    <row r="202" spans="1:40" s="175" customFormat="1" ht="15" hidden="1" x14ac:dyDescent="0.25">
      <c r="A202" s="221"/>
      <c r="B202" s="222"/>
      <c r="C202" s="332" t="s">
        <v>451</v>
      </c>
      <c r="D202" s="332"/>
      <c r="E202" s="332"/>
      <c r="F202" s="332"/>
      <c r="G202" s="332"/>
      <c r="H202" s="332"/>
      <c r="I202" s="332"/>
      <c r="J202" s="332"/>
      <c r="K202" s="332"/>
      <c r="L202" s="332"/>
      <c r="M202" s="332"/>
      <c r="N202" s="334"/>
      <c r="AF202" s="211"/>
      <c r="AG202" s="212"/>
      <c r="AH202" s="212"/>
      <c r="AI202" s="223" t="s">
        <v>451</v>
      </c>
      <c r="AN202" s="212"/>
    </row>
    <row r="203" spans="1:40" s="175" customFormat="1" ht="23.25" hidden="1" x14ac:dyDescent="0.25">
      <c r="A203" s="224"/>
      <c r="B203" s="225" t="s">
        <v>228</v>
      </c>
      <c r="C203" s="328" t="s">
        <v>229</v>
      </c>
      <c r="D203" s="328"/>
      <c r="E203" s="328"/>
      <c r="F203" s="328"/>
      <c r="G203" s="328"/>
      <c r="H203" s="328"/>
      <c r="I203" s="328"/>
      <c r="J203" s="328"/>
      <c r="K203" s="328"/>
      <c r="L203" s="328"/>
      <c r="M203" s="328"/>
      <c r="N203" s="336"/>
      <c r="AF203" s="211"/>
      <c r="AG203" s="212"/>
      <c r="AH203" s="212"/>
      <c r="AJ203" s="223" t="s">
        <v>229</v>
      </c>
      <c r="AN203" s="212"/>
    </row>
    <row r="204" spans="1:40" s="175" customFormat="1" ht="68.25" hidden="1" x14ac:dyDescent="0.25">
      <c r="A204" s="224"/>
      <c r="B204" s="225" t="s">
        <v>175</v>
      </c>
      <c r="C204" s="328" t="s">
        <v>176</v>
      </c>
      <c r="D204" s="328"/>
      <c r="E204" s="328"/>
      <c r="F204" s="328"/>
      <c r="G204" s="328"/>
      <c r="H204" s="328"/>
      <c r="I204" s="328"/>
      <c r="J204" s="328"/>
      <c r="K204" s="328"/>
      <c r="L204" s="328"/>
      <c r="M204" s="328"/>
      <c r="N204" s="336"/>
      <c r="AF204" s="211"/>
      <c r="AG204" s="212"/>
      <c r="AH204" s="212"/>
      <c r="AJ204" s="223" t="s">
        <v>176</v>
      </c>
      <c r="AN204" s="212"/>
    </row>
    <row r="205" spans="1:40" s="175" customFormat="1" ht="15" hidden="1" x14ac:dyDescent="0.25">
      <c r="A205" s="226"/>
      <c r="B205" s="225" t="s">
        <v>62</v>
      </c>
      <c r="C205" s="332" t="s">
        <v>177</v>
      </c>
      <c r="D205" s="332"/>
      <c r="E205" s="332"/>
      <c r="F205" s="227"/>
      <c r="G205" s="228"/>
      <c r="H205" s="228"/>
      <c r="I205" s="228"/>
      <c r="J205" s="232">
        <v>1107.95</v>
      </c>
      <c r="K205" s="257">
        <v>1.3225</v>
      </c>
      <c r="L205" s="229">
        <v>33.090000000000003</v>
      </c>
      <c r="M205" s="230">
        <v>46.99</v>
      </c>
      <c r="N205" s="231">
        <v>1554.9</v>
      </c>
      <c r="AF205" s="211"/>
      <c r="AG205" s="212"/>
      <c r="AH205" s="212"/>
      <c r="AK205" s="223" t="s">
        <v>177</v>
      </c>
      <c r="AN205" s="212"/>
    </row>
    <row r="206" spans="1:40" s="175" customFormat="1" ht="15" hidden="1" x14ac:dyDescent="0.25">
      <c r="A206" s="226"/>
      <c r="B206" s="225" t="s">
        <v>178</v>
      </c>
      <c r="C206" s="332" t="s">
        <v>179</v>
      </c>
      <c r="D206" s="332"/>
      <c r="E206" s="332"/>
      <c r="F206" s="227"/>
      <c r="G206" s="228"/>
      <c r="H206" s="228"/>
      <c r="I206" s="228"/>
      <c r="J206" s="232">
        <v>12533.99</v>
      </c>
      <c r="K206" s="257">
        <v>1.4375</v>
      </c>
      <c r="L206" s="229">
        <v>406.84</v>
      </c>
      <c r="M206" s="230">
        <v>14.01</v>
      </c>
      <c r="N206" s="231">
        <v>5699.83</v>
      </c>
      <c r="AF206" s="211"/>
      <c r="AG206" s="212"/>
      <c r="AH206" s="212"/>
      <c r="AK206" s="223" t="s">
        <v>179</v>
      </c>
      <c r="AN206" s="212"/>
    </row>
    <row r="207" spans="1:40" s="175" customFormat="1" ht="15" hidden="1" x14ac:dyDescent="0.25">
      <c r="A207" s="226"/>
      <c r="B207" s="225" t="s">
        <v>180</v>
      </c>
      <c r="C207" s="332" t="s">
        <v>181</v>
      </c>
      <c r="D207" s="332"/>
      <c r="E207" s="332"/>
      <c r="F207" s="227"/>
      <c r="G207" s="228"/>
      <c r="H207" s="228"/>
      <c r="I207" s="228"/>
      <c r="J207" s="229">
        <v>820.22</v>
      </c>
      <c r="K207" s="257">
        <v>1.4375</v>
      </c>
      <c r="L207" s="229">
        <v>26.62</v>
      </c>
      <c r="M207" s="230">
        <v>46.99</v>
      </c>
      <c r="N207" s="231">
        <v>1250.8699999999999</v>
      </c>
      <c r="AF207" s="211"/>
      <c r="AG207" s="212"/>
      <c r="AH207" s="212"/>
      <c r="AK207" s="223" t="s">
        <v>181</v>
      </c>
      <c r="AN207" s="212"/>
    </row>
    <row r="208" spans="1:40" s="175" customFormat="1" ht="15" hidden="1" x14ac:dyDescent="0.25">
      <c r="A208" s="226"/>
      <c r="B208" s="225" t="s">
        <v>182</v>
      </c>
      <c r="C208" s="332" t="s">
        <v>183</v>
      </c>
      <c r="D208" s="332"/>
      <c r="E208" s="332"/>
      <c r="F208" s="227"/>
      <c r="G208" s="228"/>
      <c r="H208" s="228"/>
      <c r="I208" s="228"/>
      <c r="J208" s="232">
        <v>230267.7</v>
      </c>
      <c r="K208" s="228"/>
      <c r="L208" s="232">
        <v>5199.4399999999996</v>
      </c>
      <c r="M208" s="230">
        <v>8.75</v>
      </c>
      <c r="N208" s="231">
        <v>45495.1</v>
      </c>
      <c r="AF208" s="211"/>
      <c r="AG208" s="212"/>
      <c r="AH208" s="212"/>
      <c r="AK208" s="223" t="s">
        <v>183</v>
      </c>
      <c r="AN208" s="212"/>
    </row>
    <row r="209" spans="1:41" s="175" customFormat="1" ht="15" hidden="1" x14ac:dyDescent="0.25">
      <c r="A209" s="234"/>
      <c r="B209" s="225"/>
      <c r="C209" s="332" t="s">
        <v>184</v>
      </c>
      <c r="D209" s="332"/>
      <c r="E209" s="332"/>
      <c r="F209" s="227" t="s">
        <v>185</v>
      </c>
      <c r="G209" s="230">
        <v>134.46</v>
      </c>
      <c r="H209" s="257">
        <v>1.3225</v>
      </c>
      <c r="I209" s="256">
        <v>4.0152511999999998</v>
      </c>
      <c r="J209" s="236"/>
      <c r="K209" s="228"/>
      <c r="L209" s="236"/>
      <c r="M209" s="228"/>
      <c r="N209" s="237"/>
      <c r="AF209" s="211"/>
      <c r="AG209" s="212"/>
      <c r="AH209" s="212"/>
      <c r="AL209" s="223" t="s">
        <v>184</v>
      </c>
      <c r="AN209" s="212"/>
    </row>
    <row r="210" spans="1:41" s="175" customFormat="1" ht="15" hidden="1" x14ac:dyDescent="0.25">
      <c r="A210" s="234"/>
      <c r="B210" s="225"/>
      <c r="C210" s="332" t="s">
        <v>186</v>
      </c>
      <c r="D210" s="332"/>
      <c r="E210" s="332"/>
      <c r="F210" s="227" t="s">
        <v>185</v>
      </c>
      <c r="G210" s="230">
        <v>54.89</v>
      </c>
      <c r="H210" s="257">
        <v>1.4375</v>
      </c>
      <c r="I210" s="256">
        <v>1.7816608</v>
      </c>
      <c r="J210" s="236"/>
      <c r="K210" s="228"/>
      <c r="L210" s="236"/>
      <c r="M210" s="228"/>
      <c r="N210" s="237"/>
      <c r="AF210" s="211"/>
      <c r="AG210" s="212"/>
      <c r="AH210" s="212"/>
      <c r="AL210" s="223" t="s">
        <v>186</v>
      </c>
      <c r="AN210" s="212"/>
    </row>
    <row r="211" spans="1:41" s="175" customFormat="1" ht="15" hidden="1" x14ac:dyDescent="0.25">
      <c r="A211" s="226"/>
      <c r="B211" s="225"/>
      <c r="C211" s="335" t="s">
        <v>187</v>
      </c>
      <c r="D211" s="335"/>
      <c r="E211" s="335"/>
      <c r="F211" s="238"/>
      <c r="G211" s="239"/>
      <c r="H211" s="239"/>
      <c r="I211" s="239"/>
      <c r="J211" s="240">
        <v>243909.64</v>
      </c>
      <c r="K211" s="239"/>
      <c r="L211" s="240">
        <v>5639.37</v>
      </c>
      <c r="M211" s="239"/>
      <c r="N211" s="242">
        <v>52749.83</v>
      </c>
      <c r="AF211" s="211"/>
      <c r="AG211" s="212"/>
      <c r="AH211" s="212"/>
      <c r="AM211" s="223" t="s">
        <v>187</v>
      </c>
      <c r="AN211" s="212"/>
    </row>
    <row r="212" spans="1:41" s="175" customFormat="1" ht="15" hidden="1" x14ac:dyDescent="0.25">
      <c r="A212" s="234"/>
      <c r="B212" s="225"/>
      <c r="C212" s="332" t="s">
        <v>188</v>
      </c>
      <c r="D212" s="332"/>
      <c r="E212" s="332"/>
      <c r="F212" s="227"/>
      <c r="G212" s="228"/>
      <c r="H212" s="228"/>
      <c r="I212" s="228"/>
      <c r="J212" s="236"/>
      <c r="K212" s="228"/>
      <c r="L212" s="229">
        <v>59.71</v>
      </c>
      <c r="M212" s="228"/>
      <c r="N212" s="231">
        <v>2805.77</v>
      </c>
      <c r="AF212" s="211"/>
      <c r="AG212" s="212"/>
      <c r="AH212" s="212"/>
      <c r="AL212" s="223" t="s">
        <v>188</v>
      </c>
      <c r="AN212" s="212"/>
    </row>
    <row r="213" spans="1:41" s="175" customFormat="1" ht="22.5" hidden="1" x14ac:dyDescent="0.25">
      <c r="A213" s="234"/>
      <c r="B213" s="225" t="s">
        <v>239</v>
      </c>
      <c r="C213" s="332" t="s">
        <v>240</v>
      </c>
      <c r="D213" s="332"/>
      <c r="E213" s="332"/>
      <c r="F213" s="227" t="s">
        <v>191</v>
      </c>
      <c r="G213" s="243">
        <v>109</v>
      </c>
      <c r="H213" s="228"/>
      <c r="I213" s="243">
        <v>109</v>
      </c>
      <c r="J213" s="236"/>
      <c r="K213" s="228"/>
      <c r="L213" s="229">
        <v>65.08</v>
      </c>
      <c r="M213" s="228"/>
      <c r="N213" s="231">
        <v>3058.29</v>
      </c>
      <c r="AF213" s="211"/>
      <c r="AG213" s="212"/>
      <c r="AH213" s="212"/>
      <c r="AL213" s="223" t="s">
        <v>240</v>
      </c>
      <c r="AN213" s="212"/>
    </row>
    <row r="214" spans="1:41" s="175" customFormat="1" ht="45" hidden="1" x14ac:dyDescent="0.25">
      <c r="A214" s="234"/>
      <c r="B214" s="225" t="s">
        <v>241</v>
      </c>
      <c r="C214" s="332" t="s">
        <v>242</v>
      </c>
      <c r="D214" s="332"/>
      <c r="E214" s="332"/>
      <c r="F214" s="227" t="s">
        <v>191</v>
      </c>
      <c r="G214" s="243">
        <v>65</v>
      </c>
      <c r="H214" s="230">
        <v>0.85</v>
      </c>
      <c r="I214" s="230">
        <v>55.25</v>
      </c>
      <c r="J214" s="236"/>
      <c r="K214" s="228"/>
      <c r="L214" s="229">
        <v>32.99</v>
      </c>
      <c r="M214" s="228"/>
      <c r="N214" s="231">
        <v>1550.19</v>
      </c>
      <c r="AF214" s="211"/>
      <c r="AG214" s="212"/>
      <c r="AH214" s="212"/>
      <c r="AL214" s="223" t="s">
        <v>242</v>
      </c>
      <c r="AN214" s="212"/>
    </row>
    <row r="215" spans="1:41" s="175" customFormat="1" ht="15" hidden="1" x14ac:dyDescent="0.25">
      <c r="A215" s="245"/>
      <c r="B215" s="246"/>
      <c r="C215" s="333" t="s">
        <v>194</v>
      </c>
      <c r="D215" s="333"/>
      <c r="E215" s="333"/>
      <c r="F215" s="215"/>
      <c r="G215" s="216"/>
      <c r="H215" s="216"/>
      <c r="I215" s="216"/>
      <c r="J215" s="219"/>
      <c r="K215" s="216"/>
      <c r="L215" s="250">
        <v>5737.44</v>
      </c>
      <c r="M215" s="239"/>
      <c r="N215" s="248">
        <v>57358.31</v>
      </c>
      <c r="AF215" s="211"/>
      <c r="AG215" s="212"/>
      <c r="AH215" s="212"/>
      <c r="AN215" s="212" t="s">
        <v>194</v>
      </c>
    </row>
    <row r="216" spans="1:41" s="175" customFormat="1" ht="34.5" hidden="1" x14ac:dyDescent="0.25">
      <c r="A216" s="213" t="s">
        <v>293</v>
      </c>
      <c r="B216" s="214" t="s">
        <v>302</v>
      </c>
      <c r="C216" s="333" t="s">
        <v>303</v>
      </c>
      <c r="D216" s="333"/>
      <c r="E216" s="333"/>
      <c r="F216" s="215" t="s">
        <v>18</v>
      </c>
      <c r="G216" s="216">
        <v>-26.42</v>
      </c>
      <c r="H216" s="217">
        <v>1</v>
      </c>
      <c r="I216" s="218">
        <v>-26.42</v>
      </c>
      <c r="J216" s="247">
        <v>196.81</v>
      </c>
      <c r="K216" s="216"/>
      <c r="L216" s="250">
        <v>-5199.72</v>
      </c>
      <c r="M216" s="218">
        <v>8.75</v>
      </c>
      <c r="N216" s="248">
        <v>-45497.55</v>
      </c>
      <c r="AF216" s="211"/>
      <c r="AG216" s="212"/>
      <c r="AH216" s="212" t="s">
        <v>303</v>
      </c>
      <c r="AN216" s="212"/>
    </row>
    <row r="217" spans="1:41" s="175" customFormat="1" ht="15" hidden="1" x14ac:dyDescent="0.25">
      <c r="A217" s="245"/>
      <c r="B217" s="246"/>
      <c r="C217" s="333" t="s">
        <v>194</v>
      </c>
      <c r="D217" s="333"/>
      <c r="E217" s="333"/>
      <c r="F217" s="215"/>
      <c r="G217" s="216"/>
      <c r="H217" s="216"/>
      <c r="I217" s="216"/>
      <c r="J217" s="219"/>
      <c r="K217" s="216"/>
      <c r="L217" s="250">
        <v>-5199.72</v>
      </c>
      <c r="M217" s="239"/>
      <c r="N217" s="248">
        <v>-45497.55</v>
      </c>
      <c r="AF217" s="211"/>
      <c r="AG217" s="212"/>
      <c r="AH217" s="212"/>
      <c r="AN217" s="212" t="s">
        <v>194</v>
      </c>
    </row>
    <row r="218" spans="1:41" s="175" customFormat="1" ht="22.5" hidden="1" x14ac:dyDescent="0.25">
      <c r="A218" s="213" t="s">
        <v>295</v>
      </c>
      <c r="B218" s="214" t="s">
        <v>265</v>
      </c>
      <c r="C218" s="333" t="s">
        <v>266</v>
      </c>
      <c r="D218" s="333"/>
      <c r="E218" s="333"/>
      <c r="F218" s="215" t="s">
        <v>18</v>
      </c>
      <c r="G218" s="216">
        <v>26.42</v>
      </c>
      <c r="H218" s="217">
        <v>1</v>
      </c>
      <c r="I218" s="218">
        <v>26.42</v>
      </c>
      <c r="J218" s="247">
        <v>480.95</v>
      </c>
      <c r="K218" s="258">
        <v>1.04236</v>
      </c>
      <c r="L218" s="250">
        <v>13244.95</v>
      </c>
      <c r="M218" s="218">
        <v>8.75</v>
      </c>
      <c r="N218" s="248">
        <v>115893.31</v>
      </c>
      <c r="AF218" s="211"/>
      <c r="AG218" s="212"/>
      <c r="AH218" s="212" t="s">
        <v>266</v>
      </c>
      <c r="AN218" s="212"/>
    </row>
    <row r="219" spans="1:41" s="175" customFormat="1" ht="15" hidden="1" x14ac:dyDescent="0.25">
      <c r="A219" s="221"/>
      <c r="B219" s="222"/>
      <c r="C219" s="332" t="s">
        <v>268</v>
      </c>
      <c r="D219" s="332"/>
      <c r="E219" s="332"/>
      <c r="F219" s="332"/>
      <c r="G219" s="332"/>
      <c r="H219" s="332"/>
      <c r="I219" s="332"/>
      <c r="J219" s="332"/>
      <c r="K219" s="332"/>
      <c r="L219" s="332"/>
      <c r="M219" s="332"/>
      <c r="N219" s="334"/>
      <c r="AF219" s="211"/>
      <c r="AG219" s="212"/>
      <c r="AH219" s="212"/>
      <c r="AN219" s="212"/>
      <c r="AO219" s="223" t="s">
        <v>268</v>
      </c>
    </row>
    <row r="220" spans="1:41" s="175" customFormat="1" ht="15" hidden="1" x14ac:dyDescent="0.25">
      <c r="A220" s="224"/>
      <c r="B220" s="225"/>
      <c r="C220" s="328" t="s">
        <v>269</v>
      </c>
      <c r="D220" s="328"/>
      <c r="E220" s="328"/>
      <c r="F220" s="328"/>
      <c r="G220" s="328"/>
      <c r="H220" s="328"/>
      <c r="I220" s="328"/>
      <c r="J220" s="328"/>
      <c r="K220" s="328"/>
      <c r="L220" s="328"/>
      <c r="M220" s="328"/>
      <c r="N220" s="336"/>
      <c r="AF220" s="211"/>
      <c r="AG220" s="212"/>
      <c r="AH220" s="212"/>
      <c r="AJ220" s="223" t="s">
        <v>269</v>
      </c>
      <c r="AN220" s="212"/>
    </row>
    <row r="221" spans="1:41" s="175" customFormat="1" ht="15" hidden="1" x14ac:dyDescent="0.25">
      <c r="A221" s="224"/>
      <c r="B221" s="225"/>
      <c r="C221" s="328" t="s">
        <v>270</v>
      </c>
      <c r="D221" s="328"/>
      <c r="E221" s="328"/>
      <c r="F221" s="328"/>
      <c r="G221" s="328"/>
      <c r="H221" s="328"/>
      <c r="I221" s="328"/>
      <c r="J221" s="328"/>
      <c r="K221" s="328"/>
      <c r="L221" s="328"/>
      <c r="M221" s="328"/>
      <c r="N221" s="336"/>
      <c r="AF221" s="211"/>
      <c r="AG221" s="212"/>
      <c r="AH221" s="212"/>
      <c r="AJ221" s="223" t="s">
        <v>270</v>
      </c>
      <c r="AN221" s="212"/>
    </row>
    <row r="222" spans="1:41" s="175" customFormat="1" ht="15" hidden="1" x14ac:dyDescent="0.25">
      <c r="A222" s="245"/>
      <c r="B222" s="246"/>
      <c r="C222" s="333" t="s">
        <v>194</v>
      </c>
      <c r="D222" s="333"/>
      <c r="E222" s="333"/>
      <c r="F222" s="215"/>
      <c r="G222" s="216"/>
      <c r="H222" s="216"/>
      <c r="I222" s="216"/>
      <c r="J222" s="219"/>
      <c r="K222" s="216"/>
      <c r="L222" s="250">
        <v>13244.95</v>
      </c>
      <c r="M222" s="239"/>
      <c r="N222" s="248">
        <v>115893.31</v>
      </c>
      <c r="AF222" s="211"/>
      <c r="AG222" s="212"/>
      <c r="AH222" s="212"/>
      <c r="AN222" s="212" t="s">
        <v>194</v>
      </c>
    </row>
    <row r="223" spans="1:41" s="175" customFormat="1" ht="57" hidden="1" x14ac:dyDescent="0.25">
      <c r="A223" s="213" t="s">
        <v>296</v>
      </c>
      <c r="B223" s="214" t="s">
        <v>306</v>
      </c>
      <c r="C223" s="333" t="s">
        <v>307</v>
      </c>
      <c r="D223" s="333"/>
      <c r="E223" s="333"/>
      <c r="F223" s="215" t="s">
        <v>237</v>
      </c>
      <c r="G223" s="216">
        <v>5.2999999999999999E-2</v>
      </c>
      <c r="H223" s="217">
        <v>1</v>
      </c>
      <c r="I223" s="249">
        <v>5.2999999999999999E-2</v>
      </c>
      <c r="J223" s="219"/>
      <c r="K223" s="216"/>
      <c r="L223" s="219"/>
      <c r="M223" s="216"/>
      <c r="N223" s="220"/>
      <c r="AF223" s="211"/>
      <c r="AG223" s="212"/>
      <c r="AH223" s="212" t="s">
        <v>307</v>
      </c>
      <c r="AN223" s="212"/>
    </row>
    <row r="224" spans="1:41" s="175" customFormat="1" ht="15" hidden="1" x14ac:dyDescent="0.25">
      <c r="A224" s="221"/>
      <c r="B224" s="222"/>
      <c r="C224" s="332" t="s">
        <v>452</v>
      </c>
      <c r="D224" s="332"/>
      <c r="E224" s="332"/>
      <c r="F224" s="332"/>
      <c r="G224" s="332"/>
      <c r="H224" s="332"/>
      <c r="I224" s="332"/>
      <c r="J224" s="332"/>
      <c r="K224" s="332"/>
      <c r="L224" s="332"/>
      <c r="M224" s="332"/>
      <c r="N224" s="334"/>
      <c r="AF224" s="211"/>
      <c r="AG224" s="212"/>
      <c r="AH224" s="212"/>
      <c r="AI224" s="223" t="s">
        <v>452</v>
      </c>
      <c r="AN224" s="212"/>
    </row>
    <row r="225" spans="1:40" s="175" customFormat="1" ht="23.25" hidden="1" x14ac:dyDescent="0.25">
      <c r="A225" s="224"/>
      <c r="B225" s="225" t="s">
        <v>228</v>
      </c>
      <c r="C225" s="328" t="s">
        <v>229</v>
      </c>
      <c r="D225" s="328"/>
      <c r="E225" s="328"/>
      <c r="F225" s="328"/>
      <c r="G225" s="328"/>
      <c r="H225" s="328"/>
      <c r="I225" s="328"/>
      <c r="J225" s="328"/>
      <c r="K225" s="328"/>
      <c r="L225" s="328"/>
      <c r="M225" s="328"/>
      <c r="N225" s="336"/>
      <c r="AF225" s="211"/>
      <c r="AG225" s="212"/>
      <c r="AH225" s="212"/>
      <c r="AJ225" s="223" t="s">
        <v>229</v>
      </c>
      <c r="AN225" s="212"/>
    </row>
    <row r="226" spans="1:40" s="175" customFormat="1" ht="68.25" hidden="1" x14ac:dyDescent="0.25">
      <c r="A226" s="224"/>
      <c r="B226" s="225" t="s">
        <v>175</v>
      </c>
      <c r="C226" s="328" t="s">
        <v>176</v>
      </c>
      <c r="D226" s="328"/>
      <c r="E226" s="328"/>
      <c r="F226" s="328"/>
      <c r="G226" s="328"/>
      <c r="H226" s="328"/>
      <c r="I226" s="328"/>
      <c r="J226" s="328"/>
      <c r="K226" s="328"/>
      <c r="L226" s="328"/>
      <c r="M226" s="328"/>
      <c r="N226" s="336"/>
      <c r="AF226" s="211"/>
      <c r="AG226" s="212"/>
      <c r="AH226" s="212"/>
      <c r="AJ226" s="223" t="s">
        <v>176</v>
      </c>
      <c r="AN226" s="212"/>
    </row>
    <row r="227" spans="1:40" s="175" customFormat="1" ht="15" hidden="1" x14ac:dyDescent="0.25">
      <c r="A227" s="226"/>
      <c r="B227" s="225" t="s">
        <v>62</v>
      </c>
      <c r="C227" s="332" t="s">
        <v>177</v>
      </c>
      <c r="D227" s="332"/>
      <c r="E227" s="332"/>
      <c r="F227" s="227"/>
      <c r="G227" s="228"/>
      <c r="H227" s="228"/>
      <c r="I227" s="228"/>
      <c r="J227" s="229">
        <v>991.03</v>
      </c>
      <c r="K227" s="257">
        <v>1.3225</v>
      </c>
      <c r="L227" s="229">
        <v>69.459999999999994</v>
      </c>
      <c r="M227" s="230">
        <v>46.99</v>
      </c>
      <c r="N227" s="231">
        <v>3263.93</v>
      </c>
      <c r="AF227" s="211"/>
      <c r="AG227" s="212"/>
      <c r="AH227" s="212"/>
      <c r="AK227" s="223" t="s">
        <v>177</v>
      </c>
      <c r="AN227" s="212"/>
    </row>
    <row r="228" spans="1:40" s="175" customFormat="1" ht="15" hidden="1" x14ac:dyDescent="0.25">
      <c r="A228" s="226"/>
      <c r="B228" s="225" t="s">
        <v>178</v>
      </c>
      <c r="C228" s="332" t="s">
        <v>179</v>
      </c>
      <c r="D228" s="332"/>
      <c r="E228" s="332"/>
      <c r="F228" s="227"/>
      <c r="G228" s="228"/>
      <c r="H228" s="228"/>
      <c r="I228" s="228"/>
      <c r="J228" s="232">
        <v>9818.43</v>
      </c>
      <c r="K228" s="257">
        <v>1.4375</v>
      </c>
      <c r="L228" s="229">
        <v>748.04</v>
      </c>
      <c r="M228" s="230">
        <v>14.01</v>
      </c>
      <c r="N228" s="231">
        <v>10480.040000000001</v>
      </c>
      <c r="AF228" s="211"/>
      <c r="AG228" s="212"/>
      <c r="AH228" s="212"/>
      <c r="AK228" s="223" t="s">
        <v>179</v>
      </c>
      <c r="AN228" s="212"/>
    </row>
    <row r="229" spans="1:40" s="175" customFormat="1" ht="15" hidden="1" x14ac:dyDescent="0.25">
      <c r="A229" s="226"/>
      <c r="B229" s="225" t="s">
        <v>180</v>
      </c>
      <c r="C229" s="332" t="s">
        <v>181</v>
      </c>
      <c r="D229" s="332"/>
      <c r="E229" s="332"/>
      <c r="F229" s="227"/>
      <c r="G229" s="228"/>
      <c r="H229" s="228"/>
      <c r="I229" s="228"/>
      <c r="J229" s="229">
        <v>554.48</v>
      </c>
      <c r="K229" s="257">
        <v>1.4375</v>
      </c>
      <c r="L229" s="229">
        <v>42.24</v>
      </c>
      <c r="M229" s="230">
        <v>46.99</v>
      </c>
      <c r="N229" s="231">
        <v>1984.86</v>
      </c>
      <c r="AF229" s="211"/>
      <c r="AG229" s="212"/>
      <c r="AH229" s="212"/>
      <c r="AK229" s="223" t="s">
        <v>181</v>
      </c>
      <c r="AN229" s="212"/>
    </row>
    <row r="230" spans="1:40" s="175" customFormat="1" ht="15" hidden="1" x14ac:dyDescent="0.25">
      <c r="A230" s="234"/>
      <c r="B230" s="225"/>
      <c r="C230" s="332" t="s">
        <v>184</v>
      </c>
      <c r="D230" s="332"/>
      <c r="E230" s="332"/>
      <c r="F230" s="227" t="s">
        <v>185</v>
      </c>
      <c r="G230" s="244">
        <v>122.5</v>
      </c>
      <c r="H230" s="257">
        <v>1.3225</v>
      </c>
      <c r="I230" s="256">
        <v>8.5863312999999994</v>
      </c>
      <c r="J230" s="236"/>
      <c r="K230" s="228"/>
      <c r="L230" s="236"/>
      <c r="M230" s="228"/>
      <c r="N230" s="237"/>
      <c r="AF230" s="211"/>
      <c r="AG230" s="212"/>
      <c r="AH230" s="212"/>
      <c r="AL230" s="223" t="s">
        <v>184</v>
      </c>
      <c r="AN230" s="212"/>
    </row>
    <row r="231" spans="1:40" s="175" customFormat="1" ht="15" hidden="1" x14ac:dyDescent="0.25">
      <c r="A231" s="234"/>
      <c r="B231" s="225"/>
      <c r="C231" s="332" t="s">
        <v>186</v>
      </c>
      <c r="D231" s="332"/>
      <c r="E231" s="332"/>
      <c r="F231" s="227" t="s">
        <v>185</v>
      </c>
      <c r="G231" s="230">
        <v>39.049999999999997</v>
      </c>
      <c r="H231" s="257">
        <v>1.4375</v>
      </c>
      <c r="I231" s="256">
        <v>2.9751219</v>
      </c>
      <c r="J231" s="236"/>
      <c r="K231" s="228"/>
      <c r="L231" s="236"/>
      <c r="M231" s="228"/>
      <c r="N231" s="237"/>
      <c r="AF231" s="211"/>
      <c r="AG231" s="212"/>
      <c r="AH231" s="212"/>
      <c r="AL231" s="223" t="s">
        <v>186</v>
      </c>
      <c r="AN231" s="212"/>
    </row>
    <row r="232" spans="1:40" s="175" customFormat="1" ht="15" hidden="1" x14ac:dyDescent="0.25">
      <c r="A232" s="226"/>
      <c r="B232" s="225"/>
      <c r="C232" s="335" t="s">
        <v>187</v>
      </c>
      <c r="D232" s="335"/>
      <c r="E232" s="335"/>
      <c r="F232" s="238"/>
      <c r="G232" s="239"/>
      <c r="H232" s="239"/>
      <c r="I232" s="239"/>
      <c r="J232" s="240">
        <v>10809.46</v>
      </c>
      <c r="K232" s="239"/>
      <c r="L232" s="241">
        <v>817.5</v>
      </c>
      <c r="M232" s="239"/>
      <c r="N232" s="242">
        <v>13743.97</v>
      </c>
      <c r="AF232" s="211"/>
      <c r="AG232" s="212"/>
      <c r="AH232" s="212"/>
      <c r="AM232" s="223" t="s">
        <v>187</v>
      </c>
      <c r="AN232" s="212"/>
    </row>
    <row r="233" spans="1:40" s="175" customFormat="1" ht="15" hidden="1" x14ac:dyDescent="0.25">
      <c r="A233" s="234"/>
      <c r="B233" s="225"/>
      <c r="C233" s="332" t="s">
        <v>188</v>
      </c>
      <c r="D233" s="332"/>
      <c r="E233" s="332"/>
      <c r="F233" s="227"/>
      <c r="G233" s="228"/>
      <c r="H233" s="228"/>
      <c r="I233" s="228"/>
      <c r="J233" s="236"/>
      <c r="K233" s="228"/>
      <c r="L233" s="229">
        <v>111.7</v>
      </c>
      <c r="M233" s="228"/>
      <c r="N233" s="231">
        <v>5248.79</v>
      </c>
      <c r="AF233" s="211"/>
      <c r="AG233" s="212"/>
      <c r="AH233" s="212"/>
      <c r="AL233" s="223" t="s">
        <v>188</v>
      </c>
      <c r="AN233" s="212"/>
    </row>
    <row r="234" spans="1:40" s="175" customFormat="1" ht="22.5" hidden="1" x14ac:dyDescent="0.25">
      <c r="A234" s="234"/>
      <c r="B234" s="225" t="s">
        <v>239</v>
      </c>
      <c r="C234" s="332" t="s">
        <v>240</v>
      </c>
      <c r="D234" s="332"/>
      <c r="E234" s="332"/>
      <c r="F234" s="227" t="s">
        <v>191</v>
      </c>
      <c r="G234" s="243">
        <v>109</v>
      </c>
      <c r="H234" s="228"/>
      <c r="I234" s="243">
        <v>109</v>
      </c>
      <c r="J234" s="236"/>
      <c r="K234" s="228"/>
      <c r="L234" s="229">
        <v>121.75</v>
      </c>
      <c r="M234" s="228"/>
      <c r="N234" s="231">
        <v>5721.18</v>
      </c>
      <c r="AF234" s="211"/>
      <c r="AG234" s="212"/>
      <c r="AH234" s="212"/>
      <c r="AL234" s="223" t="s">
        <v>240</v>
      </c>
      <c r="AN234" s="212"/>
    </row>
    <row r="235" spans="1:40" s="175" customFormat="1" ht="45" hidden="1" x14ac:dyDescent="0.25">
      <c r="A235" s="234"/>
      <c r="B235" s="225" t="s">
        <v>241</v>
      </c>
      <c r="C235" s="332" t="s">
        <v>242</v>
      </c>
      <c r="D235" s="332"/>
      <c r="E235" s="332"/>
      <c r="F235" s="227" t="s">
        <v>191</v>
      </c>
      <c r="G235" s="243">
        <v>65</v>
      </c>
      <c r="H235" s="230">
        <v>0.85</v>
      </c>
      <c r="I235" s="230">
        <v>55.25</v>
      </c>
      <c r="J235" s="236"/>
      <c r="K235" s="228"/>
      <c r="L235" s="229">
        <v>61.71</v>
      </c>
      <c r="M235" s="228"/>
      <c r="N235" s="231">
        <v>2899.96</v>
      </c>
      <c r="AF235" s="211"/>
      <c r="AG235" s="212"/>
      <c r="AH235" s="212"/>
      <c r="AL235" s="223" t="s">
        <v>242</v>
      </c>
      <c r="AN235" s="212"/>
    </row>
    <row r="236" spans="1:40" s="175" customFormat="1" ht="15" hidden="1" x14ac:dyDescent="0.25">
      <c r="A236" s="245"/>
      <c r="B236" s="246"/>
      <c r="C236" s="333" t="s">
        <v>194</v>
      </c>
      <c r="D236" s="333"/>
      <c r="E236" s="333"/>
      <c r="F236" s="215"/>
      <c r="G236" s="216"/>
      <c r="H236" s="216"/>
      <c r="I236" s="216"/>
      <c r="J236" s="219"/>
      <c r="K236" s="216"/>
      <c r="L236" s="250">
        <v>1000.96</v>
      </c>
      <c r="M236" s="239"/>
      <c r="N236" s="248">
        <v>22365.11</v>
      </c>
      <c r="AF236" s="211"/>
      <c r="AG236" s="212"/>
      <c r="AH236" s="212"/>
      <c r="AN236" s="212" t="s">
        <v>194</v>
      </c>
    </row>
    <row r="237" spans="1:40" s="175" customFormat="1" ht="15" hidden="1" x14ac:dyDescent="0.25">
      <c r="A237" s="337" t="s">
        <v>40</v>
      </c>
      <c r="B237" s="338"/>
      <c r="C237" s="338"/>
      <c r="D237" s="338"/>
      <c r="E237" s="338"/>
      <c r="F237" s="338"/>
      <c r="G237" s="338"/>
      <c r="H237" s="338"/>
      <c r="I237" s="338"/>
      <c r="J237" s="338"/>
      <c r="K237" s="338"/>
      <c r="L237" s="338"/>
      <c r="M237" s="338"/>
      <c r="N237" s="339"/>
      <c r="AF237" s="211"/>
      <c r="AG237" s="212" t="s">
        <v>40</v>
      </c>
      <c r="AH237" s="212"/>
      <c r="AN237" s="212"/>
    </row>
    <row r="238" spans="1:40" s="175" customFormat="1" ht="57" hidden="1" x14ac:dyDescent="0.25">
      <c r="A238" s="213" t="s">
        <v>301</v>
      </c>
      <c r="B238" s="214" t="s">
        <v>310</v>
      </c>
      <c r="C238" s="333" t="s">
        <v>311</v>
      </c>
      <c r="D238" s="333"/>
      <c r="E238" s="333"/>
      <c r="F238" s="215" t="s">
        <v>312</v>
      </c>
      <c r="G238" s="216">
        <v>2</v>
      </c>
      <c r="H238" s="217">
        <v>1</v>
      </c>
      <c r="I238" s="217">
        <v>2</v>
      </c>
      <c r="J238" s="219"/>
      <c r="K238" s="216"/>
      <c r="L238" s="219"/>
      <c r="M238" s="216"/>
      <c r="N238" s="220"/>
      <c r="AF238" s="211"/>
      <c r="AG238" s="212"/>
      <c r="AH238" s="212" t="s">
        <v>311</v>
      </c>
      <c r="AN238" s="212"/>
    </row>
    <row r="239" spans="1:40" s="175" customFormat="1" ht="23.25" hidden="1" x14ac:dyDescent="0.25">
      <c r="A239" s="224"/>
      <c r="B239" s="225" t="s">
        <v>228</v>
      </c>
      <c r="C239" s="328" t="s">
        <v>229</v>
      </c>
      <c r="D239" s="328"/>
      <c r="E239" s="328"/>
      <c r="F239" s="328"/>
      <c r="G239" s="328"/>
      <c r="H239" s="328"/>
      <c r="I239" s="328"/>
      <c r="J239" s="328"/>
      <c r="K239" s="328"/>
      <c r="L239" s="328"/>
      <c r="M239" s="328"/>
      <c r="N239" s="336"/>
      <c r="AF239" s="211"/>
      <c r="AG239" s="212"/>
      <c r="AH239" s="212"/>
      <c r="AJ239" s="223" t="s">
        <v>229</v>
      </c>
      <c r="AN239" s="212"/>
    </row>
    <row r="240" spans="1:40" s="175" customFormat="1" ht="68.25" hidden="1" x14ac:dyDescent="0.25">
      <c r="A240" s="224"/>
      <c r="B240" s="225" t="s">
        <v>175</v>
      </c>
      <c r="C240" s="328" t="s">
        <v>176</v>
      </c>
      <c r="D240" s="328"/>
      <c r="E240" s="328"/>
      <c r="F240" s="328"/>
      <c r="G240" s="328"/>
      <c r="H240" s="328"/>
      <c r="I240" s="328"/>
      <c r="J240" s="328"/>
      <c r="K240" s="328"/>
      <c r="L240" s="328"/>
      <c r="M240" s="328"/>
      <c r="N240" s="336"/>
      <c r="AF240" s="211"/>
      <c r="AG240" s="212"/>
      <c r="AH240" s="212"/>
      <c r="AJ240" s="223" t="s">
        <v>176</v>
      </c>
      <c r="AN240" s="212"/>
    </row>
    <row r="241" spans="1:40" s="175" customFormat="1" ht="15" hidden="1" x14ac:dyDescent="0.25">
      <c r="A241" s="226"/>
      <c r="B241" s="225" t="s">
        <v>62</v>
      </c>
      <c r="C241" s="332" t="s">
        <v>177</v>
      </c>
      <c r="D241" s="332"/>
      <c r="E241" s="332"/>
      <c r="F241" s="227"/>
      <c r="G241" s="228"/>
      <c r="H241" s="228"/>
      <c r="I241" s="228"/>
      <c r="J241" s="232">
        <v>2757.02</v>
      </c>
      <c r="K241" s="257">
        <v>1.3225</v>
      </c>
      <c r="L241" s="232">
        <v>7292.32</v>
      </c>
      <c r="M241" s="230">
        <v>46.99</v>
      </c>
      <c r="N241" s="231">
        <v>342666.12</v>
      </c>
      <c r="AF241" s="211"/>
      <c r="AG241" s="212"/>
      <c r="AH241" s="212"/>
      <c r="AK241" s="223" t="s">
        <v>177</v>
      </c>
      <c r="AN241" s="212"/>
    </row>
    <row r="242" spans="1:40" s="175" customFormat="1" ht="15" hidden="1" x14ac:dyDescent="0.25">
      <c r="A242" s="226"/>
      <c r="B242" s="225" t="s">
        <v>178</v>
      </c>
      <c r="C242" s="332" t="s">
        <v>179</v>
      </c>
      <c r="D242" s="332"/>
      <c r="E242" s="332"/>
      <c r="F242" s="227"/>
      <c r="G242" s="228"/>
      <c r="H242" s="228"/>
      <c r="I242" s="228"/>
      <c r="J242" s="232">
        <v>4372.91</v>
      </c>
      <c r="K242" s="257">
        <v>1.4375</v>
      </c>
      <c r="L242" s="232">
        <v>12572.12</v>
      </c>
      <c r="M242" s="230">
        <v>14.01</v>
      </c>
      <c r="N242" s="231">
        <v>176135.4</v>
      </c>
      <c r="AF242" s="211"/>
      <c r="AG242" s="212"/>
      <c r="AH242" s="212"/>
      <c r="AK242" s="223" t="s">
        <v>179</v>
      </c>
      <c r="AN242" s="212"/>
    </row>
    <row r="243" spans="1:40" s="175" customFormat="1" ht="15" hidden="1" x14ac:dyDescent="0.25">
      <c r="A243" s="226"/>
      <c r="B243" s="225" t="s">
        <v>180</v>
      </c>
      <c r="C243" s="332" t="s">
        <v>181</v>
      </c>
      <c r="D243" s="332"/>
      <c r="E243" s="332"/>
      <c r="F243" s="227"/>
      <c r="G243" s="228"/>
      <c r="H243" s="228"/>
      <c r="I243" s="228"/>
      <c r="J243" s="229">
        <v>489.67</v>
      </c>
      <c r="K243" s="257">
        <v>1.4375</v>
      </c>
      <c r="L243" s="232">
        <v>1407.8</v>
      </c>
      <c r="M243" s="230">
        <v>46.99</v>
      </c>
      <c r="N243" s="231">
        <v>66152.52</v>
      </c>
      <c r="AF243" s="211"/>
      <c r="AG243" s="212"/>
      <c r="AH243" s="212"/>
      <c r="AK243" s="223" t="s">
        <v>181</v>
      </c>
      <c r="AN243" s="212"/>
    </row>
    <row r="244" spans="1:40" s="175" customFormat="1" ht="15" hidden="1" x14ac:dyDescent="0.25">
      <c r="A244" s="226"/>
      <c r="B244" s="225" t="s">
        <v>182</v>
      </c>
      <c r="C244" s="332" t="s">
        <v>183</v>
      </c>
      <c r="D244" s="332"/>
      <c r="E244" s="332"/>
      <c r="F244" s="227"/>
      <c r="G244" s="228"/>
      <c r="H244" s="228"/>
      <c r="I244" s="228"/>
      <c r="J244" s="232">
        <v>11385.47</v>
      </c>
      <c r="K244" s="228"/>
      <c r="L244" s="232">
        <v>22770.94</v>
      </c>
      <c r="M244" s="230">
        <v>8.75</v>
      </c>
      <c r="N244" s="231">
        <v>199245.73</v>
      </c>
      <c r="AF244" s="211"/>
      <c r="AG244" s="212"/>
      <c r="AH244" s="212"/>
      <c r="AK244" s="223" t="s">
        <v>183</v>
      </c>
      <c r="AN244" s="212"/>
    </row>
    <row r="245" spans="1:40" s="175" customFormat="1" ht="15" hidden="1" x14ac:dyDescent="0.25">
      <c r="A245" s="234"/>
      <c r="B245" s="225"/>
      <c r="C245" s="332" t="s">
        <v>184</v>
      </c>
      <c r="D245" s="332"/>
      <c r="E245" s="332"/>
      <c r="F245" s="227" t="s">
        <v>185</v>
      </c>
      <c r="G245" s="243">
        <v>329</v>
      </c>
      <c r="H245" s="257">
        <v>1.3225</v>
      </c>
      <c r="I245" s="259">
        <v>870.20500000000004</v>
      </c>
      <c r="J245" s="236"/>
      <c r="K245" s="228"/>
      <c r="L245" s="236"/>
      <c r="M245" s="228"/>
      <c r="N245" s="237"/>
      <c r="AF245" s="211"/>
      <c r="AG245" s="212"/>
      <c r="AH245" s="212"/>
      <c r="AL245" s="223" t="s">
        <v>184</v>
      </c>
      <c r="AN245" s="212"/>
    </row>
    <row r="246" spans="1:40" s="175" customFormat="1" ht="15" hidden="1" x14ac:dyDescent="0.25">
      <c r="A246" s="234"/>
      <c r="B246" s="225"/>
      <c r="C246" s="332" t="s">
        <v>186</v>
      </c>
      <c r="D246" s="332"/>
      <c r="E246" s="332"/>
      <c r="F246" s="227" t="s">
        <v>185</v>
      </c>
      <c r="G246" s="230">
        <v>39.71</v>
      </c>
      <c r="H246" s="257">
        <v>1.4375</v>
      </c>
      <c r="I246" s="235">
        <v>114.16625000000001</v>
      </c>
      <c r="J246" s="236"/>
      <c r="K246" s="228"/>
      <c r="L246" s="236"/>
      <c r="M246" s="228"/>
      <c r="N246" s="237"/>
      <c r="AF246" s="211"/>
      <c r="AG246" s="212"/>
      <c r="AH246" s="212"/>
      <c r="AL246" s="223" t="s">
        <v>186</v>
      </c>
      <c r="AN246" s="212"/>
    </row>
    <row r="247" spans="1:40" s="175" customFormat="1" ht="15" hidden="1" x14ac:dyDescent="0.25">
      <c r="A247" s="226"/>
      <c r="B247" s="225"/>
      <c r="C247" s="335" t="s">
        <v>187</v>
      </c>
      <c r="D247" s="335"/>
      <c r="E247" s="335"/>
      <c r="F247" s="238"/>
      <c r="G247" s="239"/>
      <c r="H247" s="239"/>
      <c r="I247" s="239"/>
      <c r="J247" s="240">
        <v>18515.400000000001</v>
      </c>
      <c r="K247" s="239"/>
      <c r="L247" s="240">
        <v>42635.38</v>
      </c>
      <c r="M247" s="239"/>
      <c r="N247" s="242">
        <v>718047.25</v>
      </c>
      <c r="AF247" s="211"/>
      <c r="AG247" s="212"/>
      <c r="AH247" s="212"/>
      <c r="AM247" s="223" t="s">
        <v>187</v>
      </c>
      <c r="AN247" s="212"/>
    </row>
    <row r="248" spans="1:40" s="175" customFormat="1" ht="15" hidden="1" x14ac:dyDescent="0.25">
      <c r="A248" s="234"/>
      <c r="B248" s="225"/>
      <c r="C248" s="332" t="s">
        <v>188</v>
      </c>
      <c r="D248" s="332"/>
      <c r="E248" s="332"/>
      <c r="F248" s="227"/>
      <c r="G248" s="228"/>
      <c r="H248" s="228"/>
      <c r="I248" s="228"/>
      <c r="J248" s="236"/>
      <c r="K248" s="228"/>
      <c r="L248" s="232">
        <v>8700.1200000000008</v>
      </c>
      <c r="M248" s="228"/>
      <c r="N248" s="231">
        <v>408818.64</v>
      </c>
      <c r="AF248" s="211"/>
      <c r="AG248" s="212"/>
      <c r="AH248" s="212"/>
      <c r="AL248" s="223" t="s">
        <v>188</v>
      </c>
      <c r="AN248" s="212"/>
    </row>
    <row r="249" spans="1:40" s="175" customFormat="1" ht="22.5" hidden="1" x14ac:dyDescent="0.25">
      <c r="A249" s="234"/>
      <c r="B249" s="225" t="s">
        <v>239</v>
      </c>
      <c r="C249" s="332" t="s">
        <v>240</v>
      </c>
      <c r="D249" s="332"/>
      <c r="E249" s="332"/>
      <c r="F249" s="227" t="s">
        <v>191</v>
      </c>
      <c r="G249" s="243">
        <v>109</v>
      </c>
      <c r="H249" s="228"/>
      <c r="I249" s="243">
        <v>109</v>
      </c>
      <c r="J249" s="236"/>
      <c r="K249" s="228"/>
      <c r="L249" s="232">
        <v>9483.1299999999992</v>
      </c>
      <c r="M249" s="228"/>
      <c r="N249" s="231">
        <v>445612.32</v>
      </c>
      <c r="AF249" s="211"/>
      <c r="AG249" s="212"/>
      <c r="AH249" s="212"/>
      <c r="AL249" s="223" t="s">
        <v>240</v>
      </c>
      <c r="AN249" s="212"/>
    </row>
    <row r="250" spans="1:40" s="175" customFormat="1" ht="45" hidden="1" x14ac:dyDescent="0.25">
      <c r="A250" s="234"/>
      <c r="B250" s="225" t="s">
        <v>241</v>
      </c>
      <c r="C250" s="332" t="s">
        <v>242</v>
      </c>
      <c r="D250" s="332"/>
      <c r="E250" s="332"/>
      <c r="F250" s="227" t="s">
        <v>191</v>
      </c>
      <c r="G250" s="243">
        <v>65</v>
      </c>
      <c r="H250" s="230">
        <v>0.85</v>
      </c>
      <c r="I250" s="230">
        <v>55.25</v>
      </c>
      <c r="J250" s="236"/>
      <c r="K250" s="228"/>
      <c r="L250" s="232">
        <v>4806.82</v>
      </c>
      <c r="M250" s="228"/>
      <c r="N250" s="231">
        <v>225872.3</v>
      </c>
      <c r="AF250" s="211"/>
      <c r="AG250" s="212"/>
      <c r="AH250" s="212"/>
      <c r="AL250" s="223" t="s">
        <v>242</v>
      </c>
      <c r="AN250" s="212"/>
    </row>
    <row r="251" spans="1:40" s="175" customFormat="1" ht="15" hidden="1" x14ac:dyDescent="0.25">
      <c r="A251" s="245"/>
      <c r="B251" s="246"/>
      <c r="C251" s="333" t="s">
        <v>194</v>
      </c>
      <c r="D251" s="333"/>
      <c r="E251" s="333"/>
      <c r="F251" s="215"/>
      <c r="G251" s="216"/>
      <c r="H251" s="216"/>
      <c r="I251" s="216"/>
      <c r="J251" s="219"/>
      <c r="K251" s="216"/>
      <c r="L251" s="250">
        <v>56925.33</v>
      </c>
      <c r="M251" s="239"/>
      <c r="N251" s="248">
        <v>1389531.87</v>
      </c>
      <c r="AF251" s="211"/>
      <c r="AG251" s="212"/>
      <c r="AH251" s="212"/>
      <c r="AN251" s="212" t="s">
        <v>194</v>
      </c>
    </row>
    <row r="252" spans="1:40" s="175" customFormat="1" ht="34.5" x14ac:dyDescent="0.25">
      <c r="A252" s="213" t="s">
        <v>304</v>
      </c>
      <c r="B252" s="214" t="s">
        <v>284</v>
      </c>
      <c r="C252" s="333" t="s">
        <v>314</v>
      </c>
      <c r="D252" s="333"/>
      <c r="E252" s="333"/>
      <c r="F252" s="215" t="s">
        <v>41</v>
      </c>
      <c r="G252" s="216">
        <v>2</v>
      </c>
      <c r="H252" s="217">
        <v>1</v>
      </c>
      <c r="I252" s="217">
        <v>2</v>
      </c>
      <c r="J252" s="219"/>
      <c r="K252" s="249">
        <v>1.012</v>
      </c>
      <c r="L252" s="219"/>
      <c r="M252" s="218">
        <v>8.75</v>
      </c>
      <c r="N252" s="220"/>
      <c r="AF252" s="211"/>
      <c r="AG252" s="212"/>
      <c r="AH252" s="212" t="s">
        <v>314</v>
      </c>
      <c r="AN252" s="212"/>
    </row>
    <row r="253" spans="1:40" s="175" customFormat="1" ht="15" hidden="1" x14ac:dyDescent="0.25">
      <c r="A253" s="245"/>
      <c r="B253" s="246"/>
      <c r="C253" s="333" t="s">
        <v>194</v>
      </c>
      <c r="D253" s="333"/>
      <c r="E253" s="333"/>
      <c r="F253" s="215"/>
      <c r="G253" s="216"/>
      <c r="H253" s="216"/>
      <c r="I253" s="216"/>
      <c r="J253" s="219"/>
      <c r="K253" s="216"/>
      <c r="L253" s="247">
        <v>0</v>
      </c>
      <c r="M253" s="239"/>
      <c r="N253" s="251">
        <v>0</v>
      </c>
      <c r="AF253" s="211"/>
      <c r="AG253" s="212"/>
      <c r="AH253" s="212"/>
      <c r="AN253" s="212" t="s">
        <v>194</v>
      </c>
    </row>
    <row r="254" spans="1:40" s="175" customFormat="1" ht="23.25" x14ac:dyDescent="0.25">
      <c r="A254" s="213" t="s">
        <v>305</v>
      </c>
      <c r="B254" s="214" t="s">
        <v>284</v>
      </c>
      <c r="C254" s="333" t="s">
        <v>316</v>
      </c>
      <c r="D254" s="333"/>
      <c r="E254" s="333"/>
      <c r="F254" s="215" t="s">
        <v>28</v>
      </c>
      <c r="G254" s="216">
        <v>4</v>
      </c>
      <c r="H254" s="217">
        <v>1</v>
      </c>
      <c r="I254" s="217">
        <v>4</v>
      </c>
      <c r="J254" s="219"/>
      <c r="K254" s="249">
        <v>1.012</v>
      </c>
      <c r="L254" s="219"/>
      <c r="M254" s="218">
        <v>8.75</v>
      </c>
      <c r="N254" s="220"/>
      <c r="AF254" s="211"/>
      <c r="AG254" s="212"/>
      <c r="AH254" s="212" t="s">
        <v>316</v>
      </c>
      <c r="AN254" s="212"/>
    </row>
    <row r="255" spans="1:40" s="175" customFormat="1" ht="15" hidden="1" x14ac:dyDescent="0.25">
      <c r="A255" s="245"/>
      <c r="B255" s="246"/>
      <c r="C255" s="333" t="s">
        <v>194</v>
      </c>
      <c r="D255" s="333"/>
      <c r="E255" s="333"/>
      <c r="F255" s="215"/>
      <c r="G255" s="216"/>
      <c r="H255" s="216"/>
      <c r="I255" s="216"/>
      <c r="J255" s="219"/>
      <c r="K255" s="216"/>
      <c r="L255" s="247">
        <v>0</v>
      </c>
      <c r="M255" s="239"/>
      <c r="N255" s="251">
        <v>0</v>
      </c>
      <c r="AF255" s="211"/>
      <c r="AG255" s="212"/>
      <c r="AH255" s="212"/>
      <c r="AN255" s="212" t="s">
        <v>194</v>
      </c>
    </row>
    <row r="256" spans="1:40" s="175" customFormat="1" ht="15" hidden="1" x14ac:dyDescent="0.25">
      <c r="A256" s="337" t="s">
        <v>71</v>
      </c>
      <c r="B256" s="338"/>
      <c r="C256" s="338"/>
      <c r="D256" s="338"/>
      <c r="E256" s="338"/>
      <c r="F256" s="338"/>
      <c r="G256" s="338"/>
      <c r="H256" s="338"/>
      <c r="I256" s="338"/>
      <c r="J256" s="338"/>
      <c r="K256" s="338"/>
      <c r="L256" s="338"/>
      <c r="M256" s="338"/>
      <c r="N256" s="339"/>
      <c r="AF256" s="211"/>
      <c r="AG256" s="212" t="s">
        <v>71</v>
      </c>
      <c r="AH256" s="212"/>
      <c r="AN256" s="212"/>
    </row>
    <row r="257" spans="1:40" s="175" customFormat="1" ht="23.25" hidden="1" x14ac:dyDescent="0.25">
      <c r="A257" s="213" t="s">
        <v>309</v>
      </c>
      <c r="B257" s="214" t="s">
        <v>319</v>
      </c>
      <c r="C257" s="333" t="s">
        <v>320</v>
      </c>
      <c r="D257" s="333"/>
      <c r="E257" s="333"/>
      <c r="F257" s="215" t="s">
        <v>208</v>
      </c>
      <c r="G257" s="216">
        <v>4.2700000000000002E-2</v>
      </c>
      <c r="H257" s="217">
        <v>1</v>
      </c>
      <c r="I257" s="255">
        <v>4.2700000000000002E-2</v>
      </c>
      <c r="J257" s="219"/>
      <c r="K257" s="216"/>
      <c r="L257" s="219"/>
      <c r="M257" s="216"/>
      <c r="N257" s="220"/>
      <c r="AF257" s="211"/>
      <c r="AG257" s="212"/>
      <c r="AH257" s="212" t="s">
        <v>320</v>
      </c>
      <c r="AN257" s="212"/>
    </row>
    <row r="258" spans="1:40" s="175" customFormat="1" ht="15" hidden="1" x14ac:dyDescent="0.25">
      <c r="A258" s="221"/>
      <c r="B258" s="222"/>
      <c r="C258" s="332" t="s">
        <v>453</v>
      </c>
      <c r="D258" s="332"/>
      <c r="E258" s="332"/>
      <c r="F258" s="332"/>
      <c r="G258" s="332"/>
      <c r="H258" s="332"/>
      <c r="I258" s="332"/>
      <c r="J258" s="332"/>
      <c r="K258" s="332"/>
      <c r="L258" s="332"/>
      <c r="M258" s="332"/>
      <c r="N258" s="334"/>
      <c r="AF258" s="211"/>
      <c r="AG258" s="212"/>
      <c r="AH258" s="212"/>
      <c r="AI258" s="223" t="s">
        <v>453</v>
      </c>
      <c r="AN258" s="212"/>
    </row>
    <row r="259" spans="1:40" s="175" customFormat="1" ht="23.25" hidden="1" x14ac:dyDescent="0.25">
      <c r="A259" s="224"/>
      <c r="B259" s="225" t="s">
        <v>228</v>
      </c>
      <c r="C259" s="328" t="s">
        <v>229</v>
      </c>
      <c r="D259" s="328"/>
      <c r="E259" s="328"/>
      <c r="F259" s="328"/>
      <c r="G259" s="328"/>
      <c r="H259" s="328"/>
      <c r="I259" s="328"/>
      <c r="J259" s="328"/>
      <c r="K259" s="328"/>
      <c r="L259" s="328"/>
      <c r="M259" s="328"/>
      <c r="N259" s="336"/>
      <c r="AF259" s="211"/>
      <c r="AG259" s="212"/>
      <c r="AH259" s="212"/>
      <c r="AJ259" s="223" t="s">
        <v>229</v>
      </c>
      <c r="AN259" s="212"/>
    </row>
    <row r="260" spans="1:40" s="175" customFormat="1" ht="68.25" hidden="1" x14ac:dyDescent="0.25">
      <c r="A260" s="224"/>
      <c r="B260" s="225" t="s">
        <v>175</v>
      </c>
      <c r="C260" s="328" t="s">
        <v>176</v>
      </c>
      <c r="D260" s="328"/>
      <c r="E260" s="328"/>
      <c r="F260" s="328"/>
      <c r="G260" s="328"/>
      <c r="H260" s="328"/>
      <c r="I260" s="328"/>
      <c r="J260" s="328"/>
      <c r="K260" s="328"/>
      <c r="L260" s="328"/>
      <c r="M260" s="328"/>
      <c r="N260" s="336"/>
      <c r="AF260" s="211"/>
      <c r="AG260" s="212"/>
      <c r="AH260" s="212"/>
      <c r="AJ260" s="223" t="s">
        <v>176</v>
      </c>
      <c r="AN260" s="212"/>
    </row>
    <row r="261" spans="1:40" s="175" customFormat="1" ht="15" hidden="1" x14ac:dyDescent="0.25">
      <c r="A261" s="226"/>
      <c r="B261" s="225" t="s">
        <v>62</v>
      </c>
      <c r="C261" s="332" t="s">
        <v>177</v>
      </c>
      <c r="D261" s="332"/>
      <c r="E261" s="332"/>
      <c r="F261" s="227"/>
      <c r="G261" s="228"/>
      <c r="H261" s="228"/>
      <c r="I261" s="228"/>
      <c r="J261" s="229">
        <v>115.49</v>
      </c>
      <c r="K261" s="257">
        <v>1.3225</v>
      </c>
      <c r="L261" s="229">
        <v>6.52</v>
      </c>
      <c r="M261" s="230">
        <v>46.99</v>
      </c>
      <c r="N261" s="233">
        <v>306.37</v>
      </c>
      <c r="AF261" s="211"/>
      <c r="AG261" s="212"/>
      <c r="AH261" s="212"/>
      <c r="AK261" s="223" t="s">
        <v>177</v>
      </c>
      <c r="AN261" s="212"/>
    </row>
    <row r="262" spans="1:40" s="175" customFormat="1" ht="15" hidden="1" x14ac:dyDescent="0.25">
      <c r="A262" s="226"/>
      <c r="B262" s="225" t="s">
        <v>178</v>
      </c>
      <c r="C262" s="332" t="s">
        <v>179</v>
      </c>
      <c r="D262" s="332"/>
      <c r="E262" s="332"/>
      <c r="F262" s="227"/>
      <c r="G262" s="228"/>
      <c r="H262" s="228"/>
      <c r="I262" s="228"/>
      <c r="J262" s="232">
        <v>3262.79</v>
      </c>
      <c r="K262" s="257">
        <v>1.4375</v>
      </c>
      <c r="L262" s="229">
        <v>200.27</v>
      </c>
      <c r="M262" s="230">
        <v>14.01</v>
      </c>
      <c r="N262" s="231">
        <v>2805.78</v>
      </c>
      <c r="AF262" s="211"/>
      <c r="AG262" s="212"/>
      <c r="AH262" s="212"/>
      <c r="AK262" s="223" t="s">
        <v>179</v>
      </c>
      <c r="AN262" s="212"/>
    </row>
    <row r="263" spans="1:40" s="175" customFormat="1" ht="15" hidden="1" x14ac:dyDescent="0.25">
      <c r="A263" s="226"/>
      <c r="B263" s="225" t="s">
        <v>180</v>
      </c>
      <c r="C263" s="332" t="s">
        <v>181</v>
      </c>
      <c r="D263" s="332"/>
      <c r="E263" s="332"/>
      <c r="F263" s="227"/>
      <c r="G263" s="228"/>
      <c r="H263" s="228"/>
      <c r="I263" s="228"/>
      <c r="J263" s="229">
        <v>171.22</v>
      </c>
      <c r="K263" s="257">
        <v>1.4375</v>
      </c>
      <c r="L263" s="229">
        <v>10.51</v>
      </c>
      <c r="M263" s="230">
        <v>46.99</v>
      </c>
      <c r="N263" s="233">
        <v>493.86</v>
      </c>
      <c r="AF263" s="211"/>
      <c r="AG263" s="212"/>
      <c r="AH263" s="212"/>
      <c r="AK263" s="223" t="s">
        <v>181</v>
      </c>
      <c r="AN263" s="212"/>
    </row>
    <row r="264" spans="1:40" s="175" customFormat="1" ht="15" hidden="1" x14ac:dyDescent="0.25">
      <c r="A264" s="226"/>
      <c r="B264" s="225" t="s">
        <v>182</v>
      </c>
      <c r="C264" s="332" t="s">
        <v>183</v>
      </c>
      <c r="D264" s="332"/>
      <c r="E264" s="332"/>
      <c r="F264" s="227"/>
      <c r="G264" s="228"/>
      <c r="H264" s="228"/>
      <c r="I264" s="228"/>
      <c r="J264" s="229">
        <v>12.2</v>
      </c>
      <c r="K264" s="228"/>
      <c r="L264" s="229">
        <v>0.52</v>
      </c>
      <c r="M264" s="230">
        <v>8.75</v>
      </c>
      <c r="N264" s="233">
        <v>4.55</v>
      </c>
      <c r="AF264" s="211"/>
      <c r="AG264" s="212"/>
      <c r="AH264" s="212"/>
      <c r="AK264" s="223" t="s">
        <v>183</v>
      </c>
      <c r="AN264" s="212"/>
    </row>
    <row r="265" spans="1:40" s="175" customFormat="1" ht="15" hidden="1" x14ac:dyDescent="0.25">
      <c r="A265" s="234"/>
      <c r="B265" s="225"/>
      <c r="C265" s="332" t="s">
        <v>184</v>
      </c>
      <c r="D265" s="332"/>
      <c r="E265" s="332"/>
      <c r="F265" s="227" t="s">
        <v>185</v>
      </c>
      <c r="G265" s="244">
        <v>14.4</v>
      </c>
      <c r="H265" s="257">
        <v>1.3225</v>
      </c>
      <c r="I265" s="256">
        <v>0.81317879999999998</v>
      </c>
      <c r="J265" s="236"/>
      <c r="K265" s="228"/>
      <c r="L265" s="236"/>
      <c r="M265" s="228"/>
      <c r="N265" s="237"/>
      <c r="AF265" s="211"/>
      <c r="AG265" s="212"/>
      <c r="AH265" s="212"/>
      <c r="AL265" s="223" t="s">
        <v>184</v>
      </c>
      <c r="AN265" s="212"/>
    </row>
    <row r="266" spans="1:40" s="175" customFormat="1" ht="15" hidden="1" x14ac:dyDescent="0.25">
      <c r="A266" s="234"/>
      <c r="B266" s="225"/>
      <c r="C266" s="332" t="s">
        <v>186</v>
      </c>
      <c r="D266" s="332"/>
      <c r="E266" s="332"/>
      <c r="F266" s="227" t="s">
        <v>185</v>
      </c>
      <c r="G266" s="230">
        <v>13.88</v>
      </c>
      <c r="H266" s="257">
        <v>1.4375</v>
      </c>
      <c r="I266" s="256">
        <v>0.85197179999999995</v>
      </c>
      <c r="J266" s="236"/>
      <c r="K266" s="228"/>
      <c r="L266" s="236"/>
      <c r="M266" s="228"/>
      <c r="N266" s="237"/>
      <c r="AF266" s="211"/>
      <c r="AG266" s="212"/>
      <c r="AH266" s="212"/>
      <c r="AL266" s="223" t="s">
        <v>186</v>
      </c>
      <c r="AN266" s="212"/>
    </row>
    <row r="267" spans="1:40" s="175" customFormat="1" ht="15" hidden="1" x14ac:dyDescent="0.25">
      <c r="A267" s="226"/>
      <c r="B267" s="225"/>
      <c r="C267" s="335" t="s">
        <v>187</v>
      </c>
      <c r="D267" s="335"/>
      <c r="E267" s="335"/>
      <c r="F267" s="238"/>
      <c r="G267" s="239"/>
      <c r="H267" s="239"/>
      <c r="I267" s="239"/>
      <c r="J267" s="240">
        <v>3390.48</v>
      </c>
      <c r="K267" s="239"/>
      <c r="L267" s="241">
        <v>207.31</v>
      </c>
      <c r="M267" s="239"/>
      <c r="N267" s="242">
        <v>3116.7</v>
      </c>
      <c r="AF267" s="211"/>
      <c r="AG267" s="212"/>
      <c r="AH267" s="212"/>
      <c r="AM267" s="223" t="s">
        <v>187</v>
      </c>
      <c r="AN267" s="212"/>
    </row>
    <row r="268" spans="1:40" s="175" customFormat="1" ht="15" hidden="1" x14ac:dyDescent="0.25">
      <c r="A268" s="234"/>
      <c r="B268" s="225"/>
      <c r="C268" s="332" t="s">
        <v>188</v>
      </c>
      <c r="D268" s="332"/>
      <c r="E268" s="332"/>
      <c r="F268" s="227"/>
      <c r="G268" s="228"/>
      <c r="H268" s="228"/>
      <c r="I268" s="228"/>
      <c r="J268" s="236"/>
      <c r="K268" s="228"/>
      <c r="L268" s="229">
        <v>17.03</v>
      </c>
      <c r="M268" s="228"/>
      <c r="N268" s="233">
        <v>800.23</v>
      </c>
      <c r="AF268" s="211"/>
      <c r="AG268" s="212"/>
      <c r="AH268" s="212"/>
      <c r="AL268" s="223" t="s">
        <v>188</v>
      </c>
      <c r="AN268" s="212"/>
    </row>
    <row r="269" spans="1:40" s="175" customFormat="1" ht="45" hidden="1" x14ac:dyDescent="0.25">
      <c r="A269" s="234"/>
      <c r="B269" s="225" t="s">
        <v>189</v>
      </c>
      <c r="C269" s="332" t="s">
        <v>190</v>
      </c>
      <c r="D269" s="332"/>
      <c r="E269" s="332"/>
      <c r="F269" s="227" t="s">
        <v>191</v>
      </c>
      <c r="G269" s="243">
        <v>147</v>
      </c>
      <c r="H269" s="228"/>
      <c r="I269" s="243">
        <v>147</v>
      </c>
      <c r="J269" s="236"/>
      <c r="K269" s="228"/>
      <c r="L269" s="229">
        <v>25.03</v>
      </c>
      <c r="M269" s="228"/>
      <c r="N269" s="231">
        <v>1176.3399999999999</v>
      </c>
      <c r="AF269" s="211"/>
      <c r="AG269" s="212"/>
      <c r="AH269" s="212"/>
      <c r="AL269" s="223" t="s">
        <v>190</v>
      </c>
      <c r="AN269" s="212"/>
    </row>
    <row r="270" spans="1:40" s="175" customFormat="1" ht="56.25" hidden="1" x14ac:dyDescent="0.25">
      <c r="A270" s="234"/>
      <c r="B270" s="225" t="s">
        <v>192</v>
      </c>
      <c r="C270" s="332" t="s">
        <v>193</v>
      </c>
      <c r="D270" s="332"/>
      <c r="E270" s="332"/>
      <c r="F270" s="227" t="s">
        <v>191</v>
      </c>
      <c r="G270" s="243">
        <v>134</v>
      </c>
      <c r="H270" s="230">
        <v>0.85</v>
      </c>
      <c r="I270" s="244">
        <v>113.9</v>
      </c>
      <c r="J270" s="236"/>
      <c r="K270" s="228"/>
      <c r="L270" s="229">
        <v>19.399999999999999</v>
      </c>
      <c r="M270" s="228"/>
      <c r="N270" s="233">
        <v>911.46</v>
      </c>
      <c r="AF270" s="211"/>
      <c r="AG270" s="212"/>
      <c r="AH270" s="212"/>
      <c r="AL270" s="223" t="s">
        <v>193</v>
      </c>
      <c r="AN270" s="212"/>
    </row>
    <row r="271" spans="1:40" s="175" customFormat="1" ht="15" hidden="1" x14ac:dyDescent="0.25">
      <c r="A271" s="245"/>
      <c r="B271" s="246"/>
      <c r="C271" s="333" t="s">
        <v>194</v>
      </c>
      <c r="D271" s="333"/>
      <c r="E271" s="333"/>
      <c r="F271" s="215"/>
      <c r="G271" s="216"/>
      <c r="H271" s="216"/>
      <c r="I271" s="216"/>
      <c r="J271" s="219"/>
      <c r="K271" s="216"/>
      <c r="L271" s="247">
        <v>251.74</v>
      </c>
      <c r="M271" s="239"/>
      <c r="N271" s="248">
        <v>5204.5</v>
      </c>
      <c r="AF271" s="211"/>
      <c r="AG271" s="212"/>
      <c r="AH271" s="212"/>
      <c r="AN271" s="212" t="s">
        <v>194</v>
      </c>
    </row>
    <row r="272" spans="1:40" s="175" customFormat="1" ht="22.5" hidden="1" x14ac:dyDescent="0.25">
      <c r="A272" s="213" t="s">
        <v>313</v>
      </c>
      <c r="B272" s="214" t="s">
        <v>322</v>
      </c>
      <c r="C272" s="333" t="s">
        <v>323</v>
      </c>
      <c r="D272" s="333"/>
      <c r="E272" s="333"/>
      <c r="F272" s="215" t="s">
        <v>18</v>
      </c>
      <c r="G272" s="216">
        <v>4.7</v>
      </c>
      <c r="H272" s="217">
        <v>1</v>
      </c>
      <c r="I272" s="252">
        <v>4.7</v>
      </c>
      <c r="J272" s="247">
        <v>110.95</v>
      </c>
      <c r="K272" s="258">
        <v>1.04236</v>
      </c>
      <c r="L272" s="247">
        <v>543.54999999999995</v>
      </c>
      <c r="M272" s="218">
        <v>8.75</v>
      </c>
      <c r="N272" s="248">
        <v>4756.0600000000004</v>
      </c>
      <c r="AF272" s="211"/>
      <c r="AG272" s="212"/>
      <c r="AH272" s="212" t="s">
        <v>323</v>
      </c>
      <c r="AN272" s="212"/>
    </row>
    <row r="273" spans="1:41" s="175" customFormat="1" ht="15" hidden="1" x14ac:dyDescent="0.25">
      <c r="A273" s="221"/>
      <c r="B273" s="222"/>
      <c r="C273" s="332" t="s">
        <v>454</v>
      </c>
      <c r="D273" s="332"/>
      <c r="E273" s="332"/>
      <c r="F273" s="332"/>
      <c r="G273" s="332"/>
      <c r="H273" s="332"/>
      <c r="I273" s="332"/>
      <c r="J273" s="332"/>
      <c r="K273" s="332"/>
      <c r="L273" s="332"/>
      <c r="M273" s="332"/>
      <c r="N273" s="334"/>
      <c r="AF273" s="211"/>
      <c r="AG273" s="212"/>
      <c r="AH273" s="212"/>
      <c r="AI273" s="223" t="s">
        <v>454</v>
      </c>
      <c r="AN273" s="212"/>
    </row>
    <row r="274" spans="1:41" s="175" customFormat="1" ht="15" hidden="1" x14ac:dyDescent="0.25">
      <c r="A274" s="221"/>
      <c r="B274" s="222"/>
      <c r="C274" s="332" t="s">
        <v>325</v>
      </c>
      <c r="D274" s="332"/>
      <c r="E274" s="332"/>
      <c r="F274" s="332"/>
      <c r="G274" s="332"/>
      <c r="H274" s="332"/>
      <c r="I274" s="332"/>
      <c r="J274" s="332"/>
      <c r="K274" s="332"/>
      <c r="L274" s="332"/>
      <c r="M274" s="332"/>
      <c r="N274" s="334"/>
      <c r="AF274" s="211"/>
      <c r="AG274" s="212"/>
      <c r="AH274" s="212"/>
      <c r="AN274" s="212"/>
      <c r="AO274" s="223" t="s">
        <v>325</v>
      </c>
    </row>
    <row r="275" spans="1:41" s="175" customFormat="1" ht="15" hidden="1" x14ac:dyDescent="0.25">
      <c r="A275" s="224"/>
      <c r="B275" s="225"/>
      <c r="C275" s="328" t="s">
        <v>269</v>
      </c>
      <c r="D275" s="328"/>
      <c r="E275" s="328"/>
      <c r="F275" s="328"/>
      <c r="G275" s="328"/>
      <c r="H275" s="328"/>
      <c r="I275" s="328"/>
      <c r="J275" s="328"/>
      <c r="K275" s="328"/>
      <c r="L275" s="328"/>
      <c r="M275" s="328"/>
      <c r="N275" s="336"/>
      <c r="AF275" s="211"/>
      <c r="AG275" s="212"/>
      <c r="AH275" s="212"/>
      <c r="AJ275" s="223" t="s">
        <v>269</v>
      </c>
      <c r="AN275" s="212"/>
    </row>
    <row r="276" spans="1:41" s="175" customFormat="1" ht="15" hidden="1" x14ac:dyDescent="0.25">
      <c r="A276" s="224"/>
      <c r="B276" s="225"/>
      <c r="C276" s="328" t="s">
        <v>270</v>
      </c>
      <c r="D276" s="328"/>
      <c r="E276" s="328"/>
      <c r="F276" s="328"/>
      <c r="G276" s="328"/>
      <c r="H276" s="328"/>
      <c r="I276" s="328"/>
      <c r="J276" s="328"/>
      <c r="K276" s="328"/>
      <c r="L276" s="328"/>
      <c r="M276" s="328"/>
      <c r="N276" s="336"/>
      <c r="AF276" s="211"/>
      <c r="AG276" s="212"/>
      <c r="AH276" s="212"/>
      <c r="AJ276" s="223" t="s">
        <v>270</v>
      </c>
      <c r="AN276" s="212"/>
    </row>
    <row r="277" spans="1:41" s="175" customFormat="1" ht="15" hidden="1" x14ac:dyDescent="0.25">
      <c r="A277" s="245"/>
      <c r="B277" s="246"/>
      <c r="C277" s="333" t="s">
        <v>194</v>
      </c>
      <c r="D277" s="333"/>
      <c r="E277" s="333"/>
      <c r="F277" s="215"/>
      <c r="G277" s="216"/>
      <c r="H277" s="216"/>
      <c r="I277" s="216"/>
      <c r="J277" s="219"/>
      <c r="K277" s="216"/>
      <c r="L277" s="247">
        <v>543.54999999999995</v>
      </c>
      <c r="M277" s="239"/>
      <c r="N277" s="248">
        <v>4756.0600000000004</v>
      </c>
      <c r="AF277" s="211"/>
      <c r="AG277" s="212"/>
      <c r="AH277" s="212"/>
      <c r="AN277" s="212" t="s">
        <v>194</v>
      </c>
    </row>
    <row r="278" spans="1:41" s="175" customFormat="1" ht="23.25" hidden="1" x14ac:dyDescent="0.25">
      <c r="A278" s="213" t="s">
        <v>315</v>
      </c>
      <c r="B278" s="214" t="s">
        <v>327</v>
      </c>
      <c r="C278" s="333" t="s">
        <v>328</v>
      </c>
      <c r="D278" s="333"/>
      <c r="E278" s="333"/>
      <c r="F278" s="215" t="s">
        <v>329</v>
      </c>
      <c r="G278" s="216">
        <v>0.42699999999999999</v>
      </c>
      <c r="H278" s="217">
        <v>1</v>
      </c>
      <c r="I278" s="249">
        <v>0.42699999999999999</v>
      </c>
      <c r="J278" s="219"/>
      <c r="K278" s="216"/>
      <c r="L278" s="219"/>
      <c r="M278" s="216"/>
      <c r="N278" s="220"/>
      <c r="AF278" s="211"/>
      <c r="AG278" s="212"/>
      <c r="AH278" s="212" t="s">
        <v>328</v>
      </c>
      <c r="AN278" s="212"/>
    </row>
    <row r="279" spans="1:41" s="175" customFormat="1" ht="15" hidden="1" x14ac:dyDescent="0.25">
      <c r="A279" s="221"/>
      <c r="B279" s="222"/>
      <c r="C279" s="332" t="s">
        <v>455</v>
      </c>
      <c r="D279" s="332"/>
      <c r="E279" s="332"/>
      <c r="F279" s="332"/>
      <c r="G279" s="332"/>
      <c r="H279" s="332"/>
      <c r="I279" s="332"/>
      <c r="J279" s="332"/>
      <c r="K279" s="332"/>
      <c r="L279" s="332"/>
      <c r="M279" s="332"/>
      <c r="N279" s="334"/>
      <c r="AF279" s="211"/>
      <c r="AG279" s="212"/>
      <c r="AH279" s="212"/>
      <c r="AI279" s="223" t="s">
        <v>455</v>
      </c>
      <c r="AN279" s="212"/>
    </row>
    <row r="280" spans="1:41" s="175" customFormat="1" ht="23.25" hidden="1" x14ac:dyDescent="0.25">
      <c r="A280" s="224"/>
      <c r="B280" s="225" t="s">
        <v>228</v>
      </c>
      <c r="C280" s="328" t="s">
        <v>229</v>
      </c>
      <c r="D280" s="328"/>
      <c r="E280" s="328"/>
      <c r="F280" s="328"/>
      <c r="G280" s="328"/>
      <c r="H280" s="328"/>
      <c r="I280" s="328"/>
      <c r="J280" s="328"/>
      <c r="K280" s="328"/>
      <c r="L280" s="328"/>
      <c r="M280" s="328"/>
      <c r="N280" s="336"/>
      <c r="AF280" s="211"/>
      <c r="AG280" s="212"/>
      <c r="AH280" s="212"/>
      <c r="AJ280" s="223" t="s">
        <v>229</v>
      </c>
      <c r="AN280" s="212"/>
    </row>
    <row r="281" spans="1:41" s="175" customFormat="1" ht="68.25" hidden="1" x14ac:dyDescent="0.25">
      <c r="A281" s="224"/>
      <c r="B281" s="225" t="s">
        <v>175</v>
      </c>
      <c r="C281" s="328" t="s">
        <v>176</v>
      </c>
      <c r="D281" s="328"/>
      <c r="E281" s="328"/>
      <c r="F281" s="328"/>
      <c r="G281" s="328"/>
      <c r="H281" s="328"/>
      <c r="I281" s="328"/>
      <c r="J281" s="328"/>
      <c r="K281" s="328"/>
      <c r="L281" s="328"/>
      <c r="M281" s="328"/>
      <c r="N281" s="336"/>
      <c r="AF281" s="211"/>
      <c r="AG281" s="212"/>
      <c r="AH281" s="212"/>
      <c r="AJ281" s="223" t="s">
        <v>176</v>
      </c>
      <c r="AN281" s="212"/>
    </row>
    <row r="282" spans="1:41" s="175" customFormat="1" ht="15" hidden="1" x14ac:dyDescent="0.25">
      <c r="A282" s="226"/>
      <c r="B282" s="225" t="s">
        <v>62</v>
      </c>
      <c r="C282" s="332" t="s">
        <v>177</v>
      </c>
      <c r="D282" s="332"/>
      <c r="E282" s="332"/>
      <c r="F282" s="227"/>
      <c r="G282" s="228"/>
      <c r="H282" s="228"/>
      <c r="I282" s="228"/>
      <c r="J282" s="229">
        <v>155.97999999999999</v>
      </c>
      <c r="K282" s="257">
        <v>1.3225</v>
      </c>
      <c r="L282" s="229">
        <v>88.08</v>
      </c>
      <c r="M282" s="230">
        <v>46.99</v>
      </c>
      <c r="N282" s="231">
        <v>4138.88</v>
      </c>
      <c r="AF282" s="211"/>
      <c r="AG282" s="212"/>
      <c r="AH282" s="212"/>
      <c r="AK282" s="223" t="s">
        <v>177</v>
      </c>
      <c r="AN282" s="212"/>
    </row>
    <row r="283" spans="1:41" s="175" customFormat="1" ht="15" hidden="1" x14ac:dyDescent="0.25">
      <c r="A283" s="226"/>
      <c r="B283" s="225" t="s">
        <v>178</v>
      </c>
      <c r="C283" s="332" t="s">
        <v>179</v>
      </c>
      <c r="D283" s="332"/>
      <c r="E283" s="332"/>
      <c r="F283" s="227"/>
      <c r="G283" s="228"/>
      <c r="H283" s="228"/>
      <c r="I283" s="228"/>
      <c r="J283" s="229">
        <v>531.39</v>
      </c>
      <c r="K283" s="257">
        <v>1.4375</v>
      </c>
      <c r="L283" s="229">
        <v>326.17</v>
      </c>
      <c r="M283" s="230">
        <v>14.01</v>
      </c>
      <c r="N283" s="231">
        <v>4569.6400000000003</v>
      </c>
      <c r="AF283" s="211"/>
      <c r="AG283" s="212"/>
      <c r="AH283" s="212"/>
      <c r="AK283" s="223" t="s">
        <v>179</v>
      </c>
      <c r="AN283" s="212"/>
    </row>
    <row r="284" spans="1:41" s="175" customFormat="1" ht="15" hidden="1" x14ac:dyDescent="0.25">
      <c r="A284" s="226"/>
      <c r="B284" s="225" t="s">
        <v>180</v>
      </c>
      <c r="C284" s="332" t="s">
        <v>181</v>
      </c>
      <c r="D284" s="332"/>
      <c r="E284" s="332"/>
      <c r="F284" s="227"/>
      <c r="G284" s="228"/>
      <c r="H284" s="228"/>
      <c r="I284" s="228"/>
      <c r="J284" s="229">
        <v>29</v>
      </c>
      <c r="K284" s="257">
        <v>1.4375</v>
      </c>
      <c r="L284" s="229">
        <v>17.8</v>
      </c>
      <c r="M284" s="230">
        <v>46.99</v>
      </c>
      <c r="N284" s="233">
        <v>836.42</v>
      </c>
      <c r="AF284" s="211"/>
      <c r="AG284" s="212"/>
      <c r="AH284" s="212"/>
      <c r="AK284" s="223" t="s">
        <v>181</v>
      </c>
      <c r="AN284" s="212"/>
    </row>
    <row r="285" spans="1:41" s="175" customFormat="1" ht="15" hidden="1" x14ac:dyDescent="0.25">
      <c r="A285" s="226"/>
      <c r="B285" s="225" t="s">
        <v>182</v>
      </c>
      <c r="C285" s="332" t="s">
        <v>183</v>
      </c>
      <c r="D285" s="332"/>
      <c r="E285" s="332"/>
      <c r="F285" s="227"/>
      <c r="G285" s="228"/>
      <c r="H285" s="228"/>
      <c r="I285" s="228"/>
      <c r="J285" s="232">
        <v>1443.3</v>
      </c>
      <c r="K285" s="228"/>
      <c r="L285" s="229">
        <v>616.29</v>
      </c>
      <c r="M285" s="230">
        <v>8.75</v>
      </c>
      <c r="N285" s="231">
        <v>5392.54</v>
      </c>
      <c r="AF285" s="211"/>
      <c r="AG285" s="212"/>
      <c r="AH285" s="212"/>
      <c r="AK285" s="223" t="s">
        <v>183</v>
      </c>
      <c r="AN285" s="212"/>
    </row>
    <row r="286" spans="1:41" s="175" customFormat="1" ht="15" hidden="1" x14ac:dyDescent="0.25">
      <c r="A286" s="234"/>
      <c r="B286" s="225"/>
      <c r="C286" s="332" t="s">
        <v>184</v>
      </c>
      <c r="D286" s="332"/>
      <c r="E286" s="332"/>
      <c r="F286" s="227" t="s">
        <v>185</v>
      </c>
      <c r="G286" s="230">
        <v>18.93</v>
      </c>
      <c r="H286" s="257">
        <v>1.3225</v>
      </c>
      <c r="I286" s="253">
        <v>10.689913000000001</v>
      </c>
      <c r="J286" s="236"/>
      <c r="K286" s="228"/>
      <c r="L286" s="236"/>
      <c r="M286" s="228"/>
      <c r="N286" s="237"/>
      <c r="AF286" s="211"/>
      <c r="AG286" s="212"/>
      <c r="AH286" s="212"/>
      <c r="AL286" s="223" t="s">
        <v>184</v>
      </c>
      <c r="AN286" s="212"/>
    </row>
    <row r="287" spans="1:41" s="175" customFormat="1" ht="15" hidden="1" x14ac:dyDescent="0.25">
      <c r="A287" s="234"/>
      <c r="B287" s="225"/>
      <c r="C287" s="332" t="s">
        <v>186</v>
      </c>
      <c r="D287" s="332"/>
      <c r="E287" s="332"/>
      <c r="F287" s="227" t="s">
        <v>185</v>
      </c>
      <c r="G287" s="244">
        <v>2.5</v>
      </c>
      <c r="H287" s="257">
        <v>1.4375</v>
      </c>
      <c r="I287" s="256">
        <v>1.5345313</v>
      </c>
      <c r="J287" s="236"/>
      <c r="K287" s="228"/>
      <c r="L287" s="236"/>
      <c r="M287" s="228"/>
      <c r="N287" s="237"/>
      <c r="AF287" s="211"/>
      <c r="AG287" s="212"/>
      <c r="AH287" s="212"/>
      <c r="AL287" s="223" t="s">
        <v>186</v>
      </c>
      <c r="AN287" s="212"/>
    </row>
    <row r="288" spans="1:41" s="175" customFormat="1" ht="15" hidden="1" x14ac:dyDescent="0.25">
      <c r="A288" s="226"/>
      <c r="B288" s="225"/>
      <c r="C288" s="335" t="s">
        <v>187</v>
      </c>
      <c r="D288" s="335"/>
      <c r="E288" s="335"/>
      <c r="F288" s="238"/>
      <c r="G288" s="239"/>
      <c r="H288" s="239"/>
      <c r="I288" s="239"/>
      <c r="J288" s="240">
        <v>2130.67</v>
      </c>
      <c r="K288" s="239"/>
      <c r="L288" s="240">
        <v>1030.54</v>
      </c>
      <c r="M288" s="239"/>
      <c r="N288" s="242">
        <v>14101.06</v>
      </c>
      <c r="AF288" s="211"/>
      <c r="AG288" s="212"/>
      <c r="AH288" s="212"/>
      <c r="AM288" s="223" t="s">
        <v>187</v>
      </c>
      <c r="AN288" s="212"/>
    </row>
    <row r="289" spans="1:40" s="175" customFormat="1" ht="15" hidden="1" x14ac:dyDescent="0.25">
      <c r="A289" s="234"/>
      <c r="B289" s="225"/>
      <c r="C289" s="332" t="s">
        <v>188</v>
      </c>
      <c r="D289" s="332"/>
      <c r="E289" s="332"/>
      <c r="F289" s="227"/>
      <c r="G289" s="228"/>
      <c r="H289" s="228"/>
      <c r="I289" s="228"/>
      <c r="J289" s="236"/>
      <c r="K289" s="228"/>
      <c r="L289" s="229">
        <v>105.88</v>
      </c>
      <c r="M289" s="228"/>
      <c r="N289" s="231">
        <v>4975.3</v>
      </c>
      <c r="AF289" s="211"/>
      <c r="AG289" s="212"/>
      <c r="AH289" s="212"/>
      <c r="AL289" s="223" t="s">
        <v>188</v>
      </c>
      <c r="AN289" s="212"/>
    </row>
    <row r="290" spans="1:40" s="175" customFormat="1" ht="23.25" hidden="1" x14ac:dyDescent="0.25">
      <c r="A290" s="234"/>
      <c r="B290" s="225" t="s">
        <v>331</v>
      </c>
      <c r="C290" s="332" t="s">
        <v>332</v>
      </c>
      <c r="D290" s="332"/>
      <c r="E290" s="332"/>
      <c r="F290" s="227" t="s">
        <v>191</v>
      </c>
      <c r="G290" s="243">
        <v>113</v>
      </c>
      <c r="H290" s="228"/>
      <c r="I290" s="243">
        <v>113</v>
      </c>
      <c r="J290" s="236"/>
      <c r="K290" s="228"/>
      <c r="L290" s="229">
        <v>119.64</v>
      </c>
      <c r="M290" s="228"/>
      <c r="N290" s="231">
        <v>5622.09</v>
      </c>
      <c r="AF290" s="211"/>
      <c r="AG290" s="212"/>
      <c r="AH290" s="212"/>
      <c r="AL290" s="223" t="s">
        <v>332</v>
      </c>
      <c r="AN290" s="212"/>
    </row>
    <row r="291" spans="1:40" s="175" customFormat="1" ht="45" hidden="1" x14ac:dyDescent="0.25">
      <c r="A291" s="234"/>
      <c r="B291" s="225" t="s">
        <v>333</v>
      </c>
      <c r="C291" s="332" t="s">
        <v>334</v>
      </c>
      <c r="D291" s="332"/>
      <c r="E291" s="332"/>
      <c r="F291" s="227" t="s">
        <v>191</v>
      </c>
      <c r="G291" s="243">
        <v>77</v>
      </c>
      <c r="H291" s="230">
        <v>0.85</v>
      </c>
      <c r="I291" s="230">
        <v>65.45</v>
      </c>
      <c r="J291" s="236"/>
      <c r="K291" s="228"/>
      <c r="L291" s="229">
        <v>69.3</v>
      </c>
      <c r="M291" s="228"/>
      <c r="N291" s="231">
        <v>3256.33</v>
      </c>
      <c r="AF291" s="211"/>
      <c r="AG291" s="212"/>
      <c r="AH291" s="212"/>
      <c r="AL291" s="223" t="s">
        <v>334</v>
      </c>
      <c r="AN291" s="212"/>
    </row>
    <row r="292" spans="1:40" s="175" customFormat="1" ht="15" hidden="1" x14ac:dyDescent="0.25">
      <c r="A292" s="245"/>
      <c r="B292" s="246"/>
      <c r="C292" s="333" t="s">
        <v>194</v>
      </c>
      <c r="D292" s="333"/>
      <c r="E292" s="333"/>
      <c r="F292" s="215"/>
      <c r="G292" s="216"/>
      <c r="H292" s="216"/>
      <c r="I292" s="216"/>
      <c r="J292" s="219"/>
      <c r="K292" s="216"/>
      <c r="L292" s="250">
        <v>1219.48</v>
      </c>
      <c r="M292" s="239"/>
      <c r="N292" s="248">
        <v>22979.48</v>
      </c>
      <c r="AF292" s="211"/>
      <c r="AG292" s="212"/>
      <c r="AH292" s="212"/>
      <c r="AN292" s="212" t="s">
        <v>194</v>
      </c>
    </row>
    <row r="293" spans="1:40" s="175" customFormat="1" ht="15" hidden="1" x14ac:dyDescent="0.25">
      <c r="A293" s="213" t="s">
        <v>318</v>
      </c>
      <c r="B293" s="214" t="s">
        <v>336</v>
      </c>
      <c r="C293" s="333" t="s">
        <v>337</v>
      </c>
      <c r="D293" s="333"/>
      <c r="E293" s="333"/>
      <c r="F293" s="215" t="s">
        <v>18</v>
      </c>
      <c r="G293" s="216">
        <v>-0.43</v>
      </c>
      <c r="H293" s="217">
        <v>1</v>
      </c>
      <c r="I293" s="218">
        <v>-0.43</v>
      </c>
      <c r="J293" s="247">
        <v>139.4</v>
      </c>
      <c r="K293" s="216"/>
      <c r="L293" s="247">
        <v>-59.94</v>
      </c>
      <c r="M293" s="218">
        <v>8.75</v>
      </c>
      <c r="N293" s="251">
        <v>-524.48</v>
      </c>
      <c r="AF293" s="211"/>
      <c r="AG293" s="212"/>
      <c r="AH293" s="212" t="s">
        <v>337</v>
      </c>
      <c r="AN293" s="212"/>
    </row>
    <row r="294" spans="1:40" s="175" customFormat="1" ht="15" hidden="1" x14ac:dyDescent="0.25">
      <c r="A294" s="245"/>
      <c r="B294" s="246"/>
      <c r="C294" s="333" t="s">
        <v>194</v>
      </c>
      <c r="D294" s="333"/>
      <c r="E294" s="333"/>
      <c r="F294" s="215"/>
      <c r="G294" s="216"/>
      <c r="H294" s="216"/>
      <c r="I294" s="216"/>
      <c r="J294" s="219"/>
      <c r="K294" s="216"/>
      <c r="L294" s="247">
        <v>-59.94</v>
      </c>
      <c r="M294" s="239"/>
      <c r="N294" s="251">
        <v>-524.48</v>
      </c>
      <c r="AF294" s="211"/>
      <c r="AG294" s="212"/>
      <c r="AH294" s="212"/>
      <c r="AN294" s="212" t="s">
        <v>194</v>
      </c>
    </row>
    <row r="295" spans="1:40" s="175" customFormat="1" ht="15" hidden="1" x14ac:dyDescent="0.25">
      <c r="A295" s="213" t="s">
        <v>321</v>
      </c>
      <c r="B295" s="214" t="s">
        <v>339</v>
      </c>
      <c r="C295" s="333" t="s">
        <v>340</v>
      </c>
      <c r="D295" s="333"/>
      <c r="E295" s="333"/>
      <c r="F295" s="215" t="s">
        <v>18</v>
      </c>
      <c r="G295" s="216">
        <v>-5.38</v>
      </c>
      <c r="H295" s="217">
        <v>1</v>
      </c>
      <c r="I295" s="218">
        <v>-5.38</v>
      </c>
      <c r="J295" s="247">
        <v>103</v>
      </c>
      <c r="K295" s="216"/>
      <c r="L295" s="247">
        <v>-554.14</v>
      </c>
      <c r="M295" s="218">
        <v>8.75</v>
      </c>
      <c r="N295" s="248">
        <v>-4848.7299999999996</v>
      </c>
      <c r="AF295" s="211"/>
      <c r="AG295" s="212"/>
      <c r="AH295" s="212" t="s">
        <v>340</v>
      </c>
      <c r="AN295" s="212"/>
    </row>
    <row r="296" spans="1:40" s="175" customFormat="1" ht="15" hidden="1" x14ac:dyDescent="0.25">
      <c r="A296" s="245"/>
      <c r="B296" s="246"/>
      <c r="C296" s="333" t="s">
        <v>194</v>
      </c>
      <c r="D296" s="333"/>
      <c r="E296" s="333"/>
      <c r="F296" s="215"/>
      <c r="G296" s="216"/>
      <c r="H296" s="216"/>
      <c r="I296" s="216"/>
      <c r="J296" s="219"/>
      <c r="K296" s="216"/>
      <c r="L296" s="247">
        <v>-554.14</v>
      </c>
      <c r="M296" s="239"/>
      <c r="N296" s="248">
        <v>-4848.7299999999996</v>
      </c>
      <c r="AF296" s="211"/>
      <c r="AG296" s="212"/>
      <c r="AH296" s="212"/>
      <c r="AN296" s="212" t="s">
        <v>194</v>
      </c>
    </row>
    <row r="297" spans="1:40" s="175" customFormat="1" ht="45.75" hidden="1" x14ac:dyDescent="0.25">
      <c r="A297" s="213" t="s">
        <v>326</v>
      </c>
      <c r="B297" s="214" t="s">
        <v>342</v>
      </c>
      <c r="C297" s="333" t="s">
        <v>343</v>
      </c>
      <c r="D297" s="333"/>
      <c r="E297" s="333"/>
      <c r="F297" s="215" t="s">
        <v>329</v>
      </c>
      <c r="G297" s="216">
        <v>0.42699999999999999</v>
      </c>
      <c r="H297" s="217">
        <v>1</v>
      </c>
      <c r="I297" s="249">
        <v>0.42699999999999999</v>
      </c>
      <c r="J297" s="219"/>
      <c r="K297" s="216"/>
      <c r="L297" s="219"/>
      <c r="M297" s="216"/>
      <c r="N297" s="220"/>
      <c r="AF297" s="211"/>
      <c r="AG297" s="212"/>
      <c r="AH297" s="212" t="s">
        <v>343</v>
      </c>
      <c r="AN297" s="212"/>
    </row>
    <row r="298" spans="1:40" s="175" customFormat="1" ht="15" hidden="1" x14ac:dyDescent="0.25">
      <c r="A298" s="221"/>
      <c r="B298" s="222"/>
      <c r="C298" s="332" t="s">
        <v>455</v>
      </c>
      <c r="D298" s="332"/>
      <c r="E298" s="332"/>
      <c r="F298" s="332"/>
      <c r="G298" s="332"/>
      <c r="H298" s="332"/>
      <c r="I298" s="332"/>
      <c r="J298" s="332"/>
      <c r="K298" s="332"/>
      <c r="L298" s="332"/>
      <c r="M298" s="332"/>
      <c r="N298" s="334"/>
      <c r="AF298" s="211"/>
      <c r="AG298" s="212"/>
      <c r="AH298" s="212"/>
      <c r="AI298" s="223" t="s">
        <v>455</v>
      </c>
      <c r="AN298" s="212"/>
    </row>
    <row r="299" spans="1:40" s="175" customFormat="1" ht="15" hidden="1" x14ac:dyDescent="0.25">
      <c r="A299" s="224"/>
      <c r="B299" s="225"/>
      <c r="C299" s="328" t="s">
        <v>344</v>
      </c>
      <c r="D299" s="328"/>
      <c r="E299" s="328"/>
      <c r="F299" s="328"/>
      <c r="G299" s="328"/>
      <c r="H299" s="328"/>
      <c r="I299" s="328"/>
      <c r="J299" s="328"/>
      <c r="K299" s="328"/>
      <c r="L299" s="328"/>
      <c r="M299" s="328"/>
      <c r="N299" s="336"/>
      <c r="AF299" s="211"/>
      <c r="AG299" s="212"/>
      <c r="AH299" s="212"/>
      <c r="AJ299" s="223" t="s">
        <v>344</v>
      </c>
      <c r="AN299" s="212"/>
    </row>
    <row r="300" spans="1:40" s="175" customFormat="1" ht="23.25" hidden="1" x14ac:dyDescent="0.25">
      <c r="A300" s="224"/>
      <c r="B300" s="225" t="s">
        <v>228</v>
      </c>
      <c r="C300" s="328" t="s">
        <v>229</v>
      </c>
      <c r="D300" s="328"/>
      <c r="E300" s="328"/>
      <c r="F300" s="328"/>
      <c r="G300" s="328"/>
      <c r="H300" s="328"/>
      <c r="I300" s="328"/>
      <c r="J300" s="328"/>
      <c r="K300" s="328"/>
      <c r="L300" s="328"/>
      <c r="M300" s="328"/>
      <c r="N300" s="336"/>
      <c r="AF300" s="211"/>
      <c r="AG300" s="212"/>
      <c r="AH300" s="212"/>
      <c r="AJ300" s="223" t="s">
        <v>229</v>
      </c>
      <c r="AN300" s="212"/>
    </row>
    <row r="301" spans="1:40" s="175" customFormat="1" ht="68.25" hidden="1" x14ac:dyDescent="0.25">
      <c r="A301" s="224"/>
      <c r="B301" s="225" t="s">
        <v>175</v>
      </c>
      <c r="C301" s="328" t="s">
        <v>176</v>
      </c>
      <c r="D301" s="328"/>
      <c r="E301" s="328"/>
      <c r="F301" s="328"/>
      <c r="G301" s="328"/>
      <c r="H301" s="328"/>
      <c r="I301" s="328"/>
      <c r="J301" s="328"/>
      <c r="K301" s="328"/>
      <c r="L301" s="328"/>
      <c r="M301" s="328"/>
      <c r="N301" s="336"/>
      <c r="AF301" s="211"/>
      <c r="AG301" s="212"/>
      <c r="AH301" s="212"/>
      <c r="AJ301" s="223" t="s">
        <v>176</v>
      </c>
      <c r="AN301" s="212"/>
    </row>
    <row r="302" spans="1:40" s="175" customFormat="1" ht="15" hidden="1" x14ac:dyDescent="0.25">
      <c r="A302" s="226"/>
      <c r="B302" s="225" t="s">
        <v>62</v>
      </c>
      <c r="C302" s="332" t="s">
        <v>177</v>
      </c>
      <c r="D302" s="332"/>
      <c r="E302" s="332"/>
      <c r="F302" s="227"/>
      <c r="G302" s="228"/>
      <c r="H302" s="228"/>
      <c r="I302" s="228"/>
      <c r="J302" s="229">
        <v>14.91</v>
      </c>
      <c r="K302" s="257">
        <v>6.6124999999999998</v>
      </c>
      <c r="L302" s="229">
        <v>42.1</v>
      </c>
      <c r="M302" s="230">
        <v>46.99</v>
      </c>
      <c r="N302" s="231">
        <v>1978.28</v>
      </c>
      <c r="AF302" s="211"/>
      <c r="AG302" s="212"/>
      <c r="AH302" s="212"/>
      <c r="AK302" s="223" t="s">
        <v>177</v>
      </c>
      <c r="AN302" s="212"/>
    </row>
    <row r="303" spans="1:40" s="175" customFormat="1" ht="15" hidden="1" x14ac:dyDescent="0.25">
      <c r="A303" s="226"/>
      <c r="B303" s="225" t="s">
        <v>178</v>
      </c>
      <c r="C303" s="332" t="s">
        <v>179</v>
      </c>
      <c r="D303" s="332"/>
      <c r="E303" s="332"/>
      <c r="F303" s="227"/>
      <c r="G303" s="228"/>
      <c r="H303" s="228"/>
      <c r="I303" s="228"/>
      <c r="J303" s="229">
        <v>54.3</v>
      </c>
      <c r="K303" s="257">
        <v>7.1875</v>
      </c>
      <c r="L303" s="229">
        <v>166.65</v>
      </c>
      <c r="M303" s="230">
        <v>14.01</v>
      </c>
      <c r="N303" s="231">
        <v>2334.77</v>
      </c>
      <c r="AF303" s="211"/>
      <c r="AG303" s="212"/>
      <c r="AH303" s="212"/>
      <c r="AK303" s="223" t="s">
        <v>179</v>
      </c>
      <c r="AN303" s="212"/>
    </row>
    <row r="304" spans="1:40" s="175" customFormat="1" ht="15" hidden="1" x14ac:dyDescent="0.25">
      <c r="A304" s="226"/>
      <c r="B304" s="225" t="s">
        <v>180</v>
      </c>
      <c r="C304" s="332" t="s">
        <v>181</v>
      </c>
      <c r="D304" s="332"/>
      <c r="E304" s="332"/>
      <c r="F304" s="227"/>
      <c r="G304" s="228"/>
      <c r="H304" s="228"/>
      <c r="I304" s="228"/>
      <c r="J304" s="229">
        <v>2.9</v>
      </c>
      <c r="K304" s="257">
        <v>7.1875</v>
      </c>
      <c r="L304" s="229">
        <v>8.9</v>
      </c>
      <c r="M304" s="230">
        <v>46.99</v>
      </c>
      <c r="N304" s="233">
        <v>418.21</v>
      </c>
      <c r="AF304" s="211"/>
      <c r="AG304" s="212"/>
      <c r="AH304" s="212"/>
      <c r="AK304" s="223" t="s">
        <v>181</v>
      </c>
      <c r="AN304" s="212"/>
    </row>
    <row r="305" spans="1:41" s="175" customFormat="1" ht="15" hidden="1" x14ac:dyDescent="0.25">
      <c r="A305" s="226"/>
      <c r="B305" s="225" t="s">
        <v>182</v>
      </c>
      <c r="C305" s="332" t="s">
        <v>183</v>
      </c>
      <c r="D305" s="332"/>
      <c r="E305" s="332"/>
      <c r="F305" s="227"/>
      <c r="G305" s="228"/>
      <c r="H305" s="228"/>
      <c r="I305" s="228"/>
      <c r="J305" s="229">
        <v>139.41999999999999</v>
      </c>
      <c r="K305" s="243">
        <v>5</v>
      </c>
      <c r="L305" s="229">
        <v>297.66000000000003</v>
      </c>
      <c r="M305" s="230">
        <v>8.75</v>
      </c>
      <c r="N305" s="231">
        <v>2604.5300000000002</v>
      </c>
      <c r="AF305" s="211"/>
      <c r="AG305" s="212"/>
      <c r="AH305" s="212"/>
      <c r="AK305" s="223" t="s">
        <v>183</v>
      </c>
      <c r="AN305" s="212"/>
    </row>
    <row r="306" spans="1:41" s="175" customFormat="1" ht="15" hidden="1" x14ac:dyDescent="0.25">
      <c r="A306" s="234"/>
      <c r="B306" s="225"/>
      <c r="C306" s="332" t="s">
        <v>184</v>
      </c>
      <c r="D306" s="332"/>
      <c r="E306" s="332"/>
      <c r="F306" s="227" t="s">
        <v>185</v>
      </c>
      <c r="G306" s="230">
        <v>1.81</v>
      </c>
      <c r="H306" s="257">
        <v>6.6124999999999998</v>
      </c>
      <c r="I306" s="256">
        <v>5.1106028999999999</v>
      </c>
      <c r="J306" s="236"/>
      <c r="K306" s="228"/>
      <c r="L306" s="236"/>
      <c r="M306" s="228"/>
      <c r="N306" s="237"/>
      <c r="AF306" s="211"/>
      <c r="AG306" s="212"/>
      <c r="AH306" s="212"/>
      <c r="AL306" s="223" t="s">
        <v>184</v>
      </c>
      <c r="AN306" s="212"/>
    </row>
    <row r="307" spans="1:41" s="175" customFormat="1" ht="15" hidden="1" x14ac:dyDescent="0.25">
      <c r="A307" s="234"/>
      <c r="B307" s="225"/>
      <c r="C307" s="332" t="s">
        <v>186</v>
      </c>
      <c r="D307" s="332"/>
      <c r="E307" s="332"/>
      <c r="F307" s="227" t="s">
        <v>185</v>
      </c>
      <c r="G307" s="230">
        <v>0.25</v>
      </c>
      <c r="H307" s="257">
        <v>7.1875</v>
      </c>
      <c r="I307" s="256">
        <v>0.76726559999999999</v>
      </c>
      <c r="J307" s="236"/>
      <c r="K307" s="228"/>
      <c r="L307" s="236"/>
      <c r="M307" s="228"/>
      <c r="N307" s="237"/>
      <c r="AF307" s="211"/>
      <c r="AG307" s="212"/>
      <c r="AH307" s="212"/>
      <c r="AL307" s="223" t="s">
        <v>186</v>
      </c>
      <c r="AN307" s="212"/>
    </row>
    <row r="308" spans="1:41" s="175" customFormat="1" ht="15" hidden="1" x14ac:dyDescent="0.25">
      <c r="A308" s="226"/>
      <c r="B308" s="225"/>
      <c r="C308" s="335" t="s">
        <v>187</v>
      </c>
      <c r="D308" s="335"/>
      <c r="E308" s="335"/>
      <c r="F308" s="238"/>
      <c r="G308" s="239"/>
      <c r="H308" s="239"/>
      <c r="I308" s="239"/>
      <c r="J308" s="241">
        <v>208.63</v>
      </c>
      <c r="K308" s="239"/>
      <c r="L308" s="241">
        <v>506.41</v>
      </c>
      <c r="M308" s="239"/>
      <c r="N308" s="242">
        <v>6917.58</v>
      </c>
      <c r="AF308" s="211"/>
      <c r="AG308" s="212"/>
      <c r="AH308" s="212"/>
      <c r="AM308" s="223" t="s">
        <v>187</v>
      </c>
      <c r="AN308" s="212"/>
    </row>
    <row r="309" spans="1:41" s="175" customFormat="1" ht="15" hidden="1" x14ac:dyDescent="0.25">
      <c r="A309" s="234"/>
      <c r="B309" s="225"/>
      <c r="C309" s="332" t="s">
        <v>188</v>
      </c>
      <c r="D309" s="332"/>
      <c r="E309" s="332"/>
      <c r="F309" s="227"/>
      <c r="G309" s="228"/>
      <c r="H309" s="228"/>
      <c r="I309" s="228"/>
      <c r="J309" s="236"/>
      <c r="K309" s="228"/>
      <c r="L309" s="229">
        <v>51</v>
      </c>
      <c r="M309" s="228"/>
      <c r="N309" s="231">
        <v>2396.4899999999998</v>
      </c>
      <c r="AF309" s="211"/>
      <c r="AG309" s="212"/>
      <c r="AH309" s="212"/>
      <c r="AL309" s="223" t="s">
        <v>188</v>
      </c>
      <c r="AN309" s="212"/>
    </row>
    <row r="310" spans="1:41" s="175" customFormat="1" ht="23.25" hidden="1" x14ac:dyDescent="0.25">
      <c r="A310" s="234"/>
      <c r="B310" s="225" t="s">
        <v>331</v>
      </c>
      <c r="C310" s="332" t="s">
        <v>332</v>
      </c>
      <c r="D310" s="332"/>
      <c r="E310" s="332"/>
      <c r="F310" s="227" t="s">
        <v>191</v>
      </c>
      <c r="G310" s="243">
        <v>113</v>
      </c>
      <c r="H310" s="228"/>
      <c r="I310" s="243">
        <v>113</v>
      </c>
      <c r="J310" s="236"/>
      <c r="K310" s="228"/>
      <c r="L310" s="229">
        <v>57.63</v>
      </c>
      <c r="M310" s="228"/>
      <c r="N310" s="231">
        <v>2708.03</v>
      </c>
      <c r="AF310" s="211"/>
      <c r="AG310" s="212"/>
      <c r="AH310" s="212"/>
      <c r="AL310" s="223" t="s">
        <v>332</v>
      </c>
      <c r="AN310" s="212"/>
    </row>
    <row r="311" spans="1:41" s="175" customFormat="1" ht="45" hidden="1" x14ac:dyDescent="0.25">
      <c r="A311" s="234"/>
      <c r="B311" s="225" t="s">
        <v>333</v>
      </c>
      <c r="C311" s="332" t="s">
        <v>334</v>
      </c>
      <c r="D311" s="332"/>
      <c r="E311" s="332"/>
      <c r="F311" s="227" t="s">
        <v>191</v>
      </c>
      <c r="G311" s="243">
        <v>77</v>
      </c>
      <c r="H311" s="230">
        <v>0.85</v>
      </c>
      <c r="I311" s="230">
        <v>65.45</v>
      </c>
      <c r="J311" s="236"/>
      <c r="K311" s="228"/>
      <c r="L311" s="229">
        <v>33.380000000000003</v>
      </c>
      <c r="M311" s="228"/>
      <c r="N311" s="231">
        <v>1568.5</v>
      </c>
      <c r="AF311" s="211"/>
      <c r="AG311" s="212"/>
      <c r="AH311" s="212"/>
      <c r="AL311" s="223" t="s">
        <v>334</v>
      </c>
      <c r="AN311" s="212"/>
    </row>
    <row r="312" spans="1:41" s="175" customFormat="1" ht="15" hidden="1" x14ac:dyDescent="0.25">
      <c r="A312" s="245"/>
      <c r="B312" s="246"/>
      <c r="C312" s="333" t="s">
        <v>194</v>
      </c>
      <c r="D312" s="333"/>
      <c r="E312" s="333"/>
      <c r="F312" s="215"/>
      <c r="G312" s="216"/>
      <c r="H312" s="216"/>
      <c r="I312" s="216"/>
      <c r="J312" s="219"/>
      <c r="K312" s="216"/>
      <c r="L312" s="247">
        <v>597.41999999999996</v>
      </c>
      <c r="M312" s="239"/>
      <c r="N312" s="248">
        <v>11194.11</v>
      </c>
      <c r="AF312" s="211"/>
      <c r="AG312" s="212"/>
      <c r="AH312" s="212"/>
      <c r="AN312" s="212" t="s">
        <v>194</v>
      </c>
    </row>
    <row r="313" spans="1:41" s="175" customFormat="1" ht="15" hidden="1" x14ac:dyDescent="0.25">
      <c r="A313" s="213" t="s">
        <v>335</v>
      </c>
      <c r="B313" s="214" t="s">
        <v>339</v>
      </c>
      <c r="C313" s="333" t="s">
        <v>340</v>
      </c>
      <c r="D313" s="333"/>
      <c r="E313" s="333"/>
      <c r="F313" s="215" t="s">
        <v>18</v>
      </c>
      <c r="G313" s="216">
        <v>-2.88</v>
      </c>
      <c r="H313" s="217">
        <v>1</v>
      </c>
      <c r="I313" s="218">
        <v>-2.88</v>
      </c>
      <c r="J313" s="247">
        <v>103</v>
      </c>
      <c r="K313" s="216"/>
      <c r="L313" s="247">
        <v>-296.64</v>
      </c>
      <c r="M313" s="218">
        <v>8.75</v>
      </c>
      <c r="N313" s="248">
        <v>-2595.6</v>
      </c>
      <c r="AF313" s="211"/>
      <c r="AG313" s="212"/>
      <c r="AH313" s="212" t="s">
        <v>340</v>
      </c>
      <c r="AN313" s="212"/>
    </row>
    <row r="314" spans="1:41" s="175" customFormat="1" ht="15" hidden="1" x14ac:dyDescent="0.25">
      <c r="A314" s="245"/>
      <c r="B314" s="246"/>
      <c r="C314" s="333" t="s">
        <v>194</v>
      </c>
      <c r="D314" s="333"/>
      <c r="E314" s="333"/>
      <c r="F314" s="215"/>
      <c r="G314" s="216"/>
      <c r="H314" s="216"/>
      <c r="I314" s="216"/>
      <c r="J314" s="219"/>
      <c r="K314" s="216"/>
      <c r="L314" s="247">
        <v>-296.64</v>
      </c>
      <c r="M314" s="239"/>
      <c r="N314" s="248">
        <v>-2595.6</v>
      </c>
      <c r="AF314" s="211"/>
      <c r="AG314" s="212"/>
      <c r="AH314" s="212"/>
      <c r="AN314" s="212" t="s">
        <v>194</v>
      </c>
    </row>
    <row r="315" spans="1:41" s="175" customFormat="1" ht="22.5" hidden="1" x14ac:dyDescent="0.25">
      <c r="A315" s="213" t="s">
        <v>338</v>
      </c>
      <c r="B315" s="214" t="s">
        <v>347</v>
      </c>
      <c r="C315" s="333" t="s">
        <v>348</v>
      </c>
      <c r="D315" s="333"/>
      <c r="E315" s="333"/>
      <c r="F315" s="215" t="s">
        <v>18</v>
      </c>
      <c r="G315" s="216">
        <v>8.69</v>
      </c>
      <c r="H315" s="217">
        <v>1</v>
      </c>
      <c r="I315" s="218">
        <v>8.69</v>
      </c>
      <c r="J315" s="247">
        <v>342.86</v>
      </c>
      <c r="K315" s="258">
        <v>1.04236</v>
      </c>
      <c r="L315" s="250">
        <v>3105.66</v>
      </c>
      <c r="M315" s="218">
        <v>8.75</v>
      </c>
      <c r="N315" s="248">
        <v>27174.53</v>
      </c>
      <c r="AF315" s="211"/>
      <c r="AG315" s="212"/>
      <c r="AH315" s="212" t="s">
        <v>348</v>
      </c>
      <c r="AN315" s="212"/>
    </row>
    <row r="316" spans="1:41" s="175" customFormat="1" ht="15" hidden="1" x14ac:dyDescent="0.25">
      <c r="A316" s="221"/>
      <c r="B316" s="222"/>
      <c r="C316" s="332" t="s">
        <v>456</v>
      </c>
      <c r="D316" s="332"/>
      <c r="E316" s="332"/>
      <c r="F316" s="332"/>
      <c r="G316" s="332"/>
      <c r="H316" s="332"/>
      <c r="I316" s="332"/>
      <c r="J316" s="332"/>
      <c r="K316" s="332"/>
      <c r="L316" s="332"/>
      <c r="M316" s="332"/>
      <c r="N316" s="334"/>
      <c r="AF316" s="211"/>
      <c r="AG316" s="212"/>
      <c r="AH316" s="212"/>
      <c r="AI316" s="223" t="s">
        <v>456</v>
      </c>
      <c r="AN316" s="212"/>
    </row>
    <row r="317" spans="1:41" s="175" customFormat="1" ht="15" hidden="1" x14ac:dyDescent="0.25">
      <c r="A317" s="221"/>
      <c r="B317" s="222"/>
      <c r="C317" s="332" t="s">
        <v>350</v>
      </c>
      <c r="D317" s="332"/>
      <c r="E317" s="332"/>
      <c r="F317" s="332"/>
      <c r="G317" s="332"/>
      <c r="H317" s="332"/>
      <c r="I317" s="332"/>
      <c r="J317" s="332"/>
      <c r="K317" s="332"/>
      <c r="L317" s="332"/>
      <c r="M317" s="332"/>
      <c r="N317" s="334"/>
      <c r="AF317" s="211"/>
      <c r="AG317" s="212"/>
      <c r="AH317" s="212"/>
      <c r="AN317" s="212"/>
      <c r="AO317" s="223" t="s">
        <v>350</v>
      </c>
    </row>
    <row r="318" spans="1:41" s="175" customFormat="1" ht="15" hidden="1" x14ac:dyDescent="0.25">
      <c r="A318" s="224"/>
      <c r="B318" s="225"/>
      <c r="C318" s="328" t="s">
        <v>269</v>
      </c>
      <c r="D318" s="328"/>
      <c r="E318" s="328"/>
      <c r="F318" s="328"/>
      <c r="G318" s="328"/>
      <c r="H318" s="328"/>
      <c r="I318" s="328"/>
      <c r="J318" s="328"/>
      <c r="K318" s="328"/>
      <c r="L318" s="328"/>
      <c r="M318" s="328"/>
      <c r="N318" s="336"/>
      <c r="AF318" s="211"/>
      <c r="AG318" s="212"/>
      <c r="AH318" s="212"/>
      <c r="AJ318" s="223" t="s">
        <v>269</v>
      </c>
      <c r="AN318" s="212"/>
    </row>
    <row r="319" spans="1:41" s="175" customFormat="1" ht="15" hidden="1" x14ac:dyDescent="0.25">
      <c r="A319" s="224"/>
      <c r="B319" s="225"/>
      <c r="C319" s="328" t="s">
        <v>270</v>
      </c>
      <c r="D319" s="328"/>
      <c r="E319" s="328"/>
      <c r="F319" s="328"/>
      <c r="G319" s="328"/>
      <c r="H319" s="328"/>
      <c r="I319" s="328"/>
      <c r="J319" s="328"/>
      <c r="K319" s="328"/>
      <c r="L319" s="328"/>
      <c r="M319" s="328"/>
      <c r="N319" s="336"/>
      <c r="AF319" s="211"/>
      <c r="AG319" s="212"/>
      <c r="AH319" s="212"/>
      <c r="AJ319" s="223" t="s">
        <v>270</v>
      </c>
      <c r="AN319" s="212"/>
    </row>
    <row r="320" spans="1:41" s="175" customFormat="1" ht="15" hidden="1" x14ac:dyDescent="0.25">
      <c r="A320" s="245"/>
      <c r="B320" s="246"/>
      <c r="C320" s="333" t="s">
        <v>194</v>
      </c>
      <c r="D320" s="333"/>
      <c r="E320" s="333"/>
      <c r="F320" s="215"/>
      <c r="G320" s="216"/>
      <c r="H320" s="216"/>
      <c r="I320" s="216"/>
      <c r="J320" s="219"/>
      <c r="K320" s="216"/>
      <c r="L320" s="250">
        <v>3105.66</v>
      </c>
      <c r="M320" s="239"/>
      <c r="N320" s="248">
        <v>27174.53</v>
      </c>
      <c r="AF320" s="211"/>
      <c r="AG320" s="212"/>
      <c r="AH320" s="212"/>
      <c r="AN320" s="212" t="s">
        <v>194</v>
      </c>
    </row>
    <row r="321" spans="1:40" s="175" customFormat="1" ht="15" hidden="1" x14ac:dyDescent="0.25">
      <c r="A321" s="213" t="s">
        <v>341</v>
      </c>
      <c r="B321" s="214" t="s">
        <v>352</v>
      </c>
      <c r="C321" s="333" t="s">
        <v>353</v>
      </c>
      <c r="D321" s="333"/>
      <c r="E321" s="333"/>
      <c r="F321" s="215" t="s">
        <v>58</v>
      </c>
      <c r="G321" s="216">
        <v>3.5999999999999997E-2</v>
      </c>
      <c r="H321" s="217">
        <v>1</v>
      </c>
      <c r="I321" s="249">
        <v>3.5999999999999997E-2</v>
      </c>
      <c r="J321" s="219"/>
      <c r="K321" s="216"/>
      <c r="L321" s="219"/>
      <c r="M321" s="216"/>
      <c r="N321" s="220"/>
      <c r="AF321" s="211"/>
      <c r="AG321" s="212"/>
      <c r="AH321" s="212" t="s">
        <v>353</v>
      </c>
      <c r="AN321" s="212"/>
    </row>
    <row r="322" spans="1:40" s="175" customFormat="1" ht="23.25" hidden="1" x14ac:dyDescent="0.25">
      <c r="A322" s="224"/>
      <c r="B322" s="225" t="s">
        <v>228</v>
      </c>
      <c r="C322" s="328" t="s">
        <v>229</v>
      </c>
      <c r="D322" s="328"/>
      <c r="E322" s="328"/>
      <c r="F322" s="328"/>
      <c r="G322" s="328"/>
      <c r="H322" s="328"/>
      <c r="I322" s="328"/>
      <c r="J322" s="328"/>
      <c r="K322" s="328"/>
      <c r="L322" s="328"/>
      <c r="M322" s="328"/>
      <c r="N322" s="336"/>
      <c r="AF322" s="211"/>
      <c r="AG322" s="212"/>
      <c r="AH322" s="212"/>
      <c r="AJ322" s="223" t="s">
        <v>229</v>
      </c>
      <c r="AN322" s="212"/>
    </row>
    <row r="323" spans="1:40" s="175" customFormat="1" ht="68.25" hidden="1" x14ac:dyDescent="0.25">
      <c r="A323" s="224"/>
      <c r="B323" s="225" t="s">
        <v>175</v>
      </c>
      <c r="C323" s="328" t="s">
        <v>176</v>
      </c>
      <c r="D323" s="328"/>
      <c r="E323" s="328"/>
      <c r="F323" s="328"/>
      <c r="G323" s="328"/>
      <c r="H323" s="328"/>
      <c r="I323" s="328"/>
      <c r="J323" s="328"/>
      <c r="K323" s="328"/>
      <c r="L323" s="328"/>
      <c r="M323" s="328"/>
      <c r="N323" s="336"/>
      <c r="AF323" s="211"/>
      <c r="AG323" s="212"/>
      <c r="AH323" s="212"/>
      <c r="AJ323" s="223" t="s">
        <v>176</v>
      </c>
      <c r="AN323" s="212"/>
    </row>
    <row r="324" spans="1:40" s="175" customFormat="1" ht="15" hidden="1" x14ac:dyDescent="0.25">
      <c r="A324" s="226"/>
      <c r="B324" s="225" t="s">
        <v>178</v>
      </c>
      <c r="C324" s="332" t="s">
        <v>179</v>
      </c>
      <c r="D324" s="332"/>
      <c r="E324" s="332"/>
      <c r="F324" s="227"/>
      <c r="G324" s="228"/>
      <c r="H324" s="228"/>
      <c r="I324" s="228"/>
      <c r="J324" s="229">
        <v>39.1</v>
      </c>
      <c r="K324" s="257">
        <v>1.4375</v>
      </c>
      <c r="L324" s="229">
        <v>2.02</v>
      </c>
      <c r="M324" s="230">
        <v>14.01</v>
      </c>
      <c r="N324" s="233">
        <v>28.3</v>
      </c>
      <c r="AF324" s="211"/>
      <c r="AG324" s="212"/>
      <c r="AH324" s="212"/>
      <c r="AK324" s="223" t="s">
        <v>179</v>
      </c>
      <c r="AN324" s="212"/>
    </row>
    <row r="325" spans="1:40" s="175" customFormat="1" ht="15" hidden="1" x14ac:dyDescent="0.25">
      <c r="A325" s="226"/>
      <c r="B325" s="225" t="s">
        <v>180</v>
      </c>
      <c r="C325" s="332" t="s">
        <v>181</v>
      </c>
      <c r="D325" s="332"/>
      <c r="E325" s="332"/>
      <c r="F325" s="227"/>
      <c r="G325" s="228"/>
      <c r="H325" s="228"/>
      <c r="I325" s="228"/>
      <c r="J325" s="229">
        <v>7.15</v>
      </c>
      <c r="K325" s="257">
        <v>1.4375</v>
      </c>
      <c r="L325" s="229">
        <v>0.37</v>
      </c>
      <c r="M325" s="230">
        <v>46.99</v>
      </c>
      <c r="N325" s="233">
        <v>17.39</v>
      </c>
      <c r="AF325" s="211"/>
      <c r="AG325" s="212"/>
      <c r="AH325" s="212"/>
      <c r="AK325" s="223" t="s">
        <v>181</v>
      </c>
      <c r="AN325" s="212"/>
    </row>
    <row r="326" spans="1:40" s="175" customFormat="1" ht="15" hidden="1" x14ac:dyDescent="0.25">
      <c r="A326" s="234"/>
      <c r="B326" s="225"/>
      <c r="C326" s="332" t="s">
        <v>186</v>
      </c>
      <c r="D326" s="332"/>
      <c r="E326" s="332"/>
      <c r="F326" s="227" t="s">
        <v>185</v>
      </c>
      <c r="G326" s="230">
        <v>0.66</v>
      </c>
      <c r="H326" s="257">
        <v>1.4375</v>
      </c>
      <c r="I326" s="253">
        <v>3.4154999999999998E-2</v>
      </c>
      <c r="J326" s="236"/>
      <c r="K326" s="228"/>
      <c r="L326" s="236"/>
      <c r="M326" s="228"/>
      <c r="N326" s="237"/>
      <c r="AF326" s="211"/>
      <c r="AG326" s="212"/>
      <c r="AH326" s="212"/>
      <c r="AL326" s="223" t="s">
        <v>186</v>
      </c>
      <c r="AN326" s="212"/>
    </row>
    <row r="327" spans="1:40" s="175" customFormat="1" ht="15" hidden="1" x14ac:dyDescent="0.25">
      <c r="A327" s="226"/>
      <c r="B327" s="225"/>
      <c r="C327" s="335" t="s">
        <v>187</v>
      </c>
      <c r="D327" s="335"/>
      <c r="E327" s="335"/>
      <c r="F327" s="238"/>
      <c r="G327" s="239"/>
      <c r="H327" s="239"/>
      <c r="I327" s="239"/>
      <c r="J327" s="241">
        <v>39.1</v>
      </c>
      <c r="K327" s="239"/>
      <c r="L327" s="241">
        <v>2.02</v>
      </c>
      <c r="M327" s="239"/>
      <c r="N327" s="254">
        <v>28.3</v>
      </c>
      <c r="AF327" s="211"/>
      <c r="AG327" s="212"/>
      <c r="AH327" s="212"/>
      <c r="AM327" s="223" t="s">
        <v>187</v>
      </c>
      <c r="AN327" s="212"/>
    </row>
    <row r="328" spans="1:40" s="175" customFormat="1" ht="15" hidden="1" x14ac:dyDescent="0.25">
      <c r="A328" s="234"/>
      <c r="B328" s="225"/>
      <c r="C328" s="332" t="s">
        <v>188</v>
      </c>
      <c r="D328" s="332"/>
      <c r="E328" s="332"/>
      <c r="F328" s="227"/>
      <c r="G328" s="228"/>
      <c r="H328" s="228"/>
      <c r="I328" s="228"/>
      <c r="J328" s="236"/>
      <c r="K328" s="228"/>
      <c r="L328" s="229">
        <v>0.37</v>
      </c>
      <c r="M328" s="228"/>
      <c r="N328" s="233">
        <v>17.39</v>
      </c>
      <c r="AF328" s="211"/>
      <c r="AG328" s="212"/>
      <c r="AH328" s="212"/>
      <c r="AL328" s="223" t="s">
        <v>188</v>
      </c>
      <c r="AN328" s="212"/>
    </row>
    <row r="329" spans="1:40" s="175" customFormat="1" ht="45" hidden="1" x14ac:dyDescent="0.25">
      <c r="A329" s="234"/>
      <c r="B329" s="225" t="s">
        <v>189</v>
      </c>
      <c r="C329" s="332" t="s">
        <v>190</v>
      </c>
      <c r="D329" s="332"/>
      <c r="E329" s="332"/>
      <c r="F329" s="227" t="s">
        <v>191</v>
      </c>
      <c r="G329" s="243">
        <v>147</v>
      </c>
      <c r="H329" s="228"/>
      <c r="I329" s="243">
        <v>147</v>
      </c>
      <c r="J329" s="236"/>
      <c r="K329" s="228"/>
      <c r="L329" s="229">
        <v>0.54</v>
      </c>
      <c r="M329" s="228"/>
      <c r="N329" s="233">
        <v>25.56</v>
      </c>
      <c r="AF329" s="211"/>
      <c r="AG329" s="212"/>
      <c r="AH329" s="212"/>
      <c r="AL329" s="223" t="s">
        <v>190</v>
      </c>
      <c r="AN329" s="212"/>
    </row>
    <row r="330" spans="1:40" s="175" customFormat="1" ht="56.25" hidden="1" x14ac:dyDescent="0.25">
      <c r="A330" s="234"/>
      <c r="B330" s="225" t="s">
        <v>192</v>
      </c>
      <c r="C330" s="332" t="s">
        <v>193</v>
      </c>
      <c r="D330" s="332"/>
      <c r="E330" s="332"/>
      <c r="F330" s="227" t="s">
        <v>191</v>
      </c>
      <c r="G330" s="243">
        <v>134</v>
      </c>
      <c r="H330" s="230">
        <v>0.85</v>
      </c>
      <c r="I330" s="244">
        <v>113.9</v>
      </c>
      <c r="J330" s="236"/>
      <c r="K330" s="228"/>
      <c r="L330" s="229">
        <v>0.42</v>
      </c>
      <c r="M330" s="228"/>
      <c r="N330" s="233">
        <v>19.809999999999999</v>
      </c>
      <c r="AF330" s="211"/>
      <c r="AG330" s="212"/>
      <c r="AH330" s="212"/>
      <c r="AL330" s="223" t="s">
        <v>193</v>
      </c>
      <c r="AN330" s="212"/>
    </row>
    <row r="331" spans="1:40" s="175" customFormat="1" ht="15" hidden="1" x14ac:dyDescent="0.25">
      <c r="A331" s="245"/>
      <c r="B331" s="246"/>
      <c r="C331" s="333" t="s">
        <v>194</v>
      </c>
      <c r="D331" s="333"/>
      <c r="E331" s="333"/>
      <c r="F331" s="215"/>
      <c r="G331" s="216"/>
      <c r="H331" s="216"/>
      <c r="I331" s="216"/>
      <c r="J331" s="219"/>
      <c r="K331" s="216"/>
      <c r="L331" s="247">
        <v>2.98</v>
      </c>
      <c r="M331" s="239"/>
      <c r="N331" s="251">
        <v>73.67</v>
      </c>
      <c r="AF331" s="211"/>
      <c r="AG331" s="212"/>
      <c r="AH331" s="212"/>
      <c r="AN331" s="212" t="s">
        <v>194</v>
      </c>
    </row>
    <row r="332" spans="1:40" s="175" customFormat="1" ht="23.25" hidden="1" x14ac:dyDescent="0.25">
      <c r="A332" s="213" t="s">
        <v>345</v>
      </c>
      <c r="B332" s="214" t="s">
        <v>195</v>
      </c>
      <c r="C332" s="333" t="s">
        <v>196</v>
      </c>
      <c r="D332" s="333"/>
      <c r="E332" s="333"/>
      <c r="F332" s="215" t="s">
        <v>58</v>
      </c>
      <c r="G332" s="216">
        <v>3.6999999999999998E-2</v>
      </c>
      <c r="H332" s="217">
        <v>1</v>
      </c>
      <c r="I332" s="249">
        <v>3.6999999999999998E-2</v>
      </c>
      <c r="J332" s="250">
        <v>1690</v>
      </c>
      <c r="K332" s="216"/>
      <c r="L332" s="247">
        <v>62.53</v>
      </c>
      <c r="M332" s="218">
        <v>8.75</v>
      </c>
      <c r="N332" s="251">
        <v>547.14</v>
      </c>
      <c r="AF332" s="211"/>
      <c r="AG332" s="212"/>
      <c r="AH332" s="212" t="s">
        <v>196</v>
      </c>
      <c r="AN332" s="212"/>
    </row>
    <row r="333" spans="1:40" s="175" customFormat="1" ht="15" hidden="1" x14ac:dyDescent="0.25">
      <c r="A333" s="245"/>
      <c r="B333" s="246"/>
      <c r="C333" s="333" t="s">
        <v>194</v>
      </c>
      <c r="D333" s="333"/>
      <c r="E333" s="333"/>
      <c r="F333" s="215"/>
      <c r="G333" s="216"/>
      <c r="H333" s="216"/>
      <c r="I333" s="216"/>
      <c r="J333" s="219"/>
      <c r="K333" s="216"/>
      <c r="L333" s="247">
        <v>62.53</v>
      </c>
      <c r="M333" s="239"/>
      <c r="N333" s="251">
        <v>547.14</v>
      </c>
      <c r="AF333" s="211"/>
      <c r="AG333" s="212"/>
      <c r="AH333" s="212"/>
      <c r="AN333" s="212" t="s">
        <v>194</v>
      </c>
    </row>
    <row r="334" spans="1:40" s="175" customFormat="1" ht="45.75" hidden="1" x14ac:dyDescent="0.25">
      <c r="A334" s="213" t="s">
        <v>346</v>
      </c>
      <c r="B334" s="214" t="s">
        <v>356</v>
      </c>
      <c r="C334" s="333" t="s">
        <v>357</v>
      </c>
      <c r="D334" s="333"/>
      <c r="E334" s="333"/>
      <c r="F334" s="215" t="s">
        <v>358</v>
      </c>
      <c r="G334" s="216">
        <v>4.2700000000000002E-2</v>
      </c>
      <c r="H334" s="217">
        <v>1</v>
      </c>
      <c r="I334" s="255">
        <v>4.2700000000000002E-2</v>
      </c>
      <c r="J334" s="219"/>
      <c r="K334" s="216"/>
      <c r="L334" s="219"/>
      <c r="M334" s="216"/>
      <c r="N334" s="220"/>
      <c r="AF334" s="211"/>
      <c r="AG334" s="212"/>
      <c r="AH334" s="212" t="s">
        <v>357</v>
      </c>
      <c r="AN334" s="212"/>
    </row>
    <row r="335" spans="1:40" s="175" customFormat="1" ht="15" hidden="1" x14ac:dyDescent="0.25">
      <c r="A335" s="221"/>
      <c r="B335" s="222"/>
      <c r="C335" s="332" t="s">
        <v>457</v>
      </c>
      <c r="D335" s="332"/>
      <c r="E335" s="332"/>
      <c r="F335" s="332"/>
      <c r="G335" s="332"/>
      <c r="H335" s="332"/>
      <c r="I335" s="332"/>
      <c r="J335" s="332"/>
      <c r="K335" s="332"/>
      <c r="L335" s="332"/>
      <c r="M335" s="332"/>
      <c r="N335" s="334"/>
      <c r="AF335" s="211"/>
      <c r="AG335" s="212"/>
      <c r="AH335" s="212"/>
      <c r="AI335" s="223" t="s">
        <v>457</v>
      </c>
      <c r="AN335" s="212"/>
    </row>
    <row r="336" spans="1:40" s="175" customFormat="1" ht="23.25" hidden="1" x14ac:dyDescent="0.25">
      <c r="A336" s="224"/>
      <c r="B336" s="225" t="s">
        <v>228</v>
      </c>
      <c r="C336" s="328" t="s">
        <v>229</v>
      </c>
      <c r="D336" s="328"/>
      <c r="E336" s="328"/>
      <c r="F336" s="328"/>
      <c r="G336" s="328"/>
      <c r="H336" s="328"/>
      <c r="I336" s="328"/>
      <c r="J336" s="328"/>
      <c r="K336" s="328"/>
      <c r="L336" s="328"/>
      <c r="M336" s="328"/>
      <c r="N336" s="336"/>
      <c r="AF336" s="211"/>
      <c r="AG336" s="212"/>
      <c r="AH336" s="212"/>
      <c r="AJ336" s="223" t="s">
        <v>229</v>
      </c>
      <c r="AN336" s="212"/>
    </row>
    <row r="337" spans="1:40" s="175" customFormat="1" ht="68.25" hidden="1" x14ac:dyDescent="0.25">
      <c r="A337" s="224"/>
      <c r="B337" s="225" t="s">
        <v>175</v>
      </c>
      <c r="C337" s="328" t="s">
        <v>176</v>
      </c>
      <c r="D337" s="328"/>
      <c r="E337" s="328"/>
      <c r="F337" s="328"/>
      <c r="G337" s="328"/>
      <c r="H337" s="328"/>
      <c r="I337" s="328"/>
      <c r="J337" s="328"/>
      <c r="K337" s="328"/>
      <c r="L337" s="328"/>
      <c r="M337" s="328"/>
      <c r="N337" s="336"/>
      <c r="AF337" s="211"/>
      <c r="AG337" s="212"/>
      <c r="AH337" s="212"/>
      <c r="AJ337" s="223" t="s">
        <v>176</v>
      </c>
      <c r="AN337" s="212"/>
    </row>
    <row r="338" spans="1:40" s="175" customFormat="1" ht="15" hidden="1" x14ac:dyDescent="0.25">
      <c r="A338" s="226"/>
      <c r="B338" s="225" t="s">
        <v>62</v>
      </c>
      <c r="C338" s="332" t="s">
        <v>177</v>
      </c>
      <c r="D338" s="332"/>
      <c r="E338" s="332"/>
      <c r="F338" s="227"/>
      <c r="G338" s="228"/>
      <c r="H338" s="228"/>
      <c r="I338" s="228"/>
      <c r="J338" s="229">
        <v>182.32</v>
      </c>
      <c r="K338" s="257">
        <v>1.3225</v>
      </c>
      <c r="L338" s="229">
        <v>10.3</v>
      </c>
      <c r="M338" s="230">
        <v>46.99</v>
      </c>
      <c r="N338" s="233">
        <v>484</v>
      </c>
      <c r="AF338" s="211"/>
      <c r="AG338" s="212"/>
      <c r="AH338" s="212"/>
      <c r="AK338" s="223" t="s">
        <v>177</v>
      </c>
      <c r="AN338" s="212"/>
    </row>
    <row r="339" spans="1:40" s="175" customFormat="1" ht="15" hidden="1" x14ac:dyDescent="0.25">
      <c r="A339" s="226"/>
      <c r="B339" s="225" t="s">
        <v>178</v>
      </c>
      <c r="C339" s="332" t="s">
        <v>179</v>
      </c>
      <c r="D339" s="332"/>
      <c r="E339" s="332"/>
      <c r="F339" s="227"/>
      <c r="G339" s="228"/>
      <c r="H339" s="228"/>
      <c r="I339" s="228"/>
      <c r="J339" s="232">
        <v>7479.03</v>
      </c>
      <c r="K339" s="257">
        <v>1.4375</v>
      </c>
      <c r="L339" s="229">
        <v>459.07</v>
      </c>
      <c r="M339" s="230">
        <v>14.01</v>
      </c>
      <c r="N339" s="231">
        <v>6431.57</v>
      </c>
      <c r="AF339" s="211"/>
      <c r="AG339" s="212"/>
      <c r="AH339" s="212"/>
      <c r="AK339" s="223" t="s">
        <v>179</v>
      </c>
      <c r="AN339" s="212"/>
    </row>
    <row r="340" spans="1:40" s="175" customFormat="1" ht="15" hidden="1" x14ac:dyDescent="0.25">
      <c r="A340" s="226"/>
      <c r="B340" s="225" t="s">
        <v>180</v>
      </c>
      <c r="C340" s="332" t="s">
        <v>181</v>
      </c>
      <c r="D340" s="332"/>
      <c r="E340" s="332"/>
      <c r="F340" s="227"/>
      <c r="G340" s="228"/>
      <c r="H340" s="228"/>
      <c r="I340" s="228"/>
      <c r="J340" s="229">
        <v>234.46</v>
      </c>
      <c r="K340" s="257">
        <v>1.4375</v>
      </c>
      <c r="L340" s="229">
        <v>14.39</v>
      </c>
      <c r="M340" s="230">
        <v>46.99</v>
      </c>
      <c r="N340" s="233">
        <v>676.19</v>
      </c>
      <c r="AF340" s="211"/>
      <c r="AG340" s="212"/>
      <c r="AH340" s="212"/>
      <c r="AK340" s="223" t="s">
        <v>181</v>
      </c>
      <c r="AN340" s="212"/>
    </row>
    <row r="341" spans="1:40" s="175" customFormat="1" ht="15" hidden="1" x14ac:dyDescent="0.25">
      <c r="A341" s="226"/>
      <c r="B341" s="225" t="s">
        <v>182</v>
      </c>
      <c r="C341" s="332" t="s">
        <v>183</v>
      </c>
      <c r="D341" s="332"/>
      <c r="E341" s="332"/>
      <c r="F341" s="227"/>
      <c r="G341" s="228"/>
      <c r="H341" s="228"/>
      <c r="I341" s="228"/>
      <c r="J341" s="229">
        <v>874.78</v>
      </c>
      <c r="K341" s="228"/>
      <c r="L341" s="229">
        <v>37.35</v>
      </c>
      <c r="M341" s="230">
        <v>8.75</v>
      </c>
      <c r="N341" s="233">
        <v>326.81</v>
      </c>
      <c r="AF341" s="211"/>
      <c r="AG341" s="212"/>
      <c r="AH341" s="212"/>
      <c r="AK341" s="223" t="s">
        <v>183</v>
      </c>
      <c r="AN341" s="212"/>
    </row>
    <row r="342" spans="1:40" s="175" customFormat="1" ht="15" hidden="1" x14ac:dyDescent="0.25">
      <c r="A342" s="234"/>
      <c r="B342" s="225"/>
      <c r="C342" s="332" t="s">
        <v>184</v>
      </c>
      <c r="D342" s="332"/>
      <c r="E342" s="332"/>
      <c r="F342" s="227" t="s">
        <v>185</v>
      </c>
      <c r="G342" s="230">
        <v>20.86</v>
      </c>
      <c r="H342" s="257">
        <v>1.3225</v>
      </c>
      <c r="I342" s="256">
        <v>1.1779797999999999</v>
      </c>
      <c r="J342" s="236"/>
      <c r="K342" s="228"/>
      <c r="L342" s="236"/>
      <c r="M342" s="228"/>
      <c r="N342" s="237"/>
      <c r="AF342" s="211"/>
      <c r="AG342" s="212"/>
      <c r="AH342" s="212"/>
      <c r="AL342" s="223" t="s">
        <v>184</v>
      </c>
      <c r="AN342" s="212"/>
    </row>
    <row r="343" spans="1:40" s="175" customFormat="1" ht="15" hidden="1" x14ac:dyDescent="0.25">
      <c r="A343" s="234"/>
      <c r="B343" s="225"/>
      <c r="C343" s="332" t="s">
        <v>186</v>
      </c>
      <c r="D343" s="332"/>
      <c r="E343" s="332"/>
      <c r="F343" s="227" t="s">
        <v>185</v>
      </c>
      <c r="G343" s="230">
        <v>18.850000000000001</v>
      </c>
      <c r="H343" s="257">
        <v>1.4375</v>
      </c>
      <c r="I343" s="256">
        <v>1.1570366000000001</v>
      </c>
      <c r="J343" s="236"/>
      <c r="K343" s="228"/>
      <c r="L343" s="236"/>
      <c r="M343" s="228"/>
      <c r="N343" s="237"/>
      <c r="AF343" s="211"/>
      <c r="AG343" s="212"/>
      <c r="AH343" s="212"/>
      <c r="AL343" s="223" t="s">
        <v>186</v>
      </c>
      <c r="AN343" s="212"/>
    </row>
    <row r="344" spans="1:40" s="175" customFormat="1" ht="15" hidden="1" x14ac:dyDescent="0.25">
      <c r="A344" s="226"/>
      <c r="B344" s="225"/>
      <c r="C344" s="335" t="s">
        <v>187</v>
      </c>
      <c r="D344" s="335"/>
      <c r="E344" s="335"/>
      <c r="F344" s="238"/>
      <c r="G344" s="239"/>
      <c r="H344" s="239"/>
      <c r="I344" s="239"/>
      <c r="J344" s="240">
        <v>8536.1299999999992</v>
      </c>
      <c r="K344" s="239"/>
      <c r="L344" s="241">
        <v>506.72</v>
      </c>
      <c r="M344" s="239"/>
      <c r="N344" s="242">
        <v>7242.38</v>
      </c>
      <c r="AF344" s="211"/>
      <c r="AG344" s="212"/>
      <c r="AH344" s="212"/>
      <c r="AM344" s="223" t="s">
        <v>187</v>
      </c>
      <c r="AN344" s="212"/>
    </row>
    <row r="345" spans="1:40" s="175" customFormat="1" ht="15" hidden="1" x14ac:dyDescent="0.25">
      <c r="A345" s="234"/>
      <c r="B345" s="225"/>
      <c r="C345" s="332" t="s">
        <v>188</v>
      </c>
      <c r="D345" s="332"/>
      <c r="E345" s="332"/>
      <c r="F345" s="227"/>
      <c r="G345" s="228"/>
      <c r="H345" s="228"/>
      <c r="I345" s="228"/>
      <c r="J345" s="236"/>
      <c r="K345" s="228"/>
      <c r="L345" s="229">
        <v>24.69</v>
      </c>
      <c r="M345" s="228"/>
      <c r="N345" s="231">
        <v>1160.19</v>
      </c>
      <c r="AF345" s="211"/>
      <c r="AG345" s="212"/>
      <c r="AH345" s="212"/>
      <c r="AL345" s="223" t="s">
        <v>188</v>
      </c>
      <c r="AN345" s="212"/>
    </row>
    <row r="346" spans="1:40" s="175" customFormat="1" ht="45" hidden="1" x14ac:dyDescent="0.25">
      <c r="A346" s="234"/>
      <c r="B346" s="225" t="s">
        <v>189</v>
      </c>
      <c r="C346" s="332" t="s">
        <v>190</v>
      </c>
      <c r="D346" s="332"/>
      <c r="E346" s="332"/>
      <c r="F346" s="227" t="s">
        <v>191</v>
      </c>
      <c r="G346" s="243">
        <v>147</v>
      </c>
      <c r="H346" s="228"/>
      <c r="I346" s="243">
        <v>147</v>
      </c>
      <c r="J346" s="236"/>
      <c r="K346" s="228"/>
      <c r="L346" s="229">
        <v>36.29</v>
      </c>
      <c r="M346" s="228"/>
      <c r="N346" s="231">
        <v>1705.48</v>
      </c>
      <c r="AF346" s="211"/>
      <c r="AG346" s="212"/>
      <c r="AH346" s="212"/>
      <c r="AL346" s="223" t="s">
        <v>190</v>
      </c>
      <c r="AN346" s="212"/>
    </row>
    <row r="347" spans="1:40" s="175" customFormat="1" ht="56.25" hidden="1" x14ac:dyDescent="0.25">
      <c r="A347" s="234"/>
      <c r="B347" s="225" t="s">
        <v>192</v>
      </c>
      <c r="C347" s="332" t="s">
        <v>193</v>
      </c>
      <c r="D347" s="332"/>
      <c r="E347" s="332"/>
      <c r="F347" s="227" t="s">
        <v>191</v>
      </c>
      <c r="G347" s="243">
        <v>134</v>
      </c>
      <c r="H347" s="230">
        <v>0.85</v>
      </c>
      <c r="I347" s="244">
        <v>113.9</v>
      </c>
      <c r="J347" s="236"/>
      <c r="K347" s="228"/>
      <c r="L347" s="229">
        <v>28.12</v>
      </c>
      <c r="M347" s="228"/>
      <c r="N347" s="231">
        <v>1321.46</v>
      </c>
      <c r="AF347" s="211"/>
      <c r="AG347" s="212"/>
      <c r="AH347" s="212"/>
      <c r="AL347" s="223" t="s">
        <v>193</v>
      </c>
      <c r="AN347" s="212"/>
    </row>
    <row r="348" spans="1:40" s="175" customFormat="1" ht="15" hidden="1" x14ac:dyDescent="0.25">
      <c r="A348" s="245"/>
      <c r="B348" s="246"/>
      <c r="C348" s="333" t="s">
        <v>194</v>
      </c>
      <c r="D348" s="333"/>
      <c r="E348" s="333"/>
      <c r="F348" s="215"/>
      <c r="G348" s="216"/>
      <c r="H348" s="216"/>
      <c r="I348" s="216"/>
      <c r="J348" s="219"/>
      <c r="K348" s="216"/>
      <c r="L348" s="247">
        <v>571.13</v>
      </c>
      <c r="M348" s="239"/>
      <c r="N348" s="248">
        <v>10269.32</v>
      </c>
      <c r="AF348" s="211"/>
      <c r="AG348" s="212"/>
      <c r="AH348" s="212"/>
      <c r="AN348" s="212" t="s">
        <v>194</v>
      </c>
    </row>
    <row r="349" spans="1:40" s="175" customFormat="1" ht="34.5" hidden="1" x14ac:dyDescent="0.25">
      <c r="A349" s="213" t="s">
        <v>351</v>
      </c>
      <c r="B349" s="214" t="s">
        <v>361</v>
      </c>
      <c r="C349" s="333" t="s">
        <v>362</v>
      </c>
      <c r="D349" s="333"/>
      <c r="E349" s="333"/>
      <c r="F349" s="215" t="s">
        <v>358</v>
      </c>
      <c r="G349" s="216">
        <v>4.2700000000000002E-2</v>
      </c>
      <c r="H349" s="217">
        <v>1</v>
      </c>
      <c r="I349" s="255">
        <v>4.2700000000000002E-2</v>
      </c>
      <c r="J349" s="219"/>
      <c r="K349" s="216"/>
      <c r="L349" s="219"/>
      <c r="M349" s="216"/>
      <c r="N349" s="220"/>
      <c r="AF349" s="211"/>
      <c r="AG349" s="212"/>
      <c r="AH349" s="212" t="s">
        <v>362</v>
      </c>
      <c r="AN349" s="212"/>
    </row>
    <row r="350" spans="1:40" s="175" customFormat="1" ht="15" hidden="1" x14ac:dyDescent="0.25">
      <c r="A350" s="221"/>
      <c r="B350" s="222"/>
      <c r="C350" s="332" t="s">
        <v>457</v>
      </c>
      <c r="D350" s="332"/>
      <c r="E350" s="332"/>
      <c r="F350" s="332"/>
      <c r="G350" s="332"/>
      <c r="H350" s="332"/>
      <c r="I350" s="332"/>
      <c r="J350" s="332"/>
      <c r="K350" s="332"/>
      <c r="L350" s="332"/>
      <c r="M350" s="332"/>
      <c r="N350" s="334"/>
      <c r="AF350" s="211"/>
      <c r="AG350" s="212"/>
      <c r="AH350" s="212"/>
      <c r="AI350" s="223" t="s">
        <v>457</v>
      </c>
      <c r="AN350" s="212"/>
    </row>
    <row r="351" spans="1:40" s="175" customFormat="1" ht="15" hidden="1" x14ac:dyDescent="0.25">
      <c r="A351" s="224"/>
      <c r="B351" s="225"/>
      <c r="C351" s="328" t="s">
        <v>363</v>
      </c>
      <c r="D351" s="328"/>
      <c r="E351" s="328"/>
      <c r="F351" s="328"/>
      <c r="G351" s="328"/>
      <c r="H351" s="328"/>
      <c r="I351" s="328"/>
      <c r="J351" s="328"/>
      <c r="K351" s="328"/>
      <c r="L351" s="328"/>
      <c r="M351" s="328"/>
      <c r="N351" s="336"/>
      <c r="AF351" s="211"/>
      <c r="AG351" s="212"/>
      <c r="AH351" s="212"/>
      <c r="AJ351" s="223" t="s">
        <v>363</v>
      </c>
      <c r="AN351" s="212"/>
    </row>
    <row r="352" spans="1:40" s="175" customFormat="1" ht="23.25" hidden="1" x14ac:dyDescent="0.25">
      <c r="A352" s="224"/>
      <c r="B352" s="225" t="s">
        <v>228</v>
      </c>
      <c r="C352" s="328" t="s">
        <v>229</v>
      </c>
      <c r="D352" s="328"/>
      <c r="E352" s="328"/>
      <c r="F352" s="328"/>
      <c r="G352" s="328"/>
      <c r="H352" s="328"/>
      <c r="I352" s="328"/>
      <c r="J352" s="328"/>
      <c r="K352" s="328"/>
      <c r="L352" s="328"/>
      <c r="M352" s="328"/>
      <c r="N352" s="336"/>
      <c r="AF352" s="211"/>
      <c r="AG352" s="212"/>
      <c r="AH352" s="212"/>
      <c r="AJ352" s="223" t="s">
        <v>229</v>
      </c>
      <c r="AN352" s="212"/>
    </row>
    <row r="353" spans="1:40" s="175" customFormat="1" ht="68.25" hidden="1" x14ac:dyDescent="0.25">
      <c r="A353" s="224"/>
      <c r="B353" s="225" t="s">
        <v>175</v>
      </c>
      <c r="C353" s="328" t="s">
        <v>176</v>
      </c>
      <c r="D353" s="328"/>
      <c r="E353" s="328"/>
      <c r="F353" s="328"/>
      <c r="G353" s="328"/>
      <c r="H353" s="328"/>
      <c r="I353" s="328"/>
      <c r="J353" s="328"/>
      <c r="K353" s="328"/>
      <c r="L353" s="328"/>
      <c r="M353" s="328"/>
      <c r="N353" s="336"/>
      <c r="AF353" s="211"/>
      <c r="AG353" s="212"/>
      <c r="AH353" s="212"/>
      <c r="AJ353" s="223" t="s">
        <v>176</v>
      </c>
      <c r="AN353" s="212"/>
    </row>
    <row r="354" spans="1:40" s="175" customFormat="1" ht="15" hidden="1" x14ac:dyDescent="0.25">
      <c r="A354" s="226"/>
      <c r="B354" s="225" t="s">
        <v>62</v>
      </c>
      <c r="C354" s="332" t="s">
        <v>177</v>
      </c>
      <c r="D354" s="332"/>
      <c r="E354" s="332"/>
      <c r="F354" s="227"/>
      <c r="G354" s="228"/>
      <c r="H354" s="228"/>
      <c r="I354" s="228"/>
      <c r="J354" s="229">
        <v>3.29</v>
      </c>
      <c r="K354" s="230">
        <v>5.29</v>
      </c>
      <c r="L354" s="229">
        <v>0.74</v>
      </c>
      <c r="M354" s="230">
        <v>46.99</v>
      </c>
      <c r="N354" s="233">
        <v>34.770000000000003</v>
      </c>
      <c r="AF354" s="211"/>
      <c r="AG354" s="212"/>
      <c r="AH354" s="212"/>
      <c r="AK354" s="223" t="s">
        <v>177</v>
      </c>
      <c r="AN354" s="212"/>
    </row>
    <row r="355" spans="1:40" s="175" customFormat="1" ht="15" hidden="1" x14ac:dyDescent="0.25">
      <c r="A355" s="226"/>
      <c r="B355" s="225" t="s">
        <v>178</v>
      </c>
      <c r="C355" s="332" t="s">
        <v>179</v>
      </c>
      <c r="D355" s="332"/>
      <c r="E355" s="332"/>
      <c r="F355" s="227"/>
      <c r="G355" s="228"/>
      <c r="H355" s="228"/>
      <c r="I355" s="228"/>
      <c r="J355" s="229">
        <v>254.89</v>
      </c>
      <c r="K355" s="230">
        <v>5.75</v>
      </c>
      <c r="L355" s="229">
        <v>62.58</v>
      </c>
      <c r="M355" s="230">
        <v>14.01</v>
      </c>
      <c r="N355" s="233">
        <v>876.75</v>
      </c>
      <c r="AF355" s="211"/>
      <c r="AG355" s="212"/>
      <c r="AH355" s="212"/>
      <c r="AK355" s="223" t="s">
        <v>179</v>
      </c>
      <c r="AN355" s="212"/>
    </row>
    <row r="356" spans="1:40" s="175" customFormat="1" ht="15" hidden="1" x14ac:dyDescent="0.25">
      <c r="A356" s="226"/>
      <c r="B356" s="225" t="s">
        <v>180</v>
      </c>
      <c r="C356" s="332" t="s">
        <v>181</v>
      </c>
      <c r="D356" s="332"/>
      <c r="E356" s="332"/>
      <c r="F356" s="227"/>
      <c r="G356" s="228"/>
      <c r="H356" s="228"/>
      <c r="I356" s="228"/>
      <c r="J356" s="229">
        <v>5.95</v>
      </c>
      <c r="K356" s="230">
        <v>5.75</v>
      </c>
      <c r="L356" s="229">
        <v>1.46</v>
      </c>
      <c r="M356" s="230">
        <v>46.99</v>
      </c>
      <c r="N356" s="233">
        <v>68.61</v>
      </c>
      <c r="AF356" s="211"/>
      <c r="AG356" s="212"/>
      <c r="AH356" s="212"/>
      <c r="AK356" s="223" t="s">
        <v>181</v>
      </c>
      <c r="AN356" s="212"/>
    </row>
    <row r="357" spans="1:40" s="175" customFormat="1" ht="15" hidden="1" x14ac:dyDescent="0.25">
      <c r="A357" s="226"/>
      <c r="B357" s="225" t="s">
        <v>182</v>
      </c>
      <c r="C357" s="332" t="s">
        <v>183</v>
      </c>
      <c r="D357" s="332"/>
      <c r="E357" s="332"/>
      <c r="F357" s="227"/>
      <c r="G357" s="228"/>
      <c r="H357" s="228"/>
      <c r="I357" s="228"/>
      <c r="J357" s="229">
        <v>2.94</v>
      </c>
      <c r="K357" s="243">
        <v>4</v>
      </c>
      <c r="L357" s="229">
        <v>0.5</v>
      </c>
      <c r="M357" s="230">
        <v>8.75</v>
      </c>
      <c r="N357" s="233">
        <v>4.38</v>
      </c>
      <c r="AF357" s="211"/>
      <c r="AG357" s="212"/>
      <c r="AH357" s="212"/>
      <c r="AK357" s="223" t="s">
        <v>183</v>
      </c>
      <c r="AN357" s="212"/>
    </row>
    <row r="358" spans="1:40" s="175" customFormat="1" ht="15" hidden="1" x14ac:dyDescent="0.25">
      <c r="A358" s="234"/>
      <c r="B358" s="225"/>
      <c r="C358" s="332" t="s">
        <v>184</v>
      </c>
      <c r="D358" s="332"/>
      <c r="E358" s="332"/>
      <c r="F358" s="227" t="s">
        <v>185</v>
      </c>
      <c r="G358" s="230">
        <v>0.35</v>
      </c>
      <c r="H358" s="230">
        <v>5.29</v>
      </c>
      <c r="I358" s="256">
        <v>7.9059099999999993E-2</v>
      </c>
      <c r="J358" s="236"/>
      <c r="K358" s="228"/>
      <c r="L358" s="236"/>
      <c r="M358" s="228"/>
      <c r="N358" s="237"/>
      <c r="AF358" s="211"/>
      <c r="AG358" s="212"/>
      <c r="AH358" s="212"/>
      <c r="AL358" s="223" t="s">
        <v>184</v>
      </c>
      <c r="AN358" s="212"/>
    </row>
    <row r="359" spans="1:40" s="175" customFormat="1" ht="15" hidden="1" x14ac:dyDescent="0.25">
      <c r="A359" s="234"/>
      <c r="B359" s="225"/>
      <c r="C359" s="332" t="s">
        <v>186</v>
      </c>
      <c r="D359" s="332"/>
      <c r="E359" s="332"/>
      <c r="F359" s="227" t="s">
        <v>185</v>
      </c>
      <c r="G359" s="230">
        <v>0.47</v>
      </c>
      <c r="H359" s="230">
        <v>5.75</v>
      </c>
      <c r="I359" s="256">
        <v>0.11539679999999999</v>
      </c>
      <c r="J359" s="236"/>
      <c r="K359" s="228"/>
      <c r="L359" s="236"/>
      <c r="M359" s="228"/>
      <c r="N359" s="237"/>
      <c r="AF359" s="211"/>
      <c r="AG359" s="212"/>
      <c r="AH359" s="212"/>
      <c r="AL359" s="223" t="s">
        <v>186</v>
      </c>
      <c r="AN359" s="212"/>
    </row>
    <row r="360" spans="1:40" s="175" customFormat="1" ht="15" hidden="1" x14ac:dyDescent="0.25">
      <c r="A360" s="226"/>
      <c r="B360" s="225"/>
      <c r="C360" s="335" t="s">
        <v>187</v>
      </c>
      <c r="D360" s="335"/>
      <c r="E360" s="335"/>
      <c r="F360" s="238"/>
      <c r="G360" s="239"/>
      <c r="H360" s="239"/>
      <c r="I360" s="239"/>
      <c r="J360" s="241">
        <v>261.12</v>
      </c>
      <c r="K360" s="239"/>
      <c r="L360" s="241">
        <v>63.82</v>
      </c>
      <c r="M360" s="239"/>
      <c r="N360" s="254">
        <v>915.9</v>
      </c>
      <c r="AF360" s="211"/>
      <c r="AG360" s="212"/>
      <c r="AH360" s="212"/>
      <c r="AM360" s="223" t="s">
        <v>187</v>
      </c>
      <c r="AN360" s="212"/>
    </row>
    <row r="361" spans="1:40" s="175" customFormat="1" ht="15" hidden="1" x14ac:dyDescent="0.25">
      <c r="A361" s="234"/>
      <c r="B361" s="225"/>
      <c r="C361" s="332" t="s">
        <v>188</v>
      </c>
      <c r="D361" s="332"/>
      <c r="E361" s="332"/>
      <c r="F361" s="227"/>
      <c r="G361" s="228"/>
      <c r="H361" s="228"/>
      <c r="I361" s="228"/>
      <c r="J361" s="236"/>
      <c r="K361" s="228"/>
      <c r="L361" s="229">
        <v>2.2000000000000002</v>
      </c>
      <c r="M361" s="228"/>
      <c r="N361" s="233">
        <v>103.38</v>
      </c>
      <c r="AF361" s="211"/>
      <c r="AG361" s="212"/>
      <c r="AH361" s="212"/>
      <c r="AL361" s="223" t="s">
        <v>188</v>
      </c>
      <c r="AN361" s="212"/>
    </row>
    <row r="362" spans="1:40" s="175" customFormat="1" ht="45" hidden="1" x14ac:dyDescent="0.25">
      <c r="A362" s="234"/>
      <c r="B362" s="225" t="s">
        <v>189</v>
      </c>
      <c r="C362" s="332" t="s">
        <v>190</v>
      </c>
      <c r="D362" s="332"/>
      <c r="E362" s="332"/>
      <c r="F362" s="227" t="s">
        <v>191</v>
      </c>
      <c r="G362" s="243">
        <v>147</v>
      </c>
      <c r="H362" s="228"/>
      <c r="I362" s="243">
        <v>147</v>
      </c>
      <c r="J362" s="236"/>
      <c r="K362" s="228"/>
      <c r="L362" s="229">
        <v>3.23</v>
      </c>
      <c r="M362" s="228"/>
      <c r="N362" s="233">
        <v>151.97</v>
      </c>
      <c r="AF362" s="211"/>
      <c r="AG362" s="212"/>
      <c r="AH362" s="212"/>
      <c r="AL362" s="223" t="s">
        <v>190</v>
      </c>
      <c r="AN362" s="212"/>
    </row>
    <row r="363" spans="1:40" s="175" customFormat="1" ht="56.25" hidden="1" x14ac:dyDescent="0.25">
      <c r="A363" s="234"/>
      <c r="B363" s="225" t="s">
        <v>192</v>
      </c>
      <c r="C363" s="332" t="s">
        <v>193</v>
      </c>
      <c r="D363" s="332"/>
      <c r="E363" s="332"/>
      <c r="F363" s="227" t="s">
        <v>191</v>
      </c>
      <c r="G363" s="243">
        <v>134</v>
      </c>
      <c r="H363" s="230">
        <v>0.85</v>
      </c>
      <c r="I363" s="244">
        <v>113.9</v>
      </c>
      <c r="J363" s="236"/>
      <c r="K363" s="228"/>
      <c r="L363" s="229">
        <v>2.5099999999999998</v>
      </c>
      <c r="M363" s="228"/>
      <c r="N363" s="233">
        <v>117.75</v>
      </c>
      <c r="AF363" s="211"/>
      <c r="AG363" s="212"/>
      <c r="AH363" s="212"/>
      <c r="AL363" s="223" t="s">
        <v>193</v>
      </c>
      <c r="AN363" s="212"/>
    </row>
    <row r="364" spans="1:40" s="175" customFormat="1" ht="15" hidden="1" x14ac:dyDescent="0.25">
      <c r="A364" s="245"/>
      <c r="B364" s="246"/>
      <c r="C364" s="333" t="s">
        <v>194</v>
      </c>
      <c r="D364" s="333"/>
      <c r="E364" s="333"/>
      <c r="F364" s="215"/>
      <c r="G364" s="216"/>
      <c r="H364" s="216"/>
      <c r="I364" s="216"/>
      <c r="J364" s="219"/>
      <c r="K364" s="216"/>
      <c r="L364" s="247">
        <v>69.56</v>
      </c>
      <c r="M364" s="239"/>
      <c r="N364" s="248">
        <v>1185.6199999999999</v>
      </c>
      <c r="AF364" s="211"/>
      <c r="AG364" s="212"/>
      <c r="AH364" s="212"/>
      <c r="AN364" s="212" t="s">
        <v>194</v>
      </c>
    </row>
    <row r="365" spans="1:40" s="175" customFormat="1" ht="23.25" hidden="1" x14ac:dyDescent="0.25">
      <c r="A365" s="213" t="s">
        <v>354</v>
      </c>
      <c r="B365" s="214" t="s">
        <v>365</v>
      </c>
      <c r="C365" s="333" t="s">
        <v>366</v>
      </c>
      <c r="D365" s="333"/>
      <c r="E365" s="333"/>
      <c r="F365" s="215" t="s">
        <v>58</v>
      </c>
      <c r="G365" s="216">
        <v>6.0209999999999999</v>
      </c>
      <c r="H365" s="217">
        <v>1</v>
      </c>
      <c r="I365" s="249">
        <v>6.0209999999999999</v>
      </c>
      <c r="J365" s="247">
        <v>491.01</v>
      </c>
      <c r="K365" s="216"/>
      <c r="L365" s="250">
        <v>2956.37</v>
      </c>
      <c r="M365" s="218">
        <v>8.75</v>
      </c>
      <c r="N365" s="248">
        <v>25868.240000000002</v>
      </c>
      <c r="AF365" s="211"/>
      <c r="AG365" s="212"/>
      <c r="AH365" s="212" t="s">
        <v>366</v>
      </c>
      <c r="AN365" s="212"/>
    </row>
    <row r="366" spans="1:40" s="175" customFormat="1" ht="15" hidden="1" x14ac:dyDescent="0.25">
      <c r="A366" s="221"/>
      <c r="B366" s="222"/>
      <c r="C366" s="332" t="s">
        <v>458</v>
      </c>
      <c r="D366" s="332"/>
      <c r="E366" s="332"/>
      <c r="F366" s="332"/>
      <c r="G366" s="332"/>
      <c r="H366" s="332"/>
      <c r="I366" s="332"/>
      <c r="J366" s="332"/>
      <c r="K366" s="332"/>
      <c r="L366" s="332"/>
      <c r="M366" s="332"/>
      <c r="N366" s="334"/>
      <c r="AF366" s="211"/>
      <c r="AG366" s="212"/>
      <c r="AH366" s="212"/>
      <c r="AI366" s="223" t="s">
        <v>458</v>
      </c>
      <c r="AN366" s="212"/>
    </row>
    <row r="367" spans="1:40" s="175" customFormat="1" ht="15" hidden="1" x14ac:dyDescent="0.25">
      <c r="A367" s="245"/>
      <c r="B367" s="246"/>
      <c r="C367" s="333" t="s">
        <v>194</v>
      </c>
      <c r="D367" s="333"/>
      <c r="E367" s="333"/>
      <c r="F367" s="215"/>
      <c r="G367" s="216"/>
      <c r="H367" s="216"/>
      <c r="I367" s="216"/>
      <c r="J367" s="219"/>
      <c r="K367" s="216"/>
      <c r="L367" s="250">
        <v>2956.37</v>
      </c>
      <c r="M367" s="239"/>
      <c r="N367" s="248">
        <v>25868.240000000002</v>
      </c>
      <c r="AF367" s="211"/>
      <c r="AG367" s="212"/>
      <c r="AH367" s="212"/>
      <c r="AN367" s="212" t="s">
        <v>194</v>
      </c>
    </row>
    <row r="368" spans="1:40" s="175" customFormat="1" ht="15" hidden="1" x14ac:dyDescent="0.25">
      <c r="A368" s="213" t="s">
        <v>355</v>
      </c>
      <c r="B368" s="214" t="s">
        <v>352</v>
      </c>
      <c r="C368" s="333" t="s">
        <v>353</v>
      </c>
      <c r="D368" s="333"/>
      <c r="E368" s="333"/>
      <c r="F368" s="215" t="s">
        <v>58</v>
      </c>
      <c r="G368" s="216">
        <v>1.7999999999999999E-2</v>
      </c>
      <c r="H368" s="217">
        <v>1</v>
      </c>
      <c r="I368" s="249">
        <v>1.7999999999999999E-2</v>
      </c>
      <c r="J368" s="219"/>
      <c r="K368" s="216"/>
      <c r="L368" s="219"/>
      <c r="M368" s="216"/>
      <c r="N368" s="220"/>
      <c r="AF368" s="211"/>
      <c r="AG368" s="212"/>
      <c r="AH368" s="212" t="s">
        <v>353</v>
      </c>
      <c r="AN368" s="212"/>
    </row>
    <row r="369" spans="1:40" s="175" customFormat="1" ht="23.25" hidden="1" x14ac:dyDescent="0.25">
      <c r="A369" s="224"/>
      <c r="B369" s="225" t="s">
        <v>228</v>
      </c>
      <c r="C369" s="328" t="s">
        <v>229</v>
      </c>
      <c r="D369" s="328"/>
      <c r="E369" s="328"/>
      <c r="F369" s="328"/>
      <c r="G369" s="328"/>
      <c r="H369" s="328"/>
      <c r="I369" s="328"/>
      <c r="J369" s="328"/>
      <c r="K369" s="328"/>
      <c r="L369" s="328"/>
      <c r="M369" s="328"/>
      <c r="N369" s="336"/>
      <c r="AF369" s="211"/>
      <c r="AG369" s="212"/>
      <c r="AH369" s="212"/>
      <c r="AJ369" s="223" t="s">
        <v>229</v>
      </c>
      <c r="AN369" s="212"/>
    </row>
    <row r="370" spans="1:40" s="175" customFormat="1" ht="68.25" hidden="1" x14ac:dyDescent="0.25">
      <c r="A370" s="224"/>
      <c r="B370" s="225" t="s">
        <v>175</v>
      </c>
      <c r="C370" s="328" t="s">
        <v>176</v>
      </c>
      <c r="D370" s="328"/>
      <c r="E370" s="328"/>
      <c r="F370" s="328"/>
      <c r="G370" s="328"/>
      <c r="H370" s="328"/>
      <c r="I370" s="328"/>
      <c r="J370" s="328"/>
      <c r="K370" s="328"/>
      <c r="L370" s="328"/>
      <c r="M370" s="328"/>
      <c r="N370" s="336"/>
      <c r="AF370" s="211"/>
      <c r="AG370" s="212"/>
      <c r="AH370" s="212"/>
      <c r="AJ370" s="223" t="s">
        <v>176</v>
      </c>
      <c r="AN370" s="212"/>
    </row>
    <row r="371" spans="1:40" s="175" customFormat="1" ht="15" hidden="1" x14ac:dyDescent="0.25">
      <c r="A371" s="226"/>
      <c r="B371" s="225" t="s">
        <v>178</v>
      </c>
      <c r="C371" s="332" t="s">
        <v>179</v>
      </c>
      <c r="D371" s="332"/>
      <c r="E371" s="332"/>
      <c r="F371" s="227"/>
      <c r="G371" s="228"/>
      <c r="H371" s="228"/>
      <c r="I371" s="228"/>
      <c r="J371" s="229">
        <v>39.1</v>
      </c>
      <c r="K371" s="257">
        <v>1.4375</v>
      </c>
      <c r="L371" s="229">
        <v>1.01</v>
      </c>
      <c r="M371" s="230">
        <v>14.01</v>
      </c>
      <c r="N371" s="233">
        <v>14.15</v>
      </c>
      <c r="AF371" s="211"/>
      <c r="AG371" s="212"/>
      <c r="AH371" s="212"/>
      <c r="AK371" s="223" t="s">
        <v>179</v>
      </c>
      <c r="AN371" s="212"/>
    </row>
    <row r="372" spans="1:40" s="175" customFormat="1" ht="15" hidden="1" x14ac:dyDescent="0.25">
      <c r="A372" s="226"/>
      <c r="B372" s="225" t="s">
        <v>180</v>
      </c>
      <c r="C372" s="332" t="s">
        <v>181</v>
      </c>
      <c r="D372" s="332"/>
      <c r="E372" s="332"/>
      <c r="F372" s="227"/>
      <c r="G372" s="228"/>
      <c r="H372" s="228"/>
      <c r="I372" s="228"/>
      <c r="J372" s="229">
        <v>7.15</v>
      </c>
      <c r="K372" s="257">
        <v>1.4375</v>
      </c>
      <c r="L372" s="229">
        <v>0.19</v>
      </c>
      <c r="M372" s="230">
        <v>46.99</v>
      </c>
      <c r="N372" s="233">
        <v>8.93</v>
      </c>
      <c r="AF372" s="211"/>
      <c r="AG372" s="212"/>
      <c r="AH372" s="212"/>
      <c r="AK372" s="223" t="s">
        <v>181</v>
      </c>
      <c r="AN372" s="212"/>
    </row>
    <row r="373" spans="1:40" s="175" customFormat="1" ht="15" hidden="1" x14ac:dyDescent="0.25">
      <c r="A373" s="234"/>
      <c r="B373" s="225"/>
      <c r="C373" s="332" t="s">
        <v>186</v>
      </c>
      <c r="D373" s="332"/>
      <c r="E373" s="332"/>
      <c r="F373" s="227" t="s">
        <v>185</v>
      </c>
      <c r="G373" s="230">
        <v>0.66</v>
      </c>
      <c r="H373" s="257">
        <v>1.4375</v>
      </c>
      <c r="I373" s="256">
        <v>1.7077499999999999E-2</v>
      </c>
      <c r="J373" s="236"/>
      <c r="K373" s="228"/>
      <c r="L373" s="236"/>
      <c r="M373" s="228"/>
      <c r="N373" s="237"/>
      <c r="AF373" s="211"/>
      <c r="AG373" s="212"/>
      <c r="AH373" s="212"/>
      <c r="AL373" s="223" t="s">
        <v>186</v>
      </c>
      <c r="AN373" s="212"/>
    </row>
    <row r="374" spans="1:40" s="175" customFormat="1" ht="15" hidden="1" x14ac:dyDescent="0.25">
      <c r="A374" s="226"/>
      <c r="B374" s="225"/>
      <c r="C374" s="335" t="s">
        <v>187</v>
      </c>
      <c r="D374" s="335"/>
      <c r="E374" s="335"/>
      <c r="F374" s="238"/>
      <c r="G374" s="239"/>
      <c r="H374" s="239"/>
      <c r="I374" s="239"/>
      <c r="J374" s="241">
        <v>39.1</v>
      </c>
      <c r="K374" s="239"/>
      <c r="L374" s="241">
        <v>1.01</v>
      </c>
      <c r="M374" s="239"/>
      <c r="N374" s="254">
        <v>14.15</v>
      </c>
      <c r="AF374" s="211"/>
      <c r="AG374" s="212"/>
      <c r="AH374" s="212"/>
      <c r="AM374" s="223" t="s">
        <v>187</v>
      </c>
      <c r="AN374" s="212"/>
    </row>
    <row r="375" spans="1:40" s="175" customFormat="1" ht="15" hidden="1" x14ac:dyDescent="0.25">
      <c r="A375" s="234"/>
      <c r="B375" s="225"/>
      <c r="C375" s="332" t="s">
        <v>188</v>
      </c>
      <c r="D375" s="332"/>
      <c r="E375" s="332"/>
      <c r="F375" s="227"/>
      <c r="G375" s="228"/>
      <c r="H375" s="228"/>
      <c r="I375" s="228"/>
      <c r="J375" s="236"/>
      <c r="K375" s="228"/>
      <c r="L375" s="229">
        <v>0.19</v>
      </c>
      <c r="M375" s="228"/>
      <c r="N375" s="233">
        <v>8.93</v>
      </c>
      <c r="AF375" s="211"/>
      <c r="AG375" s="212"/>
      <c r="AH375" s="212"/>
      <c r="AL375" s="223" t="s">
        <v>188</v>
      </c>
      <c r="AN375" s="212"/>
    </row>
    <row r="376" spans="1:40" s="175" customFormat="1" ht="45" hidden="1" x14ac:dyDescent="0.25">
      <c r="A376" s="234"/>
      <c r="B376" s="225" t="s">
        <v>189</v>
      </c>
      <c r="C376" s="332" t="s">
        <v>190</v>
      </c>
      <c r="D376" s="332"/>
      <c r="E376" s="332"/>
      <c r="F376" s="227" t="s">
        <v>191</v>
      </c>
      <c r="G376" s="243">
        <v>147</v>
      </c>
      <c r="H376" s="228"/>
      <c r="I376" s="243">
        <v>147</v>
      </c>
      <c r="J376" s="236"/>
      <c r="K376" s="228"/>
      <c r="L376" s="229">
        <v>0.28000000000000003</v>
      </c>
      <c r="M376" s="228"/>
      <c r="N376" s="233">
        <v>13.13</v>
      </c>
      <c r="AF376" s="211"/>
      <c r="AG376" s="212"/>
      <c r="AH376" s="212"/>
      <c r="AL376" s="223" t="s">
        <v>190</v>
      </c>
      <c r="AN376" s="212"/>
    </row>
    <row r="377" spans="1:40" s="175" customFormat="1" ht="56.25" hidden="1" x14ac:dyDescent="0.25">
      <c r="A377" s="234"/>
      <c r="B377" s="225" t="s">
        <v>192</v>
      </c>
      <c r="C377" s="332" t="s">
        <v>193</v>
      </c>
      <c r="D377" s="332"/>
      <c r="E377" s="332"/>
      <c r="F377" s="227" t="s">
        <v>191</v>
      </c>
      <c r="G377" s="243">
        <v>134</v>
      </c>
      <c r="H377" s="230">
        <v>0.85</v>
      </c>
      <c r="I377" s="244">
        <v>113.9</v>
      </c>
      <c r="J377" s="236"/>
      <c r="K377" s="228"/>
      <c r="L377" s="229">
        <v>0.22</v>
      </c>
      <c r="M377" s="228"/>
      <c r="N377" s="233">
        <v>10.17</v>
      </c>
      <c r="AF377" s="211"/>
      <c r="AG377" s="212"/>
      <c r="AH377" s="212"/>
      <c r="AL377" s="223" t="s">
        <v>193</v>
      </c>
      <c r="AN377" s="212"/>
    </row>
    <row r="378" spans="1:40" s="175" customFormat="1" ht="15" hidden="1" x14ac:dyDescent="0.25">
      <c r="A378" s="245"/>
      <c r="B378" s="246"/>
      <c r="C378" s="333" t="s">
        <v>194</v>
      </c>
      <c r="D378" s="333"/>
      <c r="E378" s="333"/>
      <c r="F378" s="215"/>
      <c r="G378" s="216"/>
      <c r="H378" s="216"/>
      <c r="I378" s="216"/>
      <c r="J378" s="219"/>
      <c r="K378" s="216"/>
      <c r="L378" s="247">
        <v>1.51</v>
      </c>
      <c r="M378" s="239"/>
      <c r="N378" s="251">
        <v>37.450000000000003</v>
      </c>
      <c r="AF378" s="211"/>
      <c r="AG378" s="212"/>
      <c r="AH378" s="212"/>
      <c r="AN378" s="212" t="s">
        <v>194</v>
      </c>
    </row>
    <row r="379" spans="1:40" s="175" customFormat="1" ht="23.25" hidden="1" x14ac:dyDescent="0.25">
      <c r="A379" s="213" t="s">
        <v>360</v>
      </c>
      <c r="B379" s="214" t="s">
        <v>195</v>
      </c>
      <c r="C379" s="333" t="s">
        <v>196</v>
      </c>
      <c r="D379" s="333"/>
      <c r="E379" s="333"/>
      <c r="F379" s="215" t="s">
        <v>58</v>
      </c>
      <c r="G379" s="216">
        <v>1.9E-2</v>
      </c>
      <c r="H379" s="217">
        <v>1</v>
      </c>
      <c r="I379" s="249">
        <v>1.9E-2</v>
      </c>
      <c r="J379" s="250">
        <v>1690</v>
      </c>
      <c r="K379" s="216"/>
      <c r="L379" s="247">
        <v>32.11</v>
      </c>
      <c r="M379" s="218">
        <v>8.75</v>
      </c>
      <c r="N379" s="251">
        <v>280.95999999999998</v>
      </c>
      <c r="AF379" s="211"/>
      <c r="AG379" s="212"/>
      <c r="AH379" s="212" t="s">
        <v>196</v>
      </c>
      <c r="AN379" s="212"/>
    </row>
    <row r="380" spans="1:40" s="175" customFormat="1" ht="15" hidden="1" x14ac:dyDescent="0.25">
      <c r="A380" s="245"/>
      <c r="B380" s="246"/>
      <c r="C380" s="333" t="s">
        <v>194</v>
      </c>
      <c r="D380" s="333"/>
      <c r="E380" s="333"/>
      <c r="F380" s="215"/>
      <c r="G380" s="216"/>
      <c r="H380" s="216"/>
      <c r="I380" s="216"/>
      <c r="J380" s="219"/>
      <c r="K380" s="216"/>
      <c r="L380" s="247">
        <v>32.11</v>
      </c>
      <c r="M380" s="239"/>
      <c r="N380" s="251">
        <v>280.95999999999998</v>
      </c>
      <c r="AF380" s="211"/>
      <c r="AG380" s="212"/>
      <c r="AH380" s="212"/>
      <c r="AN380" s="212" t="s">
        <v>194</v>
      </c>
    </row>
    <row r="381" spans="1:40" s="175" customFormat="1" ht="45.75" hidden="1" x14ac:dyDescent="0.25">
      <c r="A381" s="213" t="s">
        <v>364</v>
      </c>
      <c r="B381" s="214" t="s">
        <v>356</v>
      </c>
      <c r="C381" s="333" t="s">
        <v>357</v>
      </c>
      <c r="D381" s="333"/>
      <c r="E381" s="333"/>
      <c r="F381" s="215" t="s">
        <v>358</v>
      </c>
      <c r="G381" s="216">
        <v>4.2700000000000002E-2</v>
      </c>
      <c r="H381" s="217">
        <v>1</v>
      </c>
      <c r="I381" s="255">
        <v>4.2700000000000002E-2</v>
      </c>
      <c r="J381" s="219"/>
      <c r="K381" s="216"/>
      <c r="L381" s="219"/>
      <c r="M381" s="216"/>
      <c r="N381" s="220"/>
      <c r="AF381" s="211"/>
      <c r="AG381" s="212"/>
      <c r="AH381" s="212" t="s">
        <v>357</v>
      </c>
      <c r="AN381" s="212"/>
    </row>
    <row r="382" spans="1:40" s="175" customFormat="1" ht="15" hidden="1" x14ac:dyDescent="0.25">
      <c r="A382" s="221"/>
      <c r="B382" s="222"/>
      <c r="C382" s="332" t="s">
        <v>457</v>
      </c>
      <c r="D382" s="332"/>
      <c r="E382" s="332"/>
      <c r="F382" s="332"/>
      <c r="G382" s="332"/>
      <c r="H382" s="332"/>
      <c r="I382" s="332"/>
      <c r="J382" s="332"/>
      <c r="K382" s="332"/>
      <c r="L382" s="332"/>
      <c r="M382" s="332"/>
      <c r="N382" s="334"/>
      <c r="AF382" s="211"/>
      <c r="AG382" s="212"/>
      <c r="AH382" s="212"/>
      <c r="AI382" s="223" t="s">
        <v>457</v>
      </c>
      <c r="AN382" s="212"/>
    </row>
    <row r="383" spans="1:40" s="175" customFormat="1" ht="23.25" hidden="1" x14ac:dyDescent="0.25">
      <c r="A383" s="224"/>
      <c r="B383" s="225" t="s">
        <v>228</v>
      </c>
      <c r="C383" s="328" t="s">
        <v>229</v>
      </c>
      <c r="D383" s="328"/>
      <c r="E383" s="328"/>
      <c r="F383" s="328"/>
      <c r="G383" s="328"/>
      <c r="H383" s="328"/>
      <c r="I383" s="328"/>
      <c r="J383" s="328"/>
      <c r="K383" s="328"/>
      <c r="L383" s="328"/>
      <c r="M383" s="328"/>
      <c r="N383" s="336"/>
      <c r="AF383" s="211"/>
      <c r="AG383" s="212"/>
      <c r="AH383" s="212"/>
      <c r="AJ383" s="223" t="s">
        <v>229</v>
      </c>
      <c r="AN383" s="212"/>
    </row>
    <row r="384" spans="1:40" s="175" customFormat="1" ht="68.25" hidden="1" x14ac:dyDescent="0.25">
      <c r="A384" s="224"/>
      <c r="B384" s="225" t="s">
        <v>175</v>
      </c>
      <c r="C384" s="328" t="s">
        <v>176</v>
      </c>
      <c r="D384" s="328"/>
      <c r="E384" s="328"/>
      <c r="F384" s="328"/>
      <c r="G384" s="328"/>
      <c r="H384" s="328"/>
      <c r="I384" s="328"/>
      <c r="J384" s="328"/>
      <c r="K384" s="328"/>
      <c r="L384" s="328"/>
      <c r="M384" s="328"/>
      <c r="N384" s="336"/>
      <c r="AF384" s="211"/>
      <c r="AG384" s="212"/>
      <c r="AH384" s="212"/>
      <c r="AJ384" s="223" t="s">
        <v>176</v>
      </c>
      <c r="AN384" s="212"/>
    </row>
    <row r="385" spans="1:42" s="175" customFormat="1" ht="15" hidden="1" x14ac:dyDescent="0.25">
      <c r="A385" s="226"/>
      <c r="B385" s="225" t="s">
        <v>62</v>
      </c>
      <c r="C385" s="332" t="s">
        <v>177</v>
      </c>
      <c r="D385" s="332"/>
      <c r="E385" s="332"/>
      <c r="F385" s="227"/>
      <c r="G385" s="228"/>
      <c r="H385" s="228"/>
      <c r="I385" s="228"/>
      <c r="J385" s="229">
        <v>182.32</v>
      </c>
      <c r="K385" s="257">
        <v>1.3225</v>
      </c>
      <c r="L385" s="229">
        <v>10.3</v>
      </c>
      <c r="M385" s="230">
        <v>46.99</v>
      </c>
      <c r="N385" s="233">
        <v>484</v>
      </c>
      <c r="AF385" s="211"/>
      <c r="AG385" s="212"/>
      <c r="AH385" s="212"/>
      <c r="AK385" s="223" t="s">
        <v>177</v>
      </c>
      <c r="AN385" s="212"/>
    </row>
    <row r="386" spans="1:42" s="175" customFormat="1" ht="15" hidden="1" x14ac:dyDescent="0.25">
      <c r="A386" s="226"/>
      <c r="B386" s="225" t="s">
        <v>178</v>
      </c>
      <c r="C386" s="332" t="s">
        <v>179</v>
      </c>
      <c r="D386" s="332"/>
      <c r="E386" s="332"/>
      <c r="F386" s="227"/>
      <c r="G386" s="228"/>
      <c r="H386" s="228"/>
      <c r="I386" s="228"/>
      <c r="J386" s="232">
        <v>7479.03</v>
      </c>
      <c r="K386" s="257">
        <v>1.4375</v>
      </c>
      <c r="L386" s="229">
        <v>459.07</v>
      </c>
      <c r="M386" s="230">
        <v>14.01</v>
      </c>
      <c r="N386" s="231">
        <v>6431.57</v>
      </c>
      <c r="AF386" s="211"/>
      <c r="AG386" s="212"/>
      <c r="AH386" s="212"/>
      <c r="AK386" s="223" t="s">
        <v>179</v>
      </c>
      <c r="AN386" s="212"/>
    </row>
    <row r="387" spans="1:42" s="175" customFormat="1" ht="15" hidden="1" x14ac:dyDescent="0.25">
      <c r="A387" s="226"/>
      <c r="B387" s="225" t="s">
        <v>180</v>
      </c>
      <c r="C387" s="332" t="s">
        <v>181</v>
      </c>
      <c r="D387" s="332"/>
      <c r="E387" s="332"/>
      <c r="F387" s="227"/>
      <c r="G387" s="228"/>
      <c r="H387" s="228"/>
      <c r="I387" s="228"/>
      <c r="J387" s="229">
        <v>234.46</v>
      </c>
      <c r="K387" s="257">
        <v>1.4375</v>
      </c>
      <c r="L387" s="229">
        <v>14.39</v>
      </c>
      <c r="M387" s="230">
        <v>46.99</v>
      </c>
      <c r="N387" s="233">
        <v>676.19</v>
      </c>
      <c r="AF387" s="211"/>
      <c r="AG387" s="212"/>
      <c r="AH387" s="212"/>
      <c r="AK387" s="223" t="s">
        <v>181</v>
      </c>
      <c r="AN387" s="212"/>
    </row>
    <row r="388" spans="1:42" s="175" customFormat="1" ht="15" hidden="1" x14ac:dyDescent="0.25">
      <c r="A388" s="226"/>
      <c r="B388" s="225" t="s">
        <v>182</v>
      </c>
      <c r="C388" s="332" t="s">
        <v>183</v>
      </c>
      <c r="D388" s="332"/>
      <c r="E388" s="332"/>
      <c r="F388" s="227"/>
      <c r="G388" s="228"/>
      <c r="H388" s="228"/>
      <c r="I388" s="228"/>
      <c r="J388" s="229">
        <v>874.78</v>
      </c>
      <c r="K388" s="228"/>
      <c r="L388" s="229">
        <v>37.35</v>
      </c>
      <c r="M388" s="230">
        <v>8.75</v>
      </c>
      <c r="N388" s="233">
        <v>326.81</v>
      </c>
      <c r="AF388" s="211"/>
      <c r="AG388" s="212"/>
      <c r="AH388" s="212"/>
      <c r="AK388" s="223" t="s">
        <v>183</v>
      </c>
      <c r="AN388" s="212"/>
    </row>
    <row r="389" spans="1:42" s="175" customFormat="1" ht="15" hidden="1" x14ac:dyDescent="0.25">
      <c r="A389" s="234"/>
      <c r="B389" s="225"/>
      <c r="C389" s="332" t="s">
        <v>184</v>
      </c>
      <c r="D389" s="332"/>
      <c r="E389" s="332"/>
      <c r="F389" s="227" t="s">
        <v>185</v>
      </c>
      <c r="G389" s="230">
        <v>20.86</v>
      </c>
      <c r="H389" s="257">
        <v>1.3225</v>
      </c>
      <c r="I389" s="256">
        <v>1.1779797999999999</v>
      </c>
      <c r="J389" s="236"/>
      <c r="K389" s="228"/>
      <c r="L389" s="236"/>
      <c r="M389" s="228"/>
      <c r="N389" s="237"/>
      <c r="AF389" s="211"/>
      <c r="AG389" s="212"/>
      <c r="AH389" s="212"/>
      <c r="AL389" s="223" t="s">
        <v>184</v>
      </c>
      <c r="AN389" s="212"/>
    </row>
    <row r="390" spans="1:42" s="175" customFormat="1" ht="15" hidden="1" x14ac:dyDescent="0.25">
      <c r="A390" s="234"/>
      <c r="B390" s="225"/>
      <c r="C390" s="332" t="s">
        <v>186</v>
      </c>
      <c r="D390" s="332"/>
      <c r="E390" s="332"/>
      <c r="F390" s="227" t="s">
        <v>185</v>
      </c>
      <c r="G390" s="230">
        <v>18.850000000000001</v>
      </c>
      <c r="H390" s="257">
        <v>1.4375</v>
      </c>
      <c r="I390" s="256">
        <v>1.1570366000000001</v>
      </c>
      <c r="J390" s="236"/>
      <c r="K390" s="228"/>
      <c r="L390" s="236"/>
      <c r="M390" s="228"/>
      <c r="N390" s="237"/>
      <c r="AF390" s="211"/>
      <c r="AG390" s="212"/>
      <c r="AH390" s="212"/>
      <c r="AL390" s="223" t="s">
        <v>186</v>
      </c>
      <c r="AN390" s="212"/>
    </row>
    <row r="391" spans="1:42" s="175" customFormat="1" ht="15" hidden="1" x14ac:dyDescent="0.25">
      <c r="A391" s="226"/>
      <c r="B391" s="225"/>
      <c r="C391" s="335" t="s">
        <v>187</v>
      </c>
      <c r="D391" s="335"/>
      <c r="E391" s="335"/>
      <c r="F391" s="238"/>
      <c r="G391" s="239"/>
      <c r="H391" s="239"/>
      <c r="I391" s="239"/>
      <c r="J391" s="240">
        <v>8536.1299999999992</v>
      </c>
      <c r="K391" s="239"/>
      <c r="L391" s="241">
        <v>506.72</v>
      </c>
      <c r="M391" s="239"/>
      <c r="N391" s="242">
        <v>7242.38</v>
      </c>
      <c r="AF391" s="211"/>
      <c r="AG391" s="212"/>
      <c r="AH391" s="212"/>
      <c r="AM391" s="223" t="s">
        <v>187</v>
      </c>
      <c r="AN391" s="212"/>
    </row>
    <row r="392" spans="1:42" s="175" customFormat="1" ht="15" hidden="1" x14ac:dyDescent="0.25">
      <c r="A392" s="234"/>
      <c r="B392" s="225"/>
      <c r="C392" s="332" t="s">
        <v>188</v>
      </c>
      <c r="D392" s="332"/>
      <c r="E392" s="332"/>
      <c r="F392" s="227"/>
      <c r="G392" s="228"/>
      <c r="H392" s="228"/>
      <c r="I392" s="228"/>
      <c r="J392" s="236"/>
      <c r="K392" s="228"/>
      <c r="L392" s="229">
        <v>24.69</v>
      </c>
      <c r="M392" s="228"/>
      <c r="N392" s="231">
        <v>1160.19</v>
      </c>
      <c r="AF392" s="211"/>
      <c r="AG392" s="212"/>
      <c r="AH392" s="212"/>
      <c r="AL392" s="223" t="s">
        <v>188</v>
      </c>
      <c r="AN392" s="212"/>
    </row>
    <row r="393" spans="1:42" s="175" customFormat="1" ht="45" hidden="1" x14ac:dyDescent="0.25">
      <c r="A393" s="234"/>
      <c r="B393" s="225" t="s">
        <v>189</v>
      </c>
      <c r="C393" s="332" t="s">
        <v>190</v>
      </c>
      <c r="D393" s="332"/>
      <c r="E393" s="332"/>
      <c r="F393" s="227" t="s">
        <v>191</v>
      </c>
      <c r="G393" s="243">
        <v>147</v>
      </c>
      <c r="H393" s="228"/>
      <c r="I393" s="243">
        <v>147</v>
      </c>
      <c r="J393" s="236"/>
      <c r="K393" s="228"/>
      <c r="L393" s="229">
        <v>36.29</v>
      </c>
      <c r="M393" s="228"/>
      <c r="N393" s="231">
        <v>1705.48</v>
      </c>
      <c r="AF393" s="211"/>
      <c r="AG393" s="212"/>
      <c r="AH393" s="212"/>
      <c r="AL393" s="223" t="s">
        <v>190</v>
      </c>
      <c r="AN393" s="212"/>
    </row>
    <row r="394" spans="1:42" s="175" customFormat="1" ht="56.25" hidden="1" x14ac:dyDescent="0.25">
      <c r="A394" s="234"/>
      <c r="B394" s="225" t="s">
        <v>192</v>
      </c>
      <c r="C394" s="332" t="s">
        <v>193</v>
      </c>
      <c r="D394" s="332"/>
      <c r="E394" s="332"/>
      <c r="F394" s="227" t="s">
        <v>191</v>
      </c>
      <c r="G394" s="243">
        <v>134</v>
      </c>
      <c r="H394" s="230">
        <v>0.85</v>
      </c>
      <c r="I394" s="244">
        <v>113.9</v>
      </c>
      <c r="J394" s="236"/>
      <c r="K394" s="228"/>
      <c r="L394" s="229">
        <v>28.12</v>
      </c>
      <c r="M394" s="228"/>
      <c r="N394" s="231">
        <v>1321.46</v>
      </c>
      <c r="AF394" s="211"/>
      <c r="AG394" s="212"/>
      <c r="AH394" s="212"/>
      <c r="AL394" s="223" t="s">
        <v>193</v>
      </c>
      <c r="AN394" s="212"/>
    </row>
    <row r="395" spans="1:42" s="175" customFormat="1" ht="15" hidden="1" x14ac:dyDescent="0.25">
      <c r="A395" s="245"/>
      <c r="B395" s="246"/>
      <c r="C395" s="333" t="s">
        <v>194</v>
      </c>
      <c r="D395" s="333"/>
      <c r="E395" s="333"/>
      <c r="F395" s="215"/>
      <c r="G395" s="216"/>
      <c r="H395" s="216"/>
      <c r="I395" s="216"/>
      <c r="J395" s="219"/>
      <c r="K395" s="216"/>
      <c r="L395" s="247">
        <v>571.13</v>
      </c>
      <c r="M395" s="239"/>
      <c r="N395" s="248">
        <v>10269.32</v>
      </c>
      <c r="AF395" s="211"/>
      <c r="AG395" s="212"/>
      <c r="AH395" s="212"/>
      <c r="AN395" s="212" t="s">
        <v>194</v>
      </c>
    </row>
    <row r="396" spans="1:42" s="175" customFormat="1" ht="23.25" hidden="1" x14ac:dyDescent="0.25">
      <c r="A396" s="213" t="s">
        <v>368</v>
      </c>
      <c r="B396" s="214" t="s">
        <v>372</v>
      </c>
      <c r="C396" s="333" t="s">
        <v>373</v>
      </c>
      <c r="D396" s="333"/>
      <c r="E396" s="333"/>
      <c r="F396" s="215" t="s">
        <v>58</v>
      </c>
      <c r="G396" s="216">
        <v>4.0140000000000002</v>
      </c>
      <c r="H396" s="217">
        <v>1</v>
      </c>
      <c r="I396" s="249">
        <v>4.0140000000000002</v>
      </c>
      <c r="J396" s="247">
        <v>503.58</v>
      </c>
      <c r="K396" s="216"/>
      <c r="L396" s="250">
        <v>2021.37</v>
      </c>
      <c r="M396" s="218">
        <v>8.75</v>
      </c>
      <c r="N396" s="248">
        <v>17686.990000000002</v>
      </c>
      <c r="AF396" s="211"/>
      <c r="AG396" s="212"/>
      <c r="AH396" s="212" t="s">
        <v>373</v>
      </c>
      <c r="AN396" s="212"/>
    </row>
    <row r="397" spans="1:42" s="175" customFormat="1" ht="15" hidden="1" x14ac:dyDescent="0.25">
      <c r="A397" s="221"/>
      <c r="B397" s="222"/>
      <c r="C397" s="332" t="s">
        <v>459</v>
      </c>
      <c r="D397" s="332"/>
      <c r="E397" s="332"/>
      <c r="F397" s="332"/>
      <c r="G397" s="332"/>
      <c r="H397" s="332"/>
      <c r="I397" s="332"/>
      <c r="J397" s="332"/>
      <c r="K397" s="332"/>
      <c r="L397" s="332"/>
      <c r="M397" s="332"/>
      <c r="N397" s="334"/>
      <c r="AF397" s="211"/>
      <c r="AG397" s="212"/>
      <c r="AH397" s="212"/>
      <c r="AI397" s="223" t="s">
        <v>459</v>
      </c>
      <c r="AN397" s="212"/>
    </row>
    <row r="398" spans="1:42" s="175" customFormat="1" ht="15" hidden="1" x14ac:dyDescent="0.25">
      <c r="A398" s="245"/>
      <c r="B398" s="246"/>
      <c r="C398" s="333" t="s">
        <v>194</v>
      </c>
      <c r="D398" s="333"/>
      <c r="E398" s="333"/>
      <c r="F398" s="215"/>
      <c r="G398" s="216"/>
      <c r="H398" s="216"/>
      <c r="I398" s="216"/>
      <c r="J398" s="219"/>
      <c r="K398" s="216"/>
      <c r="L398" s="250">
        <v>2021.37</v>
      </c>
      <c r="M398" s="239"/>
      <c r="N398" s="248">
        <v>17686.990000000002</v>
      </c>
      <c r="AF398" s="211"/>
      <c r="AG398" s="212"/>
      <c r="AH398" s="212"/>
      <c r="AN398" s="212" t="s">
        <v>194</v>
      </c>
    </row>
    <row r="399" spans="1:42" s="175" customFormat="1" ht="0" hidden="1" customHeight="1" x14ac:dyDescent="0.25">
      <c r="A399" s="260"/>
      <c r="B399" s="261"/>
      <c r="C399" s="261"/>
      <c r="D399" s="261"/>
      <c r="E399" s="261"/>
      <c r="F399" s="262"/>
      <c r="G399" s="262"/>
      <c r="H399" s="262"/>
      <c r="I399" s="262"/>
      <c r="J399" s="263"/>
      <c r="K399" s="262"/>
      <c r="L399" s="263"/>
      <c r="M399" s="228"/>
      <c r="N399" s="263"/>
      <c r="AF399" s="211"/>
      <c r="AG399" s="212"/>
      <c r="AH399" s="212"/>
      <c r="AN399" s="212"/>
    </row>
    <row r="400" spans="1:42" s="175" customFormat="1" ht="15" x14ac:dyDescent="0.25">
      <c r="A400" s="267"/>
      <c r="B400" s="268"/>
      <c r="C400" s="333" t="s">
        <v>460</v>
      </c>
      <c r="D400" s="333"/>
      <c r="E400" s="333"/>
      <c r="F400" s="333"/>
      <c r="G400" s="333"/>
      <c r="H400" s="333"/>
      <c r="I400" s="333"/>
      <c r="J400" s="333"/>
      <c r="K400" s="333"/>
      <c r="L400" s="269"/>
      <c r="M400" s="270"/>
      <c r="N400" s="271"/>
      <c r="AF400" s="211"/>
      <c r="AG400" s="212"/>
      <c r="AH400" s="212"/>
      <c r="AN400" s="212"/>
      <c r="AP400" s="212" t="s">
        <v>460</v>
      </c>
    </row>
    <row r="401" spans="1:43" s="175" customFormat="1" ht="15" x14ac:dyDescent="0.25">
      <c r="A401" s="272"/>
      <c r="B401" s="225"/>
      <c r="C401" s="332" t="s">
        <v>376</v>
      </c>
      <c r="D401" s="332"/>
      <c r="E401" s="332"/>
      <c r="F401" s="332"/>
      <c r="G401" s="332"/>
      <c r="H401" s="332"/>
      <c r="I401" s="332"/>
      <c r="J401" s="332"/>
      <c r="K401" s="332"/>
      <c r="L401" s="273">
        <v>100452.26</v>
      </c>
      <c r="M401" s="274"/>
      <c r="N401" s="277"/>
      <c r="AF401" s="211"/>
      <c r="AG401" s="212"/>
      <c r="AH401" s="212"/>
      <c r="AN401" s="212"/>
      <c r="AP401" s="212"/>
      <c r="AQ401" s="223" t="s">
        <v>376</v>
      </c>
    </row>
    <row r="402" spans="1:43" s="175" customFormat="1" ht="15" x14ac:dyDescent="0.25">
      <c r="A402" s="272"/>
      <c r="B402" s="225"/>
      <c r="C402" s="332" t="s">
        <v>377</v>
      </c>
      <c r="D402" s="332"/>
      <c r="E402" s="332"/>
      <c r="F402" s="332"/>
      <c r="G402" s="332"/>
      <c r="H402" s="332"/>
      <c r="I402" s="332"/>
      <c r="J402" s="332"/>
      <c r="K402" s="332"/>
      <c r="L402" s="276"/>
      <c r="M402" s="274"/>
      <c r="N402" s="277"/>
      <c r="AF402" s="211"/>
      <c r="AG402" s="212"/>
      <c r="AH402" s="212"/>
      <c r="AN402" s="212"/>
      <c r="AP402" s="212"/>
      <c r="AQ402" s="223" t="s">
        <v>377</v>
      </c>
    </row>
    <row r="403" spans="1:43" s="175" customFormat="1" ht="15" x14ac:dyDescent="0.25">
      <c r="A403" s="272"/>
      <c r="B403" s="225"/>
      <c r="C403" s="332" t="s">
        <v>378</v>
      </c>
      <c r="D403" s="332"/>
      <c r="E403" s="332"/>
      <c r="F403" s="332"/>
      <c r="G403" s="332"/>
      <c r="H403" s="332"/>
      <c r="I403" s="332"/>
      <c r="J403" s="332"/>
      <c r="K403" s="332"/>
      <c r="L403" s="273">
        <v>13758.88</v>
      </c>
      <c r="M403" s="274"/>
      <c r="N403" s="277"/>
      <c r="AF403" s="211"/>
      <c r="AG403" s="212"/>
      <c r="AH403" s="212"/>
      <c r="AN403" s="212"/>
      <c r="AP403" s="212"/>
      <c r="AQ403" s="223" t="s">
        <v>378</v>
      </c>
    </row>
    <row r="404" spans="1:43" s="175" customFormat="1" ht="15" x14ac:dyDescent="0.25">
      <c r="A404" s="272"/>
      <c r="B404" s="225"/>
      <c r="C404" s="332" t="s">
        <v>379</v>
      </c>
      <c r="D404" s="332"/>
      <c r="E404" s="332"/>
      <c r="F404" s="332"/>
      <c r="G404" s="332"/>
      <c r="H404" s="332"/>
      <c r="I404" s="332"/>
      <c r="J404" s="332"/>
      <c r="K404" s="332"/>
      <c r="L404" s="273">
        <v>37577.61</v>
      </c>
      <c r="M404" s="274"/>
      <c r="N404" s="277"/>
      <c r="AF404" s="211"/>
      <c r="AG404" s="212"/>
      <c r="AH404" s="212"/>
      <c r="AN404" s="212"/>
      <c r="AP404" s="212"/>
      <c r="AQ404" s="223" t="s">
        <v>379</v>
      </c>
    </row>
    <row r="405" spans="1:43" s="175" customFormat="1" ht="15" x14ac:dyDescent="0.25">
      <c r="A405" s="272"/>
      <c r="B405" s="225"/>
      <c r="C405" s="332" t="s">
        <v>380</v>
      </c>
      <c r="D405" s="332"/>
      <c r="E405" s="332"/>
      <c r="F405" s="332"/>
      <c r="G405" s="332"/>
      <c r="H405" s="332"/>
      <c r="I405" s="332"/>
      <c r="J405" s="332"/>
      <c r="K405" s="332"/>
      <c r="L405" s="273">
        <v>4012.38</v>
      </c>
      <c r="M405" s="274"/>
      <c r="N405" s="277"/>
      <c r="AF405" s="211"/>
      <c r="AG405" s="212"/>
      <c r="AH405" s="212"/>
      <c r="AN405" s="212"/>
      <c r="AP405" s="212"/>
      <c r="AQ405" s="223" t="s">
        <v>380</v>
      </c>
    </row>
    <row r="406" spans="1:43" s="175" customFormat="1" ht="15" x14ac:dyDescent="0.25">
      <c r="A406" s="272"/>
      <c r="B406" s="225"/>
      <c r="C406" s="332" t="s">
        <v>381</v>
      </c>
      <c r="D406" s="332"/>
      <c r="E406" s="332"/>
      <c r="F406" s="332"/>
      <c r="G406" s="332"/>
      <c r="H406" s="332"/>
      <c r="I406" s="332"/>
      <c r="J406" s="332"/>
      <c r="K406" s="332"/>
      <c r="L406" s="273">
        <v>48899.98</v>
      </c>
      <c r="M406" s="274"/>
      <c r="N406" s="277"/>
      <c r="AF406" s="211"/>
      <c r="AG406" s="212"/>
      <c r="AH406" s="212"/>
      <c r="AN406" s="212"/>
      <c r="AP406" s="212"/>
      <c r="AQ406" s="223" t="s">
        <v>381</v>
      </c>
    </row>
    <row r="407" spans="1:43" s="175" customFormat="1" ht="15" x14ac:dyDescent="0.25">
      <c r="A407" s="272"/>
      <c r="B407" s="225"/>
      <c r="C407" s="332" t="s">
        <v>382</v>
      </c>
      <c r="D407" s="332"/>
      <c r="E407" s="332"/>
      <c r="F407" s="332"/>
      <c r="G407" s="332"/>
      <c r="H407" s="332"/>
      <c r="I407" s="332"/>
      <c r="J407" s="332"/>
      <c r="K407" s="332"/>
      <c r="L407" s="278">
        <v>215.79</v>
      </c>
      <c r="M407" s="274"/>
      <c r="N407" s="277"/>
      <c r="AF407" s="211"/>
      <c r="AG407" s="212"/>
      <c r="AH407" s="212"/>
      <c r="AN407" s="212"/>
      <c r="AP407" s="212"/>
      <c r="AQ407" s="223" t="s">
        <v>382</v>
      </c>
    </row>
    <row r="408" spans="1:43" s="175" customFormat="1" ht="15" x14ac:dyDescent="0.25">
      <c r="A408" s="272"/>
      <c r="B408" s="225"/>
      <c r="C408" s="332" t="s">
        <v>383</v>
      </c>
      <c r="D408" s="332"/>
      <c r="E408" s="332"/>
      <c r="F408" s="332"/>
      <c r="G408" s="332"/>
      <c r="H408" s="332"/>
      <c r="I408" s="332"/>
      <c r="J408" s="332"/>
      <c r="K408" s="332"/>
      <c r="L408" s="273">
        <v>128294.56</v>
      </c>
      <c r="M408" s="274"/>
      <c r="N408" s="277"/>
      <c r="AF408" s="211"/>
      <c r="AG408" s="212"/>
      <c r="AH408" s="212"/>
      <c r="AN408" s="212"/>
      <c r="AP408" s="212"/>
      <c r="AQ408" s="223" t="s">
        <v>383</v>
      </c>
    </row>
    <row r="409" spans="1:43" s="175" customFormat="1" ht="15" x14ac:dyDescent="0.25">
      <c r="A409" s="272"/>
      <c r="B409" s="225"/>
      <c r="C409" s="332" t="s">
        <v>384</v>
      </c>
      <c r="D409" s="332"/>
      <c r="E409" s="332"/>
      <c r="F409" s="332"/>
      <c r="G409" s="332"/>
      <c r="H409" s="332"/>
      <c r="I409" s="332"/>
      <c r="J409" s="332"/>
      <c r="K409" s="332"/>
      <c r="L409" s="273">
        <v>128078.77</v>
      </c>
      <c r="M409" s="274"/>
      <c r="N409" s="277"/>
      <c r="AF409" s="211"/>
      <c r="AG409" s="212"/>
      <c r="AH409" s="212"/>
      <c r="AN409" s="212"/>
      <c r="AP409" s="212"/>
      <c r="AQ409" s="223" t="s">
        <v>384</v>
      </c>
    </row>
    <row r="410" spans="1:43" s="175" customFormat="1" ht="15" x14ac:dyDescent="0.25">
      <c r="A410" s="272"/>
      <c r="B410" s="225"/>
      <c r="C410" s="332" t="s">
        <v>385</v>
      </c>
      <c r="D410" s="332"/>
      <c r="E410" s="332"/>
      <c r="F410" s="332"/>
      <c r="G410" s="332"/>
      <c r="H410" s="332"/>
      <c r="I410" s="332"/>
      <c r="J410" s="332"/>
      <c r="K410" s="332"/>
      <c r="L410" s="276"/>
      <c r="M410" s="274"/>
      <c r="N410" s="277"/>
      <c r="AF410" s="211"/>
      <c r="AG410" s="212"/>
      <c r="AH410" s="212"/>
      <c r="AN410" s="212"/>
      <c r="AP410" s="212"/>
      <c r="AQ410" s="223" t="s">
        <v>385</v>
      </c>
    </row>
    <row r="411" spans="1:43" s="175" customFormat="1" ht="15" x14ac:dyDescent="0.25">
      <c r="A411" s="272"/>
      <c r="B411" s="225"/>
      <c r="C411" s="332" t="s">
        <v>386</v>
      </c>
      <c r="D411" s="332"/>
      <c r="E411" s="332"/>
      <c r="F411" s="332"/>
      <c r="G411" s="332"/>
      <c r="H411" s="332"/>
      <c r="I411" s="332"/>
      <c r="J411" s="332"/>
      <c r="K411" s="332"/>
      <c r="L411" s="273">
        <v>13758.88</v>
      </c>
      <c r="M411" s="274"/>
      <c r="N411" s="277"/>
      <c r="AF411" s="211"/>
      <c r="AG411" s="212"/>
      <c r="AH411" s="212"/>
      <c r="AN411" s="212"/>
      <c r="AP411" s="212"/>
      <c r="AQ411" s="223" t="s">
        <v>386</v>
      </c>
    </row>
    <row r="412" spans="1:43" s="175" customFormat="1" ht="15" x14ac:dyDescent="0.25">
      <c r="A412" s="272"/>
      <c r="B412" s="225"/>
      <c r="C412" s="332" t="s">
        <v>387</v>
      </c>
      <c r="D412" s="332"/>
      <c r="E412" s="332"/>
      <c r="F412" s="332"/>
      <c r="G412" s="332"/>
      <c r="H412" s="332"/>
      <c r="I412" s="332"/>
      <c r="J412" s="332"/>
      <c r="K412" s="332"/>
      <c r="L412" s="273">
        <v>37577.61</v>
      </c>
      <c r="M412" s="274"/>
      <c r="N412" s="277"/>
      <c r="AF412" s="211"/>
      <c r="AG412" s="212"/>
      <c r="AH412" s="212"/>
      <c r="AN412" s="212"/>
      <c r="AP412" s="212"/>
      <c r="AQ412" s="223" t="s">
        <v>387</v>
      </c>
    </row>
    <row r="413" spans="1:43" s="175" customFormat="1" ht="15" x14ac:dyDescent="0.25">
      <c r="A413" s="272"/>
      <c r="B413" s="225"/>
      <c r="C413" s="332" t="s">
        <v>388</v>
      </c>
      <c r="D413" s="332"/>
      <c r="E413" s="332"/>
      <c r="F413" s="332"/>
      <c r="G413" s="332"/>
      <c r="H413" s="332"/>
      <c r="I413" s="332"/>
      <c r="J413" s="332"/>
      <c r="K413" s="332"/>
      <c r="L413" s="273">
        <v>4012.38</v>
      </c>
      <c r="M413" s="274"/>
      <c r="N413" s="277"/>
      <c r="AF413" s="211"/>
      <c r="AG413" s="212"/>
      <c r="AH413" s="212"/>
      <c r="AN413" s="212"/>
      <c r="AP413" s="212"/>
      <c r="AQ413" s="223" t="s">
        <v>388</v>
      </c>
    </row>
    <row r="414" spans="1:43" s="175" customFormat="1" ht="15" x14ac:dyDescent="0.25">
      <c r="A414" s="272"/>
      <c r="B414" s="225"/>
      <c r="C414" s="332" t="s">
        <v>389</v>
      </c>
      <c r="D414" s="332"/>
      <c r="E414" s="332"/>
      <c r="F414" s="332"/>
      <c r="G414" s="332"/>
      <c r="H414" s="332"/>
      <c r="I414" s="332"/>
      <c r="J414" s="332"/>
      <c r="K414" s="332"/>
      <c r="L414" s="273">
        <v>48899.98</v>
      </c>
      <c r="M414" s="274"/>
      <c r="N414" s="277"/>
      <c r="AF414" s="211"/>
      <c r="AG414" s="212"/>
      <c r="AH414" s="212"/>
      <c r="AN414" s="212"/>
      <c r="AP414" s="212"/>
      <c r="AQ414" s="223" t="s">
        <v>389</v>
      </c>
    </row>
    <row r="415" spans="1:43" s="175" customFormat="1" ht="15" x14ac:dyDescent="0.25">
      <c r="A415" s="272"/>
      <c r="B415" s="225"/>
      <c r="C415" s="332" t="s">
        <v>390</v>
      </c>
      <c r="D415" s="332"/>
      <c r="E415" s="332"/>
      <c r="F415" s="332"/>
      <c r="G415" s="332"/>
      <c r="H415" s="332"/>
      <c r="I415" s="332"/>
      <c r="J415" s="332"/>
      <c r="K415" s="332"/>
      <c r="L415" s="273">
        <v>18143.88</v>
      </c>
      <c r="M415" s="274"/>
      <c r="N415" s="277"/>
      <c r="AF415" s="211"/>
      <c r="AG415" s="212"/>
      <c r="AH415" s="212"/>
      <c r="AN415" s="212"/>
      <c r="AP415" s="212"/>
      <c r="AQ415" s="223" t="s">
        <v>390</v>
      </c>
    </row>
    <row r="416" spans="1:43" s="175" customFormat="1" ht="15" x14ac:dyDescent="0.25">
      <c r="A416" s="272"/>
      <c r="B416" s="225"/>
      <c r="C416" s="332" t="s">
        <v>391</v>
      </c>
      <c r="D416" s="332"/>
      <c r="E416" s="332"/>
      <c r="F416" s="332"/>
      <c r="G416" s="332"/>
      <c r="H416" s="332"/>
      <c r="I416" s="332"/>
      <c r="J416" s="332"/>
      <c r="K416" s="332"/>
      <c r="L416" s="273">
        <v>9698.42</v>
      </c>
      <c r="M416" s="274"/>
      <c r="N416" s="277"/>
      <c r="AF416" s="211"/>
      <c r="AG416" s="212"/>
      <c r="AH416" s="212"/>
      <c r="AN416" s="212"/>
      <c r="AP416" s="212"/>
      <c r="AQ416" s="223" t="s">
        <v>391</v>
      </c>
    </row>
    <row r="417" spans="1:44" s="175" customFormat="1" ht="15" x14ac:dyDescent="0.25">
      <c r="A417" s="272"/>
      <c r="B417" s="225"/>
      <c r="C417" s="332" t="s">
        <v>392</v>
      </c>
      <c r="D417" s="332"/>
      <c r="E417" s="332"/>
      <c r="F417" s="332"/>
      <c r="G417" s="332"/>
      <c r="H417" s="332"/>
      <c r="I417" s="332"/>
      <c r="J417" s="332"/>
      <c r="K417" s="332"/>
      <c r="L417" s="278">
        <v>215.79</v>
      </c>
      <c r="M417" s="274"/>
      <c r="N417" s="277"/>
      <c r="AF417" s="211"/>
      <c r="AG417" s="212"/>
      <c r="AH417" s="212"/>
      <c r="AN417" s="212"/>
      <c r="AP417" s="212"/>
      <c r="AQ417" s="223" t="s">
        <v>392</v>
      </c>
    </row>
    <row r="418" spans="1:44" s="175" customFormat="1" ht="15" x14ac:dyDescent="0.25">
      <c r="A418" s="272"/>
      <c r="B418" s="225"/>
      <c r="C418" s="332" t="s">
        <v>393</v>
      </c>
      <c r="D418" s="332"/>
      <c r="E418" s="332"/>
      <c r="F418" s="332"/>
      <c r="G418" s="332"/>
      <c r="H418" s="332"/>
      <c r="I418" s="332"/>
      <c r="J418" s="332"/>
      <c r="K418" s="332"/>
      <c r="L418" s="273">
        <v>17771.259999999998</v>
      </c>
      <c r="M418" s="274"/>
      <c r="N418" s="277"/>
      <c r="AF418" s="211"/>
      <c r="AG418" s="212"/>
      <c r="AH418" s="212"/>
      <c r="AN418" s="212"/>
      <c r="AP418" s="212"/>
      <c r="AQ418" s="223" t="s">
        <v>393</v>
      </c>
    </row>
    <row r="419" spans="1:44" s="175" customFormat="1" ht="15" x14ac:dyDescent="0.25">
      <c r="A419" s="272"/>
      <c r="B419" s="225"/>
      <c r="C419" s="332" t="s">
        <v>394</v>
      </c>
      <c r="D419" s="332"/>
      <c r="E419" s="332"/>
      <c r="F419" s="332"/>
      <c r="G419" s="332"/>
      <c r="H419" s="332"/>
      <c r="I419" s="332"/>
      <c r="J419" s="332"/>
      <c r="K419" s="332"/>
      <c r="L419" s="273">
        <v>18143.88</v>
      </c>
      <c r="M419" s="274"/>
      <c r="N419" s="277"/>
      <c r="AF419" s="211"/>
      <c r="AG419" s="212"/>
      <c r="AH419" s="212"/>
      <c r="AN419" s="212"/>
      <c r="AP419" s="212"/>
      <c r="AQ419" s="223" t="s">
        <v>394</v>
      </c>
    </row>
    <row r="420" spans="1:44" s="175" customFormat="1" ht="15" x14ac:dyDescent="0.25">
      <c r="A420" s="272"/>
      <c r="B420" s="225"/>
      <c r="C420" s="332" t="s">
        <v>395</v>
      </c>
      <c r="D420" s="332"/>
      <c r="E420" s="332"/>
      <c r="F420" s="332"/>
      <c r="G420" s="332"/>
      <c r="H420" s="332"/>
      <c r="I420" s="332"/>
      <c r="J420" s="332"/>
      <c r="K420" s="332"/>
      <c r="L420" s="273">
        <v>9698.42</v>
      </c>
      <c r="M420" s="274"/>
      <c r="N420" s="277"/>
      <c r="AF420" s="211"/>
      <c r="AG420" s="212"/>
      <c r="AH420" s="212"/>
      <c r="AN420" s="212"/>
      <c r="AP420" s="212"/>
      <c r="AQ420" s="223" t="s">
        <v>395</v>
      </c>
    </row>
    <row r="421" spans="1:44" s="175" customFormat="1" ht="15" x14ac:dyDescent="0.25">
      <c r="A421" s="272"/>
      <c r="B421" s="279"/>
      <c r="C421" s="329" t="s">
        <v>461</v>
      </c>
      <c r="D421" s="329"/>
      <c r="E421" s="329"/>
      <c r="F421" s="329"/>
      <c r="G421" s="329"/>
      <c r="H421" s="329"/>
      <c r="I421" s="329"/>
      <c r="J421" s="329"/>
      <c r="K421" s="329"/>
      <c r="L421" s="280">
        <v>128294.56</v>
      </c>
      <c r="M421" s="281"/>
      <c r="N421" s="293"/>
      <c r="AF421" s="211"/>
      <c r="AG421" s="212"/>
      <c r="AH421" s="212"/>
      <c r="AN421" s="212"/>
      <c r="AP421" s="212"/>
      <c r="AR421" s="212" t="s">
        <v>461</v>
      </c>
    </row>
    <row r="422" spans="1:44" s="175" customFormat="1" ht="15" x14ac:dyDescent="0.25">
      <c r="A422" s="342" t="s">
        <v>462</v>
      </c>
      <c r="B422" s="343"/>
      <c r="C422" s="343"/>
      <c r="D422" s="343"/>
      <c r="E422" s="343"/>
      <c r="F422" s="343"/>
      <c r="G422" s="343"/>
      <c r="H422" s="343"/>
      <c r="I422" s="343"/>
      <c r="J422" s="343"/>
      <c r="K422" s="343"/>
      <c r="L422" s="343"/>
      <c r="M422" s="343"/>
      <c r="N422" s="344"/>
      <c r="AF422" s="211" t="s">
        <v>462</v>
      </c>
      <c r="AG422" s="212"/>
      <c r="AH422" s="212"/>
      <c r="AN422" s="212"/>
      <c r="AP422" s="212"/>
      <c r="AR422" s="212"/>
    </row>
    <row r="423" spans="1:44" s="175" customFormat="1" ht="15" x14ac:dyDescent="0.25">
      <c r="A423" s="337" t="s">
        <v>170</v>
      </c>
      <c r="B423" s="338"/>
      <c r="C423" s="338"/>
      <c r="D423" s="338"/>
      <c r="E423" s="338"/>
      <c r="F423" s="338"/>
      <c r="G423" s="338"/>
      <c r="H423" s="338"/>
      <c r="I423" s="338"/>
      <c r="J423" s="338"/>
      <c r="K423" s="338"/>
      <c r="L423" s="338"/>
      <c r="M423" s="338"/>
      <c r="N423" s="339"/>
      <c r="AF423" s="211"/>
      <c r="AG423" s="212" t="s">
        <v>170</v>
      </c>
      <c r="AH423" s="212"/>
      <c r="AN423" s="212"/>
      <c r="AP423" s="212"/>
      <c r="AR423" s="212"/>
    </row>
    <row r="424" spans="1:44" s="175" customFormat="1" ht="34.5" x14ac:dyDescent="0.25">
      <c r="A424" s="213" t="s">
        <v>369</v>
      </c>
      <c r="B424" s="214" t="s">
        <v>171</v>
      </c>
      <c r="C424" s="333" t="s">
        <v>463</v>
      </c>
      <c r="D424" s="333"/>
      <c r="E424" s="333"/>
      <c r="F424" s="215" t="s">
        <v>173</v>
      </c>
      <c r="G424" s="216">
        <v>0.28000000000000003</v>
      </c>
      <c r="H424" s="217">
        <v>1</v>
      </c>
      <c r="I424" s="218">
        <v>0.28000000000000003</v>
      </c>
      <c r="J424" s="219"/>
      <c r="K424" s="216"/>
      <c r="L424" s="219"/>
      <c r="M424" s="216"/>
      <c r="N424" s="220"/>
      <c r="AF424" s="211"/>
      <c r="AG424" s="212"/>
      <c r="AH424" s="212" t="s">
        <v>463</v>
      </c>
      <c r="AN424" s="212"/>
      <c r="AP424" s="212"/>
      <c r="AR424" s="212"/>
    </row>
    <row r="425" spans="1:44" s="175" customFormat="1" ht="15" x14ac:dyDescent="0.25">
      <c r="A425" s="221"/>
      <c r="B425" s="222"/>
      <c r="C425" s="332" t="s">
        <v>464</v>
      </c>
      <c r="D425" s="332"/>
      <c r="E425" s="332"/>
      <c r="F425" s="332"/>
      <c r="G425" s="332"/>
      <c r="H425" s="332"/>
      <c r="I425" s="332"/>
      <c r="J425" s="332"/>
      <c r="K425" s="332"/>
      <c r="L425" s="332"/>
      <c r="M425" s="332"/>
      <c r="N425" s="334"/>
      <c r="AF425" s="211"/>
      <c r="AG425" s="212"/>
      <c r="AH425" s="212"/>
      <c r="AI425" s="223" t="s">
        <v>464</v>
      </c>
      <c r="AN425" s="212"/>
      <c r="AP425" s="212"/>
      <c r="AR425" s="212"/>
    </row>
    <row r="426" spans="1:44" s="175" customFormat="1" ht="68.25" x14ac:dyDescent="0.25">
      <c r="A426" s="224"/>
      <c r="B426" s="225" t="s">
        <v>175</v>
      </c>
      <c r="C426" s="328" t="s">
        <v>176</v>
      </c>
      <c r="D426" s="328"/>
      <c r="E426" s="328"/>
      <c r="F426" s="328"/>
      <c r="G426" s="328"/>
      <c r="H426" s="328"/>
      <c r="I426" s="328"/>
      <c r="J426" s="328"/>
      <c r="K426" s="328"/>
      <c r="L426" s="328"/>
      <c r="M426" s="328"/>
      <c r="N426" s="336"/>
      <c r="AF426" s="211"/>
      <c r="AG426" s="212"/>
      <c r="AH426" s="212"/>
      <c r="AJ426" s="223" t="s">
        <v>176</v>
      </c>
      <c r="AN426" s="212"/>
      <c r="AP426" s="212"/>
      <c r="AR426" s="212"/>
    </row>
    <row r="427" spans="1:44" s="175" customFormat="1" ht="15" x14ac:dyDescent="0.25">
      <c r="A427" s="226"/>
      <c r="B427" s="225" t="s">
        <v>62</v>
      </c>
      <c r="C427" s="332" t="s">
        <v>177</v>
      </c>
      <c r="D427" s="332"/>
      <c r="E427" s="332"/>
      <c r="F427" s="227"/>
      <c r="G427" s="228"/>
      <c r="H427" s="228"/>
      <c r="I427" s="228"/>
      <c r="J427" s="229">
        <v>178.84</v>
      </c>
      <c r="K427" s="230">
        <v>1.1499999999999999</v>
      </c>
      <c r="L427" s="229">
        <v>57.59</v>
      </c>
      <c r="M427" s="230">
        <v>46.99</v>
      </c>
      <c r="N427" s="231">
        <v>2706.15</v>
      </c>
      <c r="AF427" s="211"/>
      <c r="AG427" s="212"/>
      <c r="AH427" s="212"/>
      <c r="AK427" s="223" t="s">
        <v>177</v>
      </c>
      <c r="AN427" s="212"/>
      <c r="AP427" s="212"/>
      <c r="AR427" s="212"/>
    </row>
    <row r="428" spans="1:44" s="175" customFormat="1" ht="15" x14ac:dyDescent="0.25">
      <c r="A428" s="226"/>
      <c r="B428" s="225" t="s">
        <v>178</v>
      </c>
      <c r="C428" s="332" t="s">
        <v>179</v>
      </c>
      <c r="D428" s="332"/>
      <c r="E428" s="332"/>
      <c r="F428" s="227"/>
      <c r="G428" s="228"/>
      <c r="H428" s="228"/>
      <c r="I428" s="228"/>
      <c r="J428" s="232">
        <v>1228.57</v>
      </c>
      <c r="K428" s="230">
        <v>1.1499999999999999</v>
      </c>
      <c r="L428" s="229">
        <v>395.6</v>
      </c>
      <c r="M428" s="230">
        <v>14.01</v>
      </c>
      <c r="N428" s="231">
        <v>5542.36</v>
      </c>
      <c r="AF428" s="211"/>
      <c r="AG428" s="212"/>
      <c r="AH428" s="212"/>
      <c r="AK428" s="223" t="s">
        <v>179</v>
      </c>
      <c r="AN428" s="212"/>
      <c r="AP428" s="212"/>
      <c r="AR428" s="212"/>
    </row>
    <row r="429" spans="1:44" s="175" customFormat="1" ht="15" x14ac:dyDescent="0.25">
      <c r="A429" s="226"/>
      <c r="B429" s="225" t="s">
        <v>180</v>
      </c>
      <c r="C429" s="332" t="s">
        <v>181</v>
      </c>
      <c r="D429" s="332"/>
      <c r="E429" s="332"/>
      <c r="F429" s="227"/>
      <c r="G429" s="228"/>
      <c r="H429" s="228"/>
      <c r="I429" s="228"/>
      <c r="J429" s="229">
        <v>51.94</v>
      </c>
      <c r="K429" s="230">
        <v>1.1499999999999999</v>
      </c>
      <c r="L429" s="229">
        <v>16.72</v>
      </c>
      <c r="M429" s="230">
        <v>46.99</v>
      </c>
      <c r="N429" s="233">
        <v>785.67</v>
      </c>
      <c r="AF429" s="211"/>
      <c r="AG429" s="212"/>
      <c r="AH429" s="212"/>
      <c r="AK429" s="223" t="s">
        <v>181</v>
      </c>
      <c r="AN429" s="212"/>
      <c r="AP429" s="212"/>
      <c r="AR429" s="212"/>
    </row>
    <row r="430" spans="1:44" s="175" customFormat="1" ht="15" x14ac:dyDescent="0.25">
      <c r="A430" s="226"/>
      <c r="B430" s="225" t="s">
        <v>182</v>
      </c>
      <c r="C430" s="332" t="s">
        <v>183</v>
      </c>
      <c r="D430" s="332"/>
      <c r="E430" s="332"/>
      <c r="F430" s="227"/>
      <c r="G430" s="228"/>
      <c r="H430" s="228"/>
      <c r="I430" s="228"/>
      <c r="J430" s="229">
        <v>418.42</v>
      </c>
      <c r="K430" s="228"/>
      <c r="L430" s="229">
        <v>117.16</v>
      </c>
      <c r="M430" s="230">
        <v>8.75</v>
      </c>
      <c r="N430" s="231">
        <v>1025.1500000000001</v>
      </c>
      <c r="AF430" s="211"/>
      <c r="AG430" s="212"/>
      <c r="AH430" s="212"/>
      <c r="AK430" s="223" t="s">
        <v>183</v>
      </c>
      <c r="AN430" s="212"/>
      <c r="AP430" s="212"/>
      <c r="AR430" s="212"/>
    </row>
    <row r="431" spans="1:44" s="175" customFormat="1" ht="15" x14ac:dyDescent="0.25">
      <c r="A431" s="234"/>
      <c r="B431" s="225"/>
      <c r="C431" s="332" t="s">
        <v>184</v>
      </c>
      <c r="D431" s="332"/>
      <c r="E431" s="332"/>
      <c r="F431" s="227" t="s">
        <v>185</v>
      </c>
      <c r="G431" s="230">
        <v>21.89</v>
      </c>
      <c r="H431" s="230">
        <v>1.1499999999999999</v>
      </c>
      <c r="I431" s="235">
        <v>7.0485800000000003</v>
      </c>
      <c r="J431" s="236"/>
      <c r="K431" s="228"/>
      <c r="L431" s="236"/>
      <c r="M431" s="228"/>
      <c r="N431" s="237"/>
      <c r="AF431" s="211"/>
      <c r="AG431" s="212"/>
      <c r="AH431" s="212"/>
      <c r="AL431" s="223" t="s">
        <v>184</v>
      </c>
      <c r="AN431" s="212"/>
      <c r="AP431" s="212"/>
      <c r="AR431" s="212"/>
    </row>
    <row r="432" spans="1:44" s="175" customFormat="1" ht="15" x14ac:dyDescent="0.25">
      <c r="A432" s="234"/>
      <c r="B432" s="225"/>
      <c r="C432" s="332" t="s">
        <v>186</v>
      </c>
      <c r="D432" s="332"/>
      <c r="E432" s="332"/>
      <c r="F432" s="227" t="s">
        <v>185</v>
      </c>
      <c r="G432" s="230">
        <v>4.5199999999999996</v>
      </c>
      <c r="H432" s="230">
        <v>1.1499999999999999</v>
      </c>
      <c r="I432" s="235">
        <v>1.4554400000000001</v>
      </c>
      <c r="J432" s="236"/>
      <c r="K432" s="228"/>
      <c r="L432" s="236"/>
      <c r="M432" s="228"/>
      <c r="N432" s="237"/>
      <c r="AF432" s="211"/>
      <c r="AG432" s="212"/>
      <c r="AH432" s="212"/>
      <c r="AL432" s="223" t="s">
        <v>186</v>
      </c>
      <c r="AN432" s="212"/>
      <c r="AP432" s="212"/>
      <c r="AR432" s="212"/>
    </row>
    <row r="433" spans="1:44" s="175" customFormat="1" ht="15" x14ac:dyDescent="0.25">
      <c r="A433" s="226"/>
      <c r="B433" s="225"/>
      <c r="C433" s="335" t="s">
        <v>187</v>
      </c>
      <c r="D433" s="335"/>
      <c r="E433" s="335"/>
      <c r="F433" s="238"/>
      <c r="G433" s="239"/>
      <c r="H433" s="239"/>
      <c r="I433" s="239"/>
      <c r="J433" s="240">
        <v>1825.83</v>
      </c>
      <c r="K433" s="239"/>
      <c r="L433" s="241">
        <v>570.35</v>
      </c>
      <c r="M433" s="239"/>
      <c r="N433" s="242">
        <v>9273.66</v>
      </c>
      <c r="AF433" s="211"/>
      <c r="AG433" s="212"/>
      <c r="AH433" s="212"/>
      <c r="AM433" s="223" t="s">
        <v>187</v>
      </c>
      <c r="AN433" s="212"/>
      <c r="AP433" s="212"/>
      <c r="AR433" s="212"/>
    </row>
    <row r="434" spans="1:44" s="175" customFormat="1" ht="15" x14ac:dyDescent="0.25">
      <c r="A434" s="234"/>
      <c r="B434" s="225"/>
      <c r="C434" s="332" t="s">
        <v>188</v>
      </c>
      <c r="D434" s="332"/>
      <c r="E434" s="332"/>
      <c r="F434" s="227"/>
      <c r="G434" s="228"/>
      <c r="H434" s="228"/>
      <c r="I434" s="228"/>
      <c r="J434" s="236"/>
      <c r="K434" s="228"/>
      <c r="L434" s="229">
        <v>74.31</v>
      </c>
      <c r="M434" s="228"/>
      <c r="N434" s="231">
        <v>3491.82</v>
      </c>
      <c r="AF434" s="211"/>
      <c r="AG434" s="212"/>
      <c r="AH434" s="212"/>
      <c r="AL434" s="223" t="s">
        <v>188</v>
      </c>
      <c r="AN434" s="212"/>
      <c r="AP434" s="212"/>
      <c r="AR434" s="212"/>
    </row>
    <row r="435" spans="1:44" s="175" customFormat="1" ht="45" x14ac:dyDescent="0.25">
      <c r="A435" s="234"/>
      <c r="B435" s="225" t="s">
        <v>189</v>
      </c>
      <c r="C435" s="332" t="s">
        <v>190</v>
      </c>
      <c r="D435" s="332"/>
      <c r="E435" s="332"/>
      <c r="F435" s="227" t="s">
        <v>191</v>
      </c>
      <c r="G435" s="243">
        <v>147</v>
      </c>
      <c r="H435" s="228"/>
      <c r="I435" s="243">
        <v>147</v>
      </c>
      <c r="J435" s="236"/>
      <c r="K435" s="228"/>
      <c r="L435" s="229">
        <v>109.24</v>
      </c>
      <c r="M435" s="228"/>
      <c r="N435" s="231">
        <v>5132.9799999999996</v>
      </c>
      <c r="AF435" s="211"/>
      <c r="AG435" s="212"/>
      <c r="AH435" s="212"/>
      <c r="AL435" s="223" t="s">
        <v>190</v>
      </c>
      <c r="AN435" s="212"/>
      <c r="AP435" s="212"/>
      <c r="AR435" s="212"/>
    </row>
    <row r="436" spans="1:44" s="175" customFormat="1" ht="56.25" x14ac:dyDescent="0.25">
      <c r="A436" s="234"/>
      <c r="B436" s="225" t="s">
        <v>192</v>
      </c>
      <c r="C436" s="332" t="s">
        <v>193</v>
      </c>
      <c r="D436" s="332"/>
      <c r="E436" s="332"/>
      <c r="F436" s="227" t="s">
        <v>191</v>
      </c>
      <c r="G436" s="243">
        <v>134</v>
      </c>
      <c r="H436" s="230">
        <v>0.85</v>
      </c>
      <c r="I436" s="244">
        <v>113.9</v>
      </c>
      <c r="J436" s="236"/>
      <c r="K436" s="228"/>
      <c r="L436" s="229">
        <v>84.64</v>
      </c>
      <c r="M436" s="228"/>
      <c r="N436" s="231">
        <v>3977.18</v>
      </c>
      <c r="AF436" s="211"/>
      <c r="AG436" s="212"/>
      <c r="AH436" s="212"/>
      <c r="AL436" s="223" t="s">
        <v>193</v>
      </c>
      <c r="AN436" s="212"/>
      <c r="AP436" s="212"/>
      <c r="AR436" s="212"/>
    </row>
    <row r="437" spans="1:44" s="175" customFormat="1" ht="15" x14ac:dyDescent="0.25">
      <c r="A437" s="245"/>
      <c r="B437" s="246"/>
      <c r="C437" s="333" t="s">
        <v>194</v>
      </c>
      <c r="D437" s="333"/>
      <c r="E437" s="333"/>
      <c r="F437" s="215"/>
      <c r="G437" s="216"/>
      <c r="H437" s="216"/>
      <c r="I437" s="216"/>
      <c r="J437" s="219"/>
      <c r="K437" s="216"/>
      <c r="L437" s="247">
        <v>764.23</v>
      </c>
      <c r="M437" s="239"/>
      <c r="N437" s="248">
        <v>18383.82</v>
      </c>
      <c r="AF437" s="211"/>
      <c r="AG437" s="212"/>
      <c r="AH437" s="212"/>
      <c r="AN437" s="212" t="s">
        <v>194</v>
      </c>
      <c r="AP437" s="212"/>
      <c r="AR437" s="212"/>
    </row>
    <row r="438" spans="1:44" s="175" customFormat="1" ht="23.25" x14ac:dyDescent="0.25">
      <c r="A438" s="213" t="s">
        <v>370</v>
      </c>
      <c r="B438" s="214" t="s">
        <v>195</v>
      </c>
      <c r="C438" s="333" t="s">
        <v>196</v>
      </c>
      <c r="D438" s="333"/>
      <c r="E438" s="333"/>
      <c r="F438" s="215" t="s">
        <v>58</v>
      </c>
      <c r="G438" s="216">
        <v>-3.0000000000000001E-3</v>
      </c>
      <c r="H438" s="217">
        <v>1</v>
      </c>
      <c r="I438" s="249">
        <v>-3.0000000000000001E-3</v>
      </c>
      <c r="J438" s="250">
        <v>1690</v>
      </c>
      <c r="K438" s="216"/>
      <c r="L438" s="247">
        <v>-5.07</v>
      </c>
      <c r="M438" s="218">
        <v>8.75</v>
      </c>
      <c r="N438" s="251">
        <v>-44.36</v>
      </c>
      <c r="AF438" s="211"/>
      <c r="AG438" s="212"/>
      <c r="AH438" s="212" t="s">
        <v>196</v>
      </c>
      <c r="AN438" s="212"/>
      <c r="AP438" s="212"/>
      <c r="AR438" s="212"/>
    </row>
    <row r="439" spans="1:44" s="175" customFormat="1" ht="15" x14ac:dyDescent="0.25">
      <c r="A439" s="245"/>
      <c r="B439" s="246"/>
      <c r="C439" s="333" t="s">
        <v>194</v>
      </c>
      <c r="D439" s="333"/>
      <c r="E439" s="333"/>
      <c r="F439" s="215"/>
      <c r="G439" s="216"/>
      <c r="H439" s="216"/>
      <c r="I439" s="216"/>
      <c r="J439" s="219"/>
      <c r="K439" s="216"/>
      <c r="L439" s="247">
        <v>-5.07</v>
      </c>
      <c r="M439" s="239"/>
      <c r="N439" s="251">
        <v>-44.36</v>
      </c>
      <c r="AF439" s="211"/>
      <c r="AG439" s="212"/>
      <c r="AH439" s="212"/>
      <c r="AN439" s="212" t="s">
        <v>194</v>
      </c>
      <c r="AP439" s="212"/>
      <c r="AR439" s="212"/>
    </row>
    <row r="440" spans="1:44" s="175" customFormat="1" ht="15" x14ac:dyDescent="0.25">
      <c r="A440" s="213" t="s">
        <v>371</v>
      </c>
      <c r="B440" s="214" t="s">
        <v>197</v>
      </c>
      <c r="C440" s="333" t="s">
        <v>198</v>
      </c>
      <c r="D440" s="333"/>
      <c r="E440" s="333"/>
      <c r="F440" s="215" t="s">
        <v>58</v>
      </c>
      <c r="G440" s="216">
        <v>-0.02</v>
      </c>
      <c r="H440" s="217">
        <v>1</v>
      </c>
      <c r="I440" s="218">
        <v>-0.02</v>
      </c>
      <c r="J440" s="250">
        <v>1500</v>
      </c>
      <c r="K440" s="216"/>
      <c r="L440" s="247">
        <v>-30</v>
      </c>
      <c r="M440" s="218">
        <v>8.75</v>
      </c>
      <c r="N440" s="251">
        <v>-262.5</v>
      </c>
      <c r="AF440" s="211"/>
      <c r="AG440" s="212"/>
      <c r="AH440" s="212" t="s">
        <v>198</v>
      </c>
      <c r="AN440" s="212"/>
      <c r="AP440" s="212"/>
      <c r="AR440" s="212"/>
    </row>
    <row r="441" spans="1:44" s="175" customFormat="1" ht="15" x14ac:dyDescent="0.25">
      <c r="A441" s="245"/>
      <c r="B441" s="246"/>
      <c r="C441" s="333" t="s">
        <v>194</v>
      </c>
      <c r="D441" s="333"/>
      <c r="E441" s="333"/>
      <c r="F441" s="215"/>
      <c r="G441" s="216"/>
      <c r="H441" s="216"/>
      <c r="I441" s="216"/>
      <c r="J441" s="219"/>
      <c r="K441" s="216"/>
      <c r="L441" s="247">
        <v>-30</v>
      </c>
      <c r="M441" s="239"/>
      <c r="N441" s="251">
        <v>-262.5</v>
      </c>
      <c r="AF441" s="211"/>
      <c r="AG441" s="212"/>
      <c r="AH441" s="212"/>
      <c r="AN441" s="212" t="s">
        <v>194</v>
      </c>
      <c r="AP441" s="212"/>
      <c r="AR441" s="212"/>
    </row>
    <row r="442" spans="1:44" s="175" customFormat="1" ht="15" x14ac:dyDescent="0.25">
      <c r="A442" s="213" t="s">
        <v>465</v>
      </c>
      <c r="B442" s="214" t="s">
        <v>199</v>
      </c>
      <c r="C442" s="333" t="s">
        <v>200</v>
      </c>
      <c r="D442" s="333"/>
      <c r="E442" s="333"/>
      <c r="F442" s="215" t="s">
        <v>201</v>
      </c>
      <c r="G442" s="216">
        <v>-2.8</v>
      </c>
      <c r="H442" s="217">
        <v>1</v>
      </c>
      <c r="I442" s="252">
        <v>-2.8</v>
      </c>
      <c r="J442" s="247">
        <v>16.8</v>
      </c>
      <c r="K442" s="216"/>
      <c r="L442" s="247">
        <v>-47.04</v>
      </c>
      <c r="M442" s="218">
        <v>8.75</v>
      </c>
      <c r="N442" s="251">
        <v>-411.6</v>
      </c>
      <c r="AF442" s="211"/>
      <c r="AG442" s="212"/>
      <c r="AH442" s="212" t="s">
        <v>200</v>
      </c>
      <c r="AN442" s="212"/>
      <c r="AP442" s="212"/>
      <c r="AR442" s="212"/>
    </row>
    <row r="443" spans="1:44" s="175" customFormat="1" ht="15" x14ac:dyDescent="0.25">
      <c r="A443" s="245"/>
      <c r="B443" s="246"/>
      <c r="C443" s="333" t="s">
        <v>194</v>
      </c>
      <c r="D443" s="333"/>
      <c r="E443" s="333"/>
      <c r="F443" s="215"/>
      <c r="G443" s="216"/>
      <c r="H443" s="216"/>
      <c r="I443" s="216"/>
      <c r="J443" s="219"/>
      <c r="K443" s="216"/>
      <c r="L443" s="247">
        <v>-47.04</v>
      </c>
      <c r="M443" s="239"/>
      <c r="N443" s="251">
        <v>-411.6</v>
      </c>
      <c r="AF443" s="211"/>
      <c r="AG443" s="212"/>
      <c r="AH443" s="212"/>
      <c r="AN443" s="212" t="s">
        <v>194</v>
      </c>
      <c r="AP443" s="212"/>
      <c r="AR443" s="212"/>
    </row>
    <row r="444" spans="1:44" s="175" customFormat="1" ht="23.25" x14ac:dyDescent="0.25">
      <c r="A444" s="213" t="s">
        <v>466</v>
      </c>
      <c r="B444" s="214" t="s">
        <v>203</v>
      </c>
      <c r="C444" s="333" t="s">
        <v>204</v>
      </c>
      <c r="D444" s="333"/>
      <c r="E444" s="333"/>
      <c r="F444" s="215" t="s">
        <v>18</v>
      </c>
      <c r="G444" s="216">
        <v>-0.56000000000000005</v>
      </c>
      <c r="H444" s="217">
        <v>1</v>
      </c>
      <c r="I444" s="218">
        <v>-0.56000000000000005</v>
      </c>
      <c r="J444" s="247">
        <v>59.99</v>
      </c>
      <c r="K444" s="216"/>
      <c r="L444" s="247">
        <v>-33.590000000000003</v>
      </c>
      <c r="M444" s="218">
        <v>8.75</v>
      </c>
      <c r="N444" s="251">
        <v>-293.91000000000003</v>
      </c>
      <c r="AF444" s="211"/>
      <c r="AG444" s="212"/>
      <c r="AH444" s="212" t="s">
        <v>204</v>
      </c>
      <c r="AN444" s="212"/>
      <c r="AP444" s="212"/>
      <c r="AR444" s="212"/>
    </row>
    <row r="445" spans="1:44" s="175" customFormat="1" ht="15" x14ac:dyDescent="0.25">
      <c r="A445" s="245"/>
      <c r="B445" s="246"/>
      <c r="C445" s="333" t="s">
        <v>194</v>
      </c>
      <c r="D445" s="333"/>
      <c r="E445" s="333"/>
      <c r="F445" s="215"/>
      <c r="G445" s="216"/>
      <c r="H445" s="216"/>
      <c r="I445" s="216"/>
      <c r="J445" s="219"/>
      <c r="K445" s="216"/>
      <c r="L445" s="247">
        <v>-33.590000000000003</v>
      </c>
      <c r="M445" s="239"/>
      <c r="N445" s="251">
        <v>-293.91000000000003</v>
      </c>
      <c r="AF445" s="211"/>
      <c r="AG445" s="212"/>
      <c r="AH445" s="212"/>
      <c r="AN445" s="212" t="s">
        <v>194</v>
      </c>
      <c r="AP445" s="212"/>
      <c r="AR445" s="212"/>
    </row>
    <row r="446" spans="1:44" s="175" customFormat="1" ht="23.25" x14ac:dyDescent="0.25">
      <c r="A446" s="213" t="s">
        <v>467</v>
      </c>
      <c r="B446" s="214" t="s">
        <v>206</v>
      </c>
      <c r="C446" s="333" t="s">
        <v>207</v>
      </c>
      <c r="D446" s="333"/>
      <c r="E446" s="333"/>
      <c r="F446" s="215" t="s">
        <v>208</v>
      </c>
      <c r="G446" s="216">
        <v>3.15E-2</v>
      </c>
      <c r="H446" s="217">
        <v>1</v>
      </c>
      <c r="I446" s="255">
        <v>3.15E-2</v>
      </c>
      <c r="J446" s="219"/>
      <c r="K446" s="216"/>
      <c r="L446" s="219"/>
      <c r="M446" s="216"/>
      <c r="N446" s="220"/>
      <c r="AF446" s="211"/>
      <c r="AG446" s="212"/>
      <c r="AH446" s="212" t="s">
        <v>207</v>
      </c>
      <c r="AN446" s="212"/>
      <c r="AP446" s="212"/>
      <c r="AR446" s="212"/>
    </row>
    <row r="447" spans="1:44" s="175" customFormat="1" ht="15" x14ac:dyDescent="0.25">
      <c r="A447" s="221"/>
      <c r="B447" s="222"/>
      <c r="C447" s="332" t="s">
        <v>468</v>
      </c>
      <c r="D447" s="332"/>
      <c r="E447" s="332"/>
      <c r="F447" s="332"/>
      <c r="G447" s="332"/>
      <c r="H447" s="332"/>
      <c r="I447" s="332"/>
      <c r="J447" s="332"/>
      <c r="K447" s="332"/>
      <c r="L447" s="332"/>
      <c r="M447" s="332"/>
      <c r="N447" s="334"/>
      <c r="AF447" s="211"/>
      <c r="AG447" s="212"/>
      <c r="AH447" s="212"/>
      <c r="AI447" s="223" t="s">
        <v>468</v>
      </c>
      <c r="AN447" s="212"/>
      <c r="AP447" s="212"/>
      <c r="AR447" s="212"/>
    </row>
    <row r="448" spans="1:44" s="175" customFormat="1" ht="68.25" x14ac:dyDescent="0.25">
      <c r="A448" s="224"/>
      <c r="B448" s="225" t="s">
        <v>175</v>
      </c>
      <c r="C448" s="328" t="s">
        <v>176</v>
      </c>
      <c r="D448" s="328"/>
      <c r="E448" s="328"/>
      <c r="F448" s="328"/>
      <c r="G448" s="328"/>
      <c r="H448" s="328"/>
      <c r="I448" s="328"/>
      <c r="J448" s="328"/>
      <c r="K448" s="328"/>
      <c r="L448" s="328"/>
      <c r="M448" s="328"/>
      <c r="N448" s="336"/>
      <c r="AF448" s="211"/>
      <c r="AG448" s="212"/>
      <c r="AH448" s="212"/>
      <c r="AJ448" s="223" t="s">
        <v>176</v>
      </c>
      <c r="AN448" s="212"/>
      <c r="AP448" s="212"/>
      <c r="AR448" s="212"/>
    </row>
    <row r="449" spans="1:44" s="175" customFormat="1" ht="15" x14ac:dyDescent="0.25">
      <c r="A449" s="226"/>
      <c r="B449" s="225" t="s">
        <v>62</v>
      </c>
      <c r="C449" s="332" t="s">
        <v>177</v>
      </c>
      <c r="D449" s="332"/>
      <c r="E449" s="332"/>
      <c r="F449" s="227"/>
      <c r="G449" s="228"/>
      <c r="H449" s="228"/>
      <c r="I449" s="228"/>
      <c r="J449" s="232">
        <v>1494.14</v>
      </c>
      <c r="K449" s="230">
        <v>1.1499999999999999</v>
      </c>
      <c r="L449" s="229">
        <v>54.13</v>
      </c>
      <c r="M449" s="230">
        <v>46.99</v>
      </c>
      <c r="N449" s="231">
        <v>2543.5700000000002</v>
      </c>
      <c r="AF449" s="211"/>
      <c r="AG449" s="212"/>
      <c r="AH449" s="212"/>
      <c r="AK449" s="223" t="s">
        <v>177</v>
      </c>
      <c r="AN449" s="212"/>
      <c r="AP449" s="212"/>
      <c r="AR449" s="212"/>
    </row>
    <row r="450" spans="1:44" s="175" customFormat="1" ht="15" x14ac:dyDescent="0.25">
      <c r="A450" s="226"/>
      <c r="B450" s="225" t="s">
        <v>178</v>
      </c>
      <c r="C450" s="332" t="s">
        <v>179</v>
      </c>
      <c r="D450" s="332"/>
      <c r="E450" s="332"/>
      <c r="F450" s="227"/>
      <c r="G450" s="228"/>
      <c r="H450" s="228"/>
      <c r="I450" s="228"/>
      <c r="J450" s="232">
        <v>4292.7299999999996</v>
      </c>
      <c r="K450" s="230">
        <v>1.1499999999999999</v>
      </c>
      <c r="L450" s="229">
        <v>155.5</v>
      </c>
      <c r="M450" s="230">
        <v>14.01</v>
      </c>
      <c r="N450" s="231">
        <v>2178.56</v>
      </c>
      <c r="AF450" s="211"/>
      <c r="AG450" s="212"/>
      <c r="AH450" s="212"/>
      <c r="AK450" s="223" t="s">
        <v>179</v>
      </c>
      <c r="AN450" s="212"/>
      <c r="AP450" s="212"/>
      <c r="AR450" s="212"/>
    </row>
    <row r="451" spans="1:44" s="175" customFormat="1" ht="15" x14ac:dyDescent="0.25">
      <c r="A451" s="226"/>
      <c r="B451" s="225" t="s">
        <v>180</v>
      </c>
      <c r="C451" s="332" t="s">
        <v>181</v>
      </c>
      <c r="D451" s="332"/>
      <c r="E451" s="332"/>
      <c r="F451" s="227"/>
      <c r="G451" s="228"/>
      <c r="H451" s="228"/>
      <c r="I451" s="228"/>
      <c r="J451" s="229">
        <v>464.37</v>
      </c>
      <c r="K451" s="230">
        <v>1.1499999999999999</v>
      </c>
      <c r="L451" s="229">
        <v>16.82</v>
      </c>
      <c r="M451" s="230">
        <v>46.99</v>
      </c>
      <c r="N451" s="233">
        <v>790.37</v>
      </c>
      <c r="AF451" s="211"/>
      <c r="AG451" s="212"/>
      <c r="AH451" s="212"/>
      <c r="AK451" s="223" t="s">
        <v>181</v>
      </c>
      <c r="AN451" s="212"/>
      <c r="AP451" s="212"/>
      <c r="AR451" s="212"/>
    </row>
    <row r="452" spans="1:44" s="175" customFormat="1" ht="15" x14ac:dyDescent="0.25">
      <c r="A452" s="234"/>
      <c r="B452" s="225"/>
      <c r="C452" s="332" t="s">
        <v>184</v>
      </c>
      <c r="D452" s="332"/>
      <c r="E452" s="332"/>
      <c r="F452" s="227" t="s">
        <v>185</v>
      </c>
      <c r="G452" s="244">
        <v>179.8</v>
      </c>
      <c r="H452" s="230">
        <v>1.1499999999999999</v>
      </c>
      <c r="I452" s="253">
        <v>6.513255</v>
      </c>
      <c r="J452" s="236"/>
      <c r="K452" s="228"/>
      <c r="L452" s="236"/>
      <c r="M452" s="228"/>
      <c r="N452" s="237"/>
      <c r="AF452" s="211"/>
      <c r="AG452" s="212"/>
      <c r="AH452" s="212"/>
      <c r="AL452" s="223" t="s">
        <v>184</v>
      </c>
      <c r="AN452" s="212"/>
      <c r="AP452" s="212"/>
      <c r="AR452" s="212"/>
    </row>
    <row r="453" spans="1:44" s="175" customFormat="1" ht="15" x14ac:dyDescent="0.25">
      <c r="A453" s="234"/>
      <c r="B453" s="225"/>
      <c r="C453" s="332" t="s">
        <v>186</v>
      </c>
      <c r="D453" s="332"/>
      <c r="E453" s="332"/>
      <c r="F453" s="227" t="s">
        <v>185</v>
      </c>
      <c r="G453" s="230">
        <v>45.63</v>
      </c>
      <c r="H453" s="230">
        <v>1.1499999999999999</v>
      </c>
      <c r="I453" s="256">
        <v>1.6529468</v>
      </c>
      <c r="J453" s="236"/>
      <c r="K453" s="228"/>
      <c r="L453" s="236"/>
      <c r="M453" s="228"/>
      <c r="N453" s="237"/>
      <c r="AF453" s="211"/>
      <c r="AG453" s="212"/>
      <c r="AH453" s="212"/>
      <c r="AL453" s="223" t="s">
        <v>186</v>
      </c>
      <c r="AN453" s="212"/>
      <c r="AP453" s="212"/>
      <c r="AR453" s="212"/>
    </row>
    <row r="454" spans="1:44" s="175" customFormat="1" ht="15" x14ac:dyDescent="0.25">
      <c r="A454" s="226"/>
      <c r="B454" s="225"/>
      <c r="C454" s="335" t="s">
        <v>187</v>
      </c>
      <c r="D454" s="335"/>
      <c r="E454" s="335"/>
      <c r="F454" s="238"/>
      <c r="G454" s="239"/>
      <c r="H454" s="239"/>
      <c r="I454" s="239"/>
      <c r="J454" s="240">
        <v>5786.87</v>
      </c>
      <c r="K454" s="239"/>
      <c r="L454" s="241">
        <v>209.63</v>
      </c>
      <c r="M454" s="239"/>
      <c r="N454" s="242">
        <v>4722.13</v>
      </c>
      <c r="AF454" s="211"/>
      <c r="AG454" s="212"/>
      <c r="AH454" s="212"/>
      <c r="AM454" s="223" t="s">
        <v>187</v>
      </c>
      <c r="AN454" s="212"/>
      <c r="AP454" s="212"/>
      <c r="AR454" s="212"/>
    </row>
    <row r="455" spans="1:44" s="175" customFormat="1" ht="15" x14ac:dyDescent="0.25">
      <c r="A455" s="234"/>
      <c r="B455" s="225"/>
      <c r="C455" s="332" t="s">
        <v>188</v>
      </c>
      <c r="D455" s="332"/>
      <c r="E455" s="332"/>
      <c r="F455" s="227"/>
      <c r="G455" s="228"/>
      <c r="H455" s="228"/>
      <c r="I455" s="228"/>
      <c r="J455" s="236"/>
      <c r="K455" s="228"/>
      <c r="L455" s="229">
        <v>70.95</v>
      </c>
      <c r="M455" s="228"/>
      <c r="N455" s="231">
        <v>3333.94</v>
      </c>
      <c r="AF455" s="211"/>
      <c r="AG455" s="212"/>
      <c r="AH455" s="212"/>
      <c r="AL455" s="223" t="s">
        <v>188</v>
      </c>
      <c r="AN455" s="212"/>
      <c r="AP455" s="212"/>
      <c r="AR455" s="212"/>
    </row>
    <row r="456" spans="1:44" s="175" customFormat="1" ht="45" x14ac:dyDescent="0.25">
      <c r="A456" s="234"/>
      <c r="B456" s="225" t="s">
        <v>189</v>
      </c>
      <c r="C456" s="332" t="s">
        <v>190</v>
      </c>
      <c r="D456" s="332"/>
      <c r="E456" s="332"/>
      <c r="F456" s="227" t="s">
        <v>191</v>
      </c>
      <c r="G456" s="243">
        <v>147</v>
      </c>
      <c r="H456" s="228"/>
      <c r="I456" s="243">
        <v>147</v>
      </c>
      <c r="J456" s="236"/>
      <c r="K456" s="228"/>
      <c r="L456" s="229">
        <v>104.3</v>
      </c>
      <c r="M456" s="228"/>
      <c r="N456" s="231">
        <v>4900.8900000000003</v>
      </c>
      <c r="AF456" s="211"/>
      <c r="AG456" s="212"/>
      <c r="AH456" s="212"/>
      <c r="AL456" s="223" t="s">
        <v>190</v>
      </c>
      <c r="AN456" s="212"/>
      <c r="AP456" s="212"/>
      <c r="AR456" s="212"/>
    </row>
    <row r="457" spans="1:44" s="175" customFormat="1" ht="56.25" x14ac:dyDescent="0.25">
      <c r="A457" s="234"/>
      <c r="B457" s="225" t="s">
        <v>192</v>
      </c>
      <c r="C457" s="332" t="s">
        <v>193</v>
      </c>
      <c r="D457" s="332"/>
      <c r="E457" s="332"/>
      <c r="F457" s="227" t="s">
        <v>191</v>
      </c>
      <c r="G457" s="243">
        <v>134</v>
      </c>
      <c r="H457" s="230">
        <v>0.85</v>
      </c>
      <c r="I457" s="244">
        <v>113.9</v>
      </c>
      <c r="J457" s="236"/>
      <c r="K457" s="228"/>
      <c r="L457" s="229">
        <v>80.81</v>
      </c>
      <c r="M457" s="228"/>
      <c r="N457" s="231">
        <v>3797.36</v>
      </c>
      <c r="AF457" s="211"/>
      <c r="AG457" s="212"/>
      <c r="AH457" s="212"/>
      <c r="AL457" s="223" t="s">
        <v>193</v>
      </c>
      <c r="AN457" s="212"/>
      <c r="AP457" s="212"/>
      <c r="AR457" s="212"/>
    </row>
    <row r="458" spans="1:44" s="175" customFormat="1" ht="15" x14ac:dyDescent="0.25">
      <c r="A458" s="245"/>
      <c r="B458" s="246"/>
      <c r="C458" s="333" t="s">
        <v>194</v>
      </c>
      <c r="D458" s="333"/>
      <c r="E458" s="333"/>
      <c r="F458" s="215"/>
      <c r="G458" s="216"/>
      <c r="H458" s="216"/>
      <c r="I458" s="216"/>
      <c r="J458" s="219"/>
      <c r="K458" s="216"/>
      <c r="L458" s="247">
        <v>394.74</v>
      </c>
      <c r="M458" s="239"/>
      <c r="N458" s="248">
        <v>13420.38</v>
      </c>
      <c r="AF458" s="211"/>
      <c r="AG458" s="212"/>
      <c r="AH458" s="212"/>
      <c r="AN458" s="212" t="s">
        <v>194</v>
      </c>
      <c r="AP458" s="212"/>
      <c r="AR458" s="212"/>
    </row>
    <row r="459" spans="1:44" s="175" customFormat="1" ht="15" x14ac:dyDescent="0.25">
      <c r="A459" s="213" t="s">
        <v>469</v>
      </c>
      <c r="B459" s="214" t="s">
        <v>211</v>
      </c>
      <c r="C459" s="333" t="s">
        <v>212</v>
      </c>
      <c r="D459" s="333"/>
      <c r="E459" s="333"/>
      <c r="F459" s="215" t="s">
        <v>208</v>
      </c>
      <c r="G459" s="216">
        <v>9.4500000000000001E-2</v>
      </c>
      <c r="H459" s="217">
        <v>1</v>
      </c>
      <c r="I459" s="255">
        <v>9.4500000000000001E-2</v>
      </c>
      <c r="J459" s="219"/>
      <c r="K459" s="216"/>
      <c r="L459" s="219"/>
      <c r="M459" s="216"/>
      <c r="N459" s="220"/>
      <c r="AF459" s="211"/>
      <c r="AG459" s="212"/>
      <c r="AH459" s="212" t="s">
        <v>212</v>
      </c>
      <c r="AN459" s="212"/>
      <c r="AP459" s="212"/>
      <c r="AR459" s="212"/>
    </row>
    <row r="460" spans="1:44" s="175" customFormat="1" ht="15" x14ac:dyDescent="0.25">
      <c r="A460" s="221"/>
      <c r="B460" s="222"/>
      <c r="C460" s="332" t="s">
        <v>470</v>
      </c>
      <c r="D460" s="332"/>
      <c r="E460" s="332"/>
      <c r="F460" s="332"/>
      <c r="G460" s="332"/>
      <c r="H460" s="332"/>
      <c r="I460" s="332"/>
      <c r="J460" s="332"/>
      <c r="K460" s="332"/>
      <c r="L460" s="332"/>
      <c r="M460" s="332"/>
      <c r="N460" s="334"/>
      <c r="AF460" s="211"/>
      <c r="AG460" s="212"/>
      <c r="AH460" s="212"/>
      <c r="AI460" s="223" t="s">
        <v>470</v>
      </c>
      <c r="AN460" s="212"/>
      <c r="AP460" s="212"/>
      <c r="AR460" s="212"/>
    </row>
    <row r="461" spans="1:44" s="175" customFormat="1" ht="68.25" x14ac:dyDescent="0.25">
      <c r="A461" s="224"/>
      <c r="B461" s="225" t="s">
        <v>175</v>
      </c>
      <c r="C461" s="328" t="s">
        <v>176</v>
      </c>
      <c r="D461" s="328"/>
      <c r="E461" s="328"/>
      <c r="F461" s="328"/>
      <c r="G461" s="328"/>
      <c r="H461" s="328"/>
      <c r="I461" s="328"/>
      <c r="J461" s="328"/>
      <c r="K461" s="328"/>
      <c r="L461" s="328"/>
      <c r="M461" s="328"/>
      <c r="N461" s="336"/>
      <c r="AF461" s="211"/>
      <c r="AG461" s="212"/>
      <c r="AH461" s="212"/>
      <c r="AJ461" s="223" t="s">
        <v>176</v>
      </c>
      <c r="AN461" s="212"/>
      <c r="AP461" s="212"/>
      <c r="AR461" s="212"/>
    </row>
    <row r="462" spans="1:44" s="175" customFormat="1" ht="15" x14ac:dyDescent="0.25">
      <c r="A462" s="226"/>
      <c r="B462" s="225" t="s">
        <v>62</v>
      </c>
      <c r="C462" s="332" t="s">
        <v>177</v>
      </c>
      <c r="D462" s="332"/>
      <c r="E462" s="332"/>
      <c r="F462" s="227"/>
      <c r="G462" s="228"/>
      <c r="H462" s="228"/>
      <c r="I462" s="228"/>
      <c r="J462" s="229">
        <v>103.12</v>
      </c>
      <c r="K462" s="230">
        <v>1.1499999999999999</v>
      </c>
      <c r="L462" s="229">
        <v>11.21</v>
      </c>
      <c r="M462" s="230">
        <v>46.99</v>
      </c>
      <c r="N462" s="233">
        <v>526.76</v>
      </c>
      <c r="AF462" s="211"/>
      <c r="AG462" s="212"/>
      <c r="AH462" s="212"/>
      <c r="AK462" s="223" t="s">
        <v>177</v>
      </c>
      <c r="AN462" s="212"/>
      <c r="AP462" s="212"/>
      <c r="AR462" s="212"/>
    </row>
    <row r="463" spans="1:44" s="175" customFormat="1" ht="15" x14ac:dyDescent="0.25">
      <c r="A463" s="226"/>
      <c r="B463" s="225" t="s">
        <v>178</v>
      </c>
      <c r="C463" s="332" t="s">
        <v>179</v>
      </c>
      <c r="D463" s="332"/>
      <c r="E463" s="332"/>
      <c r="F463" s="227"/>
      <c r="G463" s="228"/>
      <c r="H463" s="228"/>
      <c r="I463" s="228"/>
      <c r="J463" s="229">
        <v>407.65</v>
      </c>
      <c r="K463" s="230">
        <v>1.1499999999999999</v>
      </c>
      <c r="L463" s="229">
        <v>44.3</v>
      </c>
      <c r="M463" s="230">
        <v>14.01</v>
      </c>
      <c r="N463" s="233">
        <v>620.64</v>
      </c>
      <c r="AF463" s="211"/>
      <c r="AG463" s="212"/>
      <c r="AH463" s="212"/>
      <c r="AK463" s="223" t="s">
        <v>179</v>
      </c>
      <c r="AN463" s="212"/>
      <c r="AP463" s="212"/>
      <c r="AR463" s="212"/>
    </row>
    <row r="464" spans="1:44" s="175" customFormat="1" ht="15" x14ac:dyDescent="0.25">
      <c r="A464" s="226"/>
      <c r="B464" s="225" t="s">
        <v>180</v>
      </c>
      <c r="C464" s="332" t="s">
        <v>181</v>
      </c>
      <c r="D464" s="332"/>
      <c r="E464" s="332"/>
      <c r="F464" s="227"/>
      <c r="G464" s="228"/>
      <c r="H464" s="228"/>
      <c r="I464" s="228"/>
      <c r="J464" s="229">
        <v>50.3</v>
      </c>
      <c r="K464" s="230">
        <v>1.1499999999999999</v>
      </c>
      <c r="L464" s="229">
        <v>5.47</v>
      </c>
      <c r="M464" s="230">
        <v>46.99</v>
      </c>
      <c r="N464" s="233">
        <v>257.04000000000002</v>
      </c>
      <c r="AF464" s="211"/>
      <c r="AG464" s="212"/>
      <c r="AH464" s="212"/>
      <c r="AK464" s="223" t="s">
        <v>181</v>
      </c>
      <c r="AN464" s="212"/>
      <c r="AP464" s="212"/>
      <c r="AR464" s="212"/>
    </row>
    <row r="465" spans="1:44" s="175" customFormat="1" ht="15" x14ac:dyDescent="0.25">
      <c r="A465" s="234"/>
      <c r="B465" s="225"/>
      <c r="C465" s="332" t="s">
        <v>184</v>
      </c>
      <c r="D465" s="332"/>
      <c r="E465" s="332"/>
      <c r="F465" s="227" t="s">
        <v>185</v>
      </c>
      <c r="G465" s="230">
        <v>13.22</v>
      </c>
      <c r="H465" s="230">
        <v>1.1499999999999999</v>
      </c>
      <c r="I465" s="256">
        <v>1.4366835</v>
      </c>
      <c r="J465" s="236"/>
      <c r="K465" s="228"/>
      <c r="L465" s="236"/>
      <c r="M465" s="228"/>
      <c r="N465" s="237"/>
      <c r="AF465" s="211"/>
      <c r="AG465" s="212"/>
      <c r="AH465" s="212"/>
      <c r="AL465" s="223" t="s">
        <v>184</v>
      </c>
      <c r="AN465" s="212"/>
      <c r="AP465" s="212"/>
      <c r="AR465" s="212"/>
    </row>
    <row r="466" spans="1:44" s="175" customFormat="1" ht="15" x14ac:dyDescent="0.25">
      <c r="A466" s="234"/>
      <c r="B466" s="225"/>
      <c r="C466" s="332" t="s">
        <v>186</v>
      </c>
      <c r="D466" s="332"/>
      <c r="E466" s="332"/>
      <c r="F466" s="227" t="s">
        <v>185</v>
      </c>
      <c r="G466" s="230">
        <v>3.79</v>
      </c>
      <c r="H466" s="230">
        <v>1.1499999999999999</v>
      </c>
      <c r="I466" s="256">
        <v>0.41187829999999997</v>
      </c>
      <c r="J466" s="236"/>
      <c r="K466" s="228"/>
      <c r="L466" s="236"/>
      <c r="M466" s="228"/>
      <c r="N466" s="237"/>
      <c r="AF466" s="211"/>
      <c r="AG466" s="212"/>
      <c r="AH466" s="212"/>
      <c r="AL466" s="223" t="s">
        <v>186</v>
      </c>
      <c r="AN466" s="212"/>
      <c r="AP466" s="212"/>
      <c r="AR466" s="212"/>
    </row>
    <row r="467" spans="1:44" s="175" customFormat="1" ht="15" x14ac:dyDescent="0.25">
      <c r="A467" s="226"/>
      <c r="B467" s="225"/>
      <c r="C467" s="335" t="s">
        <v>187</v>
      </c>
      <c r="D467" s="335"/>
      <c r="E467" s="335"/>
      <c r="F467" s="238"/>
      <c r="G467" s="239"/>
      <c r="H467" s="239"/>
      <c r="I467" s="239"/>
      <c r="J467" s="241">
        <v>510.77</v>
      </c>
      <c r="K467" s="239"/>
      <c r="L467" s="241">
        <v>55.51</v>
      </c>
      <c r="M467" s="239"/>
      <c r="N467" s="242">
        <v>1147.4000000000001</v>
      </c>
      <c r="AF467" s="211"/>
      <c r="AG467" s="212"/>
      <c r="AH467" s="212"/>
      <c r="AM467" s="223" t="s">
        <v>187</v>
      </c>
      <c r="AN467" s="212"/>
      <c r="AP467" s="212"/>
      <c r="AR467" s="212"/>
    </row>
    <row r="468" spans="1:44" s="175" customFormat="1" ht="15" x14ac:dyDescent="0.25">
      <c r="A468" s="234"/>
      <c r="B468" s="225"/>
      <c r="C468" s="332" t="s">
        <v>188</v>
      </c>
      <c r="D468" s="332"/>
      <c r="E468" s="332"/>
      <c r="F468" s="227"/>
      <c r="G468" s="228"/>
      <c r="H468" s="228"/>
      <c r="I468" s="228"/>
      <c r="J468" s="236"/>
      <c r="K468" s="228"/>
      <c r="L468" s="229">
        <v>16.68</v>
      </c>
      <c r="M468" s="228"/>
      <c r="N468" s="233">
        <v>783.8</v>
      </c>
      <c r="AF468" s="211"/>
      <c r="AG468" s="212"/>
      <c r="AH468" s="212"/>
      <c r="AL468" s="223" t="s">
        <v>188</v>
      </c>
      <c r="AN468" s="212"/>
      <c r="AP468" s="212"/>
      <c r="AR468" s="212"/>
    </row>
    <row r="469" spans="1:44" s="175" customFormat="1" ht="45" x14ac:dyDescent="0.25">
      <c r="A469" s="234"/>
      <c r="B469" s="225" t="s">
        <v>189</v>
      </c>
      <c r="C469" s="332" t="s">
        <v>190</v>
      </c>
      <c r="D469" s="332"/>
      <c r="E469" s="332"/>
      <c r="F469" s="227" t="s">
        <v>191</v>
      </c>
      <c r="G469" s="243">
        <v>147</v>
      </c>
      <c r="H469" s="228"/>
      <c r="I469" s="243">
        <v>147</v>
      </c>
      <c r="J469" s="236"/>
      <c r="K469" s="228"/>
      <c r="L469" s="229">
        <v>24.52</v>
      </c>
      <c r="M469" s="228"/>
      <c r="N469" s="231">
        <v>1152.19</v>
      </c>
      <c r="AF469" s="211"/>
      <c r="AG469" s="212"/>
      <c r="AH469" s="212"/>
      <c r="AL469" s="223" t="s">
        <v>190</v>
      </c>
      <c r="AN469" s="212"/>
      <c r="AP469" s="212"/>
      <c r="AR469" s="212"/>
    </row>
    <row r="470" spans="1:44" s="175" customFormat="1" ht="56.25" x14ac:dyDescent="0.25">
      <c r="A470" s="234"/>
      <c r="B470" s="225" t="s">
        <v>192</v>
      </c>
      <c r="C470" s="332" t="s">
        <v>193</v>
      </c>
      <c r="D470" s="332"/>
      <c r="E470" s="332"/>
      <c r="F470" s="227" t="s">
        <v>191</v>
      </c>
      <c r="G470" s="243">
        <v>134</v>
      </c>
      <c r="H470" s="230">
        <v>0.85</v>
      </c>
      <c r="I470" s="244">
        <v>113.9</v>
      </c>
      <c r="J470" s="236"/>
      <c r="K470" s="228"/>
      <c r="L470" s="229">
        <v>19</v>
      </c>
      <c r="M470" s="228"/>
      <c r="N470" s="233">
        <v>892.75</v>
      </c>
      <c r="AF470" s="211"/>
      <c r="AG470" s="212"/>
      <c r="AH470" s="212"/>
      <c r="AL470" s="223" t="s">
        <v>193</v>
      </c>
      <c r="AN470" s="212"/>
      <c r="AP470" s="212"/>
      <c r="AR470" s="212"/>
    </row>
    <row r="471" spans="1:44" s="175" customFormat="1" ht="15" x14ac:dyDescent="0.25">
      <c r="A471" s="245"/>
      <c r="B471" s="246"/>
      <c r="C471" s="333" t="s">
        <v>194</v>
      </c>
      <c r="D471" s="333"/>
      <c r="E471" s="333"/>
      <c r="F471" s="215"/>
      <c r="G471" s="216"/>
      <c r="H471" s="216"/>
      <c r="I471" s="216"/>
      <c r="J471" s="219"/>
      <c r="K471" s="216"/>
      <c r="L471" s="247">
        <v>99.03</v>
      </c>
      <c r="M471" s="239"/>
      <c r="N471" s="248">
        <v>3192.34</v>
      </c>
      <c r="AF471" s="211"/>
      <c r="AG471" s="212"/>
      <c r="AH471" s="212"/>
      <c r="AN471" s="212" t="s">
        <v>194</v>
      </c>
      <c r="AP471" s="212"/>
      <c r="AR471" s="212"/>
    </row>
    <row r="472" spans="1:44" s="175" customFormat="1" ht="15" x14ac:dyDescent="0.25">
      <c r="A472" s="337" t="s">
        <v>248</v>
      </c>
      <c r="B472" s="338"/>
      <c r="C472" s="338"/>
      <c r="D472" s="338"/>
      <c r="E472" s="338"/>
      <c r="F472" s="338"/>
      <c r="G472" s="338"/>
      <c r="H472" s="338"/>
      <c r="I472" s="338"/>
      <c r="J472" s="338"/>
      <c r="K472" s="338"/>
      <c r="L472" s="338"/>
      <c r="M472" s="338"/>
      <c r="N472" s="339"/>
      <c r="AF472" s="211"/>
      <c r="AG472" s="212" t="s">
        <v>248</v>
      </c>
      <c r="AH472" s="212"/>
      <c r="AN472" s="212"/>
      <c r="AP472" s="212"/>
      <c r="AR472" s="212"/>
    </row>
    <row r="473" spans="1:44" s="175" customFormat="1" ht="23.25" x14ac:dyDescent="0.25">
      <c r="A473" s="213" t="s">
        <v>471</v>
      </c>
      <c r="B473" s="214" t="s">
        <v>250</v>
      </c>
      <c r="C473" s="333" t="s">
        <v>251</v>
      </c>
      <c r="D473" s="333"/>
      <c r="E473" s="333"/>
      <c r="F473" s="215" t="s">
        <v>252</v>
      </c>
      <c r="G473" s="216">
        <v>1.89</v>
      </c>
      <c r="H473" s="217">
        <v>1</v>
      </c>
      <c r="I473" s="218">
        <v>1.89</v>
      </c>
      <c r="J473" s="247">
        <v>42.98</v>
      </c>
      <c r="K473" s="216"/>
      <c r="L473" s="247">
        <v>81.23</v>
      </c>
      <c r="M473" s="218">
        <v>14.01</v>
      </c>
      <c r="N473" s="248">
        <v>1138.03</v>
      </c>
      <c r="AF473" s="211"/>
      <c r="AG473" s="212"/>
      <c r="AH473" s="212" t="s">
        <v>251</v>
      </c>
      <c r="AN473" s="212"/>
      <c r="AP473" s="212"/>
      <c r="AR473" s="212"/>
    </row>
    <row r="474" spans="1:44" s="175" customFormat="1" ht="15" x14ac:dyDescent="0.25">
      <c r="A474" s="245"/>
      <c r="B474" s="246"/>
      <c r="C474" s="333" t="s">
        <v>194</v>
      </c>
      <c r="D474" s="333"/>
      <c r="E474" s="333"/>
      <c r="F474" s="215"/>
      <c r="G474" s="216"/>
      <c r="H474" s="216"/>
      <c r="I474" s="216"/>
      <c r="J474" s="219"/>
      <c r="K474" s="216"/>
      <c r="L474" s="247">
        <v>81.23</v>
      </c>
      <c r="M474" s="239"/>
      <c r="N474" s="248">
        <v>1138.03</v>
      </c>
      <c r="AF474" s="211"/>
      <c r="AG474" s="212"/>
      <c r="AH474" s="212"/>
      <c r="AN474" s="212" t="s">
        <v>194</v>
      </c>
      <c r="AP474" s="212"/>
      <c r="AR474" s="212"/>
    </row>
    <row r="475" spans="1:44" s="175" customFormat="1" ht="34.5" x14ac:dyDescent="0.25">
      <c r="A475" s="213" t="s">
        <v>472</v>
      </c>
      <c r="B475" s="214" t="s">
        <v>254</v>
      </c>
      <c r="C475" s="333" t="s">
        <v>255</v>
      </c>
      <c r="D475" s="333"/>
      <c r="E475" s="333"/>
      <c r="F475" s="215" t="s">
        <v>252</v>
      </c>
      <c r="G475" s="216">
        <v>17.010000000000002</v>
      </c>
      <c r="H475" s="217">
        <v>1</v>
      </c>
      <c r="I475" s="218">
        <v>17.010000000000002</v>
      </c>
      <c r="J475" s="247">
        <v>3.28</v>
      </c>
      <c r="K475" s="216"/>
      <c r="L475" s="247">
        <v>55.79</v>
      </c>
      <c r="M475" s="218">
        <v>14.01</v>
      </c>
      <c r="N475" s="251">
        <v>781.62</v>
      </c>
      <c r="AF475" s="211"/>
      <c r="AG475" s="212"/>
      <c r="AH475" s="212" t="s">
        <v>255</v>
      </c>
      <c r="AN475" s="212"/>
      <c r="AP475" s="212"/>
      <c r="AR475" s="212"/>
    </row>
    <row r="476" spans="1:44" s="175" customFormat="1" ht="15" x14ac:dyDescent="0.25">
      <c r="A476" s="245"/>
      <c r="B476" s="246"/>
      <c r="C476" s="333" t="s">
        <v>194</v>
      </c>
      <c r="D476" s="333"/>
      <c r="E476" s="333"/>
      <c r="F476" s="215"/>
      <c r="G476" s="216"/>
      <c r="H476" s="216"/>
      <c r="I476" s="216"/>
      <c r="J476" s="219"/>
      <c r="K476" s="216"/>
      <c r="L476" s="247">
        <v>55.79</v>
      </c>
      <c r="M476" s="239"/>
      <c r="N476" s="251">
        <v>781.62</v>
      </c>
      <c r="AF476" s="211"/>
      <c r="AG476" s="212"/>
      <c r="AH476" s="212"/>
      <c r="AN476" s="212" t="s">
        <v>194</v>
      </c>
      <c r="AP476" s="212"/>
      <c r="AR476" s="212"/>
    </row>
    <row r="477" spans="1:44" s="175" customFormat="1" ht="15" x14ac:dyDescent="0.25">
      <c r="A477" s="337" t="s">
        <v>259</v>
      </c>
      <c r="B477" s="338"/>
      <c r="C477" s="338"/>
      <c r="D477" s="338"/>
      <c r="E477" s="338"/>
      <c r="F477" s="338"/>
      <c r="G477" s="338"/>
      <c r="H477" s="338"/>
      <c r="I477" s="338"/>
      <c r="J477" s="338"/>
      <c r="K477" s="338"/>
      <c r="L477" s="338"/>
      <c r="M477" s="338"/>
      <c r="N477" s="339"/>
      <c r="AF477" s="211"/>
      <c r="AG477" s="212" t="s">
        <v>259</v>
      </c>
      <c r="AH477" s="212"/>
      <c r="AN477" s="212"/>
      <c r="AP477" s="212"/>
      <c r="AR477" s="212"/>
    </row>
    <row r="478" spans="1:44" s="175" customFormat="1" ht="15" x14ac:dyDescent="0.25">
      <c r="A478" s="337" t="s">
        <v>473</v>
      </c>
      <c r="B478" s="338"/>
      <c r="C478" s="338"/>
      <c r="D478" s="338"/>
      <c r="E478" s="338"/>
      <c r="F478" s="338"/>
      <c r="G478" s="338"/>
      <c r="H478" s="338"/>
      <c r="I478" s="338"/>
      <c r="J478" s="338"/>
      <c r="K478" s="338"/>
      <c r="L478" s="338"/>
      <c r="M478" s="338"/>
      <c r="N478" s="339"/>
      <c r="AF478" s="211"/>
      <c r="AG478" s="212" t="s">
        <v>473</v>
      </c>
      <c r="AH478" s="212"/>
      <c r="AN478" s="212"/>
      <c r="AP478" s="212"/>
      <c r="AR478" s="212"/>
    </row>
    <row r="479" spans="1:44" s="175" customFormat="1" ht="68.25" x14ac:dyDescent="0.25">
      <c r="A479" s="213" t="s">
        <v>474</v>
      </c>
      <c r="B479" s="214" t="s">
        <v>475</v>
      </c>
      <c r="C479" s="333" t="s">
        <v>476</v>
      </c>
      <c r="D479" s="333"/>
      <c r="E479" s="333"/>
      <c r="F479" s="215" t="s">
        <v>58</v>
      </c>
      <c r="G479" s="216">
        <v>1.44E-2</v>
      </c>
      <c r="H479" s="217">
        <v>1</v>
      </c>
      <c r="I479" s="255">
        <v>1.44E-2</v>
      </c>
      <c r="J479" s="219"/>
      <c r="K479" s="216"/>
      <c r="L479" s="219"/>
      <c r="M479" s="216"/>
      <c r="N479" s="220"/>
      <c r="AF479" s="211"/>
      <c r="AG479" s="212"/>
      <c r="AH479" s="212" t="s">
        <v>476</v>
      </c>
      <c r="AN479" s="212"/>
      <c r="AP479" s="212"/>
      <c r="AR479" s="212"/>
    </row>
    <row r="480" spans="1:44" s="175" customFormat="1" ht="15" x14ac:dyDescent="0.25">
      <c r="A480" s="221"/>
      <c r="B480" s="222"/>
      <c r="C480" s="332" t="s">
        <v>477</v>
      </c>
      <c r="D480" s="332"/>
      <c r="E480" s="332"/>
      <c r="F480" s="332"/>
      <c r="G480" s="332"/>
      <c r="H480" s="332"/>
      <c r="I480" s="332"/>
      <c r="J480" s="332"/>
      <c r="K480" s="332"/>
      <c r="L480" s="332"/>
      <c r="M480" s="332"/>
      <c r="N480" s="334"/>
      <c r="AF480" s="211"/>
      <c r="AG480" s="212"/>
      <c r="AH480" s="212"/>
      <c r="AI480" s="223" t="s">
        <v>477</v>
      </c>
      <c r="AN480" s="212"/>
      <c r="AP480" s="212"/>
      <c r="AR480" s="212"/>
    </row>
    <row r="481" spans="1:44" s="175" customFormat="1" ht="15" x14ac:dyDescent="0.25">
      <c r="A481" s="226"/>
      <c r="B481" s="225" t="s">
        <v>62</v>
      </c>
      <c r="C481" s="332" t="s">
        <v>177</v>
      </c>
      <c r="D481" s="332"/>
      <c r="E481" s="332"/>
      <c r="F481" s="227"/>
      <c r="G481" s="228"/>
      <c r="H481" s="228"/>
      <c r="I481" s="228"/>
      <c r="J481" s="232">
        <v>1222</v>
      </c>
      <c r="K481" s="228"/>
      <c r="L481" s="229">
        <v>17.600000000000001</v>
      </c>
      <c r="M481" s="230">
        <v>46.99</v>
      </c>
      <c r="N481" s="233">
        <v>827.02</v>
      </c>
      <c r="AF481" s="211"/>
      <c r="AG481" s="212"/>
      <c r="AH481" s="212"/>
      <c r="AK481" s="223" t="s">
        <v>177</v>
      </c>
      <c r="AN481" s="212"/>
      <c r="AP481" s="212"/>
      <c r="AR481" s="212"/>
    </row>
    <row r="482" spans="1:44" s="175" customFormat="1" ht="15" x14ac:dyDescent="0.25">
      <c r="A482" s="226"/>
      <c r="B482" s="225" t="s">
        <v>178</v>
      </c>
      <c r="C482" s="332" t="s">
        <v>179</v>
      </c>
      <c r="D482" s="332"/>
      <c r="E482" s="332"/>
      <c r="F482" s="227"/>
      <c r="G482" s="228"/>
      <c r="H482" s="228"/>
      <c r="I482" s="228"/>
      <c r="J482" s="232">
        <v>1843</v>
      </c>
      <c r="K482" s="228"/>
      <c r="L482" s="229">
        <v>26.54</v>
      </c>
      <c r="M482" s="230">
        <v>14.01</v>
      </c>
      <c r="N482" s="233">
        <v>371.83</v>
      </c>
      <c r="AF482" s="211"/>
      <c r="AG482" s="212"/>
      <c r="AH482" s="212"/>
      <c r="AK482" s="223" t="s">
        <v>179</v>
      </c>
      <c r="AN482" s="212"/>
      <c r="AP482" s="212"/>
      <c r="AR482" s="212"/>
    </row>
    <row r="483" spans="1:44" s="175" customFormat="1" ht="15" x14ac:dyDescent="0.25">
      <c r="A483" s="226"/>
      <c r="B483" s="225" t="s">
        <v>180</v>
      </c>
      <c r="C483" s="332" t="s">
        <v>181</v>
      </c>
      <c r="D483" s="332"/>
      <c r="E483" s="332"/>
      <c r="F483" s="227"/>
      <c r="G483" s="228"/>
      <c r="H483" s="228"/>
      <c r="I483" s="228"/>
      <c r="J483" s="229">
        <v>20.6</v>
      </c>
      <c r="K483" s="228"/>
      <c r="L483" s="229">
        <v>0.3</v>
      </c>
      <c r="M483" s="230">
        <v>46.99</v>
      </c>
      <c r="N483" s="233">
        <v>14.1</v>
      </c>
      <c r="AF483" s="211"/>
      <c r="AG483" s="212"/>
      <c r="AH483" s="212"/>
      <c r="AK483" s="223" t="s">
        <v>181</v>
      </c>
      <c r="AN483" s="212"/>
      <c r="AP483" s="212"/>
      <c r="AR483" s="212"/>
    </row>
    <row r="484" spans="1:44" s="175" customFormat="1" ht="15" x14ac:dyDescent="0.25">
      <c r="A484" s="226"/>
      <c r="B484" s="225" t="s">
        <v>182</v>
      </c>
      <c r="C484" s="332" t="s">
        <v>183</v>
      </c>
      <c r="D484" s="332"/>
      <c r="E484" s="332"/>
      <c r="F484" s="227"/>
      <c r="G484" s="228"/>
      <c r="H484" s="228"/>
      <c r="I484" s="228"/>
      <c r="J484" s="229">
        <v>214.93</v>
      </c>
      <c r="K484" s="228"/>
      <c r="L484" s="229">
        <v>3.09</v>
      </c>
      <c r="M484" s="230">
        <v>8.75</v>
      </c>
      <c r="N484" s="233">
        <v>27.04</v>
      </c>
      <c r="AF484" s="211"/>
      <c r="AG484" s="212"/>
      <c r="AH484" s="212"/>
      <c r="AK484" s="223" t="s">
        <v>183</v>
      </c>
      <c r="AN484" s="212"/>
      <c r="AP484" s="212"/>
      <c r="AR484" s="212"/>
    </row>
    <row r="485" spans="1:44" s="175" customFormat="1" ht="15" x14ac:dyDescent="0.25">
      <c r="A485" s="234"/>
      <c r="B485" s="225"/>
      <c r="C485" s="332" t="s">
        <v>184</v>
      </c>
      <c r="D485" s="332"/>
      <c r="E485" s="332"/>
      <c r="F485" s="227" t="s">
        <v>185</v>
      </c>
      <c r="G485" s="243">
        <v>130</v>
      </c>
      <c r="H485" s="228"/>
      <c r="I485" s="259">
        <v>1.8720000000000001</v>
      </c>
      <c r="J485" s="236"/>
      <c r="K485" s="228"/>
      <c r="L485" s="236"/>
      <c r="M485" s="228"/>
      <c r="N485" s="237"/>
      <c r="AF485" s="211"/>
      <c r="AG485" s="212"/>
      <c r="AH485" s="212"/>
      <c r="AL485" s="223" t="s">
        <v>184</v>
      </c>
      <c r="AN485" s="212"/>
      <c r="AP485" s="212"/>
      <c r="AR485" s="212"/>
    </row>
    <row r="486" spans="1:44" s="175" customFormat="1" ht="15" x14ac:dyDescent="0.25">
      <c r="A486" s="234"/>
      <c r="B486" s="225"/>
      <c r="C486" s="332" t="s">
        <v>186</v>
      </c>
      <c r="D486" s="332"/>
      <c r="E486" s="332"/>
      <c r="F486" s="227" t="s">
        <v>185</v>
      </c>
      <c r="G486" s="244">
        <v>1.8</v>
      </c>
      <c r="H486" s="228"/>
      <c r="I486" s="235">
        <v>2.5919999999999999E-2</v>
      </c>
      <c r="J486" s="236"/>
      <c r="K486" s="228"/>
      <c r="L486" s="236"/>
      <c r="M486" s="228"/>
      <c r="N486" s="237"/>
      <c r="AF486" s="211"/>
      <c r="AG486" s="212"/>
      <c r="AH486" s="212"/>
      <c r="AL486" s="223" t="s">
        <v>186</v>
      </c>
      <c r="AN486" s="212"/>
      <c r="AP486" s="212"/>
      <c r="AR486" s="212"/>
    </row>
    <row r="487" spans="1:44" s="175" customFormat="1" ht="15" x14ac:dyDescent="0.25">
      <c r="A487" s="226"/>
      <c r="B487" s="225"/>
      <c r="C487" s="335" t="s">
        <v>187</v>
      </c>
      <c r="D487" s="335"/>
      <c r="E487" s="335"/>
      <c r="F487" s="238"/>
      <c r="G487" s="239"/>
      <c r="H487" s="239"/>
      <c r="I487" s="239"/>
      <c r="J487" s="240">
        <v>3279.93</v>
      </c>
      <c r="K487" s="239"/>
      <c r="L487" s="241">
        <v>47.23</v>
      </c>
      <c r="M487" s="239"/>
      <c r="N487" s="242">
        <v>1225.8900000000001</v>
      </c>
      <c r="AF487" s="211"/>
      <c r="AG487" s="212"/>
      <c r="AH487" s="212"/>
      <c r="AM487" s="223" t="s">
        <v>187</v>
      </c>
      <c r="AN487" s="212"/>
      <c r="AP487" s="212"/>
      <c r="AR487" s="212"/>
    </row>
    <row r="488" spans="1:44" s="175" customFormat="1" ht="15" x14ac:dyDescent="0.25">
      <c r="A488" s="234"/>
      <c r="B488" s="225"/>
      <c r="C488" s="332" t="s">
        <v>188</v>
      </c>
      <c r="D488" s="332"/>
      <c r="E488" s="332"/>
      <c r="F488" s="227"/>
      <c r="G488" s="228"/>
      <c r="H488" s="228"/>
      <c r="I488" s="228"/>
      <c r="J488" s="236"/>
      <c r="K488" s="228"/>
      <c r="L488" s="229">
        <v>17.899999999999999</v>
      </c>
      <c r="M488" s="228"/>
      <c r="N488" s="233">
        <v>841.12</v>
      </c>
      <c r="AF488" s="211"/>
      <c r="AG488" s="212"/>
      <c r="AH488" s="212"/>
      <c r="AL488" s="223" t="s">
        <v>188</v>
      </c>
      <c r="AN488" s="212"/>
      <c r="AP488" s="212"/>
      <c r="AR488" s="212"/>
    </row>
    <row r="489" spans="1:44" s="175" customFormat="1" ht="23.25" x14ac:dyDescent="0.25">
      <c r="A489" s="234"/>
      <c r="B489" s="225" t="s">
        <v>478</v>
      </c>
      <c r="C489" s="332" t="s">
        <v>479</v>
      </c>
      <c r="D489" s="332"/>
      <c r="E489" s="332"/>
      <c r="F489" s="227" t="s">
        <v>191</v>
      </c>
      <c r="G489" s="243">
        <v>90</v>
      </c>
      <c r="H489" s="228"/>
      <c r="I489" s="243">
        <v>90</v>
      </c>
      <c r="J489" s="236"/>
      <c r="K489" s="228"/>
      <c r="L489" s="229">
        <v>16.11</v>
      </c>
      <c r="M489" s="228"/>
      <c r="N489" s="233">
        <v>757.01</v>
      </c>
      <c r="AF489" s="211"/>
      <c r="AG489" s="212"/>
      <c r="AH489" s="212"/>
      <c r="AL489" s="223" t="s">
        <v>479</v>
      </c>
      <c r="AN489" s="212"/>
      <c r="AP489" s="212"/>
      <c r="AR489" s="212"/>
    </row>
    <row r="490" spans="1:44" s="175" customFormat="1" ht="23.25" x14ac:dyDescent="0.25">
      <c r="A490" s="234"/>
      <c r="B490" s="225" t="s">
        <v>480</v>
      </c>
      <c r="C490" s="332" t="s">
        <v>481</v>
      </c>
      <c r="D490" s="332"/>
      <c r="E490" s="332"/>
      <c r="F490" s="227" t="s">
        <v>191</v>
      </c>
      <c r="G490" s="243">
        <v>45</v>
      </c>
      <c r="H490" s="228"/>
      <c r="I490" s="243">
        <v>45</v>
      </c>
      <c r="J490" s="236"/>
      <c r="K490" s="228"/>
      <c r="L490" s="229">
        <v>8.06</v>
      </c>
      <c r="M490" s="228"/>
      <c r="N490" s="233">
        <v>378.5</v>
      </c>
      <c r="AF490" s="211"/>
      <c r="AG490" s="212"/>
      <c r="AH490" s="212"/>
      <c r="AL490" s="223" t="s">
        <v>481</v>
      </c>
      <c r="AN490" s="212"/>
      <c r="AP490" s="212"/>
      <c r="AR490" s="212"/>
    </row>
    <row r="491" spans="1:44" s="175" customFormat="1" ht="15" x14ac:dyDescent="0.25">
      <c r="A491" s="245"/>
      <c r="B491" s="246"/>
      <c r="C491" s="333" t="s">
        <v>194</v>
      </c>
      <c r="D491" s="333"/>
      <c r="E491" s="333"/>
      <c r="F491" s="215"/>
      <c r="G491" s="216"/>
      <c r="H491" s="216"/>
      <c r="I491" s="216"/>
      <c r="J491" s="219"/>
      <c r="K491" s="216"/>
      <c r="L491" s="247">
        <v>71.400000000000006</v>
      </c>
      <c r="M491" s="239"/>
      <c r="N491" s="248">
        <v>2361.4</v>
      </c>
      <c r="AF491" s="211"/>
      <c r="AG491" s="212"/>
      <c r="AH491" s="212"/>
      <c r="AN491" s="212" t="s">
        <v>194</v>
      </c>
      <c r="AP491" s="212"/>
      <c r="AR491" s="212"/>
    </row>
    <row r="492" spans="1:44" s="175" customFormat="1" ht="79.5" x14ac:dyDescent="0.25">
      <c r="A492" s="213" t="s">
        <v>482</v>
      </c>
      <c r="B492" s="214" t="s">
        <v>483</v>
      </c>
      <c r="C492" s="333" t="s">
        <v>484</v>
      </c>
      <c r="D492" s="333"/>
      <c r="E492" s="333"/>
      <c r="F492" s="215" t="s">
        <v>58</v>
      </c>
      <c r="G492" s="216">
        <v>1.7999999999999999E-2</v>
      </c>
      <c r="H492" s="217">
        <v>1</v>
      </c>
      <c r="I492" s="249">
        <v>1.7999999999999999E-2</v>
      </c>
      <c r="J492" s="219"/>
      <c r="K492" s="216"/>
      <c r="L492" s="219"/>
      <c r="M492" s="216"/>
      <c r="N492" s="220"/>
      <c r="AF492" s="211"/>
      <c r="AG492" s="212"/>
      <c r="AH492" s="212" t="s">
        <v>484</v>
      </c>
      <c r="AN492" s="212"/>
      <c r="AP492" s="212"/>
      <c r="AR492" s="212"/>
    </row>
    <row r="493" spans="1:44" s="175" customFormat="1" ht="15" x14ac:dyDescent="0.25">
      <c r="A493" s="221"/>
      <c r="B493" s="222"/>
      <c r="C493" s="332" t="s">
        <v>485</v>
      </c>
      <c r="D493" s="332"/>
      <c r="E493" s="332"/>
      <c r="F493" s="332"/>
      <c r="G493" s="332"/>
      <c r="H493" s="332"/>
      <c r="I493" s="332"/>
      <c r="J493" s="332"/>
      <c r="K493" s="332"/>
      <c r="L493" s="332"/>
      <c r="M493" s="332"/>
      <c r="N493" s="334"/>
      <c r="AF493" s="211"/>
      <c r="AG493" s="212"/>
      <c r="AH493" s="212"/>
      <c r="AI493" s="223" t="s">
        <v>485</v>
      </c>
      <c r="AN493" s="212"/>
      <c r="AP493" s="212"/>
      <c r="AR493" s="212"/>
    </row>
    <row r="494" spans="1:44" s="175" customFormat="1" ht="23.25" x14ac:dyDescent="0.25">
      <c r="A494" s="224"/>
      <c r="B494" s="225" t="s">
        <v>228</v>
      </c>
      <c r="C494" s="328" t="s">
        <v>229</v>
      </c>
      <c r="D494" s="328"/>
      <c r="E494" s="328"/>
      <c r="F494" s="328"/>
      <c r="G494" s="328"/>
      <c r="H494" s="328"/>
      <c r="I494" s="328"/>
      <c r="J494" s="328"/>
      <c r="K494" s="328"/>
      <c r="L494" s="328"/>
      <c r="M494" s="328"/>
      <c r="N494" s="336"/>
      <c r="AF494" s="211"/>
      <c r="AG494" s="212"/>
      <c r="AH494" s="212"/>
      <c r="AJ494" s="223" t="s">
        <v>229</v>
      </c>
      <c r="AN494" s="212"/>
      <c r="AP494" s="212"/>
      <c r="AR494" s="212"/>
    </row>
    <row r="495" spans="1:44" s="175" customFormat="1" ht="68.25" x14ac:dyDescent="0.25">
      <c r="A495" s="224"/>
      <c r="B495" s="225" t="s">
        <v>175</v>
      </c>
      <c r="C495" s="328" t="s">
        <v>176</v>
      </c>
      <c r="D495" s="328"/>
      <c r="E495" s="328"/>
      <c r="F495" s="328"/>
      <c r="G495" s="328"/>
      <c r="H495" s="328"/>
      <c r="I495" s="328"/>
      <c r="J495" s="328"/>
      <c r="K495" s="328"/>
      <c r="L495" s="328"/>
      <c r="M495" s="328"/>
      <c r="N495" s="336"/>
      <c r="AF495" s="211"/>
      <c r="AG495" s="212"/>
      <c r="AH495" s="212"/>
      <c r="AJ495" s="223" t="s">
        <v>176</v>
      </c>
      <c r="AN495" s="212"/>
      <c r="AP495" s="212"/>
      <c r="AR495" s="212"/>
    </row>
    <row r="496" spans="1:44" s="175" customFormat="1" ht="15" x14ac:dyDescent="0.25">
      <c r="A496" s="226"/>
      <c r="B496" s="225" t="s">
        <v>62</v>
      </c>
      <c r="C496" s="332" t="s">
        <v>177</v>
      </c>
      <c r="D496" s="332"/>
      <c r="E496" s="332"/>
      <c r="F496" s="227"/>
      <c r="G496" s="228"/>
      <c r="H496" s="228"/>
      <c r="I496" s="228"/>
      <c r="J496" s="232">
        <v>1799.85</v>
      </c>
      <c r="K496" s="257">
        <v>1.3225</v>
      </c>
      <c r="L496" s="229">
        <v>42.85</v>
      </c>
      <c r="M496" s="230">
        <v>46.99</v>
      </c>
      <c r="N496" s="231">
        <v>2013.52</v>
      </c>
      <c r="AF496" s="211"/>
      <c r="AG496" s="212"/>
      <c r="AH496" s="212"/>
      <c r="AK496" s="223" t="s">
        <v>177</v>
      </c>
      <c r="AN496" s="212"/>
      <c r="AP496" s="212"/>
      <c r="AR496" s="212"/>
    </row>
    <row r="497" spans="1:44" s="175" customFormat="1" ht="15" x14ac:dyDescent="0.25">
      <c r="A497" s="226"/>
      <c r="B497" s="225" t="s">
        <v>178</v>
      </c>
      <c r="C497" s="332" t="s">
        <v>179</v>
      </c>
      <c r="D497" s="332"/>
      <c r="E497" s="332"/>
      <c r="F497" s="227"/>
      <c r="G497" s="228"/>
      <c r="H497" s="228"/>
      <c r="I497" s="228"/>
      <c r="J497" s="229">
        <v>231.77</v>
      </c>
      <c r="K497" s="257">
        <v>1.4375</v>
      </c>
      <c r="L497" s="229">
        <v>6</v>
      </c>
      <c r="M497" s="230">
        <v>14.01</v>
      </c>
      <c r="N497" s="233">
        <v>84.06</v>
      </c>
      <c r="AF497" s="211"/>
      <c r="AG497" s="212"/>
      <c r="AH497" s="212"/>
      <c r="AK497" s="223" t="s">
        <v>179</v>
      </c>
      <c r="AN497" s="212"/>
      <c r="AP497" s="212"/>
      <c r="AR497" s="212"/>
    </row>
    <row r="498" spans="1:44" s="175" customFormat="1" ht="15" x14ac:dyDescent="0.25">
      <c r="A498" s="226"/>
      <c r="B498" s="225" t="s">
        <v>180</v>
      </c>
      <c r="C498" s="332" t="s">
        <v>181</v>
      </c>
      <c r="D498" s="332"/>
      <c r="E498" s="332"/>
      <c r="F498" s="227"/>
      <c r="G498" s="228"/>
      <c r="H498" s="228"/>
      <c r="I498" s="228"/>
      <c r="J498" s="229">
        <v>27.58</v>
      </c>
      <c r="K498" s="257">
        <v>1.4375</v>
      </c>
      <c r="L498" s="229">
        <v>0.71</v>
      </c>
      <c r="M498" s="230">
        <v>46.99</v>
      </c>
      <c r="N498" s="233">
        <v>33.36</v>
      </c>
      <c r="AF498" s="211"/>
      <c r="AG498" s="212"/>
      <c r="AH498" s="212"/>
      <c r="AK498" s="223" t="s">
        <v>181</v>
      </c>
      <c r="AN498" s="212"/>
      <c r="AP498" s="212"/>
      <c r="AR498" s="212"/>
    </row>
    <row r="499" spans="1:44" s="175" customFormat="1" ht="15" x14ac:dyDescent="0.25">
      <c r="A499" s="234"/>
      <c r="B499" s="225"/>
      <c r="C499" s="332" t="s">
        <v>184</v>
      </c>
      <c r="D499" s="332"/>
      <c r="E499" s="332"/>
      <c r="F499" s="227" t="s">
        <v>185</v>
      </c>
      <c r="G499" s="230">
        <v>198.44</v>
      </c>
      <c r="H499" s="257">
        <v>1.3225</v>
      </c>
      <c r="I499" s="256">
        <v>4.7238642000000004</v>
      </c>
      <c r="J499" s="236"/>
      <c r="K499" s="228"/>
      <c r="L499" s="236"/>
      <c r="M499" s="228"/>
      <c r="N499" s="237"/>
      <c r="AF499" s="211"/>
      <c r="AG499" s="212"/>
      <c r="AH499" s="212"/>
      <c r="AL499" s="223" t="s">
        <v>184</v>
      </c>
      <c r="AN499" s="212"/>
      <c r="AP499" s="212"/>
      <c r="AR499" s="212"/>
    </row>
    <row r="500" spans="1:44" s="175" customFormat="1" ht="15" x14ac:dyDescent="0.25">
      <c r="A500" s="234"/>
      <c r="B500" s="225"/>
      <c r="C500" s="332" t="s">
        <v>186</v>
      </c>
      <c r="D500" s="332"/>
      <c r="E500" s="332"/>
      <c r="F500" s="227" t="s">
        <v>185</v>
      </c>
      <c r="G500" s="230">
        <v>2.06</v>
      </c>
      <c r="H500" s="257">
        <v>1.4375</v>
      </c>
      <c r="I500" s="256">
        <v>5.3302500000000003E-2</v>
      </c>
      <c r="J500" s="236"/>
      <c r="K500" s="228"/>
      <c r="L500" s="236"/>
      <c r="M500" s="228"/>
      <c r="N500" s="237"/>
      <c r="AF500" s="211"/>
      <c r="AG500" s="212"/>
      <c r="AH500" s="212"/>
      <c r="AL500" s="223" t="s">
        <v>186</v>
      </c>
      <c r="AN500" s="212"/>
      <c r="AP500" s="212"/>
      <c r="AR500" s="212"/>
    </row>
    <row r="501" spans="1:44" s="175" customFormat="1" ht="15" x14ac:dyDescent="0.25">
      <c r="A501" s="226"/>
      <c r="B501" s="225"/>
      <c r="C501" s="335" t="s">
        <v>187</v>
      </c>
      <c r="D501" s="335"/>
      <c r="E501" s="335"/>
      <c r="F501" s="238"/>
      <c r="G501" s="239"/>
      <c r="H501" s="239"/>
      <c r="I501" s="239"/>
      <c r="J501" s="240">
        <v>2031.62</v>
      </c>
      <c r="K501" s="239"/>
      <c r="L501" s="241">
        <v>48.85</v>
      </c>
      <c r="M501" s="239"/>
      <c r="N501" s="242">
        <v>2097.58</v>
      </c>
      <c r="AF501" s="211"/>
      <c r="AG501" s="212"/>
      <c r="AH501" s="212"/>
      <c r="AM501" s="223" t="s">
        <v>187</v>
      </c>
      <c r="AN501" s="212"/>
      <c r="AP501" s="212"/>
      <c r="AR501" s="212"/>
    </row>
    <row r="502" spans="1:44" s="175" customFormat="1" ht="15" x14ac:dyDescent="0.25">
      <c r="A502" s="234"/>
      <c r="B502" s="225"/>
      <c r="C502" s="332" t="s">
        <v>188</v>
      </c>
      <c r="D502" s="332"/>
      <c r="E502" s="332"/>
      <c r="F502" s="227"/>
      <c r="G502" s="228"/>
      <c r="H502" s="228"/>
      <c r="I502" s="228"/>
      <c r="J502" s="236"/>
      <c r="K502" s="228"/>
      <c r="L502" s="229">
        <v>43.56</v>
      </c>
      <c r="M502" s="228"/>
      <c r="N502" s="231">
        <v>2046.88</v>
      </c>
      <c r="AF502" s="211"/>
      <c r="AG502" s="212"/>
      <c r="AH502" s="212"/>
      <c r="AL502" s="223" t="s">
        <v>188</v>
      </c>
      <c r="AN502" s="212"/>
      <c r="AP502" s="212"/>
      <c r="AR502" s="212"/>
    </row>
    <row r="503" spans="1:44" s="175" customFormat="1" ht="22.5" x14ac:dyDescent="0.25">
      <c r="A503" s="234"/>
      <c r="B503" s="225" t="s">
        <v>230</v>
      </c>
      <c r="C503" s="332" t="s">
        <v>231</v>
      </c>
      <c r="D503" s="332"/>
      <c r="E503" s="332"/>
      <c r="F503" s="227" t="s">
        <v>191</v>
      </c>
      <c r="G503" s="243">
        <v>93</v>
      </c>
      <c r="H503" s="228"/>
      <c r="I503" s="243">
        <v>93</v>
      </c>
      <c r="J503" s="236"/>
      <c r="K503" s="228"/>
      <c r="L503" s="229">
        <v>40.51</v>
      </c>
      <c r="M503" s="228"/>
      <c r="N503" s="231">
        <v>1903.6</v>
      </c>
      <c r="AF503" s="211"/>
      <c r="AG503" s="212"/>
      <c r="AH503" s="212"/>
      <c r="AL503" s="223" t="s">
        <v>231</v>
      </c>
      <c r="AN503" s="212"/>
      <c r="AP503" s="212"/>
      <c r="AR503" s="212"/>
    </row>
    <row r="504" spans="1:44" s="175" customFormat="1" ht="45" x14ac:dyDescent="0.25">
      <c r="A504" s="234"/>
      <c r="B504" s="225" t="s">
        <v>232</v>
      </c>
      <c r="C504" s="332" t="s">
        <v>233</v>
      </c>
      <c r="D504" s="332"/>
      <c r="E504" s="332"/>
      <c r="F504" s="227" t="s">
        <v>191</v>
      </c>
      <c r="G504" s="243">
        <v>62</v>
      </c>
      <c r="H504" s="230">
        <v>0.85</v>
      </c>
      <c r="I504" s="244">
        <v>52.7</v>
      </c>
      <c r="J504" s="236"/>
      <c r="K504" s="228"/>
      <c r="L504" s="229">
        <v>22.96</v>
      </c>
      <c r="M504" s="228"/>
      <c r="N504" s="231">
        <v>1078.71</v>
      </c>
      <c r="AF504" s="211"/>
      <c r="AG504" s="212"/>
      <c r="AH504" s="212"/>
      <c r="AL504" s="223" t="s">
        <v>233</v>
      </c>
      <c r="AN504" s="212"/>
      <c r="AP504" s="212"/>
      <c r="AR504" s="212"/>
    </row>
    <row r="505" spans="1:44" s="175" customFormat="1" ht="15" x14ac:dyDescent="0.25">
      <c r="A505" s="245"/>
      <c r="B505" s="246"/>
      <c r="C505" s="333" t="s">
        <v>194</v>
      </c>
      <c r="D505" s="333"/>
      <c r="E505" s="333"/>
      <c r="F505" s="215"/>
      <c r="G505" s="216"/>
      <c r="H505" s="216"/>
      <c r="I505" s="216"/>
      <c r="J505" s="219"/>
      <c r="K505" s="216"/>
      <c r="L505" s="247">
        <v>112.32</v>
      </c>
      <c r="M505" s="239"/>
      <c r="N505" s="248">
        <v>5079.8900000000003</v>
      </c>
      <c r="AF505" s="211"/>
      <c r="AG505" s="212"/>
      <c r="AH505" s="212"/>
      <c r="AN505" s="212" t="s">
        <v>194</v>
      </c>
      <c r="AP505" s="212"/>
      <c r="AR505" s="212"/>
    </row>
    <row r="506" spans="1:44" s="175" customFormat="1" ht="23.25" x14ac:dyDescent="0.25">
      <c r="A506" s="213" t="s">
        <v>486</v>
      </c>
      <c r="B506" s="214" t="s">
        <v>487</v>
      </c>
      <c r="C506" s="333" t="s">
        <v>488</v>
      </c>
      <c r="D506" s="333"/>
      <c r="E506" s="333"/>
      <c r="F506" s="215" t="s">
        <v>58</v>
      </c>
      <c r="G506" s="216">
        <v>1.44E-2</v>
      </c>
      <c r="H506" s="217">
        <v>1</v>
      </c>
      <c r="I506" s="255">
        <v>1.44E-2</v>
      </c>
      <c r="J506" s="250">
        <v>6353.56</v>
      </c>
      <c r="K506" s="216"/>
      <c r="L506" s="247">
        <v>91.49</v>
      </c>
      <c r="M506" s="218">
        <v>8.75</v>
      </c>
      <c r="N506" s="251">
        <v>800.54</v>
      </c>
      <c r="AF506" s="211"/>
      <c r="AG506" s="212"/>
      <c r="AH506" s="212" t="s">
        <v>488</v>
      </c>
      <c r="AN506" s="212"/>
      <c r="AP506" s="212"/>
      <c r="AR506" s="212"/>
    </row>
    <row r="507" spans="1:44" s="175" customFormat="1" ht="15" x14ac:dyDescent="0.25">
      <c r="A507" s="221"/>
      <c r="B507" s="222"/>
      <c r="C507" s="332" t="s">
        <v>477</v>
      </c>
      <c r="D507" s="332"/>
      <c r="E507" s="332"/>
      <c r="F507" s="332"/>
      <c r="G507" s="332"/>
      <c r="H507" s="332"/>
      <c r="I507" s="332"/>
      <c r="J507" s="332"/>
      <c r="K507" s="332"/>
      <c r="L507" s="332"/>
      <c r="M507" s="332"/>
      <c r="N507" s="334"/>
      <c r="AF507" s="211"/>
      <c r="AG507" s="212"/>
      <c r="AH507" s="212"/>
      <c r="AI507" s="223" t="s">
        <v>477</v>
      </c>
      <c r="AN507" s="212"/>
      <c r="AP507" s="212"/>
      <c r="AR507" s="212"/>
    </row>
    <row r="508" spans="1:44" s="175" customFormat="1" ht="15" x14ac:dyDescent="0.25">
      <c r="A508" s="245"/>
      <c r="B508" s="246"/>
      <c r="C508" s="333" t="s">
        <v>194</v>
      </c>
      <c r="D508" s="333"/>
      <c r="E508" s="333"/>
      <c r="F508" s="215"/>
      <c r="G508" s="216"/>
      <c r="H508" s="216"/>
      <c r="I508" s="216"/>
      <c r="J508" s="219"/>
      <c r="K508" s="216"/>
      <c r="L508" s="247">
        <v>91.49</v>
      </c>
      <c r="M508" s="239"/>
      <c r="N508" s="251">
        <v>800.54</v>
      </c>
      <c r="AF508" s="211"/>
      <c r="AG508" s="212"/>
      <c r="AH508" s="212"/>
      <c r="AN508" s="212" t="s">
        <v>194</v>
      </c>
      <c r="AP508" s="212"/>
      <c r="AR508" s="212"/>
    </row>
    <row r="509" spans="1:44" s="175" customFormat="1" ht="23.25" x14ac:dyDescent="0.25">
      <c r="A509" s="213" t="s">
        <v>489</v>
      </c>
      <c r="B509" s="214" t="s">
        <v>490</v>
      </c>
      <c r="C509" s="333" t="s">
        <v>491</v>
      </c>
      <c r="D509" s="333"/>
      <c r="E509" s="333"/>
      <c r="F509" s="215" t="s">
        <v>58</v>
      </c>
      <c r="G509" s="216">
        <v>2E-3</v>
      </c>
      <c r="H509" s="217">
        <v>1</v>
      </c>
      <c r="I509" s="249">
        <v>2E-3</v>
      </c>
      <c r="J509" s="250">
        <v>12606</v>
      </c>
      <c r="K509" s="216"/>
      <c r="L509" s="247">
        <v>25.21</v>
      </c>
      <c r="M509" s="218">
        <v>8.75</v>
      </c>
      <c r="N509" s="251">
        <v>220.59</v>
      </c>
      <c r="AF509" s="211"/>
      <c r="AG509" s="212"/>
      <c r="AH509" s="212" t="s">
        <v>491</v>
      </c>
      <c r="AN509" s="212"/>
      <c r="AP509" s="212"/>
      <c r="AR509" s="212"/>
    </row>
    <row r="510" spans="1:44" s="175" customFormat="1" ht="15" x14ac:dyDescent="0.25">
      <c r="A510" s="221"/>
      <c r="B510" s="222"/>
      <c r="C510" s="332" t="s">
        <v>492</v>
      </c>
      <c r="D510" s="332"/>
      <c r="E510" s="332"/>
      <c r="F510" s="332"/>
      <c r="G510" s="332"/>
      <c r="H510" s="332"/>
      <c r="I510" s="332"/>
      <c r="J510" s="332"/>
      <c r="K510" s="332"/>
      <c r="L510" s="332"/>
      <c r="M510" s="332"/>
      <c r="N510" s="334"/>
      <c r="AF510" s="211"/>
      <c r="AG510" s="212"/>
      <c r="AH510" s="212"/>
      <c r="AI510" s="223" t="s">
        <v>492</v>
      </c>
      <c r="AN510" s="212"/>
      <c r="AP510" s="212"/>
      <c r="AR510" s="212"/>
    </row>
    <row r="511" spans="1:44" s="175" customFormat="1" ht="15" x14ac:dyDescent="0.25">
      <c r="A511" s="245"/>
      <c r="B511" s="246"/>
      <c r="C511" s="333" t="s">
        <v>194</v>
      </c>
      <c r="D511" s="333"/>
      <c r="E511" s="333"/>
      <c r="F511" s="215"/>
      <c r="G511" s="216"/>
      <c r="H511" s="216"/>
      <c r="I511" s="216"/>
      <c r="J511" s="219"/>
      <c r="K511" s="216"/>
      <c r="L511" s="247">
        <v>25.21</v>
      </c>
      <c r="M511" s="239"/>
      <c r="N511" s="251">
        <v>220.59</v>
      </c>
      <c r="AF511" s="211"/>
      <c r="AG511" s="212"/>
      <c r="AH511" s="212"/>
      <c r="AN511" s="212" t="s">
        <v>194</v>
      </c>
      <c r="AP511" s="212"/>
      <c r="AR511" s="212"/>
    </row>
    <row r="512" spans="1:44" s="175" customFormat="1" ht="23.25" x14ac:dyDescent="0.25">
      <c r="A512" s="213" t="s">
        <v>493</v>
      </c>
      <c r="B512" s="214" t="s">
        <v>494</v>
      </c>
      <c r="C512" s="333" t="s">
        <v>495</v>
      </c>
      <c r="D512" s="333"/>
      <c r="E512" s="333"/>
      <c r="F512" s="215" t="s">
        <v>58</v>
      </c>
      <c r="G512" s="216">
        <v>1E-3</v>
      </c>
      <c r="H512" s="217">
        <v>1</v>
      </c>
      <c r="I512" s="249">
        <v>1E-3</v>
      </c>
      <c r="J512" s="250">
        <v>10127</v>
      </c>
      <c r="K512" s="216"/>
      <c r="L512" s="247">
        <v>10.130000000000001</v>
      </c>
      <c r="M512" s="218">
        <v>8.75</v>
      </c>
      <c r="N512" s="251">
        <v>88.64</v>
      </c>
      <c r="AF512" s="211"/>
      <c r="AG512" s="212"/>
      <c r="AH512" s="212" t="s">
        <v>495</v>
      </c>
      <c r="AN512" s="212"/>
      <c r="AP512" s="212"/>
      <c r="AR512" s="212"/>
    </row>
    <row r="513" spans="1:44" s="175" customFormat="1" ht="15" x14ac:dyDescent="0.25">
      <c r="A513" s="221"/>
      <c r="B513" s="222"/>
      <c r="C513" s="332" t="s">
        <v>496</v>
      </c>
      <c r="D513" s="332"/>
      <c r="E513" s="332"/>
      <c r="F513" s="332"/>
      <c r="G513" s="332"/>
      <c r="H513" s="332"/>
      <c r="I513" s="332"/>
      <c r="J513" s="332"/>
      <c r="K513" s="332"/>
      <c r="L513" s="332"/>
      <c r="M513" s="332"/>
      <c r="N513" s="334"/>
      <c r="AF513" s="211"/>
      <c r="AG513" s="212"/>
      <c r="AH513" s="212"/>
      <c r="AI513" s="223" t="s">
        <v>496</v>
      </c>
      <c r="AN513" s="212"/>
      <c r="AP513" s="212"/>
      <c r="AR513" s="212"/>
    </row>
    <row r="514" spans="1:44" s="175" customFormat="1" ht="15" x14ac:dyDescent="0.25">
      <c r="A514" s="245"/>
      <c r="B514" s="246"/>
      <c r="C514" s="333" t="s">
        <v>194</v>
      </c>
      <c r="D514" s="333"/>
      <c r="E514" s="333"/>
      <c r="F514" s="215"/>
      <c r="G514" s="216"/>
      <c r="H514" s="216"/>
      <c r="I514" s="216"/>
      <c r="J514" s="219"/>
      <c r="K514" s="216"/>
      <c r="L514" s="247">
        <v>10.130000000000001</v>
      </c>
      <c r="M514" s="239"/>
      <c r="N514" s="251">
        <v>88.64</v>
      </c>
      <c r="AF514" s="211"/>
      <c r="AG514" s="212"/>
      <c r="AH514" s="212"/>
      <c r="AN514" s="212" t="s">
        <v>194</v>
      </c>
      <c r="AP514" s="212"/>
      <c r="AR514" s="212"/>
    </row>
    <row r="515" spans="1:44" s="175" customFormat="1" ht="15" x14ac:dyDescent="0.25">
      <c r="A515" s="213" t="s">
        <v>497</v>
      </c>
      <c r="B515" s="214" t="s">
        <v>498</v>
      </c>
      <c r="C515" s="333" t="s">
        <v>499</v>
      </c>
      <c r="D515" s="333"/>
      <c r="E515" s="333"/>
      <c r="F515" s="215" t="s">
        <v>500</v>
      </c>
      <c r="G515" s="216">
        <v>0.16</v>
      </c>
      <c r="H515" s="217">
        <v>1</v>
      </c>
      <c r="I515" s="218">
        <v>0.16</v>
      </c>
      <c r="J515" s="247">
        <v>28.18</v>
      </c>
      <c r="K515" s="216"/>
      <c r="L515" s="247">
        <v>4.51</v>
      </c>
      <c r="M515" s="218">
        <v>8.75</v>
      </c>
      <c r="N515" s="251">
        <v>39.46</v>
      </c>
      <c r="AF515" s="211"/>
      <c r="AG515" s="212"/>
      <c r="AH515" s="212" t="s">
        <v>499</v>
      </c>
      <c r="AN515" s="212"/>
      <c r="AP515" s="212"/>
      <c r="AR515" s="212"/>
    </row>
    <row r="516" spans="1:44" s="175" customFormat="1" ht="15" x14ac:dyDescent="0.25">
      <c r="A516" s="221"/>
      <c r="B516" s="222"/>
      <c r="C516" s="332" t="s">
        <v>501</v>
      </c>
      <c r="D516" s="332"/>
      <c r="E516" s="332"/>
      <c r="F516" s="332"/>
      <c r="G516" s="332"/>
      <c r="H516" s="332"/>
      <c r="I516" s="332"/>
      <c r="J516" s="332"/>
      <c r="K516" s="332"/>
      <c r="L516" s="332"/>
      <c r="M516" s="332"/>
      <c r="N516" s="334"/>
      <c r="AF516" s="211"/>
      <c r="AG516" s="212"/>
      <c r="AH516" s="212"/>
      <c r="AI516" s="223" t="s">
        <v>501</v>
      </c>
      <c r="AN516" s="212"/>
      <c r="AP516" s="212"/>
      <c r="AR516" s="212"/>
    </row>
    <row r="517" spans="1:44" s="175" customFormat="1" ht="15" x14ac:dyDescent="0.25">
      <c r="A517" s="245"/>
      <c r="B517" s="246"/>
      <c r="C517" s="333" t="s">
        <v>194</v>
      </c>
      <c r="D517" s="333"/>
      <c r="E517" s="333"/>
      <c r="F517" s="215"/>
      <c r="G517" s="216"/>
      <c r="H517" s="216"/>
      <c r="I517" s="216"/>
      <c r="J517" s="219"/>
      <c r="K517" s="216"/>
      <c r="L517" s="247">
        <v>4.51</v>
      </c>
      <c r="M517" s="239"/>
      <c r="N517" s="251">
        <v>39.46</v>
      </c>
      <c r="AF517" s="211"/>
      <c r="AG517" s="212"/>
      <c r="AH517" s="212"/>
      <c r="AN517" s="212" t="s">
        <v>194</v>
      </c>
      <c r="AP517" s="212"/>
      <c r="AR517" s="212"/>
    </row>
    <row r="518" spans="1:44" s="175" customFormat="1" ht="33.75" x14ac:dyDescent="0.25">
      <c r="A518" s="213" t="s">
        <v>502</v>
      </c>
      <c r="B518" s="214" t="s">
        <v>503</v>
      </c>
      <c r="C518" s="333" t="s">
        <v>504</v>
      </c>
      <c r="D518" s="333"/>
      <c r="E518" s="333"/>
      <c r="F518" s="215" t="s">
        <v>505</v>
      </c>
      <c r="G518" s="216">
        <v>0.28000000000000003</v>
      </c>
      <c r="H518" s="217">
        <v>1</v>
      </c>
      <c r="I518" s="218">
        <v>0.28000000000000003</v>
      </c>
      <c r="J518" s="219"/>
      <c r="K518" s="216"/>
      <c r="L518" s="219"/>
      <c r="M518" s="216"/>
      <c r="N518" s="220"/>
      <c r="AF518" s="211"/>
      <c r="AG518" s="212"/>
      <c r="AH518" s="212" t="s">
        <v>504</v>
      </c>
      <c r="AN518" s="212"/>
      <c r="AP518" s="212"/>
      <c r="AR518" s="212"/>
    </row>
    <row r="519" spans="1:44" s="175" customFormat="1" ht="15" x14ac:dyDescent="0.25">
      <c r="A519" s="221"/>
      <c r="B519" s="222"/>
      <c r="C519" s="332" t="s">
        <v>506</v>
      </c>
      <c r="D519" s="332"/>
      <c r="E519" s="332"/>
      <c r="F519" s="332"/>
      <c r="G519" s="332"/>
      <c r="H519" s="332"/>
      <c r="I519" s="332"/>
      <c r="J519" s="332"/>
      <c r="K519" s="332"/>
      <c r="L519" s="332"/>
      <c r="M519" s="332"/>
      <c r="N519" s="334"/>
      <c r="AF519" s="211"/>
      <c r="AG519" s="212"/>
      <c r="AH519" s="212"/>
      <c r="AI519" s="223" t="s">
        <v>506</v>
      </c>
      <c r="AN519" s="212"/>
      <c r="AP519" s="212"/>
      <c r="AR519" s="212"/>
    </row>
    <row r="520" spans="1:44" s="175" customFormat="1" ht="68.25" x14ac:dyDescent="0.25">
      <c r="A520" s="224"/>
      <c r="B520" s="225" t="s">
        <v>175</v>
      </c>
      <c r="C520" s="328" t="s">
        <v>176</v>
      </c>
      <c r="D520" s="328"/>
      <c r="E520" s="328"/>
      <c r="F520" s="328"/>
      <c r="G520" s="328"/>
      <c r="H520" s="328"/>
      <c r="I520" s="328"/>
      <c r="J520" s="328"/>
      <c r="K520" s="328"/>
      <c r="L520" s="328"/>
      <c r="M520" s="328"/>
      <c r="N520" s="336"/>
      <c r="AF520" s="211"/>
      <c r="AG520" s="212"/>
      <c r="AH520" s="212"/>
      <c r="AJ520" s="223" t="s">
        <v>176</v>
      </c>
      <c r="AN520" s="212"/>
      <c r="AP520" s="212"/>
      <c r="AR520" s="212"/>
    </row>
    <row r="521" spans="1:44" s="175" customFormat="1" ht="15" x14ac:dyDescent="0.25">
      <c r="A521" s="226"/>
      <c r="B521" s="225" t="s">
        <v>62</v>
      </c>
      <c r="C521" s="332" t="s">
        <v>177</v>
      </c>
      <c r="D521" s="332"/>
      <c r="E521" s="332"/>
      <c r="F521" s="227"/>
      <c r="G521" s="228"/>
      <c r="H521" s="228"/>
      <c r="I521" s="228"/>
      <c r="J521" s="229">
        <v>20.07</v>
      </c>
      <c r="K521" s="230">
        <v>1.1499999999999999</v>
      </c>
      <c r="L521" s="229">
        <v>6.46</v>
      </c>
      <c r="M521" s="230">
        <v>46.99</v>
      </c>
      <c r="N521" s="233">
        <v>303.56</v>
      </c>
      <c r="AF521" s="211"/>
      <c r="AG521" s="212"/>
      <c r="AH521" s="212"/>
      <c r="AK521" s="223" t="s">
        <v>177</v>
      </c>
      <c r="AN521" s="212"/>
      <c r="AP521" s="212"/>
      <c r="AR521" s="212"/>
    </row>
    <row r="522" spans="1:44" s="175" customFormat="1" ht="15" x14ac:dyDescent="0.25">
      <c r="A522" s="234"/>
      <c r="B522" s="225"/>
      <c r="C522" s="332" t="s">
        <v>184</v>
      </c>
      <c r="D522" s="332"/>
      <c r="E522" s="332"/>
      <c r="F522" s="227" t="s">
        <v>185</v>
      </c>
      <c r="G522" s="230">
        <v>1.81</v>
      </c>
      <c r="H522" s="230">
        <v>1.1499999999999999</v>
      </c>
      <c r="I522" s="235">
        <v>0.58282</v>
      </c>
      <c r="J522" s="236"/>
      <c r="K522" s="228"/>
      <c r="L522" s="236"/>
      <c r="M522" s="228"/>
      <c r="N522" s="237"/>
      <c r="AF522" s="211"/>
      <c r="AG522" s="212"/>
      <c r="AH522" s="212"/>
      <c r="AL522" s="223" t="s">
        <v>184</v>
      </c>
      <c r="AN522" s="212"/>
      <c r="AP522" s="212"/>
      <c r="AR522" s="212"/>
    </row>
    <row r="523" spans="1:44" s="175" customFormat="1" ht="15" x14ac:dyDescent="0.25">
      <c r="A523" s="226"/>
      <c r="B523" s="225"/>
      <c r="C523" s="335" t="s">
        <v>187</v>
      </c>
      <c r="D523" s="335"/>
      <c r="E523" s="335"/>
      <c r="F523" s="238"/>
      <c r="G523" s="239"/>
      <c r="H523" s="239"/>
      <c r="I523" s="239"/>
      <c r="J523" s="241">
        <v>20.07</v>
      </c>
      <c r="K523" s="239"/>
      <c r="L523" s="241">
        <v>6.46</v>
      </c>
      <c r="M523" s="239"/>
      <c r="N523" s="254">
        <v>303.56</v>
      </c>
      <c r="AF523" s="211"/>
      <c r="AG523" s="212"/>
      <c r="AH523" s="212"/>
      <c r="AM523" s="223" t="s">
        <v>187</v>
      </c>
      <c r="AN523" s="212"/>
      <c r="AP523" s="212"/>
      <c r="AR523" s="212"/>
    </row>
    <row r="524" spans="1:44" s="175" customFormat="1" ht="15" x14ac:dyDescent="0.25">
      <c r="A524" s="234"/>
      <c r="B524" s="225"/>
      <c r="C524" s="332" t="s">
        <v>188</v>
      </c>
      <c r="D524" s="332"/>
      <c r="E524" s="332"/>
      <c r="F524" s="227"/>
      <c r="G524" s="228"/>
      <c r="H524" s="228"/>
      <c r="I524" s="228"/>
      <c r="J524" s="236"/>
      <c r="K524" s="228"/>
      <c r="L524" s="229">
        <v>6.46</v>
      </c>
      <c r="M524" s="228"/>
      <c r="N524" s="233">
        <v>303.56</v>
      </c>
      <c r="AF524" s="211"/>
      <c r="AG524" s="212"/>
      <c r="AH524" s="212"/>
      <c r="AL524" s="223" t="s">
        <v>188</v>
      </c>
      <c r="AN524" s="212"/>
      <c r="AP524" s="212"/>
      <c r="AR524" s="212"/>
    </row>
    <row r="525" spans="1:44" s="175" customFormat="1" ht="45.75" x14ac:dyDescent="0.25">
      <c r="A525" s="234"/>
      <c r="B525" s="225" t="s">
        <v>429</v>
      </c>
      <c r="C525" s="332" t="s">
        <v>430</v>
      </c>
      <c r="D525" s="332"/>
      <c r="E525" s="332"/>
      <c r="F525" s="227" t="s">
        <v>191</v>
      </c>
      <c r="G525" s="243">
        <v>103</v>
      </c>
      <c r="H525" s="228"/>
      <c r="I525" s="243">
        <v>103</v>
      </c>
      <c r="J525" s="236"/>
      <c r="K525" s="228"/>
      <c r="L525" s="229">
        <v>6.65</v>
      </c>
      <c r="M525" s="228"/>
      <c r="N525" s="233">
        <v>312.67</v>
      </c>
      <c r="AF525" s="211"/>
      <c r="AG525" s="212"/>
      <c r="AH525" s="212"/>
      <c r="AL525" s="223" t="s">
        <v>430</v>
      </c>
      <c r="AN525" s="212"/>
      <c r="AP525" s="212"/>
      <c r="AR525" s="212"/>
    </row>
    <row r="526" spans="1:44" s="175" customFormat="1" ht="45.75" x14ac:dyDescent="0.25">
      <c r="A526" s="234"/>
      <c r="B526" s="225" t="s">
        <v>431</v>
      </c>
      <c r="C526" s="332" t="s">
        <v>432</v>
      </c>
      <c r="D526" s="332"/>
      <c r="E526" s="332"/>
      <c r="F526" s="227" t="s">
        <v>191</v>
      </c>
      <c r="G526" s="243">
        <v>59</v>
      </c>
      <c r="H526" s="228"/>
      <c r="I526" s="243">
        <v>59</v>
      </c>
      <c r="J526" s="236"/>
      <c r="K526" s="228"/>
      <c r="L526" s="229">
        <v>3.81</v>
      </c>
      <c r="M526" s="228"/>
      <c r="N526" s="233">
        <v>179.1</v>
      </c>
      <c r="AF526" s="211"/>
      <c r="AG526" s="212"/>
      <c r="AH526" s="212"/>
      <c r="AL526" s="223" t="s">
        <v>432</v>
      </c>
      <c r="AN526" s="212"/>
      <c r="AP526" s="212"/>
      <c r="AR526" s="212"/>
    </row>
    <row r="527" spans="1:44" s="175" customFormat="1" ht="15" x14ac:dyDescent="0.25">
      <c r="A527" s="245"/>
      <c r="B527" s="246"/>
      <c r="C527" s="333" t="s">
        <v>194</v>
      </c>
      <c r="D527" s="333"/>
      <c r="E527" s="333"/>
      <c r="F527" s="215"/>
      <c r="G527" s="216"/>
      <c r="H527" s="216"/>
      <c r="I527" s="216"/>
      <c r="J527" s="219"/>
      <c r="K527" s="216"/>
      <c r="L527" s="247">
        <v>16.920000000000002</v>
      </c>
      <c r="M527" s="239"/>
      <c r="N527" s="251">
        <v>795.33</v>
      </c>
      <c r="AF527" s="211"/>
      <c r="AG527" s="212"/>
      <c r="AH527" s="212"/>
      <c r="AN527" s="212" t="s">
        <v>194</v>
      </c>
      <c r="AP527" s="212"/>
      <c r="AR527" s="212"/>
    </row>
    <row r="528" spans="1:44" s="175" customFormat="1" ht="45" x14ac:dyDescent="0.25">
      <c r="A528" s="213" t="s">
        <v>507</v>
      </c>
      <c r="B528" s="214" t="s">
        <v>425</v>
      </c>
      <c r="C528" s="333" t="s">
        <v>508</v>
      </c>
      <c r="D528" s="333"/>
      <c r="E528" s="333"/>
      <c r="F528" s="215" t="s">
        <v>427</v>
      </c>
      <c r="G528" s="216">
        <v>0.14369999999999999</v>
      </c>
      <c r="H528" s="217">
        <v>1</v>
      </c>
      <c r="I528" s="255">
        <v>0.14369999999999999</v>
      </c>
      <c r="J528" s="219"/>
      <c r="K528" s="216"/>
      <c r="L528" s="219"/>
      <c r="M528" s="216"/>
      <c r="N528" s="220"/>
      <c r="AF528" s="211"/>
      <c r="AG528" s="212"/>
      <c r="AH528" s="212" t="s">
        <v>508</v>
      </c>
      <c r="AN528" s="212"/>
      <c r="AP528" s="212"/>
      <c r="AR528" s="212"/>
    </row>
    <row r="529" spans="1:44" s="175" customFormat="1" ht="15" x14ac:dyDescent="0.25">
      <c r="A529" s="221"/>
      <c r="B529" s="222"/>
      <c r="C529" s="332" t="s">
        <v>509</v>
      </c>
      <c r="D529" s="332"/>
      <c r="E529" s="332"/>
      <c r="F529" s="332"/>
      <c r="G529" s="332"/>
      <c r="H529" s="332"/>
      <c r="I529" s="332"/>
      <c r="J529" s="332"/>
      <c r="K529" s="332"/>
      <c r="L529" s="332"/>
      <c r="M529" s="332"/>
      <c r="N529" s="334"/>
      <c r="AF529" s="211"/>
      <c r="AG529" s="212"/>
      <c r="AH529" s="212"/>
      <c r="AI529" s="223" t="s">
        <v>509</v>
      </c>
      <c r="AN529" s="212"/>
      <c r="AP529" s="212"/>
      <c r="AR529" s="212"/>
    </row>
    <row r="530" spans="1:44" s="175" customFormat="1" ht="68.25" x14ac:dyDescent="0.25">
      <c r="A530" s="224"/>
      <c r="B530" s="225" t="s">
        <v>175</v>
      </c>
      <c r="C530" s="328" t="s">
        <v>176</v>
      </c>
      <c r="D530" s="328"/>
      <c r="E530" s="328"/>
      <c r="F530" s="328"/>
      <c r="G530" s="328"/>
      <c r="H530" s="328"/>
      <c r="I530" s="328"/>
      <c r="J530" s="328"/>
      <c r="K530" s="328"/>
      <c r="L530" s="328"/>
      <c r="M530" s="328"/>
      <c r="N530" s="336"/>
      <c r="AF530" s="211"/>
      <c r="AG530" s="212"/>
      <c r="AH530" s="212"/>
      <c r="AJ530" s="223" t="s">
        <v>176</v>
      </c>
      <c r="AN530" s="212"/>
      <c r="AP530" s="212"/>
      <c r="AR530" s="212"/>
    </row>
    <row r="531" spans="1:44" s="175" customFormat="1" ht="15" x14ac:dyDescent="0.25">
      <c r="A531" s="226"/>
      <c r="B531" s="225" t="s">
        <v>62</v>
      </c>
      <c r="C531" s="332" t="s">
        <v>177</v>
      </c>
      <c r="D531" s="332"/>
      <c r="E531" s="332"/>
      <c r="F531" s="227"/>
      <c r="G531" s="228"/>
      <c r="H531" s="228"/>
      <c r="I531" s="228"/>
      <c r="J531" s="229">
        <v>777.45</v>
      </c>
      <c r="K531" s="230">
        <v>1.1499999999999999</v>
      </c>
      <c r="L531" s="229">
        <v>128.47999999999999</v>
      </c>
      <c r="M531" s="230">
        <v>46.99</v>
      </c>
      <c r="N531" s="231">
        <v>6037.28</v>
      </c>
      <c r="AF531" s="211"/>
      <c r="AG531" s="212"/>
      <c r="AH531" s="212"/>
      <c r="AK531" s="223" t="s">
        <v>177</v>
      </c>
      <c r="AN531" s="212"/>
      <c r="AP531" s="212"/>
      <c r="AR531" s="212"/>
    </row>
    <row r="532" spans="1:44" s="175" customFormat="1" ht="15" x14ac:dyDescent="0.25">
      <c r="A532" s="226"/>
      <c r="B532" s="225" t="s">
        <v>178</v>
      </c>
      <c r="C532" s="332" t="s">
        <v>179</v>
      </c>
      <c r="D532" s="332"/>
      <c r="E532" s="332"/>
      <c r="F532" s="227"/>
      <c r="G532" s="228"/>
      <c r="H532" s="228"/>
      <c r="I532" s="228"/>
      <c r="J532" s="229">
        <v>119.74</v>
      </c>
      <c r="K532" s="230">
        <v>1.1499999999999999</v>
      </c>
      <c r="L532" s="229">
        <v>19.79</v>
      </c>
      <c r="M532" s="230">
        <v>14.01</v>
      </c>
      <c r="N532" s="233">
        <v>277.26</v>
      </c>
      <c r="AF532" s="211"/>
      <c r="AG532" s="212"/>
      <c r="AH532" s="212"/>
      <c r="AK532" s="223" t="s">
        <v>179</v>
      </c>
      <c r="AN532" s="212"/>
      <c r="AP532" s="212"/>
      <c r="AR532" s="212"/>
    </row>
    <row r="533" spans="1:44" s="175" customFormat="1" ht="15" x14ac:dyDescent="0.25">
      <c r="A533" s="226"/>
      <c r="B533" s="225" t="s">
        <v>180</v>
      </c>
      <c r="C533" s="332" t="s">
        <v>181</v>
      </c>
      <c r="D533" s="332"/>
      <c r="E533" s="332"/>
      <c r="F533" s="227"/>
      <c r="G533" s="228"/>
      <c r="H533" s="228"/>
      <c r="I533" s="228"/>
      <c r="J533" s="229">
        <v>7.54</v>
      </c>
      <c r="K533" s="230">
        <v>1.1499999999999999</v>
      </c>
      <c r="L533" s="229">
        <v>1.25</v>
      </c>
      <c r="M533" s="230">
        <v>46.99</v>
      </c>
      <c r="N533" s="233">
        <v>58.74</v>
      </c>
      <c r="AF533" s="211"/>
      <c r="AG533" s="212"/>
      <c r="AH533" s="212"/>
      <c r="AK533" s="223" t="s">
        <v>181</v>
      </c>
      <c r="AN533" s="212"/>
      <c r="AP533" s="212"/>
      <c r="AR533" s="212"/>
    </row>
    <row r="534" spans="1:44" s="175" customFormat="1" ht="15" x14ac:dyDescent="0.25">
      <c r="A534" s="226"/>
      <c r="B534" s="225" t="s">
        <v>182</v>
      </c>
      <c r="C534" s="332" t="s">
        <v>183</v>
      </c>
      <c r="D534" s="332"/>
      <c r="E534" s="332"/>
      <c r="F534" s="227"/>
      <c r="G534" s="228"/>
      <c r="H534" s="228"/>
      <c r="I534" s="228"/>
      <c r="J534" s="229">
        <v>84</v>
      </c>
      <c r="K534" s="228"/>
      <c r="L534" s="229">
        <v>12.07</v>
      </c>
      <c r="M534" s="230">
        <v>8.75</v>
      </c>
      <c r="N534" s="233">
        <v>105.61</v>
      </c>
      <c r="AF534" s="211"/>
      <c r="AG534" s="212"/>
      <c r="AH534" s="212"/>
      <c r="AK534" s="223" t="s">
        <v>183</v>
      </c>
      <c r="AN534" s="212"/>
      <c r="AP534" s="212"/>
      <c r="AR534" s="212"/>
    </row>
    <row r="535" spans="1:44" s="175" customFormat="1" ht="15" x14ac:dyDescent="0.25">
      <c r="A535" s="234"/>
      <c r="B535" s="225"/>
      <c r="C535" s="332" t="s">
        <v>184</v>
      </c>
      <c r="D535" s="332"/>
      <c r="E535" s="332"/>
      <c r="F535" s="227" t="s">
        <v>185</v>
      </c>
      <c r="G535" s="230">
        <v>84.69</v>
      </c>
      <c r="H535" s="230">
        <v>1.1499999999999999</v>
      </c>
      <c r="I535" s="253">
        <v>13.995445999999999</v>
      </c>
      <c r="J535" s="236"/>
      <c r="K535" s="228"/>
      <c r="L535" s="236"/>
      <c r="M535" s="228"/>
      <c r="N535" s="237"/>
      <c r="AF535" s="211"/>
      <c r="AG535" s="212"/>
      <c r="AH535" s="212"/>
      <c r="AL535" s="223" t="s">
        <v>184</v>
      </c>
      <c r="AN535" s="212"/>
      <c r="AP535" s="212"/>
      <c r="AR535" s="212"/>
    </row>
    <row r="536" spans="1:44" s="175" customFormat="1" ht="15" x14ac:dyDescent="0.25">
      <c r="A536" s="234"/>
      <c r="B536" s="225"/>
      <c r="C536" s="332" t="s">
        <v>186</v>
      </c>
      <c r="D536" s="332"/>
      <c r="E536" s="332"/>
      <c r="F536" s="227" t="s">
        <v>185</v>
      </c>
      <c r="G536" s="230">
        <v>0.65</v>
      </c>
      <c r="H536" s="230">
        <v>1.1499999999999999</v>
      </c>
      <c r="I536" s="256">
        <v>0.10741580000000001</v>
      </c>
      <c r="J536" s="236"/>
      <c r="K536" s="228"/>
      <c r="L536" s="236"/>
      <c r="M536" s="228"/>
      <c r="N536" s="237"/>
      <c r="AF536" s="211"/>
      <c r="AG536" s="212"/>
      <c r="AH536" s="212"/>
      <c r="AL536" s="223" t="s">
        <v>186</v>
      </c>
      <c r="AN536" s="212"/>
      <c r="AP536" s="212"/>
      <c r="AR536" s="212"/>
    </row>
    <row r="537" spans="1:44" s="175" customFormat="1" ht="15" x14ac:dyDescent="0.25">
      <c r="A537" s="226"/>
      <c r="B537" s="225"/>
      <c r="C537" s="335" t="s">
        <v>187</v>
      </c>
      <c r="D537" s="335"/>
      <c r="E537" s="335"/>
      <c r="F537" s="238"/>
      <c r="G537" s="239"/>
      <c r="H537" s="239"/>
      <c r="I537" s="239"/>
      <c r="J537" s="241">
        <v>981.19</v>
      </c>
      <c r="K537" s="239"/>
      <c r="L537" s="241">
        <v>160.34</v>
      </c>
      <c r="M537" s="239"/>
      <c r="N537" s="242">
        <v>6420.15</v>
      </c>
      <c r="AF537" s="211"/>
      <c r="AG537" s="212"/>
      <c r="AH537" s="212"/>
      <c r="AM537" s="223" t="s">
        <v>187</v>
      </c>
      <c r="AN537" s="212"/>
      <c r="AP537" s="212"/>
      <c r="AR537" s="212"/>
    </row>
    <row r="538" spans="1:44" s="175" customFormat="1" ht="15" x14ac:dyDescent="0.25">
      <c r="A538" s="234"/>
      <c r="B538" s="225"/>
      <c r="C538" s="332" t="s">
        <v>188</v>
      </c>
      <c r="D538" s="332"/>
      <c r="E538" s="332"/>
      <c r="F538" s="227"/>
      <c r="G538" s="228"/>
      <c r="H538" s="228"/>
      <c r="I538" s="228"/>
      <c r="J538" s="236"/>
      <c r="K538" s="228"/>
      <c r="L538" s="229">
        <v>129.72999999999999</v>
      </c>
      <c r="M538" s="228"/>
      <c r="N538" s="231">
        <v>6096.02</v>
      </c>
      <c r="AF538" s="211"/>
      <c r="AG538" s="212"/>
      <c r="AH538" s="212"/>
      <c r="AL538" s="223" t="s">
        <v>188</v>
      </c>
      <c r="AN538" s="212"/>
      <c r="AP538" s="212"/>
      <c r="AR538" s="212"/>
    </row>
    <row r="539" spans="1:44" s="175" customFormat="1" ht="45.75" x14ac:dyDescent="0.25">
      <c r="A539" s="234"/>
      <c r="B539" s="225" t="s">
        <v>429</v>
      </c>
      <c r="C539" s="332" t="s">
        <v>430</v>
      </c>
      <c r="D539" s="332"/>
      <c r="E539" s="332"/>
      <c r="F539" s="227" t="s">
        <v>191</v>
      </c>
      <c r="G539" s="243">
        <v>103</v>
      </c>
      <c r="H539" s="228"/>
      <c r="I539" s="243">
        <v>103</v>
      </c>
      <c r="J539" s="236"/>
      <c r="K539" s="228"/>
      <c r="L539" s="229">
        <v>133.62</v>
      </c>
      <c r="M539" s="228"/>
      <c r="N539" s="231">
        <v>6278.9</v>
      </c>
      <c r="AF539" s="211"/>
      <c r="AG539" s="212"/>
      <c r="AH539" s="212"/>
      <c r="AL539" s="223" t="s">
        <v>430</v>
      </c>
      <c r="AN539" s="212"/>
      <c r="AP539" s="212"/>
      <c r="AR539" s="212"/>
    </row>
    <row r="540" spans="1:44" s="175" customFormat="1" ht="45.75" x14ac:dyDescent="0.25">
      <c r="A540" s="234"/>
      <c r="B540" s="225" t="s">
        <v>431</v>
      </c>
      <c r="C540" s="332" t="s">
        <v>432</v>
      </c>
      <c r="D540" s="332"/>
      <c r="E540" s="332"/>
      <c r="F540" s="227" t="s">
        <v>191</v>
      </c>
      <c r="G540" s="243">
        <v>59</v>
      </c>
      <c r="H540" s="228"/>
      <c r="I540" s="243">
        <v>59</v>
      </c>
      <c r="J540" s="236"/>
      <c r="K540" s="228"/>
      <c r="L540" s="229">
        <v>76.540000000000006</v>
      </c>
      <c r="M540" s="228"/>
      <c r="N540" s="231">
        <v>3596.65</v>
      </c>
      <c r="AF540" s="211"/>
      <c r="AG540" s="212"/>
      <c r="AH540" s="212"/>
      <c r="AL540" s="223" t="s">
        <v>432</v>
      </c>
      <c r="AN540" s="212"/>
      <c r="AP540" s="212"/>
      <c r="AR540" s="212"/>
    </row>
    <row r="541" spans="1:44" s="175" customFormat="1" ht="15" x14ac:dyDescent="0.25">
      <c r="A541" s="245"/>
      <c r="B541" s="246"/>
      <c r="C541" s="333" t="s">
        <v>194</v>
      </c>
      <c r="D541" s="333"/>
      <c r="E541" s="333"/>
      <c r="F541" s="215"/>
      <c r="G541" s="216"/>
      <c r="H541" s="216"/>
      <c r="I541" s="216"/>
      <c r="J541" s="219"/>
      <c r="K541" s="216"/>
      <c r="L541" s="247">
        <v>370.5</v>
      </c>
      <c r="M541" s="239"/>
      <c r="N541" s="248">
        <v>16295.7</v>
      </c>
      <c r="AF541" s="211"/>
      <c r="AG541" s="212"/>
      <c r="AH541" s="212"/>
      <c r="AN541" s="212" t="s">
        <v>194</v>
      </c>
      <c r="AP541" s="212"/>
      <c r="AR541" s="212"/>
    </row>
    <row r="542" spans="1:44" s="175" customFormat="1" ht="23.25" x14ac:dyDescent="0.25">
      <c r="A542" s="213" t="s">
        <v>510</v>
      </c>
      <c r="B542" s="214" t="s">
        <v>487</v>
      </c>
      <c r="C542" s="333" t="s">
        <v>488</v>
      </c>
      <c r="D542" s="333"/>
      <c r="E542" s="333"/>
      <c r="F542" s="215" t="s">
        <v>58</v>
      </c>
      <c r="G542" s="216">
        <v>0.14369999999999999</v>
      </c>
      <c r="H542" s="217">
        <v>1</v>
      </c>
      <c r="I542" s="255">
        <v>0.14369999999999999</v>
      </c>
      <c r="J542" s="250">
        <v>6353.56</v>
      </c>
      <c r="K542" s="216"/>
      <c r="L542" s="247">
        <v>913.01</v>
      </c>
      <c r="M542" s="218">
        <v>8.75</v>
      </c>
      <c r="N542" s="248">
        <v>7988.84</v>
      </c>
      <c r="AF542" s="211"/>
      <c r="AG542" s="212"/>
      <c r="AH542" s="212" t="s">
        <v>488</v>
      </c>
      <c r="AN542" s="212"/>
      <c r="AP542" s="212"/>
      <c r="AR542" s="212"/>
    </row>
    <row r="543" spans="1:44" s="175" customFormat="1" ht="15" x14ac:dyDescent="0.25">
      <c r="A543" s="221"/>
      <c r="B543" s="222"/>
      <c r="C543" s="332" t="s">
        <v>509</v>
      </c>
      <c r="D543" s="332"/>
      <c r="E543" s="332"/>
      <c r="F543" s="332"/>
      <c r="G543" s="332"/>
      <c r="H543" s="332"/>
      <c r="I543" s="332"/>
      <c r="J543" s="332"/>
      <c r="K543" s="332"/>
      <c r="L543" s="332"/>
      <c r="M543" s="332"/>
      <c r="N543" s="334"/>
      <c r="AF543" s="211"/>
      <c r="AG543" s="212"/>
      <c r="AH543" s="212"/>
      <c r="AI543" s="223" t="s">
        <v>509</v>
      </c>
      <c r="AN543" s="212"/>
      <c r="AP543" s="212"/>
      <c r="AR543" s="212"/>
    </row>
    <row r="544" spans="1:44" s="175" customFormat="1" ht="15" x14ac:dyDescent="0.25">
      <c r="A544" s="245"/>
      <c r="B544" s="246"/>
      <c r="C544" s="333" t="s">
        <v>194</v>
      </c>
      <c r="D544" s="333"/>
      <c r="E544" s="333"/>
      <c r="F544" s="215"/>
      <c r="G544" s="216"/>
      <c r="H544" s="216"/>
      <c r="I544" s="216"/>
      <c r="J544" s="219"/>
      <c r="K544" s="216"/>
      <c r="L544" s="247">
        <v>913.01</v>
      </c>
      <c r="M544" s="239"/>
      <c r="N544" s="248">
        <v>7988.84</v>
      </c>
      <c r="AF544" s="211"/>
      <c r="AG544" s="212"/>
      <c r="AH544" s="212"/>
      <c r="AN544" s="212" t="s">
        <v>194</v>
      </c>
      <c r="AP544" s="212"/>
      <c r="AR544" s="212"/>
    </row>
    <row r="545" spans="1:44" s="175" customFormat="1" ht="23.25" x14ac:dyDescent="0.25">
      <c r="A545" s="213" t="s">
        <v>511</v>
      </c>
      <c r="B545" s="214" t="s">
        <v>512</v>
      </c>
      <c r="C545" s="333" t="s">
        <v>513</v>
      </c>
      <c r="D545" s="333"/>
      <c r="E545" s="333"/>
      <c r="F545" s="215" t="s">
        <v>329</v>
      </c>
      <c r="G545" s="216">
        <v>0.16500000000000001</v>
      </c>
      <c r="H545" s="217">
        <v>1</v>
      </c>
      <c r="I545" s="249">
        <v>0.16500000000000001</v>
      </c>
      <c r="J545" s="219"/>
      <c r="K545" s="216"/>
      <c r="L545" s="219"/>
      <c r="M545" s="216"/>
      <c r="N545" s="220"/>
      <c r="AF545" s="211"/>
      <c r="AG545" s="212"/>
      <c r="AH545" s="212" t="s">
        <v>513</v>
      </c>
      <c r="AN545" s="212"/>
      <c r="AP545" s="212"/>
      <c r="AR545" s="212"/>
    </row>
    <row r="546" spans="1:44" s="175" customFormat="1" ht="15" x14ac:dyDescent="0.25">
      <c r="A546" s="221"/>
      <c r="B546" s="222"/>
      <c r="C546" s="332" t="s">
        <v>514</v>
      </c>
      <c r="D546" s="332"/>
      <c r="E546" s="332"/>
      <c r="F546" s="332"/>
      <c r="G546" s="332"/>
      <c r="H546" s="332"/>
      <c r="I546" s="332"/>
      <c r="J546" s="332"/>
      <c r="K546" s="332"/>
      <c r="L546" s="332"/>
      <c r="M546" s="332"/>
      <c r="N546" s="334"/>
      <c r="AF546" s="211"/>
      <c r="AG546" s="212"/>
      <c r="AH546" s="212"/>
      <c r="AI546" s="223" t="s">
        <v>514</v>
      </c>
      <c r="AN546" s="212"/>
      <c r="AP546" s="212"/>
      <c r="AR546" s="212"/>
    </row>
    <row r="547" spans="1:44" s="175" customFormat="1" ht="23.25" x14ac:dyDescent="0.25">
      <c r="A547" s="224"/>
      <c r="B547" s="225" t="s">
        <v>228</v>
      </c>
      <c r="C547" s="328" t="s">
        <v>229</v>
      </c>
      <c r="D547" s="328"/>
      <c r="E547" s="328"/>
      <c r="F547" s="328"/>
      <c r="G547" s="328"/>
      <c r="H547" s="328"/>
      <c r="I547" s="328"/>
      <c r="J547" s="328"/>
      <c r="K547" s="328"/>
      <c r="L547" s="328"/>
      <c r="M547" s="328"/>
      <c r="N547" s="336"/>
      <c r="AF547" s="211"/>
      <c r="AG547" s="212"/>
      <c r="AH547" s="212"/>
      <c r="AJ547" s="223" t="s">
        <v>229</v>
      </c>
      <c r="AN547" s="212"/>
      <c r="AP547" s="212"/>
      <c r="AR547" s="212"/>
    </row>
    <row r="548" spans="1:44" s="175" customFormat="1" ht="68.25" x14ac:dyDescent="0.25">
      <c r="A548" s="224"/>
      <c r="B548" s="225" t="s">
        <v>175</v>
      </c>
      <c r="C548" s="328" t="s">
        <v>176</v>
      </c>
      <c r="D548" s="328"/>
      <c r="E548" s="328"/>
      <c r="F548" s="328"/>
      <c r="G548" s="328"/>
      <c r="H548" s="328"/>
      <c r="I548" s="328"/>
      <c r="J548" s="328"/>
      <c r="K548" s="328"/>
      <c r="L548" s="328"/>
      <c r="M548" s="328"/>
      <c r="N548" s="336"/>
      <c r="AF548" s="211"/>
      <c r="AG548" s="212"/>
      <c r="AH548" s="212"/>
      <c r="AJ548" s="223" t="s">
        <v>176</v>
      </c>
      <c r="AN548" s="212"/>
      <c r="AP548" s="212"/>
      <c r="AR548" s="212"/>
    </row>
    <row r="549" spans="1:44" s="175" customFormat="1" ht="15" x14ac:dyDescent="0.25">
      <c r="A549" s="226"/>
      <c r="B549" s="225" t="s">
        <v>62</v>
      </c>
      <c r="C549" s="332" t="s">
        <v>177</v>
      </c>
      <c r="D549" s="332"/>
      <c r="E549" s="332"/>
      <c r="F549" s="227"/>
      <c r="G549" s="228"/>
      <c r="H549" s="228"/>
      <c r="I549" s="228"/>
      <c r="J549" s="229">
        <v>42.78</v>
      </c>
      <c r="K549" s="257">
        <v>1.3225</v>
      </c>
      <c r="L549" s="229">
        <v>9.34</v>
      </c>
      <c r="M549" s="230">
        <v>46.99</v>
      </c>
      <c r="N549" s="233">
        <v>438.89</v>
      </c>
      <c r="AF549" s="211"/>
      <c r="AG549" s="212"/>
      <c r="AH549" s="212"/>
      <c r="AK549" s="223" t="s">
        <v>177</v>
      </c>
      <c r="AN549" s="212"/>
      <c r="AP549" s="212"/>
      <c r="AR549" s="212"/>
    </row>
    <row r="550" spans="1:44" s="175" customFormat="1" ht="15" x14ac:dyDescent="0.25">
      <c r="A550" s="226"/>
      <c r="B550" s="225" t="s">
        <v>178</v>
      </c>
      <c r="C550" s="332" t="s">
        <v>179</v>
      </c>
      <c r="D550" s="332"/>
      <c r="E550" s="332"/>
      <c r="F550" s="227"/>
      <c r="G550" s="228"/>
      <c r="H550" s="228"/>
      <c r="I550" s="228"/>
      <c r="J550" s="229">
        <v>10.53</v>
      </c>
      <c r="K550" s="257">
        <v>1.4375</v>
      </c>
      <c r="L550" s="229">
        <v>2.5</v>
      </c>
      <c r="M550" s="230">
        <v>14.01</v>
      </c>
      <c r="N550" s="233">
        <v>35.03</v>
      </c>
      <c r="AF550" s="211"/>
      <c r="AG550" s="212"/>
      <c r="AH550" s="212"/>
      <c r="AK550" s="223" t="s">
        <v>179</v>
      </c>
      <c r="AN550" s="212"/>
      <c r="AP550" s="212"/>
      <c r="AR550" s="212"/>
    </row>
    <row r="551" spans="1:44" s="175" customFormat="1" ht="15" x14ac:dyDescent="0.25">
      <c r="A551" s="226"/>
      <c r="B551" s="225" t="s">
        <v>180</v>
      </c>
      <c r="C551" s="332" t="s">
        <v>181</v>
      </c>
      <c r="D551" s="332"/>
      <c r="E551" s="332"/>
      <c r="F551" s="227"/>
      <c r="G551" s="228"/>
      <c r="H551" s="228"/>
      <c r="I551" s="228"/>
      <c r="J551" s="229">
        <v>0.45</v>
      </c>
      <c r="K551" s="257">
        <v>1.4375</v>
      </c>
      <c r="L551" s="229">
        <v>0.11</v>
      </c>
      <c r="M551" s="230">
        <v>46.99</v>
      </c>
      <c r="N551" s="233">
        <v>5.17</v>
      </c>
      <c r="AF551" s="211"/>
      <c r="AG551" s="212"/>
      <c r="AH551" s="212"/>
      <c r="AK551" s="223" t="s">
        <v>181</v>
      </c>
      <c r="AN551" s="212"/>
      <c r="AP551" s="212"/>
      <c r="AR551" s="212"/>
    </row>
    <row r="552" spans="1:44" s="175" customFormat="1" ht="15" x14ac:dyDescent="0.25">
      <c r="A552" s="226"/>
      <c r="B552" s="225" t="s">
        <v>182</v>
      </c>
      <c r="C552" s="332" t="s">
        <v>183</v>
      </c>
      <c r="D552" s="332"/>
      <c r="E552" s="332"/>
      <c r="F552" s="227"/>
      <c r="G552" s="228"/>
      <c r="H552" s="228"/>
      <c r="I552" s="228"/>
      <c r="J552" s="229">
        <v>94.62</v>
      </c>
      <c r="K552" s="228"/>
      <c r="L552" s="229">
        <v>15.61</v>
      </c>
      <c r="M552" s="230">
        <v>8.75</v>
      </c>
      <c r="N552" s="233">
        <v>136.59</v>
      </c>
      <c r="AF552" s="211"/>
      <c r="AG552" s="212"/>
      <c r="AH552" s="212"/>
      <c r="AK552" s="223" t="s">
        <v>183</v>
      </c>
      <c r="AN552" s="212"/>
      <c r="AP552" s="212"/>
      <c r="AR552" s="212"/>
    </row>
    <row r="553" spans="1:44" s="175" customFormat="1" ht="15" x14ac:dyDescent="0.25">
      <c r="A553" s="234"/>
      <c r="B553" s="225"/>
      <c r="C553" s="332" t="s">
        <v>184</v>
      </c>
      <c r="D553" s="332"/>
      <c r="E553" s="332"/>
      <c r="F553" s="227" t="s">
        <v>185</v>
      </c>
      <c r="G553" s="230">
        <v>3.91</v>
      </c>
      <c r="H553" s="257">
        <v>1.3225</v>
      </c>
      <c r="I553" s="256">
        <v>0.85321089999999999</v>
      </c>
      <c r="J553" s="236"/>
      <c r="K553" s="228"/>
      <c r="L553" s="236"/>
      <c r="M553" s="228"/>
      <c r="N553" s="237"/>
      <c r="AF553" s="211"/>
      <c r="AG553" s="212"/>
      <c r="AH553" s="212"/>
      <c r="AL553" s="223" t="s">
        <v>184</v>
      </c>
      <c r="AN553" s="212"/>
      <c r="AP553" s="212"/>
      <c r="AR553" s="212"/>
    </row>
    <row r="554" spans="1:44" s="175" customFormat="1" ht="15" x14ac:dyDescent="0.25">
      <c r="A554" s="234"/>
      <c r="B554" s="225"/>
      <c r="C554" s="332" t="s">
        <v>186</v>
      </c>
      <c r="D554" s="332"/>
      <c r="E554" s="332"/>
      <c r="F554" s="227" t="s">
        <v>185</v>
      </c>
      <c r="G554" s="230">
        <v>0.04</v>
      </c>
      <c r="H554" s="257">
        <v>1.4375</v>
      </c>
      <c r="I554" s="256">
        <v>9.4874999999999994E-3</v>
      </c>
      <c r="J554" s="236"/>
      <c r="K554" s="228"/>
      <c r="L554" s="236"/>
      <c r="M554" s="228"/>
      <c r="N554" s="237"/>
      <c r="AF554" s="211"/>
      <c r="AG554" s="212"/>
      <c r="AH554" s="212"/>
      <c r="AL554" s="223" t="s">
        <v>186</v>
      </c>
      <c r="AN554" s="212"/>
      <c r="AP554" s="212"/>
      <c r="AR554" s="212"/>
    </row>
    <row r="555" spans="1:44" s="175" customFormat="1" ht="15" x14ac:dyDescent="0.25">
      <c r="A555" s="226"/>
      <c r="B555" s="225"/>
      <c r="C555" s="335" t="s">
        <v>187</v>
      </c>
      <c r="D555" s="335"/>
      <c r="E555" s="335"/>
      <c r="F555" s="238"/>
      <c r="G555" s="239"/>
      <c r="H555" s="239"/>
      <c r="I555" s="239"/>
      <c r="J555" s="241">
        <v>147.93</v>
      </c>
      <c r="K555" s="239"/>
      <c r="L555" s="241">
        <v>27.45</v>
      </c>
      <c r="M555" s="239"/>
      <c r="N555" s="254">
        <v>610.51</v>
      </c>
      <c r="AF555" s="211"/>
      <c r="AG555" s="212"/>
      <c r="AH555" s="212"/>
      <c r="AM555" s="223" t="s">
        <v>187</v>
      </c>
      <c r="AN555" s="212"/>
      <c r="AP555" s="212"/>
      <c r="AR555" s="212"/>
    </row>
    <row r="556" spans="1:44" s="175" customFormat="1" ht="15" x14ac:dyDescent="0.25">
      <c r="A556" s="234"/>
      <c r="B556" s="225"/>
      <c r="C556" s="332" t="s">
        <v>188</v>
      </c>
      <c r="D556" s="332"/>
      <c r="E556" s="332"/>
      <c r="F556" s="227"/>
      <c r="G556" s="228"/>
      <c r="H556" s="228"/>
      <c r="I556" s="228"/>
      <c r="J556" s="236"/>
      <c r="K556" s="228"/>
      <c r="L556" s="229">
        <v>9.4499999999999993</v>
      </c>
      <c r="M556" s="228"/>
      <c r="N556" s="233">
        <v>444.06</v>
      </c>
      <c r="AF556" s="211"/>
      <c r="AG556" s="212"/>
      <c r="AH556" s="212"/>
      <c r="AL556" s="223" t="s">
        <v>188</v>
      </c>
      <c r="AN556" s="212"/>
      <c r="AP556" s="212"/>
      <c r="AR556" s="212"/>
    </row>
    <row r="557" spans="1:44" s="175" customFormat="1" ht="23.25" x14ac:dyDescent="0.25">
      <c r="A557" s="234"/>
      <c r="B557" s="225" t="s">
        <v>515</v>
      </c>
      <c r="C557" s="332" t="s">
        <v>516</v>
      </c>
      <c r="D557" s="332"/>
      <c r="E557" s="332"/>
      <c r="F557" s="227" t="s">
        <v>191</v>
      </c>
      <c r="G557" s="243">
        <v>94</v>
      </c>
      <c r="H557" s="228"/>
      <c r="I557" s="243">
        <v>94</v>
      </c>
      <c r="J557" s="236"/>
      <c r="K557" s="228"/>
      <c r="L557" s="229">
        <v>8.8800000000000008</v>
      </c>
      <c r="M557" s="228"/>
      <c r="N557" s="233">
        <v>417.42</v>
      </c>
      <c r="AF557" s="211"/>
      <c r="AG557" s="212"/>
      <c r="AH557" s="212"/>
      <c r="AL557" s="223" t="s">
        <v>516</v>
      </c>
      <c r="AN557" s="212"/>
      <c r="AP557" s="212"/>
      <c r="AR557" s="212"/>
    </row>
    <row r="558" spans="1:44" s="175" customFormat="1" ht="45" x14ac:dyDescent="0.25">
      <c r="A558" s="234"/>
      <c r="B558" s="225" t="s">
        <v>517</v>
      </c>
      <c r="C558" s="332" t="s">
        <v>518</v>
      </c>
      <c r="D558" s="332"/>
      <c r="E558" s="332"/>
      <c r="F558" s="227" t="s">
        <v>191</v>
      </c>
      <c r="G558" s="243">
        <v>51</v>
      </c>
      <c r="H558" s="230">
        <v>0.85</v>
      </c>
      <c r="I558" s="230">
        <v>43.35</v>
      </c>
      <c r="J558" s="236"/>
      <c r="K558" s="228"/>
      <c r="L558" s="229">
        <v>4.0999999999999996</v>
      </c>
      <c r="M558" s="228"/>
      <c r="N558" s="233">
        <v>192.5</v>
      </c>
      <c r="AF558" s="211"/>
      <c r="AG558" s="212"/>
      <c r="AH558" s="212"/>
      <c r="AL558" s="223" t="s">
        <v>518</v>
      </c>
      <c r="AN558" s="212"/>
      <c r="AP558" s="212"/>
      <c r="AR558" s="212"/>
    </row>
    <row r="559" spans="1:44" s="175" customFormat="1" ht="15" x14ac:dyDescent="0.25">
      <c r="A559" s="245"/>
      <c r="B559" s="246"/>
      <c r="C559" s="333" t="s">
        <v>194</v>
      </c>
      <c r="D559" s="333"/>
      <c r="E559" s="333"/>
      <c r="F559" s="215"/>
      <c r="G559" s="216"/>
      <c r="H559" s="216"/>
      <c r="I559" s="216"/>
      <c r="J559" s="219"/>
      <c r="K559" s="216"/>
      <c r="L559" s="247">
        <v>40.43</v>
      </c>
      <c r="M559" s="239"/>
      <c r="N559" s="248">
        <v>1220.43</v>
      </c>
      <c r="AF559" s="211"/>
      <c r="AG559" s="212"/>
      <c r="AH559" s="212"/>
      <c r="AN559" s="212" t="s">
        <v>194</v>
      </c>
      <c r="AP559" s="212"/>
      <c r="AR559" s="212"/>
    </row>
    <row r="560" spans="1:44" s="175" customFormat="1" ht="15" x14ac:dyDescent="0.25">
      <c r="A560" s="337" t="s">
        <v>71</v>
      </c>
      <c r="B560" s="338"/>
      <c r="C560" s="338"/>
      <c r="D560" s="338"/>
      <c r="E560" s="338"/>
      <c r="F560" s="338"/>
      <c r="G560" s="338"/>
      <c r="H560" s="338"/>
      <c r="I560" s="338"/>
      <c r="J560" s="338"/>
      <c r="K560" s="338"/>
      <c r="L560" s="338"/>
      <c r="M560" s="338"/>
      <c r="N560" s="339"/>
      <c r="AF560" s="211"/>
      <c r="AG560" s="212" t="s">
        <v>71</v>
      </c>
      <c r="AH560" s="212"/>
      <c r="AN560" s="212"/>
      <c r="AP560" s="212"/>
      <c r="AR560" s="212"/>
    </row>
    <row r="561" spans="1:44" s="175" customFormat="1" ht="23.25" x14ac:dyDescent="0.25">
      <c r="A561" s="213" t="s">
        <v>519</v>
      </c>
      <c r="B561" s="214" t="s">
        <v>319</v>
      </c>
      <c r="C561" s="333" t="s">
        <v>320</v>
      </c>
      <c r="D561" s="333"/>
      <c r="E561" s="333"/>
      <c r="F561" s="215" t="s">
        <v>208</v>
      </c>
      <c r="G561" s="216">
        <v>6.3E-2</v>
      </c>
      <c r="H561" s="217">
        <v>1</v>
      </c>
      <c r="I561" s="249">
        <v>6.3E-2</v>
      </c>
      <c r="J561" s="219"/>
      <c r="K561" s="216"/>
      <c r="L561" s="219"/>
      <c r="M561" s="216"/>
      <c r="N561" s="220"/>
      <c r="AF561" s="211"/>
      <c r="AG561" s="212"/>
      <c r="AH561" s="212" t="s">
        <v>320</v>
      </c>
      <c r="AN561" s="212"/>
      <c r="AP561" s="212"/>
      <c r="AR561" s="212"/>
    </row>
    <row r="562" spans="1:44" s="175" customFormat="1" ht="15" x14ac:dyDescent="0.25">
      <c r="A562" s="221"/>
      <c r="B562" s="222"/>
      <c r="C562" s="332" t="s">
        <v>520</v>
      </c>
      <c r="D562" s="332"/>
      <c r="E562" s="332"/>
      <c r="F562" s="332"/>
      <c r="G562" s="332"/>
      <c r="H562" s="332"/>
      <c r="I562" s="332"/>
      <c r="J562" s="332"/>
      <c r="K562" s="332"/>
      <c r="L562" s="332"/>
      <c r="M562" s="332"/>
      <c r="N562" s="334"/>
      <c r="AF562" s="211"/>
      <c r="AG562" s="212"/>
      <c r="AH562" s="212"/>
      <c r="AI562" s="223" t="s">
        <v>520</v>
      </c>
      <c r="AN562" s="212"/>
      <c r="AP562" s="212"/>
      <c r="AR562" s="212"/>
    </row>
    <row r="563" spans="1:44" s="175" customFormat="1" ht="23.25" x14ac:dyDescent="0.25">
      <c r="A563" s="224"/>
      <c r="B563" s="225" t="s">
        <v>228</v>
      </c>
      <c r="C563" s="328" t="s">
        <v>229</v>
      </c>
      <c r="D563" s="328"/>
      <c r="E563" s="328"/>
      <c r="F563" s="328"/>
      <c r="G563" s="328"/>
      <c r="H563" s="328"/>
      <c r="I563" s="328"/>
      <c r="J563" s="328"/>
      <c r="K563" s="328"/>
      <c r="L563" s="328"/>
      <c r="M563" s="328"/>
      <c r="N563" s="336"/>
      <c r="AF563" s="211"/>
      <c r="AG563" s="212"/>
      <c r="AH563" s="212"/>
      <c r="AJ563" s="223" t="s">
        <v>229</v>
      </c>
      <c r="AN563" s="212"/>
      <c r="AP563" s="212"/>
      <c r="AR563" s="212"/>
    </row>
    <row r="564" spans="1:44" s="175" customFormat="1" ht="68.25" x14ac:dyDescent="0.25">
      <c r="A564" s="224"/>
      <c r="B564" s="225" t="s">
        <v>175</v>
      </c>
      <c r="C564" s="328" t="s">
        <v>176</v>
      </c>
      <c r="D564" s="328"/>
      <c r="E564" s="328"/>
      <c r="F564" s="328"/>
      <c r="G564" s="328"/>
      <c r="H564" s="328"/>
      <c r="I564" s="328"/>
      <c r="J564" s="328"/>
      <c r="K564" s="328"/>
      <c r="L564" s="328"/>
      <c r="M564" s="328"/>
      <c r="N564" s="336"/>
      <c r="AF564" s="211"/>
      <c r="AG564" s="212"/>
      <c r="AH564" s="212"/>
      <c r="AJ564" s="223" t="s">
        <v>176</v>
      </c>
      <c r="AN564" s="212"/>
      <c r="AP564" s="212"/>
      <c r="AR564" s="212"/>
    </row>
    <row r="565" spans="1:44" s="175" customFormat="1" ht="15" x14ac:dyDescent="0.25">
      <c r="A565" s="226"/>
      <c r="B565" s="225" t="s">
        <v>62</v>
      </c>
      <c r="C565" s="332" t="s">
        <v>177</v>
      </c>
      <c r="D565" s="332"/>
      <c r="E565" s="332"/>
      <c r="F565" s="227"/>
      <c r="G565" s="228"/>
      <c r="H565" s="228"/>
      <c r="I565" s="228"/>
      <c r="J565" s="229">
        <v>115.49</v>
      </c>
      <c r="K565" s="257">
        <v>1.3225</v>
      </c>
      <c r="L565" s="229">
        <v>9.6199999999999992</v>
      </c>
      <c r="M565" s="230">
        <v>46.99</v>
      </c>
      <c r="N565" s="233">
        <v>452.04</v>
      </c>
      <c r="AF565" s="211"/>
      <c r="AG565" s="212"/>
      <c r="AH565" s="212"/>
      <c r="AK565" s="223" t="s">
        <v>177</v>
      </c>
      <c r="AN565" s="212"/>
      <c r="AP565" s="212"/>
      <c r="AR565" s="212"/>
    </row>
    <row r="566" spans="1:44" s="175" customFormat="1" ht="15" x14ac:dyDescent="0.25">
      <c r="A566" s="226"/>
      <c r="B566" s="225" t="s">
        <v>178</v>
      </c>
      <c r="C566" s="332" t="s">
        <v>179</v>
      </c>
      <c r="D566" s="332"/>
      <c r="E566" s="332"/>
      <c r="F566" s="227"/>
      <c r="G566" s="228"/>
      <c r="H566" s="228"/>
      <c r="I566" s="228"/>
      <c r="J566" s="232">
        <v>3262.79</v>
      </c>
      <c r="K566" s="257">
        <v>1.4375</v>
      </c>
      <c r="L566" s="229">
        <v>295.49</v>
      </c>
      <c r="M566" s="230">
        <v>14.01</v>
      </c>
      <c r="N566" s="231">
        <v>4139.8100000000004</v>
      </c>
      <c r="AF566" s="211"/>
      <c r="AG566" s="212"/>
      <c r="AH566" s="212"/>
      <c r="AK566" s="223" t="s">
        <v>179</v>
      </c>
      <c r="AN566" s="212"/>
      <c r="AP566" s="212"/>
      <c r="AR566" s="212"/>
    </row>
    <row r="567" spans="1:44" s="175" customFormat="1" ht="15" x14ac:dyDescent="0.25">
      <c r="A567" s="226"/>
      <c r="B567" s="225" t="s">
        <v>180</v>
      </c>
      <c r="C567" s="332" t="s">
        <v>181</v>
      </c>
      <c r="D567" s="332"/>
      <c r="E567" s="332"/>
      <c r="F567" s="227"/>
      <c r="G567" s="228"/>
      <c r="H567" s="228"/>
      <c r="I567" s="228"/>
      <c r="J567" s="229">
        <v>171.22</v>
      </c>
      <c r="K567" s="257">
        <v>1.4375</v>
      </c>
      <c r="L567" s="229">
        <v>15.51</v>
      </c>
      <c r="M567" s="230">
        <v>46.99</v>
      </c>
      <c r="N567" s="233">
        <v>728.81</v>
      </c>
      <c r="AF567" s="211"/>
      <c r="AG567" s="212"/>
      <c r="AH567" s="212"/>
      <c r="AK567" s="223" t="s">
        <v>181</v>
      </c>
      <c r="AN567" s="212"/>
      <c r="AP567" s="212"/>
      <c r="AR567" s="212"/>
    </row>
    <row r="568" spans="1:44" s="175" customFormat="1" ht="15" x14ac:dyDescent="0.25">
      <c r="A568" s="226"/>
      <c r="B568" s="225" t="s">
        <v>182</v>
      </c>
      <c r="C568" s="332" t="s">
        <v>183</v>
      </c>
      <c r="D568" s="332"/>
      <c r="E568" s="332"/>
      <c r="F568" s="227"/>
      <c r="G568" s="228"/>
      <c r="H568" s="228"/>
      <c r="I568" s="228"/>
      <c r="J568" s="229">
        <v>12.2</v>
      </c>
      <c r="K568" s="228"/>
      <c r="L568" s="229">
        <v>0.77</v>
      </c>
      <c r="M568" s="230">
        <v>8.75</v>
      </c>
      <c r="N568" s="233">
        <v>6.74</v>
      </c>
      <c r="AF568" s="211"/>
      <c r="AG568" s="212"/>
      <c r="AH568" s="212"/>
      <c r="AK568" s="223" t="s">
        <v>183</v>
      </c>
      <c r="AN568" s="212"/>
      <c r="AP568" s="212"/>
      <c r="AR568" s="212"/>
    </row>
    <row r="569" spans="1:44" s="175" customFormat="1" ht="15" x14ac:dyDescent="0.25">
      <c r="A569" s="234"/>
      <c r="B569" s="225"/>
      <c r="C569" s="332" t="s">
        <v>184</v>
      </c>
      <c r="D569" s="332"/>
      <c r="E569" s="332"/>
      <c r="F569" s="227" t="s">
        <v>185</v>
      </c>
      <c r="G569" s="244">
        <v>14.4</v>
      </c>
      <c r="H569" s="257">
        <v>1.3225</v>
      </c>
      <c r="I569" s="253">
        <v>1.1997720000000001</v>
      </c>
      <c r="J569" s="236"/>
      <c r="K569" s="228"/>
      <c r="L569" s="236"/>
      <c r="M569" s="228"/>
      <c r="N569" s="237"/>
      <c r="AF569" s="211"/>
      <c r="AG569" s="212"/>
      <c r="AH569" s="212"/>
      <c r="AL569" s="223" t="s">
        <v>184</v>
      </c>
      <c r="AN569" s="212"/>
      <c r="AP569" s="212"/>
      <c r="AR569" s="212"/>
    </row>
    <row r="570" spans="1:44" s="175" customFormat="1" ht="15" x14ac:dyDescent="0.25">
      <c r="A570" s="234"/>
      <c r="B570" s="225"/>
      <c r="C570" s="332" t="s">
        <v>186</v>
      </c>
      <c r="D570" s="332"/>
      <c r="E570" s="332"/>
      <c r="F570" s="227" t="s">
        <v>185</v>
      </c>
      <c r="G570" s="230">
        <v>13.88</v>
      </c>
      <c r="H570" s="257">
        <v>1.4375</v>
      </c>
      <c r="I570" s="256">
        <v>1.2570075000000001</v>
      </c>
      <c r="J570" s="236"/>
      <c r="K570" s="228"/>
      <c r="L570" s="236"/>
      <c r="M570" s="228"/>
      <c r="N570" s="237"/>
      <c r="AF570" s="211"/>
      <c r="AG570" s="212"/>
      <c r="AH570" s="212"/>
      <c r="AL570" s="223" t="s">
        <v>186</v>
      </c>
      <c r="AN570" s="212"/>
      <c r="AP570" s="212"/>
      <c r="AR570" s="212"/>
    </row>
    <row r="571" spans="1:44" s="175" customFormat="1" ht="15" x14ac:dyDescent="0.25">
      <c r="A571" s="226"/>
      <c r="B571" s="225"/>
      <c r="C571" s="335" t="s">
        <v>187</v>
      </c>
      <c r="D571" s="335"/>
      <c r="E571" s="335"/>
      <c r="F571" s="238"/>
      <c r="G571" s="239"/>
      <c r="H571" s="239"/>
      <c r="I571" s="239"/>
      <c r="J571" s="240">
        <v>3390.48</v>
      </c>
      <c r="K571" s="239"/>
      <c r="L571" s="241">
        <v>305.88</v>
      </c>
      <c r="M571" s="239"/>
      <c r="N571" s="242">
        <v>4598.59</v>
      </c>
      <c r="AF571" s="211"/>
      <c r="AG571" s="212"/>
      <c r="AH571" s="212"/>
      <c r="AM571" s="223" t="s">
        <v>187</v>
      </c>
      <c r="AN571" s="212"/>
      <c r="AP571" s="212"/>
      <c r="AR571" s="212"/>
    </row>
    <row r="572" spans="1:44" s="175" customFormat="1" ht="15" x14ac:dyDescent="0.25">
      <c r="A572" s="234"/>
      <c r="B572" s="225"/>
      <c r="C572" s="332" t="s">
        <v>188</v>
      </c>
      <c r="D572" s="332"/>
      <c r="E572" s="332"/>
      <c r="F572" s="227"/>
      <c r="G572" s="228"/>
      <c r="H572" s="228"/>
      <c r="I572" s="228"/>
      <c r="J572" s="236"/>
      <c r="K572" s="228"/>
      <c r="L572" s="229">
        <v>25.13</v>
      </c>
      <c r="M572" s="228"/>
      <c r="N572" s="231">
        <v>1180.8499999999999</v>
      </c>
      <c r="AF572" s="211"/>
      <c r="AG572" s="212"/>
      <c r="AH572" s="212"/>
      <c r="AL572" s="223" t="s">
        <v>188</v>
      </c>
      <c r="AN572" s="212"/>
      <c r="AP572" s="212"/>
      <c r="AR572" s="212"/>
    </row>
    <row r="573" spans="1:44" s="175" customFormat="1" ht="45" x14ac:dyDescent="0.25">
      <c r="A573" s="234"/>
      <c r="B573" s="225" t="s">
        <v>189</v>
      </c>
      <c r="C573" s="332" t="s">
        <v>190</v>
      </c>
      <c r="D573" s="332"/>
      <c r="E573" s="332"/>
      <c r="F573" s="227" t="s">
        <v>191</v>
      </c>
      <c r="G573" s="243">
        <v>147</v>
      </c>
      <c r="H573" s="228"/>
      <c r="I573" s="243">
        <v>147</v>
      </c>
      <c r="J573" s="236"/>
      <c r="K573" s="228"/>
      <c r="L573" s="229">
        <v>36.94</v>
      </c>
      <c r="M573" s="228"/>
      <c r="N573" s="231">
        <v>1735.85</v>
      </c>
      <c r="AF573" s="211"/>
      <c r="AG573" s="212"/>
      <c r="AH573" s="212"/>
      <c r="AL573" s="223" t="s">
        <v>190</v>
      </c>
      <c r="AN573" s="212"/>
      <c r="AP573" s="212"/>
      <c r="AR573" s="212"/>
    </row>
    <row r="574" spans="1:44" s="175" customFormat="1" ht="56.25" x14ac:dyDescent="0.25">
      <c r="A574" s="234"/>
      <c r="B574" s="225" t="s">
        <v>192</v>
      </c>
      <c r="C574" s="332" t="s">
        <v>193</v>
      </c>
      <c r="D574" s="332"/>
      <c r="E574" s="332"/>
      <c r="F574" s="227" t="s">
        <v>191</v>
      </c>
      <c r="G574" s="243">
        <v>134</v>
      </c>
      <c r="H574" s="230">
        <v>0.85</v>
      </c>
      <c r="I574" s="244">
        <v>113.9</v>
      </c>
      <c r="J574" s="236"/>
      <c r="K574" s="228"/>
      <c r="L574" s="229">
        <v>28.62</v>
      </c>
      <c r="M574" s="228"/>
      <c r="N574" s="231">
        <v>1344.99</v>
      </c>
      <c r="AF574" s="211"/>
      <c r="AG574" s="212"/>
      <c r="AH574" s="212"/>
      <c r="AL574" s="223" t="s">
        <v>193</v>
      </c>
      <c r="AN574" s="212"/>
      <c r="AP574" s="212"/>
      <c r="AR574" s="212"/>
    </row>
    <row r="575" spans="1:44" s="175" customFormat="1" ht="15" x14ac:dyDescent="0.25">
      <c r="A575" s="245"/>
      <c r="B575" s="246"/>
      <c r="C575" s="333" t="s">
        <v>194</v>
      </c>
      <c r="D575" s="333"/>
      <c r="E575" s="333"/>
      <c r="F575" s="215"/>
      <c r="G575" s="216"/>
      <c r="H575" s="216"/>
      <c r="I575" s="216"/>
      <c r="J575" s="219"/>
      <c r="K575" s="216"/>
      <c r="L575" s="247">
        <v>371.44</v>
      </c>
      <c r="M575" s="239"/>
      <c r="N575" s="248">
        <v>7679.43</v>
      </c>
      <c r="AF575" s="211"/>
      <c r="AG575" s="212"/>
      <c r="AH575" s="212"/>
      <c r="AN575" s="212" t="s">
        <v>194</v>
      </c>
      <c r="AP575" s="212"/>
      <c r="AR575" s="212"/>
    </row>
    <row r="576" spans="1:44" s="175" customFormat="1" ht="22.5" x14ac:dyDescent="0.25">
      <c r="A576" s="213" t="s">
        <v>521</v>
      </c>
      <c r="B576" s="214" t="s">
        <v>322</v>
      </c>
      <c r="C576" s="333" t="s">
        <v>323</v>
      </c>
      <c r="D576" s="333"/>
      <c r="E576" s="333"/>
      <c r="F576" s="215" t="s">
        <v>18</v>
      </c>
      <c r="G576" s="216">
        <v>6.93</v>
      </c>
      <c r="H576" s="217">
        <v>1</v>
      </c>
      <c r="I576" s="218">
        <v>6.93</v>
      </c>
      <c r="J576" s="247">
        <v>110.95</v>
      </c>
      <c r="K576" s="258">
        <v>1.04236</v>
      </c>
      <c r="L576" s="247">
        <v>801.45</v>
      </c>
      <c r="M576" s="218">
        <v>8.75</v>
      </c>
      <c r="N576" s="248">
        <v>7012.69</v>
      </c>
      <c r="AF576" s="211"/>
      <c r="AG576" s="212"/>
      <c r="AH576" s="212" t="s">
        <v>323</v>
      </c>
      <c r="AN576" s="212"/>
      <c r="AP576" s="212"/>
      <c r="AR576" s="212"/>
    </row>
    <row r="577" spans="1:44" s="175" customFormat="1" ht="15" x14ac:dyDescent="0.25">
      <c r="A577" s="221"/>
      <c r="B577" s="222"/>
      <c r="C577" s="332" t="s">
        <v>522</v>
      </c>
      <c r="D577" s="332"/>
      <c r="E577" s="332"/>
      <c r="F577" s="332"/>
      <c r="G577" s="332"/>
      <c r="H577" s="332"/>
      <c r="I577" s="332"/>
      <c r="J577" s="332"/>
      <c r="K577" s="332"/>
      <c r="L577" s="332"/>
      <c r="M577" s="332"/>
      <c r="N577" s="334"/>
      <c r="AF577" s="211"/>
      <c r="AG577" s="212"/>
      <c r="AH577" s="212"/>
      <c r="AI577" s="223" t="s">
        <v>522</v>
      </c>
      <c r="AN577" s="212"/>
      <c r="AP577" s="212"/>
      <c r="AR577" s="212"/>
    </row>
    <row r="578" spans="1:44" s="175" customFormat="1" ht="15" x14ac:dyDescent="0.25">
      <c r="A578" s="221"/>
      <c r="B578" s="222"/>
      <c r="C578" s="332" t="s">
        <v>325</v>
      </c>
      <c r="D578" s="332"/>
      <c r="E578" s="332"/>
      <c r="F578" s="332"/>
      <c r="G578" s="332"/>
      <c r="H578" s="332"/>
      <c r="I578" s="332"/>
      <c r="J578" s="332"/>
      <c r="K578" s="332"/>
      <c r="L578" s="332"/>
      <c r="M578" s="332"/>
      <c r="N578" s="334"/>
      <c r="AF578" s="211"/>
      <c r="AG578" s="212"/>
      <c r="AH578" s="212"/>
      <c r="AN578" s="212"/>
      <c r="AO578" s="223" t="s">
        <v>325</v>
      </c>
      <c r="AP578" s="212"/>
      <c r="AR578" s="212"/>
    </row>
    <row r="579" spans="1:44" s="175" customFormat="1" ht="15" x14ac:dyDescent="0.25">
      <c r="A579" s="224"/>
      <c r="B579" s="225"/>
      <c r="C579" s="328" t="s">
        <v>269</v>
      </c>
      <c r="D579" s="328"/>
      <c r="E579" s="328"/>
      <c r="F579" s="328"/>
      <c r="G579" s="328"/>
      <c r="H579" s="328"/>
      <c r="I579" s="328"/>
      <c r="J579" s="328"/>
      <c r="K579" s="328"/>
      <c r="L579" s="328"/>
      <c r="M579" s="328"/>
      <c r="N579" s="336"/>
      <c r="AF579" s="211"/>
      <c r="AG579" s="212"/>
      <c r="AH579" s="212"/>
      <c r="AJ579" s="223" t="s">
        <v>269</v>
      </c>
      <c r="AN579" s="212"/>
      <c r="AP579" s="212"/>
      <c r="AR579" s="212"/>
    </row>
    <row r="580" spans="1:44" s="175" customFormat="1" ht="15" x14ac:dyDescent="0.25">
      <c r="A580" s="224"/>
      <c r="B580" s="225"/>
      <c r="C580" s="328" t="s">
        <v>270</v>
      </c>
      <c r="D580" s="328"/>
      <c r="E580" s="328"/>
      <c r="F580" s="328"/>
      <c r="G580" s="328"/>
      <c r="H580" s="328"/>
      <c r="I580" s="328"/>
      <c r="J580" s="328"/>
      <c r="K580" s="328"/>
      <c r="L580" s="328"/>
      <c r="M580" s="328"/>
      <c r="N580" s="336"/>
      <c r="AF580" s="211"/>
      <c r="AG580" s="212"/>
      <c r="AH580" s="212"/>
      <c r="AJ580" s="223" t="s">
        <v>270</v>
      </c>
      <c r="AN580" s="212"/>
      <c r="AP580" s="212"/>
      <c r="AR580" s="212"/>
    </row>
    <row r="581" spans="1:44" s="175" customFormat="1" ht="15" x14ac:dyDescent="0.25">
      <c r="A581" s="245"/>
      <c r="B581" s="246"/>
      <c r="C581" s="333" t="s">
        <v>194</v>
      </c>
      <c r="D581" s="333"/>
      <c r="E581" s="333"/>
      <c r="F581" s="215"/>
      <c r="G581" s="216"/>
      <c r="H581" s="216"/>
      <c r="I581" s="216"/>
      <c r="J581" s="219"/>
      <c r="K581" s="216"/>
      <c r="L581" s="247">
        <v>801.45</v>
      </c>
      <c r="M581" s="239"/>
      <c r="N581" s="248">
        <v>7012.69</v>
      </c>
      <c r="AF581" s="211"/>
      <c r="AG581" s="212"/>
      <c r="AH581" s="212"/>
      <c r="AN581" s="212" t="s">
        <v>194</v>
      </c>
      <c r="AP581" s="212"/>
      <c r="AR581" s="212"/>
    </row>
    <row r="582" spans="1:44" s="175" customFormat="1" ht="23.25" x14ac:dyDescent="0.25">
      <c r="A582" s="213" t="s">
        <v>523</v>
      </c>
      <c r="B582" s="214" t="s">
        <v>327</v>
      </c>
      <c r="C582" s="333" t="s">
        <v>328</v>
      </c>
      <c r="D582" s="333"/>
      <c r="E582" s="333"/>
      <c r="F582" s="215" t="s">
        <v>329</v>
      </c>
      <c r="G582" s="216">
        <v>0.63</v>
      </c>
      <c r="H582" s="217">
        <v>1</v>
      </c>
      <c r="I582" s="218">
        <v>0.63</v>
      </c>
      <c r="J582" s="219"/>
      <c r="K582" s="216"/>
      <c r="L582" s="219"/>
      <c r="M582" s="216"/>
      <c r="N582" s="220"/>
      <c r="AF582" s="211"/>
      <c r="AG582" s="212"/>
      <c r="AH582" s="212" t="s">
        <v>328</v>
      </c>
      <c r="AN582" s="212"/>
      <c r="AP582" s="212"/>
      <c r="AR582" s="212"/>
    </row>
    <row r="583" spans="1:44" s="175" customFormat="1" ht="15" x14ac:dyDescent="0.25">
      <c r="A583" s="221"/>
      <c r="B583" s="222"/>
      <c r="C583" s="332" t="s">
        <v>524</v>
      </c>
      <c r="D583" s="332"/>
      <c r="E583" s="332"/>
      <c r="F583" s="332"/>
      <c r="G583" s="332"/>
      <c r="H583" s="332"/>
      <c r="I583" s="332"/>
      <c r="J583" s="332"/>
      <c r="K583" s="332"/>
      <c r="L583" s="332"/>
      <c r="M583" s="332"/>
      <c r="N583" s="334"/>
      <c r="AF583" s="211"/>
      <c r="AG583" s="212"/>
      <c r="AH583" s="212"/>
      <c r="AI583" s="223" t="s">
        <v>524</v>
      </c>
      <c r="AN583" s="212"/>
      <c r="AP583" s="212"/>
      <c r="AR583" s="212"/>
    </row>
    <row r="584" spans="1:44" s="175" customFormat="1" ht="23.25" x14ac:dyDescent="0.25">
      <c r="A584" s="224"/>
      <c r="B584" s="225" t="s">
        <v>228</v>
      </c>
      <c r="C584" s="328" t="s">
        <v>229</v>
      </c>
      <c r="D584" s="328"/>
      <c r="E584" s="328"/>
      <c r="F584" s="328"/>
      <c r="G584" s="328"/>
      <c r="H584" s="328"/>
      <c r="I584" s="328"/>
      <c r="J584" s="328"/>
      <c r="K584" s="328"/>
      <c r="L584" s="328"/>
      <c r="M584" s="328"/>
      <c r="N584" s="336"/>
      <c r="AF584" s="211"/>
      <c r="AG584" s="212"/>
      <c r="AH584" s="212"/>
      <c r="AJ584" s="223" t="s">
        <v>229</v>
      </c>
      <c r="AN584" s="212"/>
      <c r="AP584" s="212"/>
      <c r="AR584" s="212"/>
    </row>
    <row r="585" spans="1:44" s="175" customFormat="1" ht="68.25" x14ac:dyDescent="0.25">
      <c r="A585" s="224"/>
      <c r="B585" s="225" t="s">
        <v>175</v>
      </c>
      <c r="C585" s="328" t="s">
        <v>176</v>
      </c>
      <c r="D585" s="328"/>
      <c r="E585" s="328"/>
      <c r="F585" s="328"/>
      <c r="G585" s="328"/>
      <c r="H585" s="328"/>
      <c r="I585" s="328"/>
      <c r="J585" s="328"/>
      <c r="K585" s="328"/>
      <c r="L585" s="328"/>
      <c r="M585" s="328"/>
      <c r="N585" s="336"/>
      <c r="AF585" s="211"/>
      <c r="AG585" s="212"/>
      <c r="AH585" s="212"/>
      <c r="AJ585" s="223" t="s">
        <v>176</v>
      </c>
      <c r="AN585" s="212"/>
      <c r="AP585" s="212"/>
      <c r="AR585" s="212"/>
    </row>
    <row r="586" spans="1:44" s="175" customFormat="1" ht="15" x14ac:dyDescent="0.25">
      <c r="A586" s="226"/>
      <c r="B586" s="225" t="s">
        <v>62</v>
      </c>
      <c r="C586" s="332" t="s">
        <v>177</v>
      </c>
      <c r="D586" s="332"/>
      <c r="E586" s="332"/>
      <c r="F586" s="227"/>
      <c r="G586" s="228"/>
      <c r="H586" s="228"/>
      <c r="I586" s="228"/>
      <c r="J586" s="229">
        <v>155.97999999999999</v>
      </c>
      <c r="K586" s="257">
        <v>1.3225</v>
      </c>
      <c r="L586" s="229">
        <v>129.96</v>
      </c>
      <c r="M586" s="230">
        <v>46.99</v>
      </c>
      <c r="N586" s="231">
        <v>6106.82</v>
      </c>
      <c r="AF586" s="211"/>
      <c r="AG586" s="212"/>
      <c r="AH586" s="212"/>
      <c r="AK586" s="223" t="s">
        <v>177</v>
      </c>
      <c r="AN586" s="212"/>
      <c r="AP586" s="212"/>
      <c r="AR586" s="212"/>
    </row>
    <row r="587" spans="1:44" s="175" customFormat="1" ht="15" x14ac:dyDescent="0.25">
      <c r="A587" s="226"/>
      <c r="B587" s="225" t="s">
        <v>178</v>
      </c>
      <c r="C587" s="332" t="s">
        <v>179</v>
      </c>
      <c r="D587" s="332"/>
      <c r="E587" s="332"/>
      <c r="F587" s="227"/>
      <c r="G587" s="228"/>
      <c r="H587" s="228"/>
      <c r="I587" s="228"/>
      <c r="J587" s="229">
        <v>531.39</v>
      </c>
      <c r="K587" s="257">
        <v>1.4375</v>
      </c>
      <c r="L587" s="229">
        <v>481.24</v>
      </c>
      <c r="M587" s="230">
        <v>14.01</v>
      </c>
      <c r="N587" s="231">
        <v>6742.17</v>
      </c>
      <c r="AF587" s="211"/>
      <c r="AG587" s="212"/>
      <c r="AH587" s="212"/>
      <c r="AK587" s="223" t="s">
        <v>179</v>
      </c>
      <c r="AN587" s="212"/>
      <c r="AP587" s="212"/>
      <c r="AR587" s="212"/>
    </row>
    <row r="588" spans="1:44" s="175" customFormat="1" ht="15" x14ac:dyDescent="0.25">
      <c r="A588" s="226"/>
      <c r="B588" s="225" t="s">
        <v>180</v>
      </c>
      <c r="C588" s="332" t="s">
        <v>181</v>
      </c>
      <c r="D588" s="332"/>
      <c r="E588" s="332"/>
      <c r="F588" s="227"/>
      <c r="G588" s="228"/>
      <c r="H588" s="228"/>
      <c r="I588" s="228"/>
      <c r="J588" s="229">
        <v>29</v>
      </c>
      <c r="K588" s="257">
        <v>1.4375</v>
      </c>
      <c r="L588" s="229">
        <v>26.26</v>
      </c>
      <c r="M588" s="230">
        <v>46.99</v>
      </c>
      <c r="N588" s="231">
        <v>1233.96</v>
      </c>
      <c r="AF588" s="211"/>
      <c r="AG588" s="212"/>
      <c r="AH588" s="212"/>
      <c r="AK588" s="223" t="s">
        <v>181</v>
      </c>
      <c r="AN588" s="212"/>
      <c r="AP588" s="212"/>
      <c r="AR588" s="212"/>
    </row>
    <row r="589" spans="1:44" s="175" customFormat="1" ht="15" x14ac:dyDescent="0.25">
      <c r="A589" s="226"/>
      <c r="B589" s="225" t="s">
        <v>182</v>
      </c>
      <c r="C589" s="332" t="s">
        <v>183</v>
      </c>
      <c r="D589" s="332"/>
      <c r="E589" s="332"/>
      <c r="F589" s="227"/>
      <c r="G589" s="228"/>
      <c r="H589" s="228"/>
      <c r="I589" s="228"/>
      <c r="J589" s="232">
        <v>1443.3</v>
      </c>
      <c r="K589" s="228"/>
      <c r="L589" s="229">
        <v>909.28</v>
      </c>
      <c r="M589" s="230">
        <v>8.75</v>
      </c>
      <c r="N589" s="231">
        <v>7956.2</v>
      </c>
      <c r="AF589" s="211"/>
      <c r="AG589" s="212"/>
      <c r="AH589" s="212"/>
      <c r="AK589" s="223" t="s">
        <v>183</v>
      </c>
      <c r="AN589" s="212"/>
      <c r="AP589" s="212"/>
      <c r="AR589" s="212"/>
    </row>
    <row r="590" spans="1:44" s="175" customFormat="1" ht="15" x14ac:dyDescent="0.25">
      <c r="A590" s="234"/>
      <c r="B590" s="225"/>
      <c r="C590" s="332" t="s">
        <v>184</v>
      </c>
      <c r="D590" s="332"/>
      <c r="E590" s="332"/>
      <c r="F590" s="227" t="s">
        <v>185</v>
      </c>
      <c r="G590" s="230">
        <v>18.93</v>
      </c>
      <c r="H590" s="257">
        <v>1.3225</v>
      </c>
      <c r="I590" s="256">
        <v>15.772002799999999</v>
      </c>
      <c r="J590" s="236"/>
      <c r="K590" s="228"/>
      <c r="L590" s="236"/>
      <c r="M590" s="228"/>
      <c r="N590" s="237"/>
      <c r="AF590" s="211"/>
      <c r="AG590" s="212"/>
      <c r="AH590" s="212"/>
      <c r="AL590" s="223" t="s">
        <v>184</v>
      </c>
      <c r="AN590" s="212"/>
      <c r="AP590" s="212"/>
      <c r="AR590" s="212"/>
    </row>
    <row r="591" spans="1:44" s="175" customFormat="1" ht="15" x14ac:dyDescent="0.25">
      <c r="A591" s="234"/>
      <c r="B591" s="225"/>
      <c r="C591" s="332" t="s">
        <v>186</v>
      </c>
      <c r="D591" s="332"/>
      <c r="E591" s="332"/>
      <c r="F591" s="227" t="s">
        <v>185</v>
      </c>
      <c r="G591" s="244">
        <v>2.5</v>
      </c>
      <c r="H591" s="257">
        <v>1.4375</v>
      </c>
      <c r="I591" s="256">
        <v>2.2640625000000001</v>
      </c>
      <c r="J591" s="236"/>
      <c r="K591" s="228"/>
      <c r="L591" s="236"/>
      <c r="M591" s="228"/>
      <c r="N591" s="237"/>
      <c r="AF591" s="211"/>
      <c r="AG591" s="212"/>
      <c r="AH591" s="212"/>
      <c r="AL591" s="223" t="s">
        <v>186</v>
      </c>
      <c r="AN591" s="212"/>
      <c r="AP591" s="212"/>
      <c r="AR591" s="212"/>
    </row>
    <row r="592" spans="1:44" s="175" customFormat="1" ht="15" x14ac:dyDescent="0.25">
      <c r="A592" s="226"/>
      <c r="B592" s="225"/>
      <c r="C592" s="335" t="s">
        <v>187</v>
      </c>
      <c r="D592" s="335"/>
      <c r="E592" s="335"/>
      <c r="F592" s="238"/>
      <c r="G592" s="239"/>
      <c r="H592" s="239"/>
      <c r="I592" s="239"/>
      <c r="J592" s="240">
        <v>2130.67</v>
      </c>
      <c r="K592" s="239"/>
      <c r="L592" s="240">
        <v>1520.48</v>
      </c>
      <c r="M592" s="239"/>
      <c r="N592" s="242">
        <v>20805.189999999999</v>
      </c>
      <c r="AF592" s="211"/>
      <c r="AG592" s="212"/>
      <c r="AH592" s="212"/>
      <c r="AM592" s="223" t="s">
        <v>187</v>
      </c>
      <c r="AN592" s="212"/>
      <c r="AP592" s="212"/>
      <c r="AR592" s="212"/>
    </row>
    <row r="593" spans="1:44" s="175" customFormat="1" ht="15" x14ac:dyDescent="0.25">
      <c r="A593" s="234"/>
      <c r="B593" s="225"/>
      <c r="C593" s="332" t="s">
        <v>188</v>
      </c>
      <c r="D593" s="332"/>
      <c r="E593" s="332"/>
      <c r="F593" s="227"/>
      <c r="G593" s="228"/>
      <c r="H593" s="228"/>
      <c r="I593" s="228"/>
      <c r="J593" s="236"/>
      <c r="K593" s="228"/>
      <c r="L593" s="229">
        <v>156.22</v>
      </c>
      <c r="M593" s="228"/>
      <c r="N593" s="231">
        <v>7340.78</v>
      </c>
      <c r="AF593" s="211"/>
      <c r="AG593" s="212"/>
      <c r="AH593" s="212"/>
      <c r="AL593" s="223" t="s">
        <v>188</v>
      </c>
      <c r="AN593" s="212"/>
      <c r="AP593" s="212"/>
      <c r="AR593" s="212"/>
    </row>
    <row r="594" spans="1:44" s="175" customFormat="1" ht="23.25" x14ac:dyDescent="0.25">
      <c r="A594" s="234"/>
      <c r="B594" s="225" t="s">
        <v>331</v>
      </c>
      <c r="C594" s="332" t="s">
        <v>332</v>
      </c>
      <c r="D594" s="332"/>
      <c r="E594" s="332"/>
      <c r="F594" s="227" t="s">
        <v>191</v>
      </c>
      <c r="G594" s="243">
        <v>113</v>
      </c>
      <c r="H594" s="228"/>
      <c r="I594" s="243">
        <v>113</v>
      </c>
      <c r="J594" s="236"/>
      <c r="K594" s="228"/>
      <c r="L594" s="229">
        <v>176.53</v>
      </c>
      <c r="M594" s="228"/>
      <c r="N594" s="231">
        <v>8295.08</v>
      </c>
      <c r="AF594" s="211"/>
      <c r="AG594" s="212"/>
      <c r="AH594" s="212"/>
      <c r="AL594" s="223" t="s">
        <v>332</v>
      </c>
      <c r="AN594" s="212"/>
      <c r="AP594" s="212"/>
      <c r="AR594" s="212"/>
    </row>
    <row r="595" spans="1:44" s="175" customFormat="1" ht="45" x14ac:dyDescent="0.25">
      <c r="A595" s="234"/>
      <c r="B595" s="225" t="s">
        <v>333</v>
      </c>
      <c r="C595" s="332" t="s">
        <v>334</v>
      </c>
      <c r="D595" s="332"/>
      <c r="E595" s="332"/>
      <c r="F595" s="227" t="s">
        <v>191</v>
      </c>
      <c r="G595" s="243">
        <v>77</v>
      </c>
      <c r="H595" s="230">
        <v>0.85</v>
      </c>
      <c r="I595" s="230">
        <v>65.45</v>
      </c>
      <c r="J595" s="236"/>
      <c r="K595" s="228"/>
      <c r="L595" s="229">
        <v>102.25</v>
      </c>
      <c r="M595" s="228"/>
      <c r="N595" s="231">
        <v>4804.54</v>
      </c>
      <c r="AF595" s="211"/>
      <c r="AG595" s="212"/>
      <c r="AH595" s="212"/>
      <c r="AL595" s="223" t="s">
        <v>334</v>
      </c>
      <c r="AN595" s="212"/>
      <c r="AP595" s="212"/>
      <c r="AR595" s="212"/>
    </row>
    <row r="596" spans="1:44" s="175" customFormat="1" ht="15" x14ac:dyDescent="0.25">
      <c r="A596" s="245"/>
      <c r="B596" s="246"/>
      <c r="C596" s="333" t="s">
        <v>194</v>
      </c>
      <c r="D596" s="333"/>
      <c r="E596" s="333"/>
      <c r="F596" s="215"/>
      <c r="G596" s="216"/>
      <c r="H596" s="216"/>
      <c r="I596" s="216"/>
      <c r="J596" s="219"/>
      <c r="K596" s="216"/>
      <c r="L596" s="250">
        <v>1799.26</v>
      </c>
      <c r="M596" s="239"/>
      <c r="N596" s="248">
        <v>33904.81</v>
      </c>
      <c r="AF596" s="211"/>
      <c r="AG596" s="212"/>
      <c r="AH596" s="212"/>
      <c r="AN596" s="212" t="s">
        <v>194</v>
      </c>
      <c r="AP596" s="212"/>
      <c r="AR596" s="212"/>
    </row>
    <row r="597" spans="1:44" s="175" customFormat="1" ht="15" x14ac:dyDescent="0.25">
      <c r="A597" s="213" t="s">
        <v>525</v>
      </c>
      <c r="B597" s="214" t="s">
        <v>336</v>
      </c>
      <c r="C597" s="333" t="s">
        <v>337</v>
      </c>
      <c r="D597" s="333"/>
      <c r="E597" s="333"/>
      <c r="F597" s="215" t="s">
        <v>18</v>
      </c>
      <c r="G597" s="216">
        <v>-0.63</v>
      </c>
      <c r="H597" s="217">
        <v>1</v>
      </c>
      <c r="I597" s="218">
        <v>-0.63</v>
      </c>
      <c r="J597" s="247">
        <v>139.4</v>
      </c>
      <c r="K597" s="216"/>
      <c r="L597" s="247">
        <v>-87.82</v>
      </c>
      <c r="M597" s="218">
        <v>8.75</v>
      </c>
      <c r="N597" s="251">
        <v>-768.43</v>
      </c>
      <c r="AF597" s="211"/>
      <c r="AG597" s="212"/>
      <c r="AH597" s="212" t="s">
        <v>337</v>
      </c>
      <c r="AN597" s="212"/>
      <c r="AP597" s="212"/>
      <c r="AR597" s="212"/>
    </row>
    <row r="598" spans="1:44" s="175" customFormat="1" ht="15" x14ac:dyDescent="0.25">
      <c r="A598" s="245"/>
      <c r="B598" s="246"/>
      <c r="C598" s="333" t="s">
        <v>194</v>
      </c>
      <c r="D598" s="333"/>
      <c r="E598" s="333"/>
      <c r="F598" s="215"/>
      <c r="G598" s="216"/>
      <c r="H598" s="216"/>
      <c r="I598" s="216"/>
      <c r="J598" s="219"/>
      <c r="K598" s="216"/>
      <c r="L598" s="247">
        <v>-87.82</v>
      </c>
      <c r="M598" s="239"/>
      <c r="N598" s="251">
        <v>-768.43</v>
      </c>
      <c r="AF598" s="211"/>
      <c r="AG598" s="212"/>
      <c r="AH598" s="212"/>
      <c r="AN598" s="212" t="s">
        <v>194</v>
      </c>
      <c r="AP598" s="212"/>
      <c r="AR598" s="212"/>
    </row>
    <row r="599" spans="1:44" s="175" customFormat="1" ht="15" x14ac:dyDescent="0.25">
      <c r="A599" s="213" t="s">
        <v>526</v>
      </c>
      <c r="B599" s="214" t="s">
        <v>339</v>
      </c>
      <c r="C599" s="333" t="s">
        <v>340</v>
      </c>
      <c r="D599" s="333"/>
      <c r="E599" s="333"/>
      <c r="F599" s="215" t="s">
        <v>18</v>
      </c>
      <c r="G599" s="216">
        <v>-7.94</v>
      </c>
      <c r="H599" s="217">
        <v>1</v>
      </c>
      <c r="I599" s="218">
        <v>-7.94</v>
      </c>
      <c r="J599" s="247">
        <v>103</v>
      </c>
      <c r="K599" s="216"/>
      <c r="L599" s="247">
        <v>-817.82</v>
      </c>
      <c r="M599" s="218">
        <v>8.75</v>
      </c>
      <c r="N599" s="248">
        <v>-7155.93</v>
      </c>
      <c r="AF599" s="211"/>
      <c r="AG599" s="212"/>
      <c r="AH599" s="212" t="s">
        <v>340</v>
      </c>
      <c r="AN599" s="212"/>
      <c r="AP599" s="212"/>
      <c r="AR599" s="212"/>
    </row>
    <row r="600" spans="1:44" s="175" customFormat="1" ht="15" x14ac:dyDescent="0.25">
      <c r="A600" s="245"/>
      <c r="B600" s="246"/>
      <c r="C600" s="333" t="s">
        <v>194</v>
      </c>
      <c r="D600" s="333"/>
      <c r="E600" s="333"/>
      <c r="F600" s="215"/>
      <c r="G600" s="216"/>
      <c r="H600" s="216"/>
      <c r="I600" s="216"/>
      <c r="J600" s="219"/>
      <c r="K600" s="216"/>
      <c r="L600" s="247">
        <v>-817.82</v>
      </c>
      <c r="M600" s="239"/>
      <c r="N600" s="248">
        <v>-7155.93</v>
      </c>
      <c r="AF600" s="211"/>
      <c r="AG600" s="212"/>
      <c r="AH600" s="212"/>
      <c r="AN600" s="212" t="s">
        <v>194</v>
      </c>
      <c r="AP600" s="212"/>
      <c r="AR600" s="212"/>
    </row>
    <row r="601" spans="1:44" s="175" customFormat="1" ht="45.75" x14ac:dyDescent="0.25">
      <c r="A601" s="213" t="s">
        <v>527</v>
      </c>
      <c r="B601" s="214" t="s">
        <v>342</v>
      </c>
      <c r="C601" s="333" t="s">
        <v>343</v>
      </c>
      <c r="D601" s="333"/>
      <c r="E601" s="333"/>
      <c r="F601" s="215" t="s">
        <v>329</v>
      </c>
      <c r="G601" s="216">
        <v>0.63</v>
      </c>
      <c r="H601" s="217">
        <v>1</v>
      </c>
      <c r="I601" s="218">
        <v>0.63</v>
      </c>
      <c r="J601" s="219"/>
      <c r="K601" s="216"/>
      <c r="L601" s="219"/>
      <c r="M601" s="216"/>
      <c r="N601" s="220"/>
      <c r="AF601" s="211"/>
      <c r="AG601" s="212"/>
      <c r="AH601" s="212" t="s">
        <v>343</v>
      </c>
      <c r="AN601" s="212"/>
      <c r="AP601" s="212"/>
      <c r="AR601" s="212"/>
    </row>
    <row r="602" spans="1:44" s="175" customFormat="1" ht="15" x14ac:dyDescent="0.25">
      <c r="A602" s="221"/>
      <c r="B602" s="222"/>
      <c r="C602" s="332" t="s">
        <v>524</v>
      </c>
      <c r="D602" s="332"/>
      <c r="E602" s="332"/>
      <c r="F602" s="332"/>
      <c r="G602" s="332"/>
      <c r="H602" s="332"/>
      <c r="I602" s="332"/>
      <c r="J602" s="332"/>
      <c r="K602" s="332"/>
      <c r="L602" s="332"/>
      <c r="M602" s="332"/>
      <c r="N602" s="334"/>
      <c r="AF602" s="211"/>
      <c r="AG602" s="212"/>
      <c r="AH602" s="212"/>
      <c r="AI602" s="223" t="s">
        <v>524</v>
      </c>
      <c r="AN602" s="212"/>
      <c r="AP602" s="212"/>
      <c r="AR602" s="212"/>
    </row>
    <row r="603" spans="1:44" s="175" customFormat="1" ht="15" x14ac:dyDescent="0.25">
      <c r="A603" s="224"/>
      <c r="B603" s="225"/>
      <c r="C603" s="328" t="s">
        <v>344</v>
      </c>
      <c r="D603" s="328"/>
      <c r="E603" s="328"/>
      <c r="F603" s="328"/>
      <c r="G603" s="328"/>
      <c r="H603" s="328"/>
      <c r="I603" s="328"/>
      <c r="J603" s="328"/>
      <c r="K603" s="328"/>
      <c r="L603" s="328"/>
      <c r="M603" s="328"/>
      <c r="N603" s="336"/>
      <c r="AF603" s="211"/>
      <c r="AG603" s="212"/>
      <c r="AH603" s="212"/>
      <c r="AJ603" s="223" t="s">
        <v>344</v>
      </c>
      <c r="AN603" s="212"/>
      <c r="AP603" s="212"/>
      <c r="AR603" s="212"/>
    </row>
    <row r="604" spans="1:44" s="175" customFormat="1" ht="23.25" x14ac:dyDescent="0.25">
      <c r="A604" s="224"/>
      <c r="B604" s="225" t="s">
        <v>228</v>
      </c>
      <c r="C604" s="328" t="s">
        <v>229</v>
      </c>
      <c r="D604" s="328"/>
      <c r="E604" s="328"/>
      <c r="F604" s="328"/>
      <c r="G604" s="328"/>
      <c r="H604" s="328"/>
      <c r="I604" s="328"/>
      <c r="J604" s="328"/>
      <c r="K604" s="328"/>
      <c r="L604" s="328"/>
      <c r="M604" s="328"/>
      <c r="N604" s="336"/>
      <c r="AF604" s="211"/>
      <c r="AG604" s="212"/>
      <c r="AH604" s="212"/>
      <c r="AJ604" s="223" t="s">
        <v>229</v>
      </c>
      <c r="AN604" s="212"/>
      <c r="AP604" s="212"/>
      <c r="AR604" s="212"/>
    </row>
    <row r="605" spans="1:44" s="175" customFormat="1" ht="68.25" x14ac:dyDescent="0.25">
      <c r="A605" s="224"/>
      <c r="B605" s="225" t="s">
        <v>175</v>
      </c>
      <c r="C605" s="328" t="s">
        <v>176</v>
      </c>
      <c r="D605" s="328"/>
      <c r="E605" s="328"/>
      <c r="F605" s="328"/>
      <c r="G605" s="328"/>
      <c r="H605" s="328"/>
      <c r="I605" s="328"/>
      <c r="J605" s="328"/>
      <c r="K605" s="328"/>
      <c r="L605" s="328"/>
      <c r="M605" s="328"/>
      <c r="N605" s="336"/>
      <c r="AF605" s="211"/>
      <c r="AG605" s="212"/>
      <c r="AH605" s="212"/>
      <c r="AJ605" s="223" t="s">
        <v>176</v>
      </c>
      <c r="AN605" s="212"/>
      <c r="AP605" s="212"/>
      <c r="AR605" s="212"/>
    </row>
    <row r="606" spans="1:44" s="175" customFormat="1" ht="15" x14ac:dyDescent="0.25">
      <c r="A606" s="226"/>
      <c r="B606" s="225" t="s">
        <v>62</v>
      </c>
      <c r="C606" s="332" t="s">
        <v>177</v>
      </c>
      <c r="D606" s="332"/>
      <c r="E606" s="332"/>
      <c r="F606" s="227"/>
      <c r="G606" s="228"/>
      <c r="H606" s="228"/>
      <c r="I606" s="228"/>
      <c r="J606" s="229">
        <v>14.91</v>
      </c>
      <c r="K606" s="257">
        <v>6.6124999999999998</v>
      </c>
      <c r="L606" s="229">
        <v>62.11</v>
      </c>
      <c r="M606" s="230">
        <v>46.99</v>
      </c>
      <c r="N606" s="231">
        <v>2918.55</v>
      </c>
      <c r="AF606" s="211"/>
      <c r="AG606" s="212"/>
      <c r="AH606" s="212"/>
      <c r="AK606" s="223" t="s">
        <v>177</v>
      </c>
      <c r="AN606" s="212"/>
      <c r="AP606" s="212"/>
      <c r="AR606" s="212"/>
    </row>
    <row r="607" spans="1:44" s="175" customFormat="1" ht="15" x14ac:dyDescent="0.25">
      <c r="A607" s="226"/>
      <c r="B607" s="225" t="s">
        <v>178</v>
      </c>
      <c r="C607" s="332" t="s">
        <v>179</v>
      </c>
      <c r="D607" s="332"/>
      <c r="E607" s="332"/>
      <c r="F607" s="227"/>
      <c r="G607" s="228"/>
      <c r="H607" s="228"/>
      <c r="I607" s="228"/>
      <c r="J607" s="229">
        <v>54.3</v>
      </c>
      <c r="K607" s="257">
        <v>7.1875</v>
      </c>
      <c r="L607" s="229">
        <v>245.88</v>
      </c>
      <c r="M607" s="230">
        <v>14.01</v>
      </c>
      <c r="N607" s="231">
        <v>3444.78</v>
      </c>
      <c r="AF607" s="211"/>
      <c r="AG607" s="212"/>
      <c r="AH607" s="212"/>
      <c r="AK607" s="223" t="s">
        <v>179</v>
      </c>
      <c r="AN607" s="212"/>
      <c r="AP607" s="212"/>
      <c r="AR607" s="212"/>
    </row>
    <row r="608" spans="1:44" s="175" customFormat="1" ht="15" x14ac:dyDescent="0.25">
      <c r="A608" s="226"/>
      <c r="B608" s="225" t="s">
        <v>180</v>
      </c>
      <c r="C608" s="332" t="s">
        <v>181</v>
      </c>
      <c r="D608" s="332"/>
      <c r="E608" s="332"/>
      <c r="F608" s="227"/>
      <c r="G608" s="228"/>
      <c r="H608" s="228"/>
      <c r="I608" s="228"/>
      <c r="J608" s="229">
        <v>2.9</v>
      </c>
      <c r="K608" s="257">
        <v>7.1875</v>
      </c>
      <c r="L608" s="229">
        <v>13.13</v>
      </c>
      <c r="M608" s="230">
        <v>46.99</v>
      </c>
      <c r="N608" s="233">
        <v>616.98</v>
      </c>
      <c r="AF608" s="211"/>
      <c r="AG608" s="212"/>
      <c r="AH608" s="212"/>
      <c r="AK608" s="223" t="s">
        <v>181</v>
      </c>
      <c r="AN608" s="212"/>
      <c r="AP608" s="212"/>
      <c r="AR608" s="212"/>
    </row>
    <row r="609" spans="1:44" s="175" customFormat="1" ht="15" x14ac:dyDescent="0.25">
      <c r="A609" s="226"/>
      <c r="B609" s="225" t="s">
        <v>182</v>
      </c>
      <c r="C609" s="332" t="s">
        <v>183</v>
      </c>
      <c r="D609" s="332"/>
      <c r="E609" s="332"/>
      <c r="F609" s="227"/>
      <c r="G609" s="228"/>
      <c r="H609" s="228"/>
      <c r="I609" s="228"/>
      <c r="J609" s="229">
        <v>139.41999999999999</v>
      </c>
      <c r="K609" s="243">
        <v>5</v>
      </c>
      <c r="L609" s="229">
        <v>439.17</v>
      </c>
      <c r="M609" s="230">
        <v>8.75</v>
      </c>
      <c r="N609" s="231">
        <v>3842.74</v>
      </c>
      <c r="AF609" s="211"/>
      <c r="AG609" s="212"/>
      <c r="AH609" s="212"/>
      <c r="AK609" s="223" t="s">
        <v>183</v>
      </c>
      <c r="AN609" s="212"/>
      <c r="AP609" s="212"/>
      <c r="AR609" s="212"/>
    </row>
    <row r="610" spans="1:44" s="175" customFormat="1" ht="15" x14ac:dyDescent="0.25">
      <c r="A610" s="234"/>
      <c r="B610" s="225"/>
      <c r="C610" s="332" t="s">
        <v>184</v>
      </c>
      <c r="D610" s="332"/>
      <c r="E610" s="332"/>
      <c r="F610" s="227" t="s">
        <v>185</v>
      </c>
      <c r="G610" s="230">
        <v>1.81</v>
      </c>
      <c r="H610" s="257">
        <v>6.6124999999999998</v>
      </c>
      <c r="I610" s="256">
        <v>7.5402338000000002</v>
      </c>
      <c r="J610" s="236"/>
      <c r="K610" s="228"/>
      <c r="L610" s="236"/>
      <c r="M610" s="228"/>
      <c r="N610" s="237"/>
      <c r="AF610" s="211"/>
      <c r="AG610" s="212"/>
      <c r="AH610" s="212"/>
      <c r="AL610" s="223" t="s">
        <v>184</v>
      </c>
      <c r="AN610" s="212"/>
      <c r="AP610" s="212"/>
      <c r="AR610" s="212"/>
    </row>
    <row r="611" spans="1:44" s="175" customFormat="1" ht="15" x14ac:dyDescent="0.25">
      <c r="A611" s="234"/>
      <c r="B611" s="225"/>
      <c r="C611" s="332" t="s">
        <v>186</v>
      </c>
      <c r="D611" s="332"/>
      <c r="E611" s="332"/>
      <c r="F611" s="227" t="s">
        <v>185</v>
      </c>
      <c r="G611" s="230">
        <v>0.25</v>
      </c>
      <c r="H611" s="257">
        <v>7.1875</v>
      </c>
      <c r="I611" s="256">
        <v>1.1320313</v>
      </c>
      <c r="J611" s="236"/>
      <c r="K611" s="228"/>
      <c r="L611" s="236"/>
      <c r="M611" s="228"/>
      <c r="N611" s="237"/>
      <c r="AF611" s="211"/>
      <c r="AG611" s="212"/>
      <c r="AH611" s="212"/>
      <c r="AL611" s="223" t="s">
        <v>186</v>
      </c>
      <c r="AN611" s="212"/>
      <c r="AP611" s="212"/>
      <c r="AR611" s="212"/>
    </row>
    <row r="612" spans="1:44" s="175" customFormat="1" ht="15" x14ac:dyDescent="0.25">
      <c r="A612" s="226"/>
      <c r="B612" s="225"/>
      <c r="C612" s="335" t="s">
        <v>187</v>
      </c>
      <c r="D612" s="335"/>
      <c r="E612" s="335"/>
      <c r="F612" s="238"/>
      <c r="G612" s="239"/>
      <c r="H612" s="239"/>
      <c r="I612" s="239"/>
      <c r="J612" s="241">
        <v>208.63</v>
      </c>
      <c r="K612" s="239"/>
      <c r="L612" s="241">
        <v>747.16</v>
      </c>
      <c r="M612" s="239"/>
      <c r="N612" s="242">
        <v>10206.07</v>
      </c>
      <c r="AF612" s="211"/>
      <c r="AG612" s="212"/>
      <c r="AH612" s="212"/>
      <c r="AM612" s="223" t="s">
        <v>187</v>
      </c>
      <c r="AN612" s="212"/>
      <c r="AP612" s="212"/>
      <c r="AR612" s="212"/>
    </row>
    <row r="613" spans="1:44" s="175" customFormat="1" ht="15" x14ac:dyDescent="0.25">
      <c r="A613" s="234"/>
      <c r="B613" s="225"/>
      <c r="C613" s="332" t="s">
        <v>188</v>
      </c>
      <c r="D613" s="332"/>
      <c r="E613" s="332"/>
      <c r="F613" s="227"/>
      <c r="G613" s="228"/>
      <c r="H613" s="228"/>
      <c r="I613" s="228"/>
      <c r="J613" s="236"/>
      <c r="K613" s="228"/>
      <c r="L613" s="229">
        <v>75.239999999999995</v>
      </c>
      <c r="M613" s="228"/>
      <c r="N613" s="231">
        <v>3535.53</v>
      </c>
      <c r="AF613" s="211"/>
      <c r="AG613" s="212"/>
      <c r="AH613" s="212"/>
      <c r="AL613" s="223" t="s">
        <v>188</v>
      </c>
      <c r="AN613" s="212"/>
      <c r="AP613" s="212"/>
      <c r="AR613" s="212"/>
    </row>
    <row r="614" spans="1:44" s="175" customFormat="1" ht="23.25" x14ac:dyDescent="0.25">
      <c r="A614" s="234"/>
      <c r="B614" s="225" t="s">
        <v>331</v>
      </c>
      <c r="C614" s="332" t="s">
        <v>332</v>
      </c>
      <c r="D614" s="332"/>
      <c r="E614" s="332"/>
      <c r="F614" s="227" t="s">
        <v>191</v>
      </c>
      <c r="G614" s="243">
        <v>113</v>
      </c>
      <c r="H614" s="228"/>
      <c r="I614" s="243">
        <v>113</v>
      </c>
      <c r="J614" s="236"/>
      <c r="K614" s="228"/>
      <c r="L614" s="229">
        <v>85.02</v>
      </c>
      <c r="M614" s="228"/>
      <c r="N614" s="231">
        <v>3995.15</v>
      </c>
      <c r="AF614" s="211"/>
      <c r="AG614" s="212"/>
      <c r="AH614" s="212"/>
      <c r="AL614" s="223" t="s">
        <v>332</v>
      </c>
      <c r="AN614" s="212"/>
      <c r="AP614" s="212"/>
      <c r="AR614" s="212"/>
    </row>
    <row r="615" spans="1:44" s="175" customFormat="1" ht="45" x14ac:dyDescent="0.25">
      <c r="A615" s="234"/>
      <c r="B615" s="225" t="s">
        <v>333</v>
      </c>
      <c r="C615" s="332" t="s">
        <v>334</v>
      </c>
      <c r="D615" s="332"/>
      <c r="E615" s="332"/>
      <c r="F615" s="227" t="s">
        <v>191</v>
      </c>
      <c r="G615" s="243">
        <v>77</v>
      </c>
      <c r="H615" s="230">
        <v>0.85</v>
      </c>
      <c r="I615" s="230">
        <v>65.45</v>
      </c>
      <c r="J615" s="236"/>
      <c r="K615" s="228"/>
      <c r="L615" s="229">
        <v>49.24</v>
      </c>
      <c r="M615" s="228"/>
      <c r="N615" s="231">
        <v>2314</v>
      </c>
      <c r="AF615" s="211"/>
      <c r="AG615" s="212"/>
      <c r="AH615" s="212"/>
      <c r="AL615" s="223" t="s">
        <v>334</v>
      </c>
      <c r="AN615" s="212"/>
      <c r="AP615" s="212"/>
      <c r="AR615" s="212"/>
    </row>
    <row r="616" spans="1:44" s="175" customFormat="1" ht="15" x14ac:dyDescent="0.25">
      <c r="A616" s="245"/>
      <c r="B616" s="246"/>
      <c r="C616" s="333" t="s">
        <v>194</v>
      </c>
      <c r="D616" s="333"/>
      <c r="E616" s="333"/>
      <c r="F616" s="215"/>
      <c r="G616" s="216"/>
      <c r="H616" s="216"/>
      <c r="I616" s="216"/>
      <c r="J616" s="219"/>
      <c r="K616" s="216"/>
      <c r="L616" s="247">
        <v>881.42</v>
      </c>
      <c r="M616" s="239"/>
      <c r="N616" s="248">
        <v>16515.22</v>
      </c>
      <c r="AF616" s="211"/>
      <c r="AG616" s="212"/>
      <c r="AH616" s="212"/>
      <c r="AN616" s="212" t="s">
        <v>194</v>
      </c>
      <c r="AP616" s="212"/>
      <c r="AR616" s="212"/>
    </row>
    <row r="617" spans="1:44" s="175" customFormat="1" ht="15" x14ac:dyDescent="0.25">
      <c r="A617" s="213" t="s">
        <v>528</v>
      </c>
      <c r="B617" s="214" t="s">
        <v>339</v>
      </c>
      <c r="C617" s="333" t="s">
        <v>340</v>
      </c>
      <c r="D617" s="333"/>
      <c r="E617" s="333"/>
      <c r="F617" s="215" t="s">
        <v>18</v>
      </c>
      <c r="G617" s="216">
        <v>-4.25</v>
      </c>
      <c r="H617" s="217">
        <v>1</v>
      </c>
      <c r="I617" s="218">
        <v>-4.25</v>
      </c>
      <c r="J617" s="247">
        <v>103</v>
      </c>
      <c r="K617" s="216"/>
      <c r="L617" s="247">
        <v>-437.75</v>
      </c>
      <c r="M617" s="218">
        <v>8.75</v>
      </c>
      <c r="N617" s="248">
        <v>-3830.31</v>
      </c>
      <c r="AF617" s="211"/>
      <c r="AG617" s="212"/>
      <c r="AH617" s="212" t="s">
        <v>340</v>
      </c>
      <c r="AN617" s="212"/>
      <c r="AP617" s="212"/>
      <c r="AR617" s="212"/>
    </row>
    <row r="618" spans="1:44" s="175" customFormat="1" ht="15" x14ac:dyDescent="0.25">
      <c r="A618" s="245"/>
      <c r="B618" s="246"/>
      <c r="C618" s="333" t="s">
        <v>194</v>
      </c>
      <c r="D618" s="333"/>
      <c r="E618" s="333"/>
      <c r="F618" s="215"/>
      <c r="G618" s="216"/>
      <c r="H618" s="216"/>
      <c r="I618" s="216"/>
      <c r="J618" s="219"/>
      <c r="K618" s="216"/>
      <c r="L618" s="247">
        <v>-437.75</v>
      </c>
      <c r="M618" s="239"/>
      <c r="N618" s="248">
        <v>-3830.31</v>
      </c>
      <c r="AF618" s="211"/>
      <c r="AG618" s="212"/>
      <c r="AH618" s="212"/>
      <c r="AN618" s="212" t="s">
        <v>194</v>
      </c>
      <c r="AP618" s="212"/>
      <c r="AR618" s="212"/>
    </row>
    <row r="619" spans="1:44" s="175" customFormat="1" ht="22.5" x14ac:dyDescent="0.25">
      <c r="A619" s="213" t="s">
        <v>529</v>
      </c>
      <c r="B619" s="214" t="s">
        <v>347</v>
      </c>
      <c r="C619" s="333" t="s">
        <v>348</v>
      </c>
      <c r="D619" s="333"/>
      <c r="E619" s="333"/>
      <c r="F619" s="215" t="s">
        <v>18</v>
      </c>
      <c r="G619" s="216">
        <v>12.82</v>
      </c>
      <c r="H619" s="217">
        <v>1</v>
      </c>
      <c r="I619" s="218">
        <v>12.82</v>
      </c>
      <c r="J619" s="247">
        <v>342.86</v>
      </c>
      <c r="K619" s="258">
        <v>1.04236</v>
      </c>
      <c r="L619" s="250">
        <v>4581.66</v>
      </c>
      <c r="M619" s="218">
        <v>8.75</v>
      </c>
      <c r="N619" s="248">
        <v>40089.53</v>
      </c>
      <c r="AF619" s="211"/>
      <c r="AG619" s="212"/>
      <c r="AH619" s="212" t="s">
        <v>348</v>
      </c>
      <c r="AN619" s="212"/>
      <c r="AP619" s="212"/>
      <c r="AR619" s="212"/>
    </row>
    <row r="620" spans="1:44" s="175" customFormat="1" ht="15" x14ac:dyDescent="0.25">
      <c r="A620" s="221"/>
      <c r="B620" s="222"/>
      <c r="C620" s="332" t="s">
        <v>530</v>
      </c>
      <c r="D620" s="332"/>
      <c r="E620" s="332"/>
      <c r="F620" s="332"/>
      <c r="G620" s="332"/>
      <c r="H620" s="332"/>
      <c r="I620" s="332"/>
      <c r="J620" s="332"/>
      <c r="K620" s="332"/>
      <c r="L620" s="332"/>
      <c r="M620" s="332"/>
      <c r="N620" s="334"/>
      <c r="AF620" s="211"/>
      <c r="AG620" s="212"/>
      <c r="AH620" s="212"/>
      <c r="AI620" s="223" t="s">
        <v>530</v>
      </c>
      <c r="AN620" s="212"/>
      <c r="AP620" s="212"/>
      <c r="AR620" s="212"/>
    </row>
    <row r="621" spans="1:44" s="175" customFormat="1" ht="15" x14ac:dyDescent="0.25">
      <c r="A621" s="221"/>
      <c r="B621" s="222"/>
      <c r="C621" s="332" t="s">
        <v>350</v>
      </c>
      <c r="D621" s="332"/>
      <c r="E621" s="332"/>
      <c r="F621" s="332"/>
      <c r="G621" s="332"/>
      <c r="H621" s="332"/>
      <c r="I621" s="332"/>
      <c r="J621" s="332"/>
      <c r="K621" s="332"/>
      <c r="L621" s="332"/>
      <c r="M621" s="332"/>
      <c r="N621" s="334"/>
      <c r="AF621" s="211"/>
      <c r="AG621" s="212"/>
      <c r="AH621" s="212"/>
      <c r="AN621" s="212"/>
      <c r="AO621" s="223" t="s">
        <v>350</v>
      </c>
      <c r="AP621" s="212"/>
      <c r="AR621" s="212"/>
    </row>
    <row r="622" spans="1:44" s="175" customFormat="1" ht="15" x14ac:dyDescent="0.25">
      <c r="A622" s="224"/>
      <c r="B622" s="225"/>
      <c r="C622" s="328" t="s">
        <v>269</v>
      </c>
      <c r="D622" s="328"/>
      <c r="E622" s="328"/>
      <c r="F622" s="328"/>
      <c r="G622" s="328"/>
      <c r="H622" s="328"/>
      <c r="I622" s="328"/>
      <c r="J622" s="328"/>
      <c r="K622" s="328"/>
      <c r="L622" s="328"/>
      <c r="M622" s="328"/>
      <c r="N622" s="336"/>
      <c r="AF622" s="211"/>
      <c r="AG622" s="212"/>
      <c r="AH622" s="212"/>
      <c r="AJ622" s="223" t="s">
        <v>269</v>
      </c>
      <c r="AN622" s="212"/>
      <c r="AP622" s="212"/>
      <c r="AR622" s="212"/>
    </row>
    <row r="623" spans="1:44" s="175" customFormat="1" ht="15" x14ac:dyDescent="0.25">
      <c r="A623" s="224"/>
      <c r="B623" s="225"/>
      <c r="C623" s="328" t="s">
        <v>270</v>
      </c>
      <c r="D623" s="328"/>
      <c r="E623" s="328"/>
      <c r="F623" s="328"/>
      <c r="G623" s="328"/>
      <c r="H623" s="328"/>
      <c r="I623" s="328"/>
      <c r="J623" s="328"/>
      <c r="K623" s="328"/>
      <c r="L623" s="328"/>
      <c r="M623" s="328"/>
      <c r="N623" s="336"/>
      <c r="AF623" s="211"/>
      <c r="AG623" s="212"/>
      <c r="AH623" s="212"/>
      <c r="AJ623" s="223" t="s">
        <v>270</v>
      </c>
      <c r="AN623" s="212"/>
      <c r="AP623" s="212"/>
      <c r="AR623" s="212"/>
    </row>
    <row r="624" spans="1:44" s="175" customFormat="1" ht="15" x14ac:dyDescent="0.25">
      <c r="A624" s="245"/>
      <c r="B624" s="246"/>
      <c r="C624" s="333" t="s">
        <v>194</v>
      </c>
      <c r="D624" s="333"/>
      <c r="E624" s="333"/>
      <c r="F624" s="215"/>
      <c r="G624" s="216"/>
      <c r="H624" s="216"/>
      <c r="I624" s="216"/>
      <c r="J624" s="219"/>
      <c r="K624" s="216"/>
      <c r="L624" s="250">
        <v>4581.66</v>
      </c>
      <c r="M624" s="239"/>
      <c r="N624" s="248">
        <v>40089.53</v>
      </c>
      <c r="AF624" s="211"/>
      <c r="AG624" s="212"/>
      <c r="AH624" s="212"/>
      <c r="AN624" s="212" t="s">
        <v>194</v>
      </c>
      <c r="AP624" s="212"/>
      <c r="AR624" s="212"/>
    </row>
    <row r="625" spans="1:44" s="175" customFormat="1" ht="15" x14ac:dyDescent="0.25">
      <c r="A625" s="213" t="s">
        <v>531</v>
      </c>
      <c r="B625" s="214" t="s">
        <v>352</v>
      </c>
      <c r="C625" s="333" t="s">
        <v>353</v>
      </c>
      <c r="D625" s="333"/>
      <c r="E625" s="333"/>
      <c r="F625" s="215" t="s">
        <v>58</v>
      </c>
      <c r="G625" s="216">
        <v>5.2999999999999999E-2</v>
      </c>
      <c r="H625" s="217">
        <v>1</v>
      </c>
      <c r="I625" s="249">
        <v>5.2999999999999999E-2</v>
      </c>
      <c r="J625" s="219"/>
      <c r="K625" s="216"/>
      <c r="L625" s="219"/>
      <c r="M625" s="216"/>
      <c r="N625" s="220"/>
      <c r="AF625" s="211"/>
      <c r="AG625" s="212"/>
      <c r="AH625" s="212" t="s">
        <v>353</v>
      </c>
      <c r="AN625" s="212"/>
      <c r="AP625" s="212"/>
      <c r="AR625" s="212"/>
    </row>
    <row r="626" spans="1:44" s="175" customFormat="1" ht="23.25" x14ac:dyDescent="0.25">
      <c r="A626" s="224"/>
      <c r="B626" s="225" t="s">
        <v>228</v>
      </c>
      <c r="C626" s="328" t="s">
        <v>229</v>
      </c>
      <c r="D626" s="328"/>
      <c r="E626" s="328"/>
      <c r="F626" s="328"/>
      <c r="G626" s="328"/>
      <c r="H626" s="328"/>
      <c r="I626" s="328"/>
      <c r="J626" s="328"/>
      <c r="K626" s="328"/>
      <c r="L626" s="328"/>
      <c r="M626" s="328"/>
      <c r="N626" s="336"/>
      <c r="AF626" s="211"/>
      <c r="AG626" s="212"/>
      <c r="AH626" s="212"/>
      <c r="AJ626" s="223" t="s">
        <v>229</v>
      </c>
      <c r="AN626" s="212"/>
      <c r="AP626" s="212"/>
      <c r="AR626" s="212"/>
    </row>
    <row r="627" spans="1:44" s="175" customFormat="1" ht="68.25" x14ac:dyDescent="0.25">
      <c r="A627" s="224"/>
      <c r="B627" s="225" t="s">
        <v>175</v>
      </c>
      <c r="C627" s="328" t="s">
        <v>176</v>
      </c>
      <c r="D627" s="328"/>
      <c r="E627" s="328"/>
      <c r="F627" s="328"/>
      <c r="G627" s="328"/>
      <c r="H627" s="328"/>
      <c r="I627" s="328"/>
      <c r="J627" s="328"/>
      <c r="K627" s="328"/>
      <c r="L627" s="328"/>
      <c r="M627" s="328"/>
      <c r="N627" s="336"/>
      <c r="AF627" s="211"/>
      <c r="AG627" s="212"/>
      <c r="AH627" s="212"/>
      <c r="AJ627" s="223" t="s">
        <v>176</v>
      </c>
      <c r="AN627" s="212"/>
      <c r="AP627" s="212"/>
      <c r="AR627" s="212"/>
    </row>
    <row r="628" spans="1:44" s="175" customFormat="1" ht="15" x14ac:dyDescent="0.25">
      <c r="A628" s="226"/>
      <c r="B628" s="225" t="s">
        <v>178</v>
      </c>
      <c r="C628" s="332" t="s">
        <v>179</v>
      </c>
      <c r="D628" s="332"/>
      <c r="E628" s="332"/>
      <c r="F628" s="227"/>
      <c r="G628" s="228"/>
      <c r="H628" s="228"/>
      <c r="I628" s="228"/>
      <c r="J628" s="229">
        <v>39.1</v>
      </c>
      <c r="K628" s="257">
        <v>1.4375</v>
      </c>
      <c r="L628" s="229">
        <v>2.98</v>
      </c>
      <c r="M628" s="230">
        <v>14.01</v>
      </c>
      <c r="N628" s="233">
        <v>41.75</v>
      </c>
      <c r="AF628" s="211"/>
      <c r="AG628" s="212"/>
      <c r="AH628" s="212"/>
      <c r="AK628" s="223" t="s">
        <v>179</v>
      </c>
      <c r="AN628" s="212"/>
      <c r="AP628" s="212"/>
      <c r="AR628" s="212"/>
    </row>
    <row r="629" spans="1:44" s="175" customFormat="1" ht="15" x14ac:dyDescent="0.25">
      <c r="A629" s="226"/>
      <c r="B629" s="225" t="s">
        <v>180</v>
      </c>
      <c r="C629" s="332" t="s">
        <v>181</v>
      </c>
      <c r="D629" s="332"/>
      <c r="E629" s="332"/>
      <c r="F629" s="227"/>
      <c r="G629" s="228"/>
      <c r="H629" s="228"/>
      <c r="I629" s="228"/>
      <c r="J629" s="229">
        <v>7.15</v>
      </c>
      <c r="K629" s="257">
        <v>1.4375</v>
      </c>
      <c r="L629" s="229">
        <v>0.54</v>
      </c>
      <c r="M629" s="230">
        <v>46.99</v>
      </c>
      <c r="N629" s="233">
        <v>25.37</v>
      </c>
      <c r="AF629" s="211"/>
      <c r="AG629" s="212"/>
      <c r="AH629" s="212"/>
      <c r="AK629" s="223" t="s">
        <v>181</v>
      </c>
      <c r="AN629" s="212"/>
      <c r="AP629" s="212"/>
      <c r="AR629" s="212"/>
    </row>
    <row r="630" spans="1:44" s="175" customFormat="1" ht="15" x14ac:dyDescent="0.25">
      <c r="A630" s="234"/>
      <c r="B630" s="225"/>
      <c r="C630" s="332" t="s">
        <v>186</v>
      </c>
      <c r="D630" s="332"/>
      <c r="E630" s="332"/>
      <c r="F630" s="227" t="s">
        <v>185</v>
      </c>
      <c r="G630" s="230">
        <v>0.66</v>
      </c>
      <c r="H630" s="257">
        <v>1.4375</v>
      </c>
      <c r="I630" s="256">
        <v>5.0283799999999997E-2</v>
      </c>
      <c r="J630" s="236"/>
      <c r="K630" s="228"/>
      <c r="L630" s="236"/>
      <c r="M630" s="228"/>
      <c r="N630" s="237"/>
      <c r="AF630" s="211"/>
      <c r="AG630" s="212"/>
      <c r="AH630" s="212"/>
      <c r="AL630" s="223" t="s">
        <v>186</v>
      </c>
      <c r="AN630" s="212"/>
      <c r="AP630" s="212"/>
      <c r="AR630" s="212"/>
    </row>
    <row r="631" spans="1:44" s="175" customFormat="1" ht="15" x14ac:dyDescent="0.25">
      <c r="A631" s="226"/>
      <c r="B631" s="225"/>
      <c r="C631" s="335" t="s">
        <v>187</v>
      </c>
      <c r="D631" s="335"/>
      <c r="E631" s="335"/>
      <c r="F631" s="238"/>
      <c r="G631" s="239"/>
      <c r="H631" s="239"/>
      <c r="I631" s="239"/>
      <c r="J631" s="241">
        <v>39.1</v>
      </c>
      <c r="K631" s="239"/>
      <c r="L631" s="241">
        <v>2.98</v>
      </c>
      <c r="M631" s="239"/>
      <c r="N631" s="254">
        <v>41.75</v>
      </c>
      <c r="AF631" s="211"/>
      <c r="AG631" s="212"/>
      <c r="AH631" s="212"/>
      <c r="AM631" s="223" t="s">
        <v>187</v>
      </c>
      <c r="AN631" s="212"/>
      <c r="AP631" s="212"/>
      <c r="AR631" s="212"/>
    </row>
    <row r="632" spans="1:44" s="175" customFormat="1" ht="15" x14ac:dyDescent="0.25">
      <c r="A632" s="234"/>
      <c r="B632" s="225"/>
      <c r="C632" s="332" t="s">
        <v>188</v>
      </c>
      <c r="D632" s="332"/>
      <c r="E632" s="332"/>
      <c r="F632" s="227"/>
      <c r="G632" s="228"/>
      <c r="H632" s="228"/>
      <c r="I632" s="228"/>
      <c r="J632" s="236"/>
      <c r="K632" s="228"/>
      <c r="L632" s="229">
        <v>0.54</v>
      </c>
      <c r="M632" s="228"/>
      <c r="N632" s="233">
        <v>25.37</v>
      </c>
      <c r="AF632" s="211"/>
      <c r="AG632" s="212"/>
      <c r="AH632" s="212"/>
      <c r="AL632" s="223" t="s">
        <v>188</v>
      </c>
      <c r="AN632" s="212"/>
      <c r="AP632" s="212"/>
      <c r="AR632" s="212"/>
    </row>
    <row r="633" spans="1:44" s="175" customFormat="1" ht="45" x14ac:dyDescent="0.25">
      <c r="A633" s="234"/>
      <c r="B633" s="225" t="s">
        <v>189</v>
      </c>
      <c r="C633" s="332" t="s">
        <v>190</v>
      </c>
      <c r="D633" s="332"/>
      <c r="E633" s="332"/>
      <c r="F633" s="227" t="s">
        <v>191</v>
      </c>
      <c r="G633" s="243">
        <v>147</v>
      </c>
      <c r="H633" s="228"/>
      <c r="I633" s="243">
        <v>147</v>
      </c>
      <c r="J633" s="236"/>
      <c r="K633" s="228"/>
      <c r="L633" s="229">
        <v>0.79</v>
      </c>
      <c r="M633" s="228"/>
      <c r="N633" s="233">
        <v>37.29</v>
      </c>
      <c r="AF633" s="211"/>
      <c r="AG633" s="212"/>
      <c r="AH633" s="212"/>
      <c r="AL633" s="223" t="s">
        <v>190</v>
      </c>
      <c r="AN633" s="212"/>
      <c r="AP633" s="212"/>
      <c r="AR633" s="212"/>
    </row>
    <row r="634" spans="1:44" s="175" customFormat="1" ht="56.25" x14ac:dyDescent="0.25">
      <c r="A634" s="234"/>
      <c r="B634" s="225" t="s">
        <v>192</v>
      </c>
      <c r="C634" s="332" t="s">
        <v>193</v>
      </c>
      <c r="D634" s="332"/>
      <c r="E634" s="332"/>
      <c r="F634" s="227" t="s">
        <v>191</v>
      </c>
      <c r="G634" s="243">
        <v>134</v>
      </c>
      <c r="H634" s="230">
        <v>0.85</v>
      </c>
      <c r="I634" s="244">
        <v>113.9</v>
      </c>
      <c r="J634" s="236"/>
      <c r="K634" s="228"/>
      <c r="L634" s="229">
        <v>0.62</v>
      </c>
      <c r="M634" s="228"/>
      <c r="N634" s="233">
        <v>28.9</v>
      </c>
      <c r="AF634" s="211"/>
      <c r="AG634" s="212"/>
      <c r="AH634" s="212"/>
      <c r="AL634" s="223" t="s">
        <v>193</v>
      </c>
      <c r="AN634" s="212"/>
      <c r="AP634" s="212"/>
      <c r="AR634" s="212"/>
    </row>
    <row r="635" spans="1:44" s="175" customFormat="1" ht="15" x14ac:dyDescent="0.25">
      <c r="A635" s="245"/>
      <c r="B635" s="246"/>
      <c r="C635" s="333" t="s">
        <v>194</v>
      </c>
      <c r="D635" s="333"/>
      <c r="E635" s="333"/>
      <c r="F635" s="215"/>
      <c r="G635" s="216"/>
      <c r="H635" s="216"/>
      <c r="I635" s="216"/>
      <c r="J635" s="219"/>
      <c r="K635" s="216"/>
      <c r="L635" s="247">
        <v>4.3899999999999997</v>
      </c>
      <c r="M635" s="239"/>
      <c r="N635" s="251">
        <v>107.94</v>
      </c>
      <c r="AF635" s="211"/>
      <c r="AG635" s="212"/>
      <c r="AH635" s="212"/>
      <c r="AN635" s="212" t="s">
        <v>194</v>
      </c>
      <c r="AP635" s="212"/>
      <c r="AR635" s="212"/>
    </row>
    <row r="636" spans="1:44" s="175" customFormat="1" ht="23.25" x14ac:dyDescent="0.25">
      <c r="A636" s="213" t="s">
        <v>532</v>
      </c>
      <c r="B636" s="214" t="s">
        <v>195</v>
      </c>
      <c r="C636" s="333" t="s">
        <v>196</v>
      </c>
      <c r="D636" s="333"/>
      <c r="E636" s="333"/>
      <c r="F636" s="215" t="s">
        <v>58</v>
      </c>
      <c r="G636" s="216">
        <v>5.5E-2</v>
      </c>
      <c r="H636" s="217">
        <v>1</v>
      </c>
      <c r="I636" s="249">
        <v>5.5E-2</v>
      </c>
      <c r="J636" s="250">
        <v>1690</v>
      </c>
      <c r="K636" s="216"/>
      <c r="L636" s="247">
        <v>92.95</v>
      </c>
      <c r="M636" s="218">
        <v>8.75</v>
      </c>
      <c r="N636" s="251">
        <v>813.31</v>
      </c>
      <c r="AF636" s="211"/>
      <c r="AG636" s="212"/>
      <c r="AH636" s="212" t="s">
        <v>196</v>
      </c>
      <c r="AN636" s="212"/>
      <c r="AP636" s="212"/>
      <c r="AR636" s="212"/>
    </row>
    <row r="637" spans="1:44" s="175" customFormat="1" ht="15" x14ac:dyDescent="0.25">
      <c r="A637" s="245"/>
      <c r="B637" s="246"/>
      <c r="C637" s="333" t="s">
        <v>194</v>
      </c>
      <c r="D637" s="333"/>
      <c r="E637" s="333"/>
      <c r="F637" s="215"/>
      <c r="G637" s="216"/>
      <c r="H637" s="216"/>
      <c r="I637" s="216"/>
      <c r="J637" s="219"/>
      <c r="K637" s="216"/>
      <c r="L637" s="247">
        <v>92.95</v>
      </c>
      <c r="M637" s="239"/>
      <c r="N637" s="251">
        <v>813.31</v>
      </c>
      <c r="AF637" s="211"/>
      <c r="AG637" s="212"/>
      <c r="AH637" s="212"/>
      <c r="AN637" s="212" t="s">
        <v>194</v>
      </c>
      <c r="AP637" s="212"/>
      <c r="AR637" s="212"/>
    </row>
    <row r="638" spans="1:44" s="175" customFormat="1" ht="45.75" x14ac:dyDescent="0.25">
      <c r="A638" s="213" t="s">
        <v>533</v>
      </c>
      <c r="B638" s="214" t="s">
        <v>356</v>
      </c>
      <c r="C638" s="333" t="s">
        <v>357</v>
      </c>
      <c r="D638" s="333"/>
      <c r="E638" s="333"/>
      <c r="F638" s="215" t="s">
        <v>358</v>
      </c>
      <c r="G638" s="216">
        <v>6.3E-2</v>
      </c>
      <c r="H638" s="217">
        <v>1</v>
      </c>
      <c r="I638" s="249">
        <v>6.3E-2</v>
      </c>
      <c r="J638" s="219"/>
      <c r="K638" s="216"/>
      <c r="L638" s="219"/>
      <c r="M638" s="216"/>
      <c r="N638" s="220"/>
      <c r="AF638" s="211"/>
      <c r="AG638" s="212"/>
      <c r="AH638" s="212" t="s">
        <v>357</v>
      </c>
      <c r="AN638" s="212"/>
      <c r="AP638" s="212"/>
      <c r="AR638" s="212"/>
    </row>
    <row r="639" spans="1:44" s="175" customFormat="1" ht="15" x14ac:dyDescent="0.25">
      <c r="A639" s="221"/>
      <c r="B639" s="222"/>
      <c r="C639" s="332" t="s">
        <v>534</v>
      </c>
      <c r="D639" s="332"/>
      <c r="E639" s="332"/>
      <c r="F639" s="332"/>
      <c r="G639" s="332"/>
      <c r="H639" s="332"/>
      <c r="I639" s="332"/>
      <c r="J639" s="332"/>
      <c r="K639" s="332"/>
      <c r="L639" s="332"/>
      <c r="M639" s="332"/>
      <c r="N639" s="334"/>
      <c r="AF639" s="211"/>
      <c r="AG639" s="212"/>
      <c r="AH639" s="212"/>
      <c r="AI639" s="223" t="s">
        <v>534</v>
      </c>
      <c r="AN639" s="212"/>
      <c r="AP639" s="212"/>
      <c r="AR639" s="212"/>
    </row>
    <row r="640" spans="1:44" s="175" customFormat="1" ht="23.25" x14ac:dyDescent="0.25">
      <c r="A640" s="224"/>
      <c r="B640" s="225" t="s">
        <v>228</v>
      </c>
      <c r="C640" s="328" t="s">
        <v>229</v>
      </c>
      <c r="D640" s="328"/>
      <c r="E640" s="328"/>
      <c r="F640" s="328"/>
      <c r="G640" s="328"/>
      <c r="H640" s="328"/>
      <c r="I640" s="328"/>
      <c r="J640" s="328"/>
      <c r="K640" s="328"/>
      <c r="L640" s="328"/>
      <c r="M640" s="328"/>
      <c r="N640" s="336"/>
      <c r="AF640" s="211"/>
      <c r="AG640" s="212"/>
      <c r="AH640" s="212"/>
      <c r="AJ640" s="223" t="s">
        <v>229</v>
      </c>
      <c r="AN640" s="212"/>
      <c r="AP640" s="212"/>
      <c r="AR640" s="212"/>
    </row>
    <row r="641" spans="1:44" s="175" customFormat="1" ht="68.25" x14ac:dyDescent="0.25">
      <c r="A641" s="224"/>
      <c r="B641" s="225" t="s">
        <v>175</v>
      </c>
      <c r="C641" s="328" t="s">
        <v>176</v>
      </c>
      <c r="D641" s="328"/>
      <c r="E641" s="328"/>
      <c r="F641" s="328"/>
      <c r="G641" s="328"/>
      <c r="H641" s="328"/>
      <c r="I641" s="328"/>
      <c r="J641" s="328"/>
      <c r="K641" s="328"/>
      <c r="L641" s="328"/>
      <c r="M641" s="328"/>
      <c r="N641" s="336"/>
      <c r="AF641" s="211"/>
      <c r="AG641" s="212"/>
      <c r="AH641" s="212"/>
      <c r="AJ641" s="223" t="s">
        <v>176</v>
      </c>
      <c r="AN641" s="212"/>
      <c r="AP641" s="212"/>
      <c r="AR641" s="212"/>
    </row>
    <row r="642" spans="1:44" s="175" customFormat="1" ht="15" x14ac:dyDescent="0.25">
      <c r="A642" s="226"/>
      <c r="B642" s="225" t="s">
        <v>62</v>
      </c>
      <c r="C642" s="332" t="s">
        <v>177</v>
      </c>
      <c r="D642" s="332"/>
      <c r="E642" s="332"/>
      <c r="F642" s="227"/>
      <c r="G642" s="228"/>
      <c r="H642" s="228"/>
      <c r="I642" s="228"/>
      <c r="J642" s="229">
        <v>182.32</v>
      </c>
      <c r="K642" s="257">
        <v>1.3225</v>
      </c>
      <c r="L642" s="229">
        <v>15.19</v>
      </c>
      <c r="M642" s="230">
        <v>46.99</v>
      </c>
      <c r="N642" s="233">
        <v>713.78</v>
      </c>
      <c r="AF642" s="211"/>
      <c r="AG642" s="212"/>
      <c r="AH642" s="212"/>
      <c r="AK642" s="223" t="s">
        <v>177</v>
      </c>
      <c r="AN642" s="212"/>
      <c r="AP642" s="212"/>
      <c r="AR642" s="212"/>
    </row>
    <row r="643" spans="1:44" s="175" customFormat="1" ht="15" x14ac:dyDescent="0.25">
      <c r="A643" s="226"/>
      <c r="B643" s="225" t="s">
        <v>178</v>
      </c>
      <c r="C643" s="332" t="s">
        <v>179</v>
      </c>
      <c r="D643" s="332"/>
      <c r="E643" s="332"/>
      <c r="F643" s="227"/>
      <c r="G643" s="228"/>
      <c r="H643" s="228"/>
      <c r="I643" s="228"/>
      <c r="J643" s="232">
        <v>7479.03</v>
      </c>
      <c r="K643" s="257">
        <v>1.4375</v>
      </c>
      <c r="L643" s="229">
        <v>677.32</v>
      </c>
      <c r="M643" s="230">
        <v>14.01</v>
      </c>
      <c r="N643" s="231">
        <v>9489.25</v>
      </c>
      <c r="AF643" s="211"/>
      <c r="AG643" s="212"/>
      <c r="AH643" s="212"/>
      <c r="AK643" s="223" t="s">
        <v>179</v>
      </c>
      <c r="AN643" s="212"/>
      <c r="AP643" s="212"/>
      <c r="AR643" s="212"/>
    </row>
    <row r="644" spans="1:44" s="175" customFormat="1" ht="15" x14ac:dyDescent="0.25">
      <c r="A644" s="226"/>
      <c r="B644" s="225" t="s">
        <v>180</v>
      </c>
      <c r="C644" s="332" t="s">
        <v>181</v>
      </c>
      <c r="D644" s="332"/>
      <c r="E644" s="332"/>
      <c r="F644" s="227"/>
      <c r="G644" s="228"/>
      <c r="H644" s="228"/>
      <c r="I644" s="228"/>
      <c r="J644" s="229">
        <v>234.46</v>
      </c>
      <c r="K644" s="257">
        <v>1.4375</v>
      </c>
      <c r="L644" s="229">
        <v>21.23</v>
      </c>
      <c r="M644" s="230">
        <v>46.99</v>
      </c>
      <c r="N644" s="233">
        <v>997.6</v>
      </c>
      <c r="AF644" s="211"/>
      <c r="AG644" s="212"/>
      <c r="AH644" s="212"/>
      <c r="AK644" s="223" t="s">
        <v>181</v>
      </c>
      <c r="AN644" s="212"/>
      <c r="AP644" s="212"/>
      <c r="AR644" s="212"/>
    </row>
    <row r="645" spans="1:44" s="175" customFormat="1" ht="15" x14ac:dyDescent="0.25">
      <c r="A645" s="226"/>
      <c r="B645" s="225" t="s">
        <v>182</v>
      </c>
      <c r="C645" s="332" t="s">
        <v>183</v>
      </c>
      <c r="D645" s="332"/>
      <c r="E645" s="332"/>
      <c r="F645" s="227"/>
      <c r="G645" s="228"/>
      <c r="H645" s="228"/>
      <c r="I645" s="228"/>
      <c r="J645" s="229">
        <v>874.78</v>
      </c>
      <c r="K645" s="228"/>
      <c r="L645" s="229">
        <v>55.11</v>
      </c>
      <c r="M645" s="230">
        <v>8.75</v>
      </c>
      <c r="N645" s="233">
        <v>482.21</v>
      </c>
      <c r="AF645" s="211"/>
      <c r="AG645" s="212"/>
      <c r="AH645" s="212"/>
      <c r="AK645" s="223" t="s">
        <v>183</v>
      </c>
      <c r="AN645" s="212"/>
      <c r="AP645" s="212"/>
      <c r="AR645" s="212"/>
    </row>
    <row r="646" spans="1:44" s="175" customFormat="1" ht="15" x14ac:dyDescent="0.25">
      <c r="A646" s="234"/>
      <c r="B646" s="225"/>
      <c r="C646" s="332" t="s">
        <v>184</v>
      </c>
      <c r="D646" s="332"/>
      <c r="E646" s="332"/>
      <c r="F646" s="227" t="s">
        <v>185</v>
      </c>
      <c r="G646" s="230">
        <v>20.86</v>
      </c>
      <c r="H646" s="257">
        <v>1.3225</v>
      </c>
      <c r="I646" s="256">
        <v>1.7380031</v>
      </c>
      <c r="J646" s="236"/>
      <c r="K646" s="228"/>
      <c r="L646" s="236"/>
      <c r="M646" s="228"/>
      <c r="N646" s="237"/>
      <c r="AF646" s="211"/>
      <c r="AG646" s="212"/>
      <c r="AH646" s="212"/>
      <c r="AL646" s="223" t="s">
        <v>184</v>
      </c>
      <c r="AN646" s="212"/>
      <c r="AP646" s="212"/>
      <c r="AR646" s="212"/>
    </row>
    <row r="647" spans="1:44" s="175" customFormat="1" ht="15" x14ac:dyDescent="0.25">
      <c r="A647" s="234"/>
      <c r="B647" s="225"/>
      <c r="C647" s="332" t="s">
        <v>186</v>
      </c>
      <c r="D647" s="332"/>
      <c r="E647" s="332"/>
      <c r="F647" s="227" t="s">
        <v>185</v>
      </c>
      <c r="G647" s="230">
        <v>18.850000000000001</v>
      </c>
      <c r="H647" s="257">
        <v>1.4375</v>
      </c>
      <c r="I647" s="256">
        <v>1.7071031000000001</v>
      </c>
      <c r="J647" s="236"/>
      <c r="K647" s="228"/>
      <c r="L647" s="236"/>
      <c r="M647" s="228"/>
      <c r="N647" s="237"/>
      <c r="AF647" s="211"/>
      <c r="AG647" s="212"/>
      <c r="AH647" s="212"/>
      <c r="AL647" s="223" t="s">
        <v>186</v>
      </c>
      <c r="AN647" s="212"/>
      <c r="AP647" s="212"/>
      <c r="AR647" s="212"/>
    </row>
    <row r="648" spans="1:44" s="175" customFormat="1" ht="15" x14ac:dyDescent="0.25">
      <c r="A648" s="226"/>
      <c r="B648" s="225"/>
      <c r="C648" s="335" t="s">
        <v>187</v>
      </c>
      <c r="D648" s="335"/>
      <c r="E648" s="335"/>
      <c r="F648" s="238"/>
      <c r="G648" s="239"/>
      <c r="H648" s="239"/>
      <c r="I648" s="239"/>
      <c r="J648" s="240">
        <v>8536.1299999999992</v>
      </c>
      <c r="K648" s="239"/>
      <c r="L648" s="241">
        <v>747.62</v>
      </c>
      <c r="M648" s="239"/>
      <c r="N648" s="242">
        <v>10685.24</v>
      </c>
      <c r="AF648" s="211"/>
      <c r="AG648" s="212"/>
      <c r="AH648" s="212"/>
      <c r="AM648" s="223" t="s">
        <v>187</v>
      </c>
      <c r="AN648" s="212"/>
      <c r="AP648" s="212"/>
      <c r="AR648" s="212"/>
    </row>
    <row r="649" spans="1:44" s="175" customFormat="1" ht="15" x14ac:dyDescent="0.25">
      <c r="A649" s="234"/>
      <c r="B649" s="225"/>
      <c r="C649" s="332" t="s">
        <v>188</v>
      </c>
      <c r="D649" s="332"/>
      <c r="E649" s="332"/>
      <c r="F649" s="227"/>
      <c r="G649" s="228"/>
      <c r="H649" s="228"/>
      <c r="I649" s="228"/>
      <c r="J649" s="236"/>
      <c r="K649" s="228"/>
      <c r="L649" s="229">
        <v>36.42</v>
      </c>
      <c r="M649" s="228"/>
      <c r="N649" s="231">
        <v>1711.38</v>
      </c>
      <c r="AF649" s="211"/>
      <c r="AG649" s="212"/>
      <c r="AH649" s="212"/>
      <c r="AL649" s="223" t="s">
        <v>188</v>
      </c>
      <c r="AN649" s="212"/>
      <c r="AP649" s="212"/>
      <c r="AR649" s="212"/>
    </row>
    <row r="650" spans="1:44" s="175" customFormat="1" ht="45" x14ac:dyDescent="0.25">
      <c r="A650" s="234"/>
      <c r="B650" s="225" t="s">
        <v>189</v>
      </c>
      <c r="C650" s="332" t="s">
        <v>190</v>
      </c>
      <c r="D650" s="332"/>
      <c r="E650" s="332"/>
      <c r="F650" s="227" t="s">
        <v>191</v>
      </c>
      <c r="G650" s="243">
        <v>147</v>
      </c>
      <c r="H650" s="228"/>
      <c r="I650" s="243">
        <v>147</v>
      </c>
      <c r="J650" s="236"/>
      <c r="K650" s="228"/>
      <c r="L650" s="229">
        <v>53.54</v>
      </c>
      <c r="M650" s="228"/>
      <c r="N650" s="231">
        <v>2515.73</v>
      </c>
      <c r="AF650" s="211"/>
      <c r="AG650" s="212"/>
      <c r="AH650" s="212"/>
      <c r="AL650" s="223" t="s">
        <v>190</v>
      </c>
      <c r="AN650" s="212"/>
      <c r="AP650" s="212"/>
      <c r="AR650" s="212"/>
    </row>
    <row r="651" spans="1:44" s="175" customFormat="1" ht="56.25" x14ac:dyDescent="0.25">
      <c r="A651" s="234"/>
      <c r="B651" s="225" t="s">
        <v>192</v>
      </c>
      <c r="C651" s="332" t="s">
        <v>193</v>
      </c>
      <c r="D651" s="332"/>
      <c r="E651" s="332"/>
      <c r="F651" s="227" t="s">
        <v>191</v>
      </c>
      <c r="G651" s="243">
        <v>134</v>
      </c>
      <c r="H651" s="230">
        <v>0.85</v>
      </c>
      <c r="I651" s="244">
        <v>113.9</v>
      </c>
      <c r="J651" s="236"/>
      <c r="K651" s="228"/>
      <c r="L651" s="229">
        <v>41.48</v>
      </c>
      <c r="M651" s="228"/>
      <c r="N651" s="231">
        <v>1949.26</v>
      </c>
      <c r="AF651" s="211"/>
      <c r="AG651" s="212"/>
      <c r="AH651" s="212"/>
      <c r="AL651" s="223" t="s">
        <v>193</v>
      </c>
      <c r="AN651" s="212"/>
      <c r="AP651" s="212"/>
      <c r="AR651" s="212"/>
    </row>
    <row r="652" spans="1:44" s="175" customFormat="1" ht="15" x14ac:dyDescent="0.25">
      <c r="A652" s="245"/>
      <c r="B652" s="246"/>
      <c r="C652" s="333" t="s">
        <v>194</v>
      </c>
      <c r="D652" s="333"/>
      <c r="E652" s="333"/>
      <c r="F652" s="215"/>
      <c r="G652" s="216"/>
      <c r="H652" s="216"/>
      <c r="I652" s="216"/>
      <c r="J652" s="219"/>
      <c r="K652" s="216"/>
      <c r="L652" s="247">
        <v>842.64</v>
      </c>
      <c r="M652" s="239"/>
      <c r="N652" s="248">
        <v>15150.23</v>
      </c>
      <c r="AF652" s="211"/>
      <c r="AG652" s="212"/>
      <c r="AH652" s="212"/>
      <c r="AN652" s="212" t="s">
        <v>194</v>
      </c>
      <c r="AP652" s="212"/>
      <c r="AR652" s="212"/>
    </row>
    <row r="653" spans="1:44" s="175" customFormat="1" ht="34.5" x14ac:dyDescent="0.25">
      <c r="A653" s="213" t="s">
        <v>535</v>
      </c>
      <c r="B653" s="214" t="s">
        <v>361</v>
      </c>
      <c r="C653" s="333" t="s">
        <v>362</v>
      </c>
      <c r="D653" s="333"/>
      <c r="E653" s="333"/>
      <c r="F653" s="215" t="s">
        <v>358</v>
      </c>
      <c r="G653" s="216">
        <v>6.3E-2</v>
      </c>
      <c r="H653" s="217">
        <v>1</v>
      </c>
      <c r="I653" s="249">
        <v>6.3E-2</v>
      </c>
      <c r="J653" s="219"/>
      <c r="K653" s="216"/>
      <c r="L653" s="219"/>
      <c r="M653" s="216"/>
      <c r="N653" s="220"/>
      <c r="AF653" s="211"/>
      <c r="AG653" s="212"/>
      <c r="AH653" s="212" t="s">
        <v>362</v>
      </c>
      <c r="AN653" s="212"/>
      <c r="AP653" s="212"/>
      <c r="AR653" s="212"/>
    </row>
    <row r="654" spans="1:44" s="175" customFormat="1" ht="15" x14ac:dyDescent="0.25">
      <c r="A654" s="221"/>
      <c r="B654" s="222"/>
      <c r="C654" s="332" t="s">
        <v>534</v>
      </c>
      <c r="D654" s="332"/>
      <c r="E654" s="332"/>
      <c r="F654" s="332"/>
      <c r="G654" s="332"/>
      <c r="H654" s="332"/>
      <c r="I654" s="332"/>
      <c r="J654" s="332"/>
      <c r="K654" s="332"/>
      <c r="L654" s="332"/>
      <c r="M654" s="332"/>
      <c r="N654" s="334"/>
      <c r="AF654" s="211"/>
      <c r="AG654" s="212"/>
      <c r="AH654" s="212"/>
      <c r="AI654" s="223" t="s">
        <v>534</v>
      </c>
      <c r="AN654" s="212"/>
      <c r="AP654" s="212"/>
      <c r="AR654" s="212"/>
    </row>
    <row r="655" spans="1:44" s="175" customFormat="1" ht="15" x14ac:dyDescent="0.25">
      <c r="A655" s="224"/>
      <c r="B655" s="225"/>
      <c r="C655" s="328" t="s">
        <v>363</v>
      </c>
      <c r="D655" s="328"/>
      <c r="E655" s="328"/>
      <c r="F655" s="328"/>
      <c r="G655" s="328"/>
      <c r="H655" s="328"/>
      <c r="I655" s="328"/>
      <c r="J655" s="328"/>
      <c r="K655" s="328"/>
      <c r="L655" s="328"/>
      <c r="M655" s="328"/>
      <c r="N655" s="336"/>
      <c r="AF655" s="211"/>
      <c r="AG655" s="212"/>
      <c r="AH655" s="212"/>
      <c r="AJ655" s="223" t="s">
        <v>363</v>
      </c>
      <c r="AN655" s="212"/>
      <c r="AP655" s="212"/>
      <c r="AR655" s="212"/>
    </row>
    <row r="656" spans="1:44" s="175" customFormat="1" ht="23.25" x14ac:dyDescent="0.25">
      <c r="A656" s="224"/>
      <c r="B656" s="225" t="s">
        <v>228</v>
      </c>
      <c r="C656" s="328" t="s">
        <v>229</v>
      </c>
      <c r="D656" s="328"/>
      <c r="E656" s="328"/>
      <c r="F656" s="328"/>
      <c r="G656" s="328"/>
      <c r="H656" s="328"/>
      <c r="I656" s="328"/>
      <c r="J656" s="328"/>
      <c r="K656" s="328"/>
      <c r="L656" s="328"/>
      <c r="M656" s="328"/>
      <c r="N656" s="336"/>
      <c r="AF656" s="211"/>
      <c r="AG656" s="212"/>
      <c r="AH656" s="212"/>
      <c r="AJ656" s="223" t="s">
        <v>229</v>
      </c>
      <c r="AN656" s="212"/>
      <c r="AP656" s="212"/>
      <c r="AR656" s="212"/>
    </row>
    <row r="657" spans="1:44" s="175" customFormat="1" ht="68.25" x14ac:dyDescent="0.25">
      <c r="A657" s="224"/>
      <c r="B657" s="225" t="s">
        <v>175</v>
      </c>
      <c r="C657" s="328" t="s">
        <v>176</v>
      </c>
      <c r="D657" s="328"/>
      <c r="E657" s="328"/>
      <c r="F657" s="328"/>
      <c r="G657" s="328"/>
      <c r="H657" s="328"/>
      <c r="I657" s="328"/>
      <c r="J657" s="328"/>
      <c r="K657" s="328"/>
      <c r="L657" s="328"/>
      <c r="M657" s="328"/>
      <c r="N657" s="336"/>
      <c r="AF657" s="211"/>
      <c r="AG657" s="212"/>
      <c r="AH657" s="212"/>
      <c r="AJ657" s="223" t="s">
        <v>176</v>
      </c>
      <c r="AN657" s="212"/>
      <c r="AP657" s="212"/>
      <c r="AR657" s="212"/>
    </row>
    <row r="658" spans="1:44" s="175" customFormat="1" ht="15" x14ac:dyDescent="0.25">
      <c r="A658" s="226"/>
      <c r="B658" s="225" t="s">
        <v>62</v>
      </c>
      <c r="C658" s="332" t="s">
        <v>177</v>
      </c>
      <c r="D658" s="332"/>
      <c r="E658" s="332"/>
      <c r="F658" s="227"/>
      <c r="G658" s="228"/>
      <c r="H658" s="228"/>
      <c r="I658" s="228"/>
      <c r="J658" s="229">
        <v>3.29</v>
      </c>
      <c r="K658" s="230">
        <v>5.29</v>
      </c>
      <c r="L658" s="229">
        <v>1.1000000000000001</v>
      </c>
      <c r="M658" s="230">
        <v>46.99</v>
      </c>
      <c r="N658" s="233">
        <v>51.69</v>
      </c>
      <c r="AF658" s="211"/>
      <c r="AG658" s="212"/>
      <c r="AH658" s="212"/>
      <c r="AK658" s="223" t="s">
        <v>177</v>
      </c>
      <c r="AN658" s="212"/>
      <c r="AP658" s="212"/>
      <c r="AR658" s="212"/>
    </row>
    <row r="659" spans="1:44" s="175" customFormat="1" ht="15" x14ac:dyDescent="0.25">
      <c r="A659" s="226"/>
      <c r="B659" s="225" t="s">
        <v>178</v>
      </c>
      <c r="C659" s="332" t="s">
        <v>179</v>
      </c>
      <c r="D659" s="332"/>
      <c r="E659" s="332"/>
      <c r="F659" s="227"/>
      <c r="G659" s="228"/>
      <c r="H659" s="228"/>
      <c r="I659" s="228"/>
      <c r="J659" s="229">
        <v>254.89</v>
      </c>
      <c r="K659" s="230">
        <v>5.75</v>
      </c>
      <c r="L659" s="229">
        <v>92.33</v>
      </c>
      <c r="M659" s="230">
        <v>14.01</v>
      </c>
      <c r="N659" s="231">
        <v>1293.54</v>
      </c>
      <c r="AF659" s="211"/>
      <c r="AG659" s="212"/>
      <c r="AH659" s="212"/>
      <c r="AK659" s="223" t="s">
        <v>179</v>
      </c>
      <c r="AN659" s="212"/>
      <c r="AP659" s="212"/>
      <c r="AR659" s="212"/>
    </row>
    <row r="660" spans="1:44" s="175" customFormat="1" ht="15" x14ac:dyDescent="0.25">
      <c r="A660" s="226"/>
      <c r="B660" s="225" t="s">
        <v>180</v>
      </c>
      <c r="C660" s="332" t="s">
        <v>181</v>
      </c>
      <c r="D660" s="332"/>
      <c r="E660" s="332"/>
      <c r="F660" s="227"/>
      <c r="G660" s="228"/>
      <c r="H660" s="228"/>
      <c r="I660" s="228"/>
      <c r="J660" s="229">
        <v>5.95</v>
      </c>
      <c r="K660" s="230">
        <v>5.75</v>
      </c>
      <c r="L660" s="229">
        <v>2.16</v>
      </c>
      <c r="M660" s="230">
        <v>46.99</v>
      </c>
      <c r="N660" s="233">
        <v>101.5</v>
      </c>
      <c r="AF660" s="211"/>
      <c r="AG660" s="212"/>
      <c r="AH660" s="212"/>
      <c r="AK660" s="223" t="s">
        <v>181</v>
      </c>
      <c r="AN660" s="212"/>
      <c r="AP660" s="212"/>
      <c r="AR660" s="212"/>
    </row>
    <row r="661" spans="1:44" s="175" customFormat="1" ht="15" x14ac:dyDescent="0.25">
      <c r="A661" s="226"/>
      <c r="B661" s="225" t="s">
        <v>182</v>
      </c>
      <c r="C661" s="332" t="s">
        <v>183</v>
      </c>
      <c r="D661" s="332"/>
      <c r="E661" s="332"/>
      <c r="F661" s="227"/>
      <c r="G661" s="228"/>
      <c r="H661" s="228"/>
      <c r="I661" s="228"/>
      <c r="J661" s="229">
        <v>2.94</v>
      </c>
      <c r="K661" s="243">
        <v>4</v>
      </c>
      <c r="L661" s="229">
        <v>0.74</v>
      </c>
      <c r="M661" s="230">
        <v>8.75</v>
      </c>
      <c r="N661" s="233">
        <v>6.48</v>
      </c>
      <c r="AF661" s="211"/>
      <c r="AG661" s="212"/>
      <c r="AH661" s="212"/>
      <c r="AK661" s="223" t="s">
        <v>183</v>
      </c>
      <c r="AN661" s="212"/>
      <c r="AP661" s="212"/>
      <c r="AR661" s="212"/>
    </row>
    <row r="662" spans="1:44" s="175" customFormat="1" ht="15" x14ac:dyDescent="0.25">
      <c r="A662" s="234"/>
      <c r="B662" s="225"/>
      <c r="C662" s="332" t="s">
        <v>184</v>
      </c>
      <c r="D662" s="332"/>
      <c r="E662" s="332"/>
      <c r="F662" s="227" t="s">
        <v>185</v>
      </c>
      <c r="G662" s="230">
        <v>0.35</v>
      </c>
      <c r="H662" s="230">
        <v>5.29</v>
      </c>
      <c r="I662" s="256">
        <v>0.1166445</v>
      </c>
      <c r="J662" s="236"/>
      <c r="K662" s="228"/>
      <c r="L662" s="236"/>
      <c r="M662" s="228"/>
      <c r="N662" s="237"/>
      <c r="AF662" s="211"/>
      <c r="AG662" s="212"/>
      <c r="AH662" s="212"/>
      <c r="AL662" s="223" t="s">
        <v>184</v>
      </c>
      <c r="AN662" s="212"/>
      <c r="AP662" s="212"/>
      <c r="AR662" s="212"/>
    </row>
    <row r="663" spans="1:44" s="175" customFormat="1" ht="15" x14ac:dyDescent="0.25">
      <c r="A663" s="234"/>
      <c r="B663" s="225"/>
      <c r="C663" s="332" t="s">
        <v>186</v>
      </c>
      <c r="D663" s="332"/>
      <c r="E663" s="332"/>
      <c r="F663" s="227" t="s">
        <v>185</v>
      </c>
      <c r="G663" s="230">
        <v>0.47</v>
      </c>
      <c r="H663" s="230">
        <v>5.75</v>
      </c>
      <c r="I663" s="256">
        <v>0.17025750000000001</v>
      </c>
      <c r="J663" s="236"/>
      <c r="K663" s="228"/>
      <c r="L663" s="236"/>
      <c r="M663" s="228"/>
      <c r="N663" s="237"/>
      <c r="AF663" s="211"/>
      <c r="AG663" s="212"/>
      <c r="AH663" s="212"/>
      <c r="AL663" s="223" t="s">
        <v>186</v>
      </c>
      <c r="AN663" s="212"/>
      <c r="AP663" s="212"/>
      <c r="AR663" s="212"/>
    </row>
    <row r="664" spans="1:44" s="175" customFormat="1" ht="15" x14ac:dyDescent="0.25">
      <c r="A664" s="226"/>
      <c r="B664" s="225"/>
      <c r="C664" s="335" t="s">
        <v>187</v>
      </c>
      <c r="D664" s="335"/>
      <c r="E664" s="335"/>
      <c r="F664" s="238"/>
      <c r="G664" s="239"/>
      <c r="H664" s="239"/>
      <c r="I664" s="239"/>
      <c r="J664" s="241">
        <v>261.12</v>
      </c>
      <c r="K664" s="239"/>
      <c r="L664" s="241">
        <v>94.17</v>
      </c>
      <c r="M664" s="239"/>
      <c r="N664" s="242">
        <v>1351.71</v>
      </c>
      <c r="AF664" s="211"/>
      <c r="AG664" s="212"/>
      <c r="AH664" s="212"/>
      <c r="AM664" s="223" t="s">
        <v>187</v>
      </c>
      <c r="AN664" s="212"/>
      <c r="AP664" s="212"/>
      <c r="AR664" s="212"/>
    </row>
    <row r="665" spans="1:44" s="175" customFormat="1" ht="15" x14ac:dyDescent="0.25">
      <c r="A665" s="234"/>
      <c r="B665" s="225"/>
      <c r="C665" s="332" t="s">
        <v>188</v>
      </c>
      <c r="D665" s="332"/>
      <c r="E665" s="332"/>
      <c r="F665" s="227"/>
      <c r="G665" s="228"/>
      <c r="H665" s="228"/>
      <c r="I665" s="228"/>
      <c r="J665" s="236"/>
      <c r="K665" s="228"/>
      <c r="L665" s="229">
        <v>3.26</v>
      </c>
      <c r="M665" s="228"/>
      <c r="N665" s="233">
        <v>153.19</v>
      </c>
      <c r="AF665" s="211"/>
      <c r="AG665" s="212"/>
      <c r="AH665" s="212"/>
      <c r="AL665" s="223" t="s">
        <v>188</v>
      </c>
      <c r="AN665" s="212"/>
      <c r="AP665" s="212"/>
      <c r="AR665" s="212"/>
    </row>
    <row r="666" spans="1:44" s="175" customFormat="1" ht="45" x14ac:dyDescent="0.25">
      <c r="A666" s="234"/>
      <c r="B666" s="225" t="s">
        <v>189</v>
      </c>
      <c r="C666" s="332" t="s">
        <v>190</v>
      </c>
      <c r="D666" s="332"/>
      <c r="E666" s="332"/>
      <c r="F666" s="227" t="s">
        <v>191</v>
      </c>
      <c r="G666" s="243">
        <v>147</v>
      </c>
      <c r="H666" s="228"/>
      <c r="I666" s="243">
        <v>147</v>
      </c>
      <c r="J666" s="236"/>
      <c r="K666" s="228"/>
      <c r="L666" s="229">
        <v>4.79</v>
      </c>
      <c r="M666" s="228"/>
      <c r="N666" s="233">
        <v>225.19</v>
      </c>
      <c r="AF666" s="211"/>
      <c r="AG666" s="212"/>
      <c r="AH666" s="212"/>
      <c r="AL666" s="223" t="s">
        <v>190</v>
      </c>
      <c r="AN666" s="212"/>
      <c r="AP666" s="212"/>
      <c r="AR666" s="212"/>
    </row>
    <row r="667" spans="1:44" s="175" customFormat="1" ht="56.25" x14ac:dyDescent="0.25">
      <c r="A667" s="234"/>
      <c r="B667" s="225" t="s">
        <v>192</v>
      </c>
      <c r="C667" s="332" t="s">
        <v>193</v>
      </c>
      <c r="D667" s="332"/>
      <c r="E667" s="332"/>
      <c r="F667" s="227" t="s">
        <v>191</v>
      </c>
      <c r="G667" s="243">
        <v>134</v>
      </c>
      <c r="H667" s="230">
        <v>0.85</v>
      </c>
      <c r="I667" s="244">
        <v>113.9</v>
      </c>
      <c r="J667" s="236"/>
      <c r="K667" s="228"/>
      <c r="L667" s="229">
        <v>3.71</v>
      </c>
      <c r="M667" s="228"/>
      <c r="N667" s="233">
        <v>174.48</v>
      </c>
      <c r="AF667" s="211"/>
      <c r="AG667" s="212"/>
      <c r="AH667" s="212"/>
      <c r="AL667" s="223" t="s">
        <v>193</v>
      </c>
      <c r="AN667" s="212"/>
      <c r="AP667" s="212"/>
      <c r="AR667" s="212"/>
    </row>
    <row r="668" spans="1:44" s="175" customFormat="1" ht="15" x14ac:dyDescent="0.25">
      <c r="A668" s="245"/>
      <c r="B668" s="246"/>
      <c r="C668" s="333" t="s">
        <v>194</v>
      </c>
      <c r="D668" s="333"/>
      <c r="E668" s="333"/>
      <c r="F668" s="215"/>
      <c r="G668" s="216"/>
      <c r="H668" s="216"/>
      <c r="I668" s="216"/>
      <c r="J668" s="219"/>
      <c r="K668" s="216"/>
      <c r="L668" s="247">
        <v>102.67</v>
      </c>
      <c r="M668" s="239"/>
      <c r="N668" s="248">
        <v>1751.38</v>
      </c>
      <c r="AF668" s="211"/>
      <c r="AG668" s="212"/>
      <c r="AH668" s="212"/>
      <c r="AN668" s="212" t="s">
        <v>194</v>
      </c>
      <c r="AP668" s="212"/>
      <c r="AR668" s="212"/>
    </row>
    <row r="669" spans="1:44" s="175" customFormat="1" ht="23.25" x14ac:dyDescent="0.25">
      <c r="A669" s="213" t="s">
        <v>536</v>
      </c>
      <c r="B669" s="214" t="s">
        <v>365</v>
      </c>
      <c r="C669" s="333" t="s">
        <v>366</v>
      </c>
      <c r="D669" s="333"/>
      <c r="E669" s="333"/>
      <c r="F669" s="215" t="s">
        <v>58</v>
      </c>
      <c r="G669" s="216">
        <v>8.8829999999999991</v>
      </c>
      <c r="H669" s="217">
        <v>1</v>
      </c>
      <c r="I669" s="249">
        <v>8.8829999999999991</v>
      </c>
      <c r="J669" s="247">
        <v>491.01</v>
      </c>
      <c r="K669" s="216"/>
      <c r="L669" s="250">
        <v>4361.6400000000003</v>
      </c>
      <c r="M669" s="218">
        <v>8.75</v>
      </c>
      <c r="N669" s="248">
        <v>38164.35</v>
      </c>
      <c r="AF669" s="211"/>
      <c r="AG669" s="212"/>
      <c r="AH669" s="212" t="s">
        <v>366</v>
      </c>
      <c r="AN669" s="212"/>
      <c r="AP669" s="212"/>
      <c r="AR669" s="212"/>
    </row>
    <row r="670" spans="1:44" s="175" customFormat="1" ht="15" x14ac:dyDescent="0.25">
      <c r="A670" s="221"/>
      <c r="B670" s="222"/>
      <c r="C670" s="332" t="s">
        <v>537</v>
      </c>
      <c r="D670" s="332"/>
      <c r="E670" s="332"/>
      <c r="F670" s="332"/>
      <c r="G670" s="332"/>
      <c r="H670" s="332"/>
      <c r="I670" s="332"/>
      <c r="J670" s="332"/>
      <c r="K670" s="332"/>
      <c r="L670" s="332"/>
      <c r="M670" s="332"/>
      <c r="N670" s="334"/>
      <c r="AF670" s="211"/>
      <c r="AG670" s="212"/>
      <c r="AH670" s="212"/>
      <c r="AI670" s="223" t="s">
        <v>537</v>
      </c>
      <c r="AN670" s="212"/>
      <c r="AP670" s="212"/>
      <c r="AR670" s="212"/>
    </row>
    <row r="671" spans="1:44" s="175" customFormat="1" ht="15" x14ac:dyDescent="0.25">
      <c r="A671" s="245"/>
      <c r="B671" s="246"/>
      <c r="C671" s="333" t="s">
        <v>194</v>
      </c>
      <c r="D671" s="333"/>
      <c r="E671" s="333"/>
      <c r="F671" s="215"/>
      <c r="G671" s="216"/>
      <c r="H671" s="216"/>
      <c r="I671" s="216"/>
      <c r="J671" s="219"/>
      <c r="K671" s="216"/>
      <c r="L671" s="250">
        <v>4361.6400000000003</v>
      </c>
      <c r="M671" s="239"/>
      <c r="N671" s="248">
        <v>38164.35</v>
      </c>
      <c r="AF671" s="211"/>
      <c r="AG671" s="212"/>
      <c r="AH671" s="212"/>
      <c r="AN671" s="212" t="s">
        <v>194</v>
      </c>
      <c r="AP671" s="212"/>
      <c r="AR671" s="212"/>
    </row>
    <row r="672" spans="1:44" s="175" customFormat="1" ht="15" x14ac:dyDescent="0.25">
      <c r="A672" s="213" t="s">
        <v>538</v>
      </c>
      <c r="B672" s="214" t="s">
        <v>352</v>
      </c>
      <c r="C672" s="333" t="s">
        <v>353</v>
      </c>
      <c r="D672" s="333"/>
      <c r="E672" s="333"/>
      <c r="F672" s="215" t="s">
        <v>58</v>
      </c>
      <c r="G672" s="216">
        <v>2.7E-2</v>
      </c>
      <c r="H672" s="217">
        <v>1</v>
      </c>
      <c r="I672" s="249">
        <v>2.7E-2</v>
      </c>
      <c r="J672" s="219"/>
      <c r="K672" s="216"/>
      <c r="L672" s="219"/>
      <c r="M672" s="216"/>
      <c r="N672" s="220"/>
      <c r="AF672" s="211"/>
      <c r="AG672" s="212"/>
      <c r="AH672" s="212" t="s">
        <v>353</v>
      </c>
      <c r="AN672" s="212"/>
      <c r="AP672" s="212"/>
      <c r="AR672" s="212"/>
    </row>
    <row r="673" spans="1:44" s="175" customFormat="1" ht="23.25" x14ac:dyDescent="0.25">
      <c r="A673" s="224"/>
      <c r="B673" s="225" t="s">
        <v>228</v>
      </c>
      <c r="C673" s="328" t="s">
        <v>229</v>
      </c>
      <c r="D673" s="328"/>
      <c r="E673" s="328"/>
      <c r="F673" s="328"/>
      <c r="G673" s="328"/>
      <c r="H673" s="328"/>
      <c r="I673" s="328"/>
      <c r="J673" s="328"/>
      <c r="K673" s="328"/>
      <c r="L673" s="328"/>
      <c r="M673" s="328"/>
      <c r="N673" s="336"/>
      <c r="AF673" s="211"/>
      <c r="AG673" s="212"/>
      <c r="AH673" s="212"/>
      <c r="AJ673" s="223" t="s">
        <v>229</v>
      </c>
      <c r="AN673" s="212"/>
      <c r="AP673" s="212"/>
      <c r="AR673" s="212"/>
    </row>
    <row r="674" spans="1:44" s="175" customFormat="1" ht="68.25" x14ac:dyDescent="0.25">
      <c r="A674" s="224"/>
      <c r="B674" s="225" t="s">
        <v>175</v>
      </c>
      <c r="C674" s="328" t="s">
        <v>176</v>
      </c>
      <c r="D674" s="328"/>
      <c r="E674" s="328"/>
      <c r="F674" s="328"/>
      <c r="G674" s="328"/>
      <c r="H674" s="328"/>
      <c r="I674" s="328"/>
      <c r="J674" s="328"/>
      <c r="K674" s="328"/>
      <c r="L674" s="328"/>
      <c r="M674" s="328"/>
      <c r="N674" s="336"/>
      <c r="AF674" s="211"/>
      <c r="AG674" s="212"/>
      <c r="AH674" s="212"/>
      <c r="AJ674" s="223" t="s">
        <v>176</v>
      </c>
      <c r="AN674" s="212"/>
      <c r="AP674" s="212"/>
      <c r="AR674" s="212"/>
    </row>
    <row r="675" spans="1:44" s="175" customFormat="1" ht="15" x14ac:dyDescent="0.25">
      <c r="A675" s="226"/>
      <c r="B675" s="225" t="s">
        <v>178</v>
      </c>
      <c r="C675" s="332" t="s">
        <v>179</v>
      </c>
      <c r="D675" s="332"/>
      <c r="E675" s="332"/>
      <c r="F675" s="227"/>
      <c r="G675" s="228"/>
      <c r="H675" s="228"/>
      <c r="I675" s="228"/>
      <c r="J675" s="229">
        <v>39.1</v>
      </c>
      <c r="K675" s="257">
        <v>1.4375</v>
      </c>
      <c r="L675" s="229">
        <v>1.52</v>
      </c>
      <c r="M675" s="230">
        <v>14.01</v>
      </c>
      <c r="N675" s="233">
        <v>21.3</v>
      </c>
      <c r="AF675" s="211"/>
      <c r="AG675" s="212"/>
      <c r="AH675" s="212"/>
      <c r="AK675" s="223" t="s">
        <v>179</v>
      </c>
      <c r="AN675" s="212"/>
      <c r="AP675" s="212"/>
      <c r="AR675" s="212"/>
    </row>
    <row r="676" spans="1:44" s="175" customFormat="1" ht="15" x14ac:dyDescent="0.25">
      <c r="A676" s="226"/>
      <c r="B676" s="225" t="s">
        <v>180</v>
      </c>
      <c r="C676" s="332" t="s">
        <v>181</v>
      </c>
      <c r="D676" s="332"/>
      <c r="E676" s="332"/>
      <c r="F676" s="227"/>
      <c r="G676" s="228"/>
      <c r="H676" s="228"/>
      <c r="I676" s="228"/>
      <c r="J676" s="229">
        <v>7.15</v>
      </c>
      <c r="K676" s="257">
        <v>1.4375</v>
      </c>
      <c r="L676" s="229">
        <v>0.28000000000000003</v>
      </c>
      <c r="M676" s="230">
        <v>46.99</v>
      </c>
      <c r="N676" s="233">
        <v>13.16</v>
      </c>
      <c r="AF676" s="211"/>
      <c r="AG676" s="212"/>
      <c r="AH676" s="212"/>
      <c r="AK676" s="223" t="s">
        <v>181</v>
      </c>
      <c r="AN676" s="212"/>
      <c r="AP676" s="212"/>
      <c r="AR676" s="212"/>
    </row>
    <row r="677" spans="1:44" s="175" customFormat="1" ht="15" x14ac:dyDescent="0.25">
      <c r="A677" s="234"/>
      <c r="B677" s="225"/>
      <c r="C677" s="332" t="s">
        <v>186</v>
      </c>
      <c r="D677" s="332"/>
      <c r="E677" s="332"/>
      <c r="F677" s="227" t="s">
        <v>185</v>
      </c>
      <c r="G677" s="230">
        <v>0.66</v>
      </c>
      <c r="H677" s="257">
        <v>1.4375</v>
      </c>
      <c r="I677" s="256">
        <v>2.5616300000000002E-2</v>
      </c>
      <c r="J677" s="236"/>
      <c r="K677" s="228"/>
      <c r="L677" s="236"/>
      <c r="M677" s="228"/>
      <c r="N677" s="237"/>
      <c r="AF677" s="211"/>
      <c r="AG677" s="212"/>
      <c r="AH677" s="212"/>
      <c r="AL677" s="223" t="s">
        <v>186</v>
      </c>
      <c r="AN677" s="212"/>
      <c r="AP677" s="212"/>
      <c r="AR677" s="212"/>
    </row>
    <row r="678" spans="1:44" s="175" customFormat="1" ht="15" x14ac:dyDescent="0.25">
      <c r="A678" s="226"/>
      <c r="B678" s="225"/>
      <c r="C678" s="335" t="s">
        <v>187</v>
      </c>
      <c r="D678" s="335"/>
      <c r="E678" s="335"/>
      <c r="F678" s="238"/>
      <c r="G678" s="239"/>
      <c r="H678" s="239"/>
      <c r="I678" s="239"/>
      <c r="J678" s="241">
        <v>39.1</v>
      </c>
      <c r="K678" s="239"/>
      <c r="L678" s="241">
        <v>1.52</v>
      </c>
      <c r="M678" s="239"/>
      <c r="N678" s="254">
        <v>21.3</v>
      </c>
      <c r="AF678" s="211"/>
      <c r="AG678" s="212"/>
      <c r="AH678" s="212"/>
      <c r="AM678" s="223" t="s">
        <v>187</v>
      </c>
      <c r="AN678" s="212"/>
      <c r="AP678" s="212"/>
      <c r="AR678" s="212"/>
    </row>
    <row r="679" spans="1:44" s="175" customFormat="1" ht="15" x14ac:dyDescent="0.25">
      <c r="A679" s="234"/>
      <c r="B679" s="225"/>
      <c r="C679" s="332" t="s">
        <v>188</v>
      </c>
      <c r="D679" s="332"/>
      <c r="E679" s="332"/>
      <c r="F679" s="227"/>
      <c r="G679" s="228"/>
      <c r="H679" s="228"/>
      <c r="I679" s="228"/>
      <c r="J679" s="236"/>
      <c r="K679" s="228"/>
      <c r="L679" s="229">
        <v>0.28000000000000003</v>
      </c>
      <c r="M679" s="228"/>
      <c r="N679" s="233">
        <v>13.16</v>
      </c>
      <c r="AF679" s="211"/>
      <c r="AG679" s="212"/>
      <c r="AH679" s="212"/>
      <c r="AL679" s="223" t="s">
        <v>188</v>
      </c>
      <c r="AN679" s="212"/>
      <c r="AP679" s="212"/>
      <c r="AR679" s="212"/>
    </row>
    <row r="680" spans="1:44" s="175" customFormat="1" ht="45" x14ac:dyDescent="0.25">
      <c r="A680" s="234"/>
      <c r="B680" s="225" t="s">
        <v>189</v>
      </c>
      <c r="C680" s="332" t="s">
        <v>190</v>
      </c>
      <c r="D680" s="332"/>
      <c r="E680" s="332"/>
      <c r="F680" s="227" t="s">
        <v>191</v>
      </c>
      <c r="G680" s="243">
        <v>147</v>
      </c>
      <c r="H680" s="228"/>
      <c r="I680" s="243">
        <v>147</v>
      </c>
      <c r="J680" s="236"/>
      <c r="K680" s="228"/>
      <c r="L680" s="229">
        <v>0.41</v>
      </c>
      <c r="M680" s="228"/>
      <c r="N680" s="233">
        <v>19.350000000000001</v>
      </c>
      <c r="AF680" s="211"/>
      <c r="AG680" s="212"/>
      <c r="AH680" s="212"/>
      <c r="AL680" s="223" t="s">
        <v>190</v>
      </c>
      <c r="AN680" s="212"/>
      <c r="AP680" s="212"/>
      <c r="AR680" s="212"/>
    </row>
    <row r="681" spans="1:44" s="175" customFormat="1" ht="56.25" x14ac:dyDescent="0.25">
      <c r="A681" s="234"/>
      <c r="B681" s="225" t="s">
        <v>192</v>
      </c>
      <c r="C681" s="332" t="s">
        <v>193</v>
      </c>
      <c r="D681" s="332"/>
      <c r="E681" s="332"/>
      <c r="F681" s="227" t="s">
        <v>191</v>
      </c>
      <c r="G681" s="243">
        <v>134</v>
      </c>
      <c r="H681" s="230">
        <v>0.85</v>
      </c>
      <c r="I681" s="244">
        <v>113.9</v>
      </c>
      <c r="J681" s="236"/>
      <c r="K681" s="228"/>
      <c r="L681" s="229">
        <v>0.32</v>
      </c>
      <c r="M681" s="228"/>
      <c r="N681" s="233">
        <v>14.99</v>
      </c>
      <c r="AF681" s="211"/>
      <c r="AG681" s="212"/>
      <c r="AH681" s="212"/>
      <c r="AL681" s="223" t="s">
        <v>193</v>
      </c>
      <c r="AN681" s="212"/>
      <c r="AP681" s="212"/>
      <c r="AR681" s="212"/>
    </row>
    <row r="682" spans="1:44" s="175" customFormat="1" ht="15" x14ac:dyDescent="0.25">
      <c r="A682" s="245"/>
      <c r="B682" s="246"/>
      <c r="C682" s="333" t="s">
        <v>194</v>
      </c>
      <c r="D682" s="333"/>
      <c r="E682" s="333"/>
      <c r="F682" s="215"/>
      <c r="G682" s="216"/>
      <c r="H682" s="216"/>
      <c r="I682" s="216"/>
      <c r="J682" s="219"/>
      <c r="K682" s="216"/>
      <c r="L682" s="247">
        <v>2.25</v>
      </c>
      <c r="M682" s="239"/>
      <c r="N682" s="251">
        <v>55.64</v>
      </c>
      <c r="AF682" s="211"/>
      <c r="AG682" s="212"/>
      <c r="AH682" s="212"/>
      <c r="AN682" s="212" t="s">
        <v>194</v>
      </c>
      <c r="AP682" s="212"/>
      <c r="AR682" s="212"/>
    </row>
    <row r="683" spans="1:44" s="175" customFormat="1" ht="23.25" x14ac:dyDescent="0.25">
      <c r="A683" s="213" t="s">
        <v>539</v>
      </c>
      <c r="B683" s="214" t="s">
        <v>195</v>
      </c>
      <c r="C683" s="333" t="s">
        <v>196</v>
      </c>
      <c r="D683" s="333"/>
      <c r="E683" s="333"/>
      <c r="F683" s="215" t="s">
        <v>58</v>
      </c>
      <c r="G683" s="216">
        <v>2.8000000000000001E-2</v>
      </c>
      <c r="H683" s="217">
        <v>1</v>
      </c>
      <c r="I683" s="249">
        <v>2.8000000000000001E-2</v>
      </c>
      <c r="J683" s="250">
        <v>1690</v>
      </c>
      <c r="K683" s="216"/>
      <c r="L683" s="247">
        <v>47.32</v>
      </c>
      <c r="M683" s="218">
        <v>8.75</v>
      </c>
      <c r="N683" s="251">
        <v>414.05</v>
      </c>
      <c r="AF683" s="211"/>
      <c r="AG683" s="212"/>
      <c r="AH683" s="212" t="s">
        <v>196</v>
      </c>
      <c r="AN683" s="212"/>
      <c r="AP683" s="212"/>
      <c r="AR683" s="212"/>
    </row>
    <row r="684" spans="1:44" s="175" customFormat="1" ht="15" x14ac:dyDescent="0.25">
      <c r="A684" s="245"/>
      <c r="B684" s="246"/>
      <c r="C684" s="333" t="s">
        <v>194</v>
      </c>
      <c r="D684" s="333"/>
      <c r="E684" s="333"/>
      <c r="F684" s="215"/>
      <c r="G684" s="216"/>
      <c r="H684" s="216"/>
      <c r="I684" s="216"/>
      <c r="J684" s="219"/>
      <c r="K684" s="216"/>
      <c r="L684" s="247">
        <v>47.32</v>
      </c>
      <c r="M684" s="239"/>
      <c r="N684" s="251">
        <v>414.05</v>
      </c>
      <c r="AF684" s="211"/>
      <c r="AG684" s="212"/>
      <c r="AH684" s="212"/>
      <c r="AN684" s="212" t="s">
        <v>194</v>
      </c>
      <c r="AP684" s="212"/>
      <c r="AR684" s="212"/>
    </row>
    <row r="685" spans="1:44" s="175" customFormat="1" ht="45.75" x14ac:dyDescent="0.25">
      <c r="A685" s="213" t="s">
        <v>540</v>
      </c>
      <c r="B685" s="214" t="s">
        <v>356</v>
      </c>
      <c r="C685" s="333" t="s">
        <v>357</v>
      </c>
      <c r="D685" s="333"/>
      <c r="E685" s="333"/>
      <c r="F685" s="215" t="s">
        <v>358</v>
      </c>
      <c r="G685" s="216">
        <v>6.3E-2</v>
      </c>
      <c r="H685" s="217">
        <v>1</v>
      </c>
      <c r="I685" s="249">
        <v>6.3E-2</v>
      </c>
      <c r="J685" s="219"/>
      <c r="K685" s="216"/>
      <c r="L685" s="219"/>
      <c r="M685" s="216"/>
      <c r="N685" s="220"/>
      <c r="AF685" s="211"/>
      <c r="AG685" s="212"/>
      <c r="AH685" s="212" t="s">
        <v>357</v>
      </c>
      <c r="AN685" s="212"/>
      <c r="AP685" s="212"/>
      <c r="AR685" s="212"/>
    </row>
    <row r="686" spans="1:44" s="175" customFormat="1" ht="15" x14ac:dyDescent="0.25">
      <c r="A686" s="221"/>
      <c r="B686" s="222"/>
      <c r="C686" s="332" t="s">
        <v>534</v>
      </c>
      <c r="D686" s="332"/>
      <c r="E686" s="332"/>
      <c r="F686" s="332"/>
      <c r="G686" s="332"/>
      <c r="H686" s="332"/>
      <c r="I686" s="332"/>
      <c r="J686" s="332"/>
      <c r="K686" s="332"/>
      <c r="L686" s="332"/>
      <c r="M686" s="332"/>
      <c r="N686" s="334"/>
      <c r="AF686" s="211"/>
      <c r="AG686" s="212"/>
      <c r="AH686" s="212"/>
      <c r="AI686" s="223" t="s">
        <v>534</v>
      </c>
      <c r="AN686" s="212"/>
      <c r="AP686" s="212"/>
      <c r="AR686" s="212"/>
    </row>
    <row r="687" spans="1:44" s="175" customFormat="1" ht="23.25" x14ac:dyDescent="0.25">
      <c r="A687" s="224"/>
      <c r="B687" s="225" t="s">
        <v>228</v>
      </c>
      <c r="C687" s="328" t="s">
        <v>229</v>
      </c>
      <c r="D687" s="328"/>
      <c r="E687" s="328"/>
      <c r="F687" s="328"/>
      <c r="G687" s="328"/>
      <c r="H687" s="328"/>
      <c r="I687" s="328"/>
      <c r="J687" s="328"/>
      <c r="K687" s="328"/>
      <c r="L687" s="328"/>
      <c r="M687" s="328"/>
      <c r="N687" s="336"/>
      <c r="AF687" s="211"/>
      <c r="AG687" s="212"/>
      <c r="AH687" s="212"/>
      <c r="AJ687" s="223" t="s">
        <v>229</v>
      </c>
      <c r="AN687" s="212"/>
      <c r="AP687" s="212"/>
      <c r="AR687" s="212"/>
    </row>
    <row r="688" spans="1:44" s="175" customFormat="1" ht="68.25" x14ac:dyDescent="0.25">
      <c r="A688" s="224"/>
      <c r="B688" s="225" t="s">
        <v>175</v>
      </c>
      <c r="C688" s="328" t="s">
        <v>176</v>
      </c>
      <c r="D688" s="328"/>
      <c r="E688" s="328"/>
      <c r="F688" s="328"/>
      <c r="G688" s="328"/>
      <c r="H688" s="328"/>
      <c r="I688" s="328"/>
      <c r="J688" s="328"/>
      <c r="K688" s="328"/>
      <c r="L688" s="328"/>
      <c r="M688" s="328"/>
      <c r="N688" s="336"/>
      <c r="AF688" s="211"/>
      <c r="AG688" s="212"/>
      <c r="AH688" s="212"/>
      <c r="AJ688" s="223" t="s">
        <v>176</v>
      </c>
      <c r="AN688" s="212"/>
      <c r="AP688" s="212"/>
      <c r="AR688" s="212"/>
    </row>
    <row r="689" spans="1:44" s="175" customFormat="1" ht="15" x14ac:dyDescent="0.25">
      <c r="A689" s="226"/>
      <c r="B689" s="225" t="s">
        <v>62</v>
      </c>
      <c r="C689" s="332" t="s">
        <v>177</v>
      </c>
      <c r="D689" s="332"/>
      <c r="E689" s="332"/>
      <c r="F689" s="227"/>
      <c r="G689" s="228"/>
      <c r="H689" s="228"/>
      <c r="I689" s="228"/>
      <c r="J689" s="229">
        <v>182.32</v>
      </c>
      <c r="K689" s="257">
        <v>1.3225</v>
      </c>
      <c r="L689" s="229">
        <v>15.19</v>
      </c>
      <c r="M689" s="230">
        <v>46.99</v>
      </c>
      <c r="N689" s="233">
        <v>713.78</v>
      </c>
      <c r="AF689" s="211"/>
      <c r="AG689" s="212"/>
      <c r="AH689" s="212"/>
      <c r="AK689" s="223" t="s">
        <v>177</v>
      </c>
      <c r="AN689" s="212"/>
      <c r="AP689" s="212"/>
      <c r="AR689" s="212"/>
    </row>
    <row r="690" spans="1:44" s="175" customFormat="1" ht="15" x14ac:dyDescent="0.25">
      <c r="A690" s="226"/>
      <c r="B690" s="225" t="s">
        <v>178</v>
      </c>
      <c r="C690" s="332" t="s">
        <v>179</v>
      </c>
      <c r="D690" s="332"/>
      <c r="E690" s="332"/>
      <c r="F690" s="227"/>
      <c r="G690" s="228"/>
      <c r="H690" s="228"/>
      <c r="I690" s="228"/>
      <c r="J690" s="232">
        <v>7479.03</v>
      </c>
      <c r="K690" s="257">
        <v>1.4375</v>
      </c>
      <c r="L690" s="229">
        <v>677.32</v>
      </c>
      <c r="M690" s="230">
        <v>14.01</v>
      </c>
      <c r="N690" s="231">
        <v>9489.25</v>
      </c>
      <c r="AF690" s="211"/>
      <c r="AG690" s="212"/>
      <c r="AH690" s="212"/>
      <c r="AK690" s="223" t="s">
        <v>179</v>
      </c>
      <c r="AN690" s="212"/>
      <c r="AP690" s="212"/>
      <c r="AR690" s="212"/>
    </row>
    <row r="691" spans="1:44" s="175" customFormat="1" ht="15" x14ac:dyDescent="0.25">
      <c r="A691" s="226"/>
      <c r="B691" s="225" t="s">
        <v>180</v>
      </c>
      <c r="C691" s="332" t="s">
        <v>181</v>
      </c>
      <c r="D691" s="332"/>
      <c r="E691" s="332"/>
      <c r="F691" s="227"/>
      <c r="G691" s="228"/>
      <c r="H691" s="228"/>
      <c r="I691" s="228"/>
      <c r="J691" s="229">
        <v>234.46</v>
      </c>
      <c r="K691" s="257">
        <v>1.4375</v>
      </c>
      <c r="L691" s="229">
        <v>21.23</v>
      </c>
      <c r="M691" s="230">
        <v>46.99</v>
      </c>
      <c r="N691" s="233">
        <v>997.6</v>
      </c>
      <c r="AF691" s="211"/>
      <c r="AG691" s="212"/>
      <c r="AH691" s="212"/>
      <c r="AK691" s="223" t="s">
        <v>181</v>
      </c>
      <c r="AN691" s="212"/>
      <c r="AP691" s="212"/>
      <c r="AR691" s="212"/>
    </row>
    <row r="692" spans="1:44" s="175" customFormat="1" ht="15" x14ac:dyDescent="0.25">
      <c r="A692" s="226"/>
      <c r="B692" s="225" t="s">
        <v>182</v>
      </c>
      <c r="C692" s="332" t="s">
        <v>183</v>
      </c>
      <c r="D692" s="332"/>
      <c r="E692" s="332"/>
      <c r="F692" s="227"/>
      <c r="G692" s="228"/>
      <c r="H692" s="228"/>
      <c r="I692" s="228"/>
      <c r="J692" s="229">
        <v>874.78</v>
      </c>
      <c r="K692" s="228"/>
      <c r="L692" s="229">
        <v>55.11</v>
      </c>
      <c r="M692" s="230">
        <v>8.75</v>
      </c>
      <c r="N692" s="233">
        <v>482.21</v>
      </c>
      <c r="AF692" s="211"/>
      <c r="AG692" s="212"/>
      <c r="AH692" s="212"/>
      <c r="AK692" s="223" t="s">
        <v>183</v>
      </c>
      <c r="AN692" s="212"/>
      <c r="AP692" s="212"/>
      <c r="AR692" s="212"/>
    </row>
    <row r="693" spans="1:44" s="175" customFormat="1" ht="15" x14ac:dyDescent="0.25">
      <c r="A693" s="234"/>
      <c r="B693" s="225"/>
      <c r="C693" s="332" t="s">
        <v>184</v>
      </c>
      <c r="D693" s="332"/>
      <c r="E693" s="332"/>
      <c r="F693" s="227" t="s">
        <v>185</v>
      </c>
      <c r="G693" s="230">
        <v>20.86</v>
      </c>
      <c r="H693" s="257">
        <v>1.3225</v>
      </c>
      <c r="I693" s="256">
        <v>1.7380031</v>
      </c>
      <c r="J693" s="236"/>
      <c r="K693" s="228"/>
      <c r="L693" s="236"/>
      <c r="M693" s="228"/>
      <c r="N693" s="237"/>
      <c r="AF693" s="211"/>
      <c r="AG693" s="212"/>
      <c r="AH693" s="212"/>
      <c r="AL693" s="223" t="s">
        <v>184</v>
      </c>
      <c r="AN693" s="212"/>
      <c r="AP693" s="212"/>
      <c r="AR693" s="212"/>
    </row>
    <row r="694" spans="1:44" s="175" customFormat="1" ht="15" x14ac:dyDescent="0.25">
      <c r="A694" s="234"/>
      <c r="B694" s="225"/>
      <c r="C694" s="332" t="s">
        <v>186</v>
      </c>
      <c r="D694" s="332"/>
      <c r="E694" s="332"/>
      <c r="F694" s="227" t="s">
        <v>185</v>
      </c>
      <c r="G694" s="230">
        <v>18.850000000000001</v>
      </c>
      <c r="H694" s="257">
        <v>1.4375</v>
      </c>
      <c r="I694" s="256">
        <v>1.7071031000000001</v>
      </c>
      <c r="J694" s="236"/>
      <c r="K694" s="228"/>
      <c r="L694" s="236"/>
      <c r="M694" s="228"/>
      <c r="N694" s="237"/>
      <c r="AF694" s="211"/>
      <c r="AG694" s="212"/>
      <c r="AH694" s="212"/>
      <c r="AL694" s="223" t="s">
        <v>186</v>
      </c>
      <c r="AN694" s="212"/>
      <c r="AP694" s="212"/>
      <c r="AR694" s="212"/>
    </row>
    <row r="695" spans="1:44" s="175" customFormat="1" ht="15" x14ac:dyDescent="0.25">
      <c r="A695" s="226"/>
      <c r="B695" s="225"/>
      <c r="C695" s="335" t="s">
        <v>187</v>
      </c>
      <c r="D695" s="335"/>
      <c r="E695" s="335"/>
      <c r="F695" s="238"/>
      <c r="G695" s="239"/>
      <c r="H695" s="239"/>
      <c r="I695" s="239"/>
      <c r="J695" s="240">
        <v>8536.1299999999992</v>
      </c>
      <c r="K695" s="239"/>
      <c r="L695" s="241">
        <v>747.62</v>
      </c>
      <c r="M695" s="239"/>
      <c r="N695" s="242">
        <v>10685.24</v>
      </c>
      <c r="AF695" s="211"/>
      <c r="AG695" s="212"/>
      <c r="AH695" s="212"/>
      <c r="AM695" s="223" t="s">
        <v>187</v>
      </c>
      <c r="AN695" s="212"/>
      <c r="AP695" s="212"/>
      <c r="AR695" s="212"/>
    </row>
    <row r="696" spans="1:44" s="175" customFormat="1" ht="15" x14ac:dyDescent="0.25">
      <c r="A696" s="234"/>
      <c r="B696" s="225"/>
      <c r="C696" s="332" t="s">
        <v>188</v>
      </c>
      <c r="D696" s="332"/>
      <c r="E696" s="332"/>
      <c r="F696" s="227"/>
      <c r="G696" s="228"/>
      <c r="H696" s="228"/>
      <c r="I696" s="228"/>
      <c r="J696" s="236"/>
      <c r="K696" s="228"/>
      <c r="L696" s="229">
        <v>36.42</v>
      </c>
      <c r="M696" s="228"/>
      <c r="N696" s="231">
        <v>1711.38</v>
      </c>
      <c r="AF696" s="211"/>
      <c r="AG696" s="212"/>
      <c r="AH696" s="212"/>
      <c r="AL696" s="223" t="s">
        <v>188</v>
      </c>
      <c r="AN696" s="212"/>
      <c r="AP696" s="212"/>
      <c r="AR696" s="212"/>
    </row>
    <row r="697" spans="1:44" s="175" customFormat="1" ht="45" x14ac:dyDescent="0.25">
      <c r="A697" s="234"/>
      <c r="B697" s="225" t="s">
        <v>189</v>
      </c>
      <c r="C697" s="332" t="s">
        <v>190</v>
      </c>
      <c r="D697" s="332"/>
      <c r="E697" s="332"/>
      <c r="F697" s="227" t="s">
        <v>191</v>
      </c>
      <c r="G697" s="243">
        <v>147</v>
      </c>
      <c r="H697" s="228"/>
      <c r="I697" s="243">
        <v>147</v>
      </c>
      <c r="J697" s="236"/>
      <c r="K697" s="228"/>
      <c r="L697" s="229">
        <v>53.54</v>
      </c>
      <c r="M697" s="228"/>
      <c r="N697" s="231">
        <v>2515.73</v>
      </c>
      <c r="AF697" s="211"/>
      <c r="AG697" s="212"/>
      <c r="AH697" s="212"/>
      <c r="AL697" s="223" t="s">
        <v>190</v>
      </c>
      <c r="AN697" s="212"/>
      <c r="AP697" s="212"/>
      <c r="AR697" s="212"/>
    </row>
    <row r="698" spans="1:44" s="175" customFormat="1" ht="56.25" x14ac:dyDescent="0.25">
      <c r="A698" s="234"/>
      <c r="B698" s="225" t="s">
        <v>192</v>
      </c>
      <c r="C698" s="332" t="s">
        <v>193</v>
      </c>
      <c r="D698" s="332"/>
      <c r="E698" s="332"/>
      <c r="F698" s="227" t="s">
        <v>191</v>
      </c>
      <c r="G698" s="243">
        <v>134</v>
      </c>
      <c r="H698" s="230">
        <v>0.85</v>
      </c>
      <c r="I698" s="244">
        <v>113.9</v>
      </c>
      <c r="J698" s="236"/>
      <c r="K698" s="228"/>
      <c r="L698" s="229">
        <v>41.48</v>
      </c>
      <c r="M698" s="228"/>
      <c r="N698" s="231">
        <v>1949.26</v>
      </c>
      <c r="AF698" s="211"/>
      <c r="AG698" s="212"/>
      <c r="AH698" s="212"/>
      <c r="AL698" s="223" t="s">
        <v>193</v>
      </c>
      <c r="AN698" s="212"/>
      <c r="AP698" s="212"/>
      <c r="AR698" s="212"/>
    </row>
    <row r="699" spans="1:44" s="175" customFormat="1" ht="15" x14ac:dyDescent="0.25">
      <c r="A699" s="245"/>
      <c r="B699" s="246"/>
      <c r="C699" s="333" t="s">
        <v>194</v>
      </c>
      <c r="D699" s="333"/>
      <c r="E699" s="333"/>
      <c r="F699" s="215"/>
      <c r="G699" s="216"/>
      <c r="H699" s="216"/>
      <c r="I699" s="216"/>
      <c r="J699" s="219"/>
      <c r="K699" s="216"/>
      <c r="L699" s="247">
        <v>842.64</v>
      </c>
      <c r="M699" s="239"/>
      <c r="N699" s="248">
        <v>15150.23</v>
      </c>
      <c r="AF699" s="211"/>
      <c r="AG699" s="212"/>
      <c r="AH699" s="212"/>
      <c r="AN699" s="212" t="s">
        <v>194</v>
      </c>
      <c r="AP699" s="212"/>
      <c r="AR699" s="212"/>
    </row>
    <row r="700" spans="1:44" s="175" customFormat="1" ht="23.25" x14ac:dyDescent="0.25">
      <c r="A700" s="213" t="s">
        <v>541</v>
      </c>
      <c r="B700" s="214" t="s">
        <v>372</v>
      </c>
      <c r="C700" s="333" t="s">
        <v>373</v>
      </c>
      <c r="D700" s="333"/>
      <c r="E700" s="333"/>
      <c r="F700" s="215" t="s">
        <v>58</v>
      </c>
      <c r="G700" s="216">
        <v>5.9219999999999997</v>
      </c>
      <c r="H700" s="217">
        <v>1</v>
      </c>
      <c r="I700" s="249">
        <v>5.9219999999999997</v>
      </c>
      <c r="J700" s="247">
        <v>503.58</v>
      </c>
      <c r="K700" s="216"/>
      <c r="L700" s="250">
        <v>2982.2</v>
      </c>
      <c r="M700" s="218">
        <v>8.75</v>
      </c>
      <c r="N700" s="248">
        <v>26094.25</v>
      </c>
      <c r="AF700" s="211"/>
      <c r="AG700" s="212"/>
      <c r="AH700" s="212" t="s">
        <v>373</v>
      </c>
      <c r="AN700" s="212"/>
      <c r="AP700" s="212"/>
      <c r="AR700" s="212"/>
    </row>
    <row r="701" spans="1:44" s="175" customFormat="1" ht="15" x14ac:dyDescent="0.25">
      <c r="A701" s="221"/>
      <c r="B701" s="222"/>
      <c r="C701" s="332" t="s">
        <v>542</v>
      </c>
      <c r="D701" s="332"/>
      <c r="E701" s="332"/>
      <c r="F701" s="332"/>
      <c r="G701" s="332"/>
      <c r="H701" s="332"/>
      <c r="I701" s="332"/>
      <c r="J701" s="332"/>
      <c r="K701" s="332"/>
      <c r="L701" s="332"/>
      <c r="M701" s="332"/>
      <c r="N701" s="334"/>
      <c r="AF701" s="211"/>
      <c r="AG701" s="212"/>
      <c r="AH701" s="212"/>
      <c r="AI701" s="223" t="s">
        <v>542</v>
      </c>
      <c r="AN701" s="212"/>
      <c r="AP701" s="212"/>
      <c r="AR701" s="212"/>
    </row>
    <row r="702" spans="1:44" s="175" customFormat="1" ht="15" x14ac:dyDescent="0.25">
      <c r="A702" s="245"/>
      <c r="B702" s="246"/>
      <c r="C702" s="333" t="s">
        <v>194</v>
      </c>
      <c r="D702" s="333"/>
      <c r="E702" s="333"/>
      <c r="F702" s="215"/>
      <c r="G702" s="216"/>
      <c r="H702" s="216"/>
      <c r="I702" s="216"/>
      <c r="J702" s="219"/>
      <c r="K702" s="216"/>
      <c r="L702" s="250">
        <v>2982.2</v>
      </c>
      <c r="M702" s="239"/>
      <c r="N702" s="248">
        <v>26094.25</v>
      </c>
      <c r="AF702" s="211"/>
      <c r="AG702" s="212"/>
      <c r="AH702" s="212"/>
      <c r="AN702" s="212" t="s">
        <v>194</v>
      </c>
      <c r="AP702" s="212"/>
      <c r="AR702" s="212"/>
    </row>
    <row r="703" spans="1:44" s="175" customFormat="1" ht="0" hidden="1" customHeight="1" x14ac:dyDescent="0.25">
      <c r="A703" s="260"/>
      <c r="B703" s="261"/>
      <c r="C703" s="261"/>
      <c r="D703" s="261"/>
      <c r="E703" s="261"/>
      <c r="F703" s="262"/>
      <c r="G703" s="262"/>
      <c r="H703" s="262"/>
      <c r="I703" s="262"/>
      <c r="J703" s="263"/>
      <c r="K703" s="262"/>
      <c r="L703" s="263"/>
      <c r="M703" s="228"/>
      <c r="N703" s="263"/>
      <c r="AF703" s="211"/>
      <c r="AG703" s="212"/>
      <c r="AH703" s="212"/>
      <c r="AN703" s="212"/>
      <c r="AP703" s="212"/>
      <c r="AR703" s="212"/>
    </row>
    <row r="704" spans="1:44" s="175" customFormat="1" ht="15" x14ac:dyDescent="0.25">
      <c r="A704" s="267"/>
      <c r="B704" s="268"/>
      <c r="C704" s="333" t="s">
        <v>543</v>
      </c>
      <c r="D704" s="333"/>
      <c r="E704" s="333"/>
      <c r="F704" s="333"/>
      <c r="G704" s="333"/>
      <c r="H704" s="333"/>
      <c r="I704" s="333"/>
      <c r="J704" s="333"/>
      <c r="K704" s="333"/>
      <c r="L704" s="269"/>
      <c r="M704" s="270"/>
      <c r="N704" s="271"/>
      <c r="AF704" s="211"/>
      <c r="AG704" s="212"/>
      <c r="AH704" s="212"/>
      <c r="AN704" s="212"/>
      <c r="AP704" s="212" t="s">
        <v>543</v>
      </c>
      <c r="AR704" s="212"/>
    </row>
    <row r="705" spans="1:44" s="175" customFormat="1" ht="15" x14ac:dyDescent="0.25">
      <c r="A705" s="272"/>
      <c r="B705" s="225"/>
      <c r="C705" s="332" t="s">
        <v>376</v>
      </c>
      <c r="D705" s="332"/>
      <c r="E705" s="332"/>
      <c r="F705" s="332"/>
      <c r="G705" s="332"/>
      <c r="H705" s="332"/>
      <c r="I705" s="332"/>
      <c r="J705" s="332"/>
      <c r="K705" s="332"/>
      <c r="L705" s="273">
        <v>17882.75</v>
      </c>
      <c r="M705" s="274"/>
      <c r="N705" s="277"/>
      <c r="AF705" s="211"/>
      <c r="AG705" s="212"/>
      <c r="AH705" s="212"/>
      <c r="AN705" s="212"/>
      <c r="AP705" s="212"/>
      <c r="AQ705" s="223" t="s">
        <v>376</v>
      </c>
      <c r="AR705" s="212"/>
    </row>
    <row r="706" spans="1:44" s="175" customFormat="1" ht="15" x14ac:dyDescent="0.25">
      <c r="A706" s="272"/>
      <c r="B706" s="225"/>
      <c r="C706" s="332" t="s">
        <v>377</v>
      </c>
      <c r="D706" s="332"/>
      <c r="E706" s="332"/>
      <c r="F706" s="332"/>
      <c r="G706" s="332"/>
      <c r="H706" s="332"/>
      <c r="I706" s="332"/>
      <c r="J706" s="332"/>
      <c r="K706" s="332"/>
      <c r="L706" s="276"/>
      <c r="M706" s="274"/>
      <c r="N706" s="277"/>
      <c r="AF706" s="211"/>
      <c r="AG706" s="212"/>
      <c r="AH706" s="212"/>
      <c r="AN706" s="212"/>
      <c r="AP706" s="212"/>
      <c r="AQ706" s="223" t="s">
        <v>377</v>
      </c>
      <c r="AR706" s="212"/>
    </row>
    <row r="707" spans="1:44" s="175" customFormat="1" ht="15" x14ac:dyDescent="0.25">
      <c r="A707" s="272"/>
      <c r="B707" s="225"/>
      <c r="C707" s="332" t="s">
        <v>378</v>
      </c>
      <c r="D707" s="332"/>
      <c r="E707" s="332"/>
      <c r="F707" s="332"/>
      <c r="G707" s="332"/>
      <c r="H707" s="332"/>
      <c r="I707" s="332"/>
      <c r="J707" s="332"/>
      <c r="K707" s="332"/>
      <c r="L707" s="278">
        <v>560.83000000000004</v>
      </c>
      <c r="M707" s="274"/>
      <c r="N707" s="277"/>
      <c r="AF707" s="211"/>
      <c r="AG707" s="212"/>
      <c r="AH707" s="212"/>
      <c r="AN707" s="212"/>
      <c r="AP707" s="212"/>
      <c r="AQ707" s="223" t="s">
        <v>378</v>
      </c>
      <c r="AR707" s="212"/>
    </row>
    <row r="708" spans="1:44" s="175" customFormat="1" ht="15" x14ac:dyDescent="0.25">
      <c r="A708" s="272"/>
      <c r="B708" s="225"/>
      <c r="C708" s="332" t="s">
        <v>379</v>
      </c>
      <c r="D708" s="332"/>
      <c r="E708" s="332"/>
      <c r="F708" s="332"/>
      <c r="G708" s="332"/>
      <c r="H708" s="332"/>
      <c r="I708" s="332"/>
      <c r="J708" s="332"/>
      <c r="K708" s="332"/>
      <c r="L708" s="273">
        <v>3124.31</v>
      </c>
      <c r="M708" s="274"/>
      <c r="N708" s="277"/>
      <c r="AF708" s="211"/>
      <c r="AG708" s="212"/>
      <c r="AH708" s="212"/>
      <c r="AN708" s="212"/>
      <c r="AP708" s="212"/>
      <c r="AQ708" s="223" t="s">
        <v>379</v>
      </c>
      <c r="AR708" s="212"/>
    </row>
    <row r="709" spans="1:44" s="175" customFormat="1" ht="15" x14ac:dyDescent="0.25">
      <c r="A709" s="272"/>
      <c r="B709" s="225"/>
      <c r="C709" s="332" t="s">
        <v>380</v>
      </c>
      <c r="D709" s="332"/>
      <c r="E709" s="332"/>
      <c r="F709" s="332"/>
      <c r="G709" s="332"/>
      <c r="H709" s="332"/>
      <c r="I709" s="332"/>
      <c r="J709" s="332"/>
      <c r="K709" s="332"/>
      <c r="L709" s="278">
        <v>141.72</v>
      </c>
      <c r="M709" s="274"/>
      <c r="N709" s="277"/>
      <c r="AF709" s="211"/>
      <c r="AG709" s="212"/>
      <c r="AH709" s="212"/>
      <c r="AN709" s="212"/>
      <c r="AP709" s="212"/>
      <c r="AQ709" s="223" t="s">
        <v>380</v>
      </c>
      <c r="AR709" s="212"/>
    </row>
    <row r="710" spans="1:44" s="175" customFormat="1" ht="15" x14ac:dyDescent="0.25">
      <c r="A710" s="272"/>
      <c r="B710" s="225"/>
      <c r="C710" s="332" t="s">
        <v>381</v>
      </c>
      <c r="D710" s="332"/>
      <c r="E710" s="332"/>
      <c r="F710" s="332"/>
      <c r="G710" s="332"/>
      <c r="H710" s="332"/>
      <c r="I710" s="332"/>
      <c r="J710" s="332"/>
      <c r="K710" s="332"/>
      <c r="L710" s="273">
        <v>14060.59</v>
      </c>
      <c r="M710" s="274"/>
      <c r="N710" s="277"/>
      <c r="AF710" s="211"/>
      <c r="AG710" s="212"/>
      <c r="AH710" s="212"/>
      <c r="AN710" s="212"/>
      <c r="AP710" s="212"/>
      <c r="AQ710" s="223" t="s">
        <v>381</v>
      </c>
      <c r="AR710" s="212"/>
    </row>
    <row r="711" spans="1:44" s="175" customFormat="1" ht="15" x14ac:dyDescent="0.25">
      <c r="A711" s="272"/>
      <c r="B711" s="225"/>
      <c r="C711" s="332" t="s">
        <v>382</v>
      </c>
      <c r="D711" s="332"/>
      <c r="E711" s="332"/>
      <c r="F711" s="332"/>
      <c r="G711" s="332"/>
      <c r="H711" s="332"/>
      <c r="I711" s="332"/>
      <c r="J711" s="332"/>
      <c r="K711" s="332"/>
      <c r="L711" s="278">
        <v>137.02000000000001</v>
      </c>
      <c r="M711" s="274"/>
      <c r="N711" s="277"/>
      <c r="AF711" s="211"/>
      <c r="AG711" s="212"/>
      <c r="AH711" s="212"/>
      <c r="AN711" s="212"/>
      <c r="AP711" s="212"/>
      <c r="AQ711" s="223" t="s">
        <v>382</v>
      </c>
      <c r="AR711" s="212"/>
    </row>
    <row r="712" spans="1:44" s="175" customFormat="1" ht="15" x14ac:dyDescent="0.25">
      <c r="A712" s="272"/>
      <c r="B712" s="225"/>
      <c r="C712" s="332" t="s">
        <v>383</v>
      </c>
      <c r="D712" s="332"/>
      <c r="E712" s="332"/>
      <c r="F712" s="332"/>
      <c r="G712" s="332"/>
      <c r="H712" s="332"/>
      <c r="I712" s="332"/>
      <c r="J712" s="332"/>
      <c r="K712" s="332"/>
      <c r="L712" s="273">
        <v>19234.38</v>
      </c>
      <c r="M712" s="274"/>
      <c r="N712" s="277"/>
      <c r="AF712" s="211"/>
      <c r="AG712" s="212"/>
      <c r="AH712" s="212"/>
      <c r="AN712" s="212"/>
      <c r="AP712" s="212"/>
      <c r="AQ712" s="223" t="s">
        <v>383</v>
      </c>
      <c r="AR712" s="212"/>
    </row>
    <row r="713" spans="1:44" s="175" customFormat="1" ht="15" x14ac:dyDescent="0.25">
      <c r="A713" s="272"/>
      <c r="B713" s="225"/>
      <c r="C713" s="332" t="s">
        <v>384</v>
      </c>
      <c r="D713" s="332"/>
      <c r="E713" s="332"/>
      <c r="F713" s="332"/>
      <c r="G713" s="332"/>
      <c r="H713" s="332"/>
      <c r="I713" s="332"/>
      <c r="J713" s="332"/>
      <c r="K713" s="332"/>
      <c r="L713" s="273">
        <v>19097.36</v>
      </c>
      <c r="M713" s="274"/>
      <c r="N713" s="277"/>
      <c r="AF713" s="211"/>
      <c r="AG713" s="212"/>
      <c r="AH713" s="212"/>
      <c r="AN713" s="212"/>
      <c r="AP713" s="212"/>
      <c r="AQ713" s="223" t="s">
        <v>384</v>
      </c>
      <c r="AR713" s="212"/>
    </row>
    <row r="714" spans="1:44" s="175" customFormat="1" ht="15" x14ac:dyDescent="0.25">
      <c r="A714" s="272"/>
      <c r="B714" s="225"/>
      <c r="C714" s="332" t="s">
        <v>385</v>
      </c>
      <c r="D714" s="332"/>
      <c r="E714" s="332"/>
      <c r="F714" s="332"/>
      <c r="G714" s="332"/>
      <c r="H714" s="332"/>
      <c r="I714" s="332"/>
      <c r="J714" s="332"/>
      <c r="K714" s="332"/>
      <c r="L714" s="276"/>
      <c r="M714" s="274"/>
      <c r="N714" s="277"/>
      <c r="AF714" s="211"/>
      <c r="AG714" s="212"/>
      <c r="AH714" s="212"/>
      <c r="AN714" s="212"/>
      <c r="AP714" s="212"/>
      <c r="AQ714" s="223" t="s">
        <v>385</v>
      </c>
      <c r="AR714" s="212"/>
    </row>
    <row r="715" spans="1:44" s="175" customFormat="1" ht="15" x14ac:dyDescent="0.25">
      <c r="A715" s="272"/>
      <c r="B715" s="225"/>
      <c r="C715" s="332" t="s">
        <v>386</v>
      </c>
      <c r="D715" s="332"/>
      <c r="E715" s="332"/>
      <c r="F715" s="332"/>
      <c r="G715" s="332"/>
      <c r="H715" s="332"/>
      <c r="I715" s="332"/>
      <c r="J715" s="332"/>
      <c r="K715" s="332"/>
      <c r="L715" s="278">
        <v>543.23</v>
      </c>
      <c r="M715" s="274"/>
      <c r="N715" s="277"/>
      <c r="AF715" s="211"/>
      <c r="AG715" s="212"/>
      <c r="AH715" s="212"/>
      <c r="AN715" s="212"/>
      <c r="AP715" s="212"/>
      <c r="AQ715" s="223" t="s">
        <v>386</v>
      </c>
      <c r="AR715" s="212"/>
    </row>
    <row r="716" spans="1:44" s="175" customFormat="1" ht="15" x14ac:dyDescent="0.25">
      <c r="A716" s="272"/>
      <c r="B716" s="225"/>
      <c r="C716" s="332" t="s">
        <v>387</v>
      </c>
      <c r="D716" s="332"/>
      <c r="E716" s="332"/>
      <c r="F716" s="332"/>
      <c r="G716" s="332"/>
      <c r="H716" s="332"/>
      <c r="I716" s="332"/>
      <c r="J716" s="332"/>
      <c r="K716" s="332"/>
      <c r="L716" s="273">
        <v>3097.77</v>
      </c>
      <c r="M716" s="274"/>
      <c r="N716" s="277"/>
      <c r="AF716" s="211"/>
      <c r="AG716" s="212"/>
      <c r="AH716" s="212"/>
      <c r="AN716" s="212"/>
      <c r="AP716" s="212"/>
      <c r="AQ716" s="223" t="s">
        <v>387</v>
      </c>
      <c r="AR716" s="212"/>
    </row>
    <row r="717" spans="1:44" s="175" customFormat="1" ht="15" x14ac:dyDescent="0.25">
      <c r="A717" s="272"/>
      <c r="B717" s="225"/>
      <c r="C717" s="332" t="s">
        <v>388</v>
      </c>
      <c r="D717" s="332"/>
      <c r="E717" s="332"/>
      <c r="F717" s="332"/>
      <c r="G717" s="332"/>
      <c r="H717" s="332"/>
      <c r="I717" s="332"/>
      <c r="J717" s="332"/>
      <c r="K717" s="332"/>
      <c r="L717" s="278">
        <v>141.41999999999999</v>
      </c>
      <c r="M717" s="274"/>
      <c r="N717" s="277"/>
      <c r="AF717" s="211"/>
      <c r="AG717" s="212"/>
      <c r="AH717" s="212"/>
      <c r="AN717" s="212"/>
      <c r="AP717" s="212"/>
      <c r="AQ717" s="223" t="s">
        <v>388</v>
      </c>
      <c r="AR717" s="212"/>
    </row>
    <row r="718" spans="1:44" s="175" customFormat="1" ht="15" x14ac:dyDescent="0.25">
      <c r="A718" s="272"/>
      <c r="B718" s="225"/>
      <c r="C718" s="332" t="s">
        <v>389</v>
      </c>
      <c r="D718" s="332"/>
      <c r="E718" s="332"/>
      <c r="F718" s="332"/>
      <c r="G718" s="332"/>
      <c r="H718" s="332"/>
      <c r="I718" s="332"/>
      <c r="J718" s="332"/>
      <c r="K718" s="332"/>
      <c r="L718" s="273">
        <v>14057.5</v>
      </c>
      <c r="M718" s="274"/>
      <c r="N718" s="277"/>
      <c r="AF718" s="211"/>
      <c r="AG718" s="212"/>
      <c r="AH718" s="212"/>
      <c r="AN718" s="212"/>
      <c r="AP718" s="212"/>
      <c r="AQ718" s="223" t="s">
        <v>389</v>
      </c>
      <c r="AR718" s="212"/>
    </row>
    <row r="719" spans="1:44" s="175" customFormat="1" ht="15" x14ac:dyDescent="0.25">
      <c r="A719" s="272"/>
      <c r="B719" s="225"/>
      <c r="C719" s="332" t="s">
        <v>390</v>
      </c>
      <c r="D719" s="332"/>
      <c r="E719" s="332"/>
      <c r="F719" s="332"/>
      <c r="G719" s="332"/>
      <c r="H719" s="332"/>
      <c r="I719" s="332"/>
      <c r="J719" s="332"/>
      <c r="K719" s="332"/>
      <c r="L719" s="278">
        <v>839.28</v>
      </c>
      <c r="M719" s="274"/>
      <c r="N719" s="277"/>
      <c r="AF719" s="211"/>
      <c r="AG719" s="212"/>
      <c r="AH719" s="212"/>
      <c r="AN719" s="212"/>
      <c r="AP719" s="212"/>
      <c r="AQ719" s="223" t="s">
        <v>390</v>
      </c>
      <c r="AR719" s="212"/>
    </row>
    <row r="720" spans="1:44" s="175" customFormat="1" ht="15" x14ac:dyDescent="0.25">
      <c r="A720" s="272"/>
      <c r="B720" s="225"/>
      <c r="C720" s="332" t="s">
        <v>391</v>
      </c>
      <c r="D720" s="332"/>
      <c r="E720" s="332"/>
      <c r="F720" s="332"/>
      <c r="G720" s="332"/>
      <c r="H720" s="332"/>
      <c r="I720" s="332"/>
      <c r="J720" s="332"/>
      <c r="K720" s="332"/>
      <c r="L720" s="278">
        <v>559.58000000000004</v>
      </c>
      <c r="M720" s="274"/>
      <c r="N720" s="277"/>
      <c r="AF720" s="211"/>
      <c r="AG720" s="212"/>
      <c r="AH720" s="212"/>
      <c r="AN720" s="212"/>
      <c r="AP720" s="212"/>
      <c r="AQ720" s="223" t="s">
        <v>391</v>
      </c>
      <c r="AR720" s="212"/>
    </row>
    <row r="721" spans="1:46" s="175" customFormat="1" ht="15" x14ac:dyDescent="0.25">
      <c r="A721" s="272"/>
      <c r="B721" s="225"/>
      <c r="C721" s="332" t="s">
        <v>392</v>
      </c>
      <c r="D721" s="332"/>
      <c r="E721" s="332"/>
      <c r="F721" s="332"/>
      <c r="G721" s="332"/>
      <c r="H721" s="332"/>
      <c r="I721" s="332"/>
      <c r="J721" s="332"/>
      <c r="K721" s="332"/>
      <c r="L721" s="278">
        <v>137.02000000000001</v>
      </c>
      <c r="M721" s="274"/>
      <c r="N721" s="277"/>
      <c r="AF721" s="211"/>
      <c r="AG721" s="212"/>
      <c r="AH721" s="212"/>
      <c r="AN721" s="212"/>
      <c r="AP721" s="212"/>
      <c r="AQ721" s="223" t="s">
        <v>392</v>
      </c>
      <c r="AR721" s="212"/>
    </row>
    <row r="722" spans="1:46" s="175" customFormat="1" ht="15" x14ac:dyDescent="0.25">
      <c r="A722" s="272"/>
      <c r="B722" s="225"/>
      <c r="C722" s="332" t="s">
        <v>544</v>
      </c>
      <c r="D722" s="332"/>
      <c r="E722" s="332"/>
      <c r="F722" s="332"/>
      <c r="G722" s="332"/>
      <c r="H722" s="332"/>
      <c r="I722" s="332"/>
      <c r="J722" s="332"/>
      <c r="K722" s="332"/>
      <c r="L722" s="278">
        <v>71.400000000000006</v>
      </c>
      <c r="M722" s="274"/>
      <c r="N722" s="277"/>
      <c r="AF722" s="211"/>
      <c r="AG722" s="212"/>
      <c r="AH722" s="212"/>
      <c r="AN722" s="212"/>
      <c r="AP722" s="212"/>
      <c r="AQ722" s="223" t="s">
        <v>544</v>
      </c>
      <c r="AR722" s="212"/>
    </row>
    <row r="723" spans="1:46" s="175" customFormat="1" ht="15" x14ac:dyDescent="0.25">
      <c r="A723" s="272"/>
      <c r="B723" s="225"/>
      <c r="C723" s="332" t="s">
        <v>377</v>
      </c>
      <c r="D723" s="332"/>
      <c r="E723" s="332"/>
      <c r="F723" s="332"/>
      <c r="G723" s="332"/>
      <c r="H723" s="332"/>
      <c r="I723" s="332"/>
      <c r="J723" s="332"/>
      <c r="K723" s="332"/>
      <c r="L723" s="276"/>
      <c r="M723" s="274"/>
      <c r="N723" s="277"/>
      <c r="AF723" s="211"/>
      <c r="AG723" s="212"/>
      <c r="AH723" s="212"/>
      <c r="AN723" s="212"/>
      <c r="AP723" s="212"/>
      <c r="AQ723" s="223" t="s">
        <v>377</v>
      </c>
      <c r="AR723" s="212"/>
    </row>
    <row r="724" spans="1:46" s="175" customFormat="1" ht="15" x14ac:dyDescent="0.25">
      <c r="A724" s="272"/>
      <c r="B724" s="225"/>
      <c r="C724" s="332" t="s">
        <v>545</v>
      </c>
      <c r="D724" s="332"/>
      <c r="E724" s="332"/>
      <c r="F724" s="332"/>
      <c r="G724" s="332"/>
      <c r="H724" s="332"/>
      <c r="I724" s="332"/>
      <c r="J724" s="332"/>
      <c r="K724" s="332"/>
      <c r="L724" s="278">
        <v>17.600000000000001</v>
      </c>
      <c r="M724" s="274"/>
      <c r="N724" s="277"/>
      <c r="AF724" s="211"/>
      <c r="AG724" s="212"/>
      <c r="AH724" s="212"/>
      <c r="AN724" s="212"/>
      <c r="AP724" s="212"/>
      <c r="AQ724" s="223" t="s">
        <v>545</v>
      </c>
      <c r="AR724" s="212"/>
    </row>
    <row r="725" spans="1:46" s="175" customFormat="1" ht="15" x14ac:dyDescent="0.25">
      <c r="A725" s="272"/>
      <c r="B725" s="225"/>
      <c r="C725" s="332" t="s">
        <v>546</v>
      </c>
      <c r="D725" s="332"/>
      <c r="E725" s="332"/>
      <c r="F725" s="332"/>
      <c r="G725" s="332"/>
      <c r="H725" s="332"/>
      <c r="I725" s="332"/>
      <c r="J725" s="332"/>
      <c r="K725" s="332"/>
      <c r="L725" s="278">
        <v>26.54</v>
      </c>
      <c r="M725" s="274"/>
      <c r="N725" s="277"/>
      <c r="AF725" s="211"/>
      <c r="AG725" s="212"/>
      <c r="AH725" s="212"/>
      <c r="AN725" s="212"/>
      <c r="AP725" s="212"/>
      <c r="AQ725" s="223" t="s">
        <v>546</v>
      </c>
      <c r="AR725" s="212"/>
    </row>
    <row r="726" spans="1:46" s="175" customFormat="1" ht="15" x14ac:dyDescent="0.25">
      <c r="A726" s="272"/>
      <c r="B726" s="225"/>
      <c r="C726" s="332" t="s">
        <v>547</v>
      </c>
      <c r="D726" s="332"/>
      <c r="E726" s="332"/>
      <c r="F726" s="332"/>
      <c r="G726" s="332"/>
      <c r="H726" s="332"/>
      <c r="I726" s="332"/>
      <c r="J726" s="332"/>
      <c r="K726" s="332"/>
      <c r="L726" s="278">
        <v>0.3</v>
      </c>
      <c r="M726" s="274"/>
      <c r="N726" s="277"/>
      <c r="AF726" s="211"/>
      <c r="AG726" s="212"/>
      <c r="AH726" s="212"/>
      <c r="AN726" s="212"/>
      <c r="AP726" s="212"/>
      <c r="AQ726" s="223" t="s">
        <v>547</v>
      </c>
      <c r="AR726" s="212"/>
    </row>
    <row r="727" spans="1:46" s="175" customFormat="1" ht="15" x14ac:dyDescent="0.25">
      <c r="A727" s="272"/>
      <c r="B727" s="225"/>
      <c r="C727" s="332" t="s">
        <v>548</v>
      </c>
      <c r="D727" s="332"/>
      <c r="E727" s="332"/>
      <c r="F727" s="332"/>
      <c r="G727" s="332"/>
      <c r="H727" s="332"/>
      <c r="I727" s="332"/>
      <c r="J727" s="332"/>
      <c r="K727" s="332"/>
      <c r="L727" s="278">
        <v>3.09</v>
      </c>
      <c r="M727" s="274"/>
      <c r="N727" s="277"/>
      <c r="AF727" s="211"/>
      <c r="AG727" s="212"/>
      <c r="AH727" s="212"/>
      <c r="AN727" s="212"/>
      <c r="AP727" s="212"/>
      <c r="AQ727" s="223" t="s">
        <v>548</v>
      </c>
      <c r="AR727" s="212"/>
    </row>
    <row r="728" spans="1:46" s="175" customFormat="1" ht="15" x14ac:dyDescent="0.25">
      <c r="A728" s="272"/>
      <c r="B728" s="225"/>
      <c r="C728" s="332" t="s">
        <v>549</v>
      </c>
      <c r="D728" s="332"/>
      <c r="E728" s="332"/>
      <c r="F728" s="332"/>
      <c r="G728" s="332"/>
      <c r="H728" s="332"/>
      <c r="I728" s="332"/>
      <c r="J728" s="332"/>
      <c r="K728" s="332"/>
      <c r="L728" s="278">
        <v>16.11</v>
      </c>
      <c r="M728" s="274"/>
      <c r="N728" s="277"/>
      <c r="AF728" s="211"/>
      <c r="AG728" s="212"/>
      <c r="AH728" s="212"/>
      <c r="AN728" s="212"/>
      <c r="AP728" s="212"/>
      <c r="AQ728" s="223" t="s">
        <v>549</v>
      </c>
      <c r="AR728" s="212"/>
    </row>
    <row r="729" spans="1:46" s="175" customFormat="1" ht="15" x14ac:dyDescent="0.25">
      <c r="A729" s="272"/>
      <c r="B729" s="225"/>
      <c r="C729" s="332" t="s">
        <v>550</v>
      </c>
      <c r="D729" s="332"/>
      <c r="E729" s="332"/>
      <c r="F729" s="332"/>
      <c r="G729" s="332"/>
      <c r="H729" s="332"/>
      <c r="I729" s="332"/>
      <c r="J729" s="332"/>
      <c r="K729" s="332"/>
      <c r="L729" s="278">
        <v>8.06</v>
      </c>
      <c r="M729" s="274"/>
      <c r="N729" s="277"/>
      <c r="AF729" s="211"/>
      <c r="AG729" s="212"/>
      <c r="AH729" s="212"/>
      <c r="AN729" s="212"/>
      <c r="AP729" s="212"/>
      <c r="AQ729" s="223" t="s">
        <v>550</v>
      </c>
      <c r="AR729" s="212"/>
    </row>
    <row r="730" spans="1:46" s="175" customFormat="1" ht="15" x14ac:dyDescent="0.25">
      <c r="A730" s="272"/>
      <c r="B730" s="225"/>
      <c r="C730" s="332" t="s">
        <v>393</v>
      </c>
      <c r="D730" s="332"/>
      <c r="E730" s="332"/>
      <c r="F730" s="332"/>
      <c r="G730" s="332"/>
      <c r="H730" s="332"/>
      <c r="I730" s="332"/>
      <c r="J730" s="332"/>
      <c r="K730" s="332"/>
      <c r="L730" s="278">
        <v>702.55</v>
      </c>
      <c r="M730" s="274"/>
      <c r="N730" s="277"/>
      <c r="AF730" s="211"/>
      <c r="AG730" s="212"/>
      <c r="AH730" s="212"/>
      <c r="AN730" s="212"/>
      <c r="AP730" s="212"/>
      <c r="AQ730" s="223" t="s">
        <v>393</v>
      </c>
      <c r="AR730" s="212"/>
    </row>
    <row r="731" spans="1:46" s="175" customFormat="1" ht="15" x14ac:dyDescent="0.25">
      <c r="A731" s="272"/>
      <c r="B731" s="225"/>
      <c r="C731" s="332" t="s">
        <v>394</v>
      </c>
      <c r="D731" s="332"/>
      <c r="E731" s="332"/>
      <c r="F731" s="332"/>
      <c r="G731" s="332"/>
      <c r="H731" s="332"/>
      <c r="I731" s="332"/>
      <c r="J731" s="332"/>
      <c r="K731" s="332"/>
      <c r="L731" s="278">
        <v>855.39</v>
      </c>
      <c r="M731" s="274"/>
      <c r="N731" s="277"/>
      <c r="AF731" s="211"/>
      <c r="AG731" s="212"/>
      <c r="AH731" s="212"/>
      <c r="AN731" s="212"/>
      <c r="AP731" s="212"/>
      <c r="AQ731" s="223" t="s">
        <v>394</v>
      </c>
      <c r="AR731" s="212"/>
    </row>
    <row r="732" spans="1:46" s="175" customFormat="1" ht="15" x14ac:dyDescent="0.25">
      <c r="A732" s="272"/>
      <c r="B732" s="225"/>
      <c r="C732" s="332" t="s">
        <v>395</v>
      </c>
      <c r="D732" s="332"/>
      <c r="E732" s="332"/>
      <c r="F732" s="332"/>
      <c r="G732" s="332"/>
      <c r="H732" s="332"/>
      <c r="I732" s="332"/>
      <c r="J732" s="332"/>
      <c r="K732" s="332"/>
      <c r="L732" s="278">
        <v>567.64</v>
      </c>
      <c r="M732" s="274"/>
      <c r="N732" s="277"/>
      <c r="AF732" s="211"/>
      <c r="AG732" s="212"/>
      <c r="AH732" s="212"/>
      <c r="AN732" s="212"/>
      <c r="AP732" s="212"/>
      <c r="AQ732" s="223" t="s">
        <v>395</v>
      </c>
      <c r="AR732" s="212"/>
    </row>
    <row r="733" spans="1:46" s="175" customFormat="1" ht="15" x14ac:dyDescent="0.25">
      <c r="A733" s="272"/>
      <c r="B733" s="279"/>
      <c r="C733" s="329" t="s">
        <v>551</v>
      </c>
      <c r="D733" s="329"/>
      <c r="E733" s="329"/>
      <c r="F733" s="329"/>
      <c r="G733" s="329"/>
      <c r="H733" s="329"/>
      <c r="I733" s="329"/>
      <c r="J733" s="329"/>
      <c r="K733" s="329"/>
      <c r="L733" s="280">
        <v>19305.78</v>
      </c>
      <c r="M733" s="281"/>
      <c r="N733" s="293"/>
      <c r="AF733" s="211"/>
      <c r="AG733" s="212"/>
      <c r="AH733" s="212"/>
      <c r="AN733" s="212"/>
      <c r="AP733" s="212"/>
      <c r="AR733" s="212" t="s">
        <v>551</v>
      </c>
    </row>
    <row r="734" spans="1:46" s="175" customFormat="1" ht="11.25" hidden="1" customHeight="1" x14ac:dyDescent="0.25">
      <c r="B734" s="264"/>
      <c r="C734" s="264"/>
      <c r="D734" s="264"/>
      <c r="E734" s="264"/>
      <c r="F734" s="264"/>
      <c r="G734" s="264"/>
      <c r="H734" s="264"/>
      <c r="I734" s="264"/>
      <c r="J734" s="264"/>
      <c r="K734" s="264"/>
      <c r="L734" s="265"/>
      <c r="M734" s="265"/>
      <c r="N734" s="265"/>
      <c r="R734" s="266"/>
    </row>
    <row r="735" spans="1:46" s="175" customFormat="1" ht="15" x14ac:dyDescent="0.25">
      <c r="A735" s="267"/>
      <c r="B735" s="268"/>
      <c r="C735" s="333" t="s">
        <v>375</v>
      </c>
      <c r="D735" s="333"/>
      <c r="E735" s="333"/>
      <c r="F735" s="333"/>
      <c r="G735" s="333"/>
      <c r="H735" s="333"/>
      <c r="I735" s="333"/>
      <c r="J735" s="333"/>
      <c r="K735" s="333"/>
      <c r="L735" s="269"/>
      <c r="M735" s="270"/>
      <c r="N735" s="271"/>
      <c r="AS735" s="212" t="s">
        <v>375</v>
      </c>
    </row>
    <row r="736" spans="1:46" s="175" customFormat="1" ht="15" x14ac:dyDescent="0.25">
      <c r="A736" s="272"/>
      <c r="B736" s="225"/>
      <c r="C736" s="332" t="s">
        <v>376</v>
      </c>
      <c r="D736" s="332"/>
      <c r="E736" s="332"/>
      <c r="F736" s="332"/>
      <c r="G736" s="332"/>
      <c r="H736" s="332"/>
      <c r="I736" s="332"/>
      <c r="J736" s="332"/>
      <c r="K736" s="332"/>
      <c r="L736" s="273">
        <v>118335.01</v>
      </c>
      <c r="M736" s="274"/>
      <c r="N736" s="275">
        <v>1798964.98</v>
      </c>
      <c r="AS736" s="212"/>
      <c r="AT736" s="223" t="s">
        <v>376</v>
      </c>
    </row>
    <row r="737" spans="1:46" s="175" customFormat="1" ht="15" x14ac:dyDescent="0.25">
      <c r="A737" s="272"/>
      <c r="B737" s="225"/>
      <c r="C737" s="332" t="s">
        <v>377</v>
      </c>
      <c r="D737" s="332"/>
      <c r="E737" s="332"/>
      <c r="F737" s="332"/>
      <c r="G737" s="332"/>
      <c r="H737" s="332"/>
      <c r="I737" s="332"/>
      <c r="J737" s="332"/>
      <c r="K737" s="332"/>
      <c r="L737" s="276"/>
      <c r="M737" s="274"/>
      <c r="N737" s="277"/>
      <c r="AS737" s="212"/>
      <c r="AT737" s="223" t="s">
        <v>377</v>
      </c>
    </row>
    <row r="738" spans="1:46" s="175" customFormat="1" ht="15" x14ac:dyDescent="0.25">
      <c r="A738" s="272"/>
      <c r="B738" s="225"/>
      <c r="C738" s="332" t="s">
        <v>378</v>
      </c>
      <c r="D738" s="332"/>
      <c r="E738" s="332"/>
      <c r="F738" s="332"/>
      <c r="G738" s="332"/>
      <c r="H738" s="332"/>
      <c r="I738" s="332"/>
      <c r="J738" s="332"/>
      <c r="K738" s="332"/>
      <c r="L738" s="273">
        <v>14319.71</v>
      </c>
      <c r="M738" s="274"/>
      <c r="N738" s="275">
        <v>672883.19999999995</v>
      </c>
      <c r="AS738" s="212"/>
      <c r="AT738" s="223" t="s">
        <v>378</v>
      </c>
    </row>
    <row r="739" spans="1:46" s="175" customFormat="1" ht="15" x14ac:dyDescent="0.25">
      <c r="A739" s="272"/>
      <c r="B739" s="225"/>
      <c r="C739" s="332" t="s">
        <v>379</v>
      </c>
      <c r="D739" s="332"/>
      <c r="E739" s="332"/>
      <c r="F739" s="332"/>
      <c r="G739" s="332"/>
      <c r="H739" s="332"/>
      <c r="I739" s="332"/>
      <c r="J739" s="332"/>
      <c r="K739" s="332"/>
      <c r="L739" s="273">
        <v>40701.919999999998</v>
      </c>
      <c r="M739" s="274"/>
      <c r="N739" s="275">
        <v>570233.9</v>
      </c>
      <c r="AS739" s="212"/>
      <c r="AT739" s="223" t="s">
        <v>379</v>
      </c>
    </row>
    <row r="740" spans="1:46" s="175" customFormat="1" ht="15" x14ac:dyDescent="0.25">
      <c r="A740" s="272"/>
      <c r="B740" s="225"/>
      <c r="C740" s="332" t="s">
        <v>380</v>
      </c>
      <c r="D740" s="332"/>
      <c r="E740" s="332"/>
      <c r="F740" s="332"/>
      <c r="G740" s="332"/>
      <c r="H740" s="332"/>
      <c r="I740" s="332"/>
      <c r="J740" s="332"/>
      <c r="K740" s="332"/>
      <c r="L740" s="273">
        <v>4154.1000000000004</v>
      </c>
      <c r="M740" s="274"/>
      <c r="N740" s="275">
        <v>195201.18</v>
      </c>
      <c r="AS740" s="212"/>
      <c r="AT740" s="223" t="s">
        <v>380</v>
      </c>
    </row>
    <row r="741" spans="1:46" s="175" customFormat="1" ht="15" x14ac:dyDescent="0.25">
      <c r="A741" s="272"/>
      <c r="B741" s="225"/>
      <c r="C741" s="332" t="s">
        <v>381</v>
      </c>
      <c r="D741" s="332"/>
      <c r="E741" s="332"/>
      <c r="F741" s="332"/>
      <c r="G741" s="332"/>
      <c r="H741" s="332"/>
      <c r="I741" s="332"/>
      <c r="J741" s="332"/>
      <c r="K741" s="332"/>
      <c r="L741" s="273">
        <v>62960.57</v>
      </c>
      <c r="M741" s="274"/>
      <c r="N741" s="275">
        <v>550905.01</v>
      </c>
      <c r="AS741" s="212"/>
      <c r="AT741" s="223" t="s">
        <v>381</v>
      </c>
    </row>
    <row r="742" spans="1:46" s="175" customFormat="1" ht="15" x14ac:dyDescent="0.25">
      <c r="A742" s="272"/>
      <c r="B742" s="225"/>
      <c r="C742" s="332" t="s">
        <v>382</v>
      </c>
      <c r="D742" s="332"/>
      <c r="E742" s="332"/>
      <c r="F742" s="332"/>
      <c r="G742" s="332"/>
      <c r="H742" s="332"/>
      <c r="I742" s="332"/>
      <c r="J742" s="332"/>
      <c r="K742" s="332"/>
      <c r="L742" s="278">
        <v>352.81</v>
      </c>
      <c r="M742" s="274"/>
      <c r="N742" s="275">
        <v>4942.87</v>
      </c>
      <c r="AS742" s="212"/>
      <c r="AT742" s="223" t="s">
        <v>382</v>
      </c>
    </row>
    <row r="743" spans="1:46" s="175" customFormat="1" ht="15" x14ac:dyDescent="0.25">
      <c r="A743" s="272"/>
      <c r="B743" s="225"/>
      <c r="C743" s="332" t="s">
        <v>383</v>
      </c>
      <c r="D743" s="332"/>
      <c r="E743" s="332"/>
      <c r="F743" s="332"/>
      <c r="G743" s="332"/>
      <c r="H743" s="332"/>
      <c r="I743" s="332"/>
      <c r="J743" s="332"/>
      <c r="K743" s="332"/>
      <c r="L743" s="273">
        <v>147528.94</v>
      </c>
      <c r="M743" s="274"/>
      <c r="N743" s="275">
        <v>3171781.99</v>
      </c>
      <c r="AS743" s="212"/>
      <c r="AT743" s="223" t="s">
        <v>383</v>
      </c>
    </row>
    <row r="744" spans="1:46" s="175" customFormat="1" ht="15" x14ac:dyDescent="0.25">
      <c r="A744" s="272"/>
      <c r="B744" s="225"/>
      <c r="C744" s="332" t="s">
        <v>384</v>
      </c>
      <c r="D744" s="332"/>
      <c r="E744" s="332"/>
      <c r="F744" s="332"/>
      <c r="G744" s="332"/>
      <c r="H744" s="332"/>
      <c r="I744" s="332"/>
      <c r="J744" s="332"/>
      <c r="K744" s="332"/>
      <c r="L744" s="273">
        <v>147176.13</v>
      </c>
      <c r="M744" s="274"/>
      <c r="N744" s="275">
        <v>3166839.12</v>
      </c>
      <c r="AS744" s="212"/>
      <c r="AT744" s="223" t="s">
        <v>384</v>
      </c>
    </row>
    <row r="745" spans="1:46" s="175" customFormat="1" ht="15" x14ac:dyDescent="0.25">
      <c r="A745" s="272"/>
      <c r="B745" s="225"/>
      <c r="C745" s="332" t="s">
        <v>385</v>
      </c>
      <c r="D745" s="332"/>
      <c r="E745" s="332"/>
      <c r="F745" s="332"/>
      <c r="G745" s="332"/>
      <c r="H745" s="332"/>
      <c r="I745" s="332"/>
      <c r="J745" s="332"/>
      <c r="K745" s="332"/>
      <c r="L745" s="276"/>
      <c r="M745" s="274"/>
      <c r="N745" s="277"/>
      <c r="AS745" s="212"/>
      <c r="AT745" s="223" t="s">
        <v>385</v>
      </c>
    </row>
    <row r="746" spans="1:46" s="175" customFormat="1" ht="15" x14ac:dyDescent="0.25">
      <c r="A746" s="272"/>
      <c r="B746" s="225"/>
      <c r="C746" s="332" t="s">
        <v>386</v>
      </c>
      <c r="D746" s="332"/>
      <c r="E746" s="332"/>
      <c r="F746" s="332"/>
      <c r="G746" s="332"/>
      <c r="H746" s="332"/>
      <c r="I746" s="332"/>
      <c r="J746" s="332"/>
      <c r="K746" s="332"/>
      <c r="L746" s="273">
        <v>14302.11</v>
      </c>
      <c r="M746" s="274"/>
      <c r="N746" s="275">
        <v>672056.18</v>
      </c>
      <c r="AS746" s="212"/>
      <c r="AT746" s="223" t="s">
        <v>386</v>
      </c>
    </row>
    <row r="747" spans="1:46" s="175" customFormat="1" ht="15" x14ac:dyDescent="0.25">
      <c r="A747" s="272"/>
      <c r="B747" s="225"/>
      <c r="C747" s="332" t="s">
        <v>387</v>
      </c>
      <c r="D747" s="332"/>
      <c r="E747" s="332"/>
      <c r="F747" s="332"/>
      <c r="G747" s="332"/>
      <c r="H747" s="332"/>
      <c r="I747" s="332"/>
      <c r="J747" s="332"/>
      <c r="K747" s="332"/>
      <c r="L747" s="273">
        <v>40675.379999999997</v>
      </c>
      <c r="M747" s="274"/>
      <c r="N747" s="275">
        <v>569862.06999999995</v>
      </c>
      <c r="AS747" s="212"/>
      <c r="AT747" s="223" t="s">
        <v>387</v>
      </c>
    </row>
    <row r="748" spans="1:46" s="175" customFormat="1" ht="15" x14ac:dyDescent="0.25">
      <c r="A748" s="272"/>
      <c r="B748" s="225"/>
      <c r="C748" s="332" t="s">
        <v>388</v>
      </c>
      <c r="D748" s="332"/>
      <c r="E748" s="332"/>
      <c r="F748" s="332"/>
      <c r="G748" s="332"/>
      <c r="H748" s="332"/>
      <c r="I748" s="332"/>
      <c r="J748" s="332"/>
      <c r="K748" s="332"/>
      <c r="L748" s="273">
        <v>4153.8</v>
      </c>
      <c r="M748" s="274"/>
      <c r="N748" s="275">
        <v>195187.08</v>
      </c>
      <c r="AS748" s="212"/>
      <c r="AT748" s="223" t="s">
        <v>388</v>
      </c>
    </row>
    <row r="749" spans="1:46" s="175" customFormat="1" ht="15" x14ac:dyDescent="0.25">
      <c r="A749" s="272"/>
      <c r="B749" s="225"/>
      <c r="C749" s="332" t="s">
        <v>389</v>
      </c>
      <c r="D749" s="332"/>
      <c r="E749" s="332"/>
      <c r="F749" s="332"/>
      <c r="G749" s="332"/>
      <c r="H749" s="332"/>
      <c r="I749" s="332"/>
      <c r="J749" s="332"/>
      <c r="K749" s="332"/>
      <c r="L749" s="273">
        <v>62957.48</v>
      </c>
      <c r="M749" s="274"/>
      <c r="N749" s="275">
        <v>550877.97</v>
      </c>
      <c r="AS749" s="212"/>
      <c r="AT749" s="223" t="s">
        <v>389</v>
      </c>
    </row>
    <row r="750" spans="1:46" s="175" customFormat="1" ht="15" x14ac:dyDescent="0.25">
      <c r="A750" s="272"/>
      <c r="B750" s="225"/>
      <c r="C750" s="332" t="s">
        <v>390</v>
      </c>
      <c r="D750" s="332"/>
      <c r="E750" s="332"/>
      <c r="F750" s="332"/>
      <c r="G750" s="332"/>
      <c r="H750" s="332"/>
      <c r="I750" s="332"/>
      <c r="J750" s="332"/>
      <c r="K750" s="332"/>
      <c r="L750" s="273">
        <v>18983.16</v>
      </c>
      <c r="M750" s="274"/>
      <c r="N750" s="275">
        <v>892019.75</v>
      </c>
      <c r="AS750" s="212"/>
      <c r="AT750" s="223" t="s">
        <v>390</v>
      </c>
    </row>
    <row r="751" spans="1:46" s="175" customFormat="1" ht="15" x14ac:dyDescent="0.25">
      <c r="A751" s="272"/>
      <c r="B751" s="225"/>
      <c r="C751" s="332" t="s">
        <v>391</v>
      </c>
      <c r="D751" s="332"/>
      <c r="E751" s="332"/>
      <c r="F751" s="332"/>
      <c r="G751" s="332"/>
      <c r="H751" s="332"/>
      <c r="I751" s="332"/>
      <c r="J751" s="332"/>
      <c r="K751" s="332"/>
      <c r="L751" s="273">
        <v>10258</v>
      </c>
      <c r="M751" s="274"/>
      <c r="N751" s="275">
        <v>482023.15</v>
      </c>
      <c r="AS751" s="212"/>
      <c r="AT751" s="223" t="s">
        <v>391</v>
      </c>
    </row>
    <row r="752" spans="1:46" s="175" customFormat="1" ht="15" x14ac:dyDescent="0.25">
      <c r="A752" s="272"/>
      <c r="B752" s="225"/>
      <c r="C752" s="332" t="s">
        <v>392</v>
      </c>
      <c r="D752" s="332"/>
      <c r="E752" s="332"/>
      <c r="F752" s="332"/>
      <c r="G752" s="332"/>
      <c r="H752" s="332"/>
      <c r="I752" s="332"/>
      <c r="J752" s="332"/>
      <c r="K752" s="332"/>
      <c r="L752" s="278">
        <v>352.81</v>
      </c>
      <c r="M752" s="274"/>
      <c r="N752" s="275">
        <v>4942.87</v>
      </c>
      <c r="AS752" s="212"/>
      <c r="AT752" s="223" t="s">
        <v>392</v>
      </c>
    </row>
    <row r="753" spans="1:49" s="175" customFormat="1" ht="15" x14ac:dyDescent="0.25">
      <c r="A753" s="272"/>
      <c r="B753" s="225"/>
      <c r="C753" s="332" t="s">
        <v>544</v>
      </c>
      <c r="D753" s="332"/>
      <c r="E753" s="332"/>
      <c r="F753" s="332"/>
      <c r="G753" s="332"/>
      <c r="H753" s="332"/>
      <c r="I753" s="332"/>
      <c r="J753" s="332"/>
      <c r="K753" s="332"/>
      <c r="L753" s="278">
        <v>71.400000000000006</v>
      </c>
      <c r="M753" s="274"/>
      <c r="N753" s="275">
        <v>2361.4</v>
      </c>
      <c r="AS753" s="212"/>
      <c r="AT753" s="223" t="s">
        <v>544</v>
      </c>
    </row>
    <row r="754" spans="1:49" s="175" customFormat="1" ht="15" x14ac:dyDescent="0.25">
      <c r="A754" s="272"/>
      <c r="B754" s="225"/>
      <c r="C754" s="332" t="s">
        <v>377</v>
      </c>
      <c r="D754" s="332"/>
      <c r="E754" s="332"/>
      <c r="F754" s="332"/>
      <c r="G754" s="332"/>
      <c r="H754" s="332"/>
      <c r="I754" s="332"/>
      <c r="J754" s="332"/>
      <c r="K754" s="332"/>
      <c r="L754" s="276"/>
      <c r="M754" s="274"/>
      <c r="N754" s="277"/>
      <c r="AS754" s="212"/>
      <c r="AT754" s="223" t="s">
        <v>377</v>
      </c>
    </row>
    <row r="755" spans="1:49" s="175" customFormat="1" ht="15" x14ac:dyDescent="0.25">
      <c r="A755" s="272"/>
      <c r="B755" s="225"/>
      <c r="C755" s="332" t="s">
        <v>545</v>
      </c>
      <c r="D755" s="332"/>
      <c r="E755" s="332"/>
      <c r="F755" s="332"/>
      <c r="G755" s="332"/>
      <c r="H755" s="332"/>
      <c r="I755" s="332"/>
      <c r="J755" s="332"/>
      <c r="K755" s="332"/>
      <c r="L755" s="278">
        <v>17.600000000000001</v>
      </c>
      <c r="M755" s="274"/>
      <c r="N755" s="294">
        <v>827.02</v>
      </c>
      <c r="AS755" s="212"/>
      <c r="AT755" s="223" t="s">
        <v>545</v>
      </c>
    </row>
    <row r="756" spans="1:49" s="175" customFormat="1" ht="15" x14ac:dyDescent="0.25">
      <c r="A756" s="272"/>
      <c r="B756" s="225"/>
      <c r="C756" s="332" t="s">
        <v>546</v>
      </c>
      <c r="D756" s="332"/>
      <c r="E756" s="332"/>
      <c r="F756" s="332"/>
      <c r="G756" s="332"/>
      <c r="H756" s="332"/>
      <c r="I756" s="332"/>
      <c r="J756" s="332"/>
      <c r="K756" s="332"/>
      <c r="L756" s="278">
        <v>26.54</v>
      </c>
      <c r="M756" s="274"/>
      <c r="N756" s="294">
        <v>371.83</v>
      </c>
      <c r="AS756" s="212"/>
      <c r="AT756" s="223" t="s">
        <v>546</v>
      </c>
    </row>
    <row r="757" spans="1:49" s="175" customFormat="1" ht="15" x14ac:dyDescent="0.25">
      <c r="A757" s="272"/>
      <c r="B757" s="225"/>
      <c r="C757" s="332" t="s">
        <v>547</v>
      </c>
      <c r="D757" s="332"/>
      <c r="E757" s="332"/>
      <c r="F757" s="332"/>
      <c r="G757" s="332"/>
      <c r="H757" s="332"/>
      <c r="I757" s="332"/>
      <c r="J757" s="332"/>
      <c r="K757" s="332"/>
      <c r="L757" s="278">
        <v>0.3</v>
      </c>
      <c r="M757" s="274"/>
      <c r="N757" s="294">
        <v>14.1</v>
      </c>
      <c r="AS757" s="212"/>
      <c r="AT757" s="223" t="s">
        <v>547</v>
      </c>
    </row>
    <row r="758" spans="1:49" s="175" customFormat="1" ht="15" x14ac:dyDescent="0.25">
      <c r="A758" s="272"/>
      <c r="B758" s="225"/>
      <c r="C758" s="332" t="s">
        <v>548</v>
      </c>
      <c r="D758" s="332"/>
      <c r="E758" s="332"/>
      <c r="F758" s="332"/>
      <c r="G758" s="332"/>
      <c r="H758" s="332"/>
      <c r="I758" s="332"/>
      <c r="J758" s="332"/>
      <c r="K758" s="332"/>
      <c r="L758" s="278">
        <v>3.09</v>
      </c>
      <c r="M758" s="274"/>
      <c r="N758" s="294">
        <v>27.04</v>
      </c>
      <c r="AS758" s="212"/>
      <c r="AT758" s="223" t="s">
        <v>548</v>
      </c>
    </row>
    <row r="759" spans="1:49" s="175" customFormat="1" ht="15" x14ac:dyDescent="0.25">
      <c r="A759" s="272"/>
      <c r="B759" s="225"/>
      <c r="C759" s="332" t="s">
        <v>549</v>
      </c>
      <c r="D759" s="332"/>
      <c r="E759" s="332"/>
      <c r="F759" s="332"/>
      <c r="G759" s="332"/>
      <c r="H759" s="332"/>
      <c r="I759" s="332"/>
      <c r="J759" s="332"/>
      <c r="K759" s="332"/>
      <c r="L759" s="278">
        <v>16.11</v>
      </c>
      <c r="M759" s="274"/>
      <c r="N759" s="294">
        <v>757.01</v>
      </c>
      <c r="AS759" s="212"/>
      <c r="AT759" s="223" t="s">
        <v>549</v>
      </c>
    </row>
    <row r="760" spans="1:49" s="175" customFormat="1" ht="15" x14ac:dyDescent="0.25">
      <c r="A760" s="272"/>
      <c r="B760" s="225"/>
      <c r="C760" s="332" t="s">
        <v>550</v>
      </c>
      <c r="D760" s="332"/>
      <c r="E760" s="332"/>
      <c r="F760" s="332"/>
      <c r="G760" s="332"/>
      <c r="H760" s="332"/>
      <c r="I760" s="332"/>
      <c r="J760" s="332"/>
      <c r="K760" s="332"/>
      <c r="L760" s="278">
        <v>8.06</v>
      </c>
      <c r="M760" s="274"/>
      <c r="N760" s="294">
        <v>378.5</v>
      </c>
      <c r="AS760" s="212"/>
      <c r="AT760" s="223" t="s">
        <v>550</v>
      </c>
    </row>
    <row r="761" spans="1:49" s="175" customFormat="1" ht="15" x14ac:dyDescent="0.25">
      <c r="A761" s="272"/>
      <c r="B761" s="279"/>
      <c r="C761" s="329" t="s">
        <v>396</v>
      </c>
      <c r="D761" s="329"/>
      <c r="E761" s="329"/>
      <c r="F761" s="329"/>
      <c r="G761" s="329"/>
      <c r="H761" s="329"/>
      <c r="I761" s="329"/>
      <c r="J761" s="329"/>
      <c r="K761" s="329"/>
      <c r="L761" s="280">
        <v>147600.34</v>
      </c>
      <c r="M761" s="281"/>
      <c r="N761" s="282">
        <v>3174143.39</v>
      </c>
      <c r="AS761" s="212"/>
      <c r="AU761" s="212" t="s">
        <v>396</v>
      </c>
    </row>
    <row r="762" spans="1:49" s="175" customFormat="1" ht="15" x14ac:dyDescent="0.25">
      <c r="A762" s="272"/>
      <c r="B762" s="225"/>
      <c r="C762" s="332" t="s">
        <v>393</v>
      </c>
      <c r="D762" s="332"/>
      <c r="E762" s="332"/>
      <c r="F762" s="332"/>
      <c r="G762" s="332"/>
      <c r="H762" s="332"/>
      <c r="I762" s="332"/>
      <c r="J762" s="332"/>
      <c r="K762" s="332"/>
      <c r="L762" s="273">
        <v>18473.810000000001</v>
      </c>
      <c r="M762" s="274"/>
      <c r="N762" s="275">
        <v>868084.38</v>
      </c>
      <c r="AS762" s="212"/>
      <c r="AT762" s="223" t="s">
        <v>393</v>
      </c>
      <c r="AU762" s="212"/>
    </row>
    <row r="763" spans="1:49" s="175" customFormat="1" ht="15" x14ac:dyDescent="0.25">
      <c r="A763" s="272"/>
      <c r="B763" s="225"/>
      <c r="C763" s="332" t="s">
        <v>394</v>
      </c>
      <c r="D763" s="332"/>
      <c r="E763" s="332"/>
      <c r="F763" s="332"/>
      <c r="G763" s="332"/>
      <c r="H763" s="332"/>
      <c r="I763" s="332"/>
      <c r="J763" s="332"/>
      <c r="K763" s="332"/>
      <c r="L763" s="273">
        <v>18999.27</v>
      </c>
      <c r="M763" s="274"/>
      <c r="N763" s="275">
        <v>892776.76</v>
      </c>
      <c r="AS763" s="212"/>
      <c r="AT763" s="223" t="s">
        <v>394</v>
      </c>
      <c r="AU763" s="212"/>
    </row>
    <row r="764" spans="1:49" s="175" customFormat="1" ht="15" x14ac:dyDescent="0.25">
      <c r="A764" s="272"/>
      <c r="B764" s="225"/>
      <c r="C764" s="332" t="s">
        <v>395</v>
      </c>
      <c r="D764" s="332"/>
      <c r="E764" s="332"/>
      <c r="F764" s="332"/>
      <c r="G764" s="332"/>
      <c r="H764" s="332"/>
      <c r="I764" s="332"/>
      <c r="J764" s="332"/>
      <c r="K764" s="332"/>
      <c r="L764" s="273">
        <v>10266.06</v>
      </c>
      <c r="M764" s="274"/>
      <c r="N764" s="275">
        <v>482401.65</v>
      </c>
      <c r="AS764" s="212"/>
      <c r="AT764" s="223" t="s">
        <v>395</v>
      </c>
      <c r="AU764" s="212"/>
    </row>
    <row r="765" spans="1:49" s="175" customFormat="1" ht="15" x14ac:dyDescent="0.25">
      <c r="A765" s="272"/>
      <c r="B765" s="225"/>
      <c r="C765" s="332" t="s">
        <v>553</v>
      </c>
      <c r="D765" s="332"/>
      <c r="E765" s="332"/>
      <c r="F765" s="332"/>
      <c r="G765" s="332"/>
      <c r="H765" s="332"/>
      <c r="I765" s="332"/>
      <c r="J765" s="332"/>
      <c r="K765" s="332"/>
      <c r="L765" s="273"/>
      <c r="M765" s="296">
        <v>0.75794226399999998</v>
      </c>
      <c r="N765" s="275"/>
      <c r="AS765" s="212"/>
      <c r="AT765" s="223" t="s">
        <v>398</v>
      </c>
      <c r="AU765" s="212"/>
    </row>
    <row r="766" spans="1:49" s="175" customFormat="1" ht="15" x14ac:dyDescent="0.25">
      <c r="A766" s="272"/>
      <c r="B766" s="279"/>
      <c r="C766" s="329" t="s">
        <v>552</v>
      </c>
      <c r="D766" s="329"/>
      <c r="E766" s="329"/>
      <c r="F766" s="329"/>
      <c r="G766" s="329"/>
      <c r="H766" s="329"/>
      <c r="I766" s="329"/>
      <c r="J766" s="329"/>
      <c r="K766" s="329"/>
      <c r="L766" s="280">
        <f>L761*M765</f>
        <v>111872.53586676976</v>
      </c>
      <c r="M766" s="281"/>
      <c r="N766" s="282">
        <f>N761*M765</f>
        <v>2405817.4272772348</v>
      </c>
      <c r="AS766" s="212"/>
      <c r="AU766" s="212" t="s">
        <v>400</v>
      </c>
    </row>
    <row r="767" spans="1:49" s="175" customFormat="1" ht="15" x14ac:dyDescent="0.25">
      <c r="A767" s="272"/>
      <c r="B767" s="225"/>
      <c r="C767" s="332" t="s">
        <v>401</v>
      </c>
      <c r="D767" s="332"/>
      <c r="E767" s="332"/>
      <c r="F767" s="332"/>
      <c r="G767" s="332"/>
      <c r="H767" s="332"/>
      <c r="I767" s="332"/>
      <c r="J767" s="332"/>
      <c r="K767" s="332"/>
      <c r="L767" s="273">
        <f>ROUND(L766*0.2,2)</f>
        <v>22374.51</v>
      </c>
      <c r="M767" s="274"/>
      <c r="N767" s="275">
        <f>ROUND(N766*0.2,2)</f>
        <v>481163.49</v>
      </c>
      <c r="AS767" s="212"/>
      <c r="AU767" s="212"/>
      <c r="AV767" s="223" t="s">
        <v>401</v>
      </c>
    </row>
    <row r="768" spans="1:49" s="175" customFormat="1" ht="15" x14ac:dyDescent="0.25">
      <c r="A768" s="272"/>
      <c r="B768" s="279"/>
      <c r="C768" s="329" t="s">
        <v>402</v>
      </c>
      <c r="D768" s="329"/>
      <c r="E768" s="329"/>
      <c r="F768" s="329"/>
      <c r="G768" s="329"/>
      <c r="H768" s="329"/>
      <c r="I768" s="329"/>
      <c r="J768" s="329"/>
      <c r="K768" s="329"/>
      <c r="L768" s="280">
        <f>L766+L767</f>
        <v>134247.04586676977</v>
      </c>
      <c r="M768" s="281"/>
      <c r="N768" s="282">
        <f>N766+N767</f>
        <v>2886980.9172772346</v>
      </c>
      <c r="AS768" s="212"/>
      <c r="AU768" s="212"/>
      <c r="AW768" s="212" t="s">
        <v>402</v>
      </c>
    </row>
    <row r="769" spans="1:53" s="175" customFormat="1" ht="13.5" hidden="1" customHeight="1" x14ac:dyDescent="0.25">
      <c r="B769" s="263"/>
      <c r="C769" s="261"/>
      <c r="D769" s="261"/>
      <c r="E769" s="261"/>
      <c r="F769" s="261"/>
      <c r="G769" s="261"/>
      <c r="H769" s="261"/>
      <c r="I769" s="261"/>
      <c r="J769" s="261"/>
      <c r="K769" s="261"/>
      <c r="L769" s="280"/>
      <c r="M769" s="283"/>
      <c r="N769" s="284"/>
    </row>
    <row r="770" spans="1:53" s="175" customFormat="1" ht="26.25" customHeight="1" x14ac:dyDescent="0.25">
      <c r="A770" s="285"/>
      <c r="B770" s="286"/>
      <c r="C770" s="286"/>
      <c r="D770" s="286"/>
      <c r="E770" s="286"/>
      <c r="F770" s="286"/>
      <c r="G770" s="286"/>
      <c r="H770" s="286"/>
      <c r="I770" s="286"/>
      <c r="J770" s="286"/>
      <c r="K770" s="286"/>
      <c r="L770" s="286"/>
      <c r="M770" s="286"/>
      <c r="N770" s="286"/>
    </row>
    <row r="771" spans="1:53" s="179" customFormat="1" ht="15" x14ac:dyDescent="0.25">
      <c r="A771" s="177"/>
      <c r="B771" s="287" t="s">
        <v>403</v>
      </c>
      <c r="C771" s="330"/>
      <c r="D771" s="330"/>
      <c r="E771" s="330"/>
      <c r="F771" s="330"/>
      <c r="G771" s="330"/>
      <c r="H771" s="331"/>
      <c r="I771" s="331"/>
      <c r="J771" s="331"/>
      <c r="K771" s="331"/>
      <c r="L771" s="331"/>
      <c r="M771" s="175"/>
      <c r="N771" s="175"/>
      <c r="O771" s="175"/>
      <c r="P771" s="175"/>
      <c r="Q771" s="175"/>
      <c r="R771" s="175"/>
      <c r="S771" s="175"/>
      <c r="T771" s="175"/>
      <c r="U771" s="175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 t="s">
        <v>125</v>
      </c>
      <c r="AY771" s="183" t="s">
        <v>125</v>
      </c>
      <c r="AZ771" s="183"/>
      <c r="BA771" s="183"/>
    </row>
    <row r="772" spans="1:53" s="288" customFormat="1" ht="16.5" customHeight="1" x14ac:dyDescent="0.25">
      <c r="A772" s="181"/>
      <c r="B772" s="287"/>
      <c r="C772" s="327" t="s">
        <v>404</v>
      </c>
      <c r="D772" s="327"/>
      <c r="E772" s="327"/>
      <c r="F772" s="327"/>
      <c r="G772" s="327"/>
      <c r="H772" s="327"/>
      <c r="I772" s="327"/>
      <c r="J772" s="327"/>
      <c r="K772" s="327"/>
      <c r="L772" s="327"/>
      <c r="V772" s="289"/>
      <c r="W772" s="289"/>
      <c r="X772" s="289"/>
      <c r="Y772" s="289"/>
      <c r="Z772" s="289"/>
      <c r="AA772" s="289"/>
      <c r="AB772" s="289"/>
      <c r="AC772" s="289"/>
      <c r="AD772" s="289"/>
      <c r="AE772" s="289"/>
      <c r="AF772" s="289"/>
      <c r="AG772" s="289"/>
      <c r="AH772" s="289"/>
      <c r="AI772" s="289"/>
      <c r="AJ772" s="289"/>
      <c r="AK772" s="289"/>
      <c r="AL772" s="289"/>
      <c r="AM772" s="289"/>
      <c r="AN772" s="289"/>
      <c r="AO772" s="289"/>
      <c r="AP772" s="289"/>
      <c r="AQ772" s="289"/>
      <c r="AR772" s="289"/>
      <c r="AS772" s="289"/>
      <c r="AT772" s="289"/>
      <c r="AU772" s="289"/>
      <c r="AV772" s="289"/>
      <c r="AW772" s="289"/>
      <c r="AX772" s="289"/>
      <c r="AY772" s="289"/>
      <c r="AZ772" s="289"/>
      <c r="BA772" s="289"/>
    </row>
    <row r="773" spans="1:53" s="179" customFormat="1" ht="15" x14ac:dyDescent="0.25">
      <c r="A773" s="177"/>
      <c r="B773" s="287" t="s">
        <v>405</v>
      </c>
      <c r="C773" s="330"/>
      <c r="D773" s="330"/>
      <c r="E773" s="330"/>
      <c r="F773" s="330"/>
      <c r="G773" s="330"/>
      <c r="H773" s="331"/>
      <c r="I773" s="331"/>
      <c r="J773" s="331"/>
      <c r="K773" s="331"/>
      <c r="L773" s="331"/>
      <c r="M773" s="175"/>
      <c r="N773" s="175"/>
      <c r="O773" s="175"/>
      <c r="P773" s="175"/>
      <c r="Q773" s="175"/>
      <c r="R773" s="175"/>
      <c r="S773" s="175"/>
      <c r="T773" s="175"/>
      <c r="U773" s="175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 t="s">
        <v>125</v>
      </c>
      <c r="BA773" s="183" t="s">
        <v>125</v>
      </c>
    </row>
    <row r="774" spans="1:53" s="288" customFormat="1" ht="16.5" customHeight="1" x14ac:dyDescent="0.25">
      <c r="A774" s="181"/>
      <c r="C774" s="327" t="s">
        <v>404</v>
      </c>
      <c r="D774" s="327"/>
      <c r="E774" s="327"/>
      <c r="F774" s="327"/>
      <c r="G774" s="327"/>
      <c r="H774" s="327"/>
      <c r="I774" s="327"/>
      <c r="J774" s="327"/>
      <c r="K774" s="327"/>
      <c r="L774" s="327"/>
      <c r="V774" s="289"/>
      <c r="W774" s="289"/>
      <c r="X774" s="289"/>
      <c r="Y774" s="289"/>
      <c r="Z774" s="289"/>
      <c r="AA774" s="289"/>
      <c r="AB774" s="289"/>
      <c r="AC774" s="289"/>
      <c r="AD774" s="289"/>
      <c r="AE774" s="289"/>
      <c r="AF774" s="289"/>
      <c r="AG774" s="289"/>
      <c r="AH774" s="289"/>
      <c r="AI774" s="289"/>
      <c r="AJ774" s="289"/>
      <c r="AK774" s="289"/>
      <c r="AL774" s="289"/>
      <c r="AM774" s="289"/>
      <c r="AN774" s="289"/>
      <c r="AO774" s="289"/>
      <c r="AP774" s="289"/>
      <c r="AQ774" s="289"/>
      <c r="AR774" s="289"/>
      <c r="AS774" s="289"/>
      <c r="AT774" s="289"/>
      <c r="AU774" s="289"/>
      <c r="AV774" s="289"/>
      <c r="AW774" s="289"/>
      <c r="AX774" s="289"/>
      <c r="AY774" s="289"/>
      <c r="AZ774" s="289"/>
      <c r="BA774" s="289"/>
    </row>
    <row r="775" spans="1:53" s="179" customFormat="1" ht="19.5" customHeight="1" x14ac:dyDescent="0.2">
      <c r="A775" s="177"/>
      <c r="C775" s="290"/>
      <c r="D775" s="290"/>
      <c r="E775" s="290"/>
      <c r="F775" s="290"/>
      <c r="G775" s="290"/>
      <c r="H775" s="290"/>
      <c r="I775" s="290"/>
      <c r="J775" s="290"/>
      <c r="K775" s="290"/>
      <c r="L775" s="290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</row>
    <row r="776" spans="1:53" s="175" customFormat="1" ht="22.5" customHeight="1" x14ac:dyDescent="0.25">
      <c r="A776" s="328" t="s">
        <v>406</v>
      </c>
      <c r="B776" s="328"/>
      <c r="C776" s="328"/>
      <c r="D776" s="328"/>
      <c r="E776" s="328"/>
      <c r="F776" s="328"/>
      <c r="G776" s="328"/>
      <c r="H776" s="328"/>
      <c r="I776" s="328"/>
      <c r="J776" s="328"/>
      <c r="K776" s="328"/>
      <c r="L776" s="328"/>
      <c r="M776" s="328"/>
      <c r="N776" s="328"/>
      <c r="O776" s="264"/>
      <c r="P776" s="264"/>
    </row>
    <row r="777" spans="1:53" s="175" customFormat="1" ht="12.75" customHeight="1" x14ac:dyDescent="0.25">
      <c r="A777" s="328" t="s">
        <v>407</v>
      </c>
      <c r="B777" s="328"/>
      <c r="C777" s="328"/>
      <c r="D777" s="328"/>
      <c r="E777" s="328"/>
      <c r="F777" s="328"/>
      <c r="G777" s="328"/>
      <c r="H777" s="328"/>
      <c r="I777" s="328"/>
      <c r="J777" s="328"/>
      <c r="K777" s="328"/>
      <c r="L777" s="328"/>
      <c r="M777" s="328"/>
      <c r="N777" s="328"/>
      <c r="O777" s="264"/>
      <c r="P777" s="264"/>
    </row>
    <row r="778" spans="1:53" s="175" customFormat="1" ht="12.75" customHeight="1" x14ac:dyDescent="0.25">
      <c r="A778" s="328" t="s">
        <v>408</v>
      </c>
      <c r="B778" s="328"/>
      <c r="C778" s="328"/>
      <c r="D778" s="328"/>
      <c r="E778" s="328"/>
      <c r="F778" s="328"/>
      <c r="G778" s="328"/>
      <c r="H778" s="328"/>
      <c r="I778" s="328"/>
      <c r="J778" s="328"/>
      <c r="K778" s="328"/>
      <c r="L778" s="328"/>
      <c r="M778" s="328"/>
      <c r="N778" s="328"/>
      <c r="O778" s="264"/>
      <c r="P778" s="264"/>
    </row>
    <row r="779" spans="1:53" s="175" customFormat="1" ht="19.5" customHeight="1" x14ac:dyDescent="0.25"/>
    <row r="780" spans="1:53" s="175" customFormat="1" ht="15" x14ac:dyDescent="0.25">
      <c r="B780" s="291"/>
      <c r="D780" s="291"/>
      <c r="F780" s="291"/>
    </row>
  </sheetData>
  <autoFilter ref="A35:N398" xr:uid="{98977E4F-A30F-4792-93F4-338564AC9E0A}">
    <filterColumn colId="1">
      <filters>
        <filter val="Давальческий материал"/>
      </filters>
    </filterColumn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7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N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A120:N120"/>
    <mergeCell ref="C133:E133"/>
    <mergeCell ref="C134:E134"/>
    <mergeCell ref="C135:E135"/>
    <mergeCell ref="C136:E136"/>
    <mergeCell ref="C137:E137"/>
    <mergeCell ref="C138:E138"/>
    <mergeCell ref="C127:E127"/>
    <mergeCell ref="A128:N128"/>
    <mergeCell ref="C129:E129"/>
    <mergeCell ref="C130:N130"/>
    <mergeCell ref="C131:N131"/>
    <mergeCell ref="C132:N132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N159"/>
    <mergeCell ref="C160:N160"/>
    <mergeCell ref="C161:N161"/>
    <mergeCell ref="C162:E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N202"/>
    <mergeCell ref="C203:N203"/>
    <mergeCell ref="C204:N204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A237:N237"/>
    <mergeCell ref="C238:E238"/>
    <mergeCell ref="C239:N239"/>
    <mergeCell ref="C240:N240"/>
    <mergeCell ref="C253:E253"/>
    <mergeCell ref="C254:E254"/>
    <mergeCell ref="C255:E255"/>
    <mergeCell ref="A256:N256"/>
    <mergeCell ref="C257:E257"/>
    <mergeCell ref="C258:N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N259"/>
    <mergeCell ref="C260:N260"/>
    <mergeCell ref="C261:E261"/>
    <mergeCell ref="C262:E262"/>
    <mergeCell ref="C263:E263"/>
    <mergeCell ref="C264:E264"/>
    <mergeCell ref="C277:E277"/>
    <mergeCell ref="C278:E278"/>
    <mergeCell ref="C279:N279"/>
    <mergeCell ref="C280:N280"/>
    <mergeCell ref="C281:N281"/>
    <mergeCell ref="C282:E282"/>
    <mergeCell ref="C271:E271"/>
    <mergeCell ref="C272:E272"/>
    <mergeCell ref="C273:N273"/>
    <mergeCell ref="C274:N274"/>
    <mergeCell ref="C275:N275"/>
    <mergeCell ref="C276:N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301:N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N299"/>
    <mergeCell ref="C300:N300"/>
    <mergeCell ref="C313:E313"/>
    <mergeCell ref="C314:E314"/>
    <mergeCell ref="C315:E315"/>
    <mergeCell ref="C316:N316"/>
    <mergeCell ref="C317:N317"/>
    <mergeCell ref="C318:N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E327"/>
    <mergeCell ref="C328:E328"/>
    <mergeCell ref="C329:E329"/>
    <mergeCell ref="C330:E330"/>
    <mergeCell ref="C319:N319"/>
    <mergeCell ref="C320:E320"/>
    <mergeCell ref="C321:E321"/>
    <mergeCell ref="C322:N322"/>
    <mergeCell ref="C323:N323"/>
    <mergeCell ref="C324:E324"/>
    <mergeCell ref="C337:N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N335"/>
    <mergeCell ref="C336:N336"/>
    <mergeCell ref="C349:E349"/>
    <mergeCell ref="C350:N350"/>
    <mergeCell ref="C351:N351"/>
    <mergeCell ref="C352:N352"/>
    <mergeCell ref="C353:N353"/>
    <mergeCell ref="C354:E354"/>
    <mergeCell ref="C343:E343"/>
    <mergeCell ref="C344:E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N369"/>
    <mergeCell ref="C370:N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N382"/>
    <mergeCell ref="C383:N383"/>
    <mergeCell ref="C384:N384"/>
    <mergeCell ref="C397:N397"/>
    <mergeCell ref="C398:E398"/>
    <mergeCell ref="C400:K400"/>
    <mergeCell ref="C401:K401"/>
    <mergeCell ref="C402:K402"/>
    <mergeCell ref="C403:K403"/>
    <mergeCell ref="C391:E391"/>
    <mergeCell ref="C392:E392"/>
    <mergeCell ref="C393:E393"/>
    <mergeCell ref="C394:E394"/>
    <mergeCell ref="C395:E395"/>
    <mergeCell ref="C396:E396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A422:N422"/>
    <mergeCell ref="A423:N423"/>
    <mergeCell ref="C424:E424"/>
    <mergeCell ref="C425:N425"/>
    <mergeCell ref="C426:N426"/>
    <mergeCell ref="C427:E427"/>
    <mergeCell ref="C416:K416"/>
    <mergeCell ref="C417:K417"/>
    <mergeCell ref="C418:K418"/>
    <mergeCell ref="C419:K419"/>
    <mergeCell ref="C420:K420"/>
    <mergeCell ref="C421:K421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N460"/>
    <mergeCell ref="C461:N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70:E470"/>
    <mergeCell ref="C471:E471"/>
    <mergeCell ref="A472:N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A477:N477"/>
    <mergeCell ref="A478:N478"/>
    <mergeCell ref="C479:E479"/>
    <mergeCell ref="C480:N480"/>
    <mergeCell ref="C481:E481"/>
    <mergeCell ref="C494:N494"/>
    <mergeCell ref="C495:N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N493"/>
    <mergeCell ref="C506:E506"/>
    <mergeCell ref="C507:N507"/>
    <mergeCell ref="C508:E508"/>
    <mergeCell ref="C509:E509"/>
    <mergeCell ref="C510:N510"/>
    <mergeCell ref="C511:E511"/>
    <mergeCell ref="C500:E500"/>
    <mergeCell ref="C501:E501"/>
    <mergeCell ref="C502:E502"/>
    <mergeCell ref="C503:E503"/>
    <mergeCell ref="C504:E504"/>
    <mergeCell ref="C505:E505"/>
    <mergeCell ref="C518:E518"/>
    <mergeCell ref="C519:N519"/>
    <mergeCell ref="C520:N520"/>
    <mergeCell ref="C521:E521"/>
    <mergeCell ref="C522:E522"/>
    <mergeCell ref="C523:E523"/>
    <mergeCell ref="C512:E512"/>
    <mergeCell ref="C513:N513"/>
    <mergeCell ref="C514:E514"/>
    <mergeCell ref="C515:E515"/>
    <mergeCell ref="C516:N516"/>
    <mergeCell ref="C517:E517"/>
    <mergeCell ref="C530:N530"/>
    <mergeCell ref="C531:E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42:E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N548"/>
    <mergeCell ref="C549:E549"/>
    <mergeCell ref="C550:E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A560:N560"/>
    <mergeCell ref="C561:E561"/>
    <mergeCell ref="C562:N562"/>
    <mergeCell ref="C563:N563"/>
    <mergeCell ref="C564:N564"/>
    <mergeCell ref="C565:E565"/>
    <mergeCell ref="C578:N578"/>
    <mergeCell ref="C579:N579"/>
    <mergeCell ref="C580:N580"/>
    <mergeCell ref="C581:E581"/>
    <mergeCell ref="C582:E582"/>
    <mergeCell ref="C583:N583"/>
    <mergeCell ref="C572:E572"/>
    <mergeCell ref="C573:E573"/>
    <mergeCell ref="C574:E574"/>
    <mergeCell ref="C575:E575"/>
    <mergeCell ref="C576:E576"/>
    <mergeCell ref="C577:N577"/>
    <mergeCell ref="C590:E590"/>
    <mergeCell ref="C591:E591"/>
    <mergeCell ref="C592:E592"/>
    <mergeCell ref="C593:E593"/>
    <mergeCell ref="C594:E594"/>
    <mergeCell ref="C595:E595"/>
    <mergeCell ref="C584:N584"/>
    <mergeCell ref="C585:N585"/>
    <mergeCell ref="C586:E586"/>
    <mergeCell ref="C587:E587"/>
    <mergeCell ref="C588:E588"/>
    <mergeCell ref="C589:E589"/>
    <mergeCell ref="C602:N602"/>
    <mergeCell ref="C603:N603"/>
    <mergeCell ref="C604:N604"/>
    <mergeCell ref="C605:N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E612"/>
    <mergeCell ref="C613:E613"/>
    <mergeCell ref="C626:N626"/>
    <mergeCell ref="C627:N627"/>
    <mergeCell ref="C628:E628"/>
    <mergeCell ref="C629:E629"/>
    <mergeCell ref="C630:E630"/>
    <mergeCell ref="C631:E631"/>
    <mergeCell ref="C620:N620"/>
    <mergeCell ref="C621:N621"/>
    <mergeCell ref="C622:N622"/>
    <mergeCell ref="C623:N623"/>
    <mergeCell ref="C624:E624"/>
    <mergeCell ref="C625:E625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C637:E637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E664"/>
    <mergeCell ref="C665:E665"/>
    <mergeCell ref="C666:E666"/>
    <mergeCell ref="C667:E667"/>
    <mergeCell ref="C656:N656"/>
    <mergeCell ref="C657:N657"/>
    <mergeCell ref="C658:E658"/>
    <mergeCell ref="C659:E659"/>
    <mergeCell ref="C660:E660"/>
    <mergeCell ref="C661:E661"/>
    <mergeCell ref="C674:N674"/>
    <mergeCell ref="C675:E675"/>
    <mergeCell ref="C676:E676"/>
    <mergeCell ref="C677:E677"/>
    <mergeCell ref="C678:E678"/>
    <mergeCell ref="C679:E679"/>
    <mergeCell ref="C668:E668"/>
    <mergeCell ref="C669:E669"/>
    <mergeCell ref="C670:N670"/>
    <mergeCell ref="C671:E671"/>
    <mergeCell ref="C672:E672"/>
    <mergeCell ref="C673:N673"/>
    <mergeCell ref="C686:N686"/>
    <mergeCell ref="C687:N687"/>
    <mergeCell ref="C688:N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98:E698"/>
    <mergeCell ref="C699:E699"/>
    <mergeCell ref="C700:E700"/>
    <mergeCell ref="C701:N701"/>
    <mergeCell ref="C702:E702"/>
    <mergeCell ref="C704:K704"/>
    <mergeCell ref="C692:E692"/>
    <mergeCell ref="C693:E693"/>
    <mergeCell ref="C694:E694"/>
    <mergeCell ref="C695:E695"/>
    <mergeCell ref="C696:E696"/>
    <mergeCell ref="C697:E697"/>
    <mergeCell ref="C711:K711"/>
    <mergeCell ref="C712:K712"/>
    <mergeCell ref="C713:K713"/>
    <mergeCell ref="C714:K714"/>
    <mergeCell ref="C715:K715"/>
    <mergeCell ref="C716:K716"/>
    <mergeCell ref="C705:K705"/>
    <mergeCell ref="C706:K706"/>
    <mergeCell ref="C707:K707"/>
    <mergeCell ref="C708:K708"/>
    <mergeCell ref="C709:K709"/>
    <mergeCell ref="C710:K710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36:K736"/>
    <mergeCell ref="C737:K737"/>
    <mergeCell ref="C738:K738"/>
    <mergeCell ref="C739:K739"/>
    <mergeCell ref="C740:K740"/>
    <mergeCell ref="C741:K741"/>
    <mergeCell ref="C729:K729"/>
    <mergeCell ref="C730:K730"/>
    <mergeCell ref="C731:K731"/>
    <mergeCell ref="C732:K732"/>
    <mergeCell ref="C733:K733"/>
    <mergeCell ref="C735:K735"/>
    <mergeCell ref="C748:K748"/>
    <mergeCell ref="C749:K749"/>
    <mergeCell ref="C750:K750"/>
    <mergeCell ref="C751:K751"/>
    <mergeCell ref="C752:K752"/>
    <mergeCell ref="C753:K753"/>
    <mergeCell ref="C742:K742"/>
    <mergeCell ref="C743:K743"/>
    <mergeCell ref="C744:K744"/>
    <mergeCell ref="C745:K745"/>
    <mergeCell ref="C746:K746"/>
    <mergeCell ref="C747:K747"/>
    <mergeCell ref="C760:K760"/>
    <mergeCell ref="C761:K761"/>
    <mergeCell ref="C762:K762"/>
    <mergeCell ref="C763:K763"/>
    <mergeCell ref="C764:K764"/>
    <mergeCell ref="C765:K765"/>
    <mergeCell ref="C754:K754"/>
    <mergeCell ref="C755:K755"/>
    <mergeCell ref="C756:K756"/>
    <mergeCell ref="C757:K757"/>
    <mergeCell ref="C758:K758"/>
    <mergeCell ref="C759:K759"/>
    <mergeCell ref="C773:G773"/>
    <mergeCell ref="H773:L773"/>
    <mergeCell ref="C774:L774"/>
    <mergeCell ref="A776:N776"/>
    <mergeCell ref="A777:N777"/>
    <mergeCell ref="A778:N778"/>
    <mergeCell ref="C766:K766"/>
    <mergeCell ref="C767:K767"/>
    <mergeCell ref="C768:K768"/>
    <mergeCell ref="C771:G771"/>
    <mergeCell ref="H771:L771"/>
    <mergeCell ref="C772:L7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77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3EA2-2206-4879-B70F-A13B6670CA84}">
  <dimension ref="A1:D4"/>
  <sheetViews>
    <sheetView workbookViewId="0">
      <selection activeCell="D4" sqref="D4"/>
    </sheetView>
  </sheetViews>
  <sheetFormatPr defaultRowHeight="15" x14ac:dyDescent="0.25"/>
  <cols>
    <col min="1" max="1" width="9.85546875" style="297" bestFit="1" customWidth="1"/>
    <col min="2" max="2" width="11.28515625" style="297" bestFit="1" customWidth="1"/>
    <col min="4" max="4" width="11.28515625" style="297" bestFit="1" customWidth="1"/>
  </cols>
  <sheetData>
    <row r="1" spans="1:4" x14ac:dyDescent="0.25">
      <c r="A1" s="297" t="s">
        <v>554</v>
      </c>
      <c r="B1" s="297" t="s">
        <v>555</v>
      </c>
      <c r="D1" s="297" t="s">
        <v>556</v>
      </c>
    </row>
    <row r="2" spans="1:4" x14ac:dyDescent="0.25">
      <c r="A2" s="297">
        <v>829111.61007872107</v>
      </c>
      <c r="B2" s="297">
        <v>2405817.4272772348</v>
      </c>
      <c r="D2" s="297">
        <f>A2+B2</f>
        <v>3234929.0373559557</v>
      </c>
    </row>
    <row r="3" spans="1:4" x14ac:dyDescent="0.25">
      <c r="A3" s="297">
        <v>165822.32</v>
      </c>
      <c r="B3" s="297">
        <v>481163.49</v>
      </c>
      <c r="D3" s="297">
        <f t="shared" ref="D3:D4" si="0">A3+B3</f>
        <v>646985.81000000006</v>
      </c>
    </row>
    <row r="4" spans="1:4" x14ac:dyDescent="0.25">
      <c r="A4" s="297">
        <v>994933.93007872114</v>
      </c>
      <c r="B4" s="297">
        <v>2886980.9172772346</v>
      </c>
      <c r="D4" s="297">
        <f t="shared" si="0"/>
        <v>3881914.8473559557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Вход переезды</vt:lpstr>
      <vt:lpstr>Свод</vt:lpstr>
      <vt:lpstr>30-ый переезд</vt:lpstr>
      <vt:lpstr>8-ой переезд</vt:lpstr>
      <vt:lpstr>Лист1</vt:lpstr>
      <vt:lpstr>'30-ый переезд'!Заголовки_для_печати</vt:lpstr>
      <vt:lpstr>'8-ой переезд'!Заголовки_для_печати</vt:lpstr>
      <vt:lpstr>'Вход переезды'!Область_печати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2024-07-11T09:17:25Z</dcterms:created>
  <dcterms:modified xsi:type="dcterms:W3CDTF">2024-08-14T14:15:09Z</dcterms:modified>
</cp:coreProperties>
</file>