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Прокладка КЛ\Коммерция\"/>
    </mc:Choice>
  </mc:AlternateContent>
  <xr:revisionPtr revIDLastSave="0" documentId="13_ncr:1_{C30E0C25-3346-49A7-AD1D-C971DF3917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I18" i="1"/>
  <c r="G18" i="1"/>
  <c r="J18" i="1" s="1"/>
  <c r="I17" i="1"/>
  <c r="G17" i="1"/>
  <c r="J17" i="1" s="1"/>
  <c r="I16" i="1"/>
  <c r="G16" i="1"/>
  <c r="J16" i="1" s="1"/>
  <c r="I15" i="1"/>
  <c r="G15" i="1"/>
  <c r="J15" i="1" s="1"/>
  <c r="I14" i="1"/>
  <c r="G14" i="1"/>
  <c r="J14" i="1" s="1"/>
  <c r="I12" i="1"/>
  <c r="G12" i="1"/>
  <c r="J12" i="1" s="1"/>
  <c r="E11" i="1"/>
  <c r="I11" i="1" s="1"/>
  <c r="E10" i="1"/>
  <c r="I10" i="1" s="1"/>
  <c r="I9" i="1"/>
  <c r="G9" i="1"/>
  <c r="J9" i="1" s="1"/>
  <c r="E8" i="1"/>
  <c r="I8" i="1" s="1"/>
  <c r="I7" i="1"/>
  <c r="G7" i="1"/>
  <c r="I6" i="1"/>
  <c r="G6" i="1"/>
  <c r="J6" i="1" s="1"/>
  <c r="J7" i="1" l="1"/>
  <c r="G10" i="1"/>
  <c r="J10" i="1" s="1"/>
  <c r="G11" i="1"/>
  <c r="J11" i="1" s="1"/>
  <c r="G8" i="1"/>
  <c r="J8" i="1" s="1"/>
  <c r="J19" i="1" l="1"/>
  <c r="J20" i="1" s="1"/>
  <c r="J21" i="1" s="1"/>
</calcChain>
</file>

<file path=xl/sharedStrings.xml><?xml version="1.0" encoding="utf-8"?>
<sst xmlns="http://schemas.openxmlformats.org/spreadsheetml/2006/main" count="56" uniqueCount="46">
  <si>
    <t>№ п/п</t>
  </si>
  <si>
    <t>Ед.изм</t>
  </si>
  <si>
    <t>Кол-во</t>
  </si>
  <si>
    <t>Монтаж кабельных конструкций</t>
  </si>
  <si>
    <t>1.1</t>
  </si>
  <si>
    <t xml:space="preserve">Монтаж кронштейнов Т-образных L=400 </t>
  </si>
  <si>
    <t>компл</t>
  </si>
  <si>
    <t>1.2</t>
  </si>
  <si>
    <t>Монтаж кронштейнов Т-образных L=200</t>
  </si>
  <si>
    <t>1.3</t>
  </si>
  <si>
    <t>Монтаж кабельных лотков, коробов 400х100</t>
  </si>
  <si>
    <t>м.п.</t>
  </si>
  <si>
    <t>1.4</t>
  </si>
  <si>
    <t>Монтаж кабельных лотков, коробов 200х100</t>
  </si>
  <si>
    <t>1.5</t>
  </si>
  <si>
    <t>Демонтаж обшивки фасада из профлиста (с сохранением материала)</t>
  </si>
  <si>
    <t>м2</t>
  </si>
  <si>
    <t>1.6</t>
  </si>
  <si>
    <t>Монтаж обшивки фасада из профлиста (ранее демонтированного)</t>
  </si>
  <si>
    <t>1.7</t>
  </si>
  <si>
    <t>Установкой ж/б опор с интервалом 2м по кровле цеха №5</t>
  </si>
  <si>
    <t>шт</t>
  </si>
  <si>
    <t>2</t>
  </si>
  <si>
    <t>Прокладка кабеля кабеля</t>
  </si>
  <si>
    <t>2.1</t>
  </si>
  <si>
    <t>Прокладка кабеля АСБ 3х95 по кронштейнам в приямке и на стенах с креплением кабельными стяжками</t>
  </si>
  <si>
    <t>2.2</t>
  </si>
  <si>
    <t xml:space="preserve">Покраска кабеля  АСБ 3х95 огнезащитным составом типа ОГРАКС-ВВ </t>
  </si>
  <si>
    <t>2.3</t>
  </si>
  <si>
    <t>Монтаж концевых муфт на кабель АСБ 3х95  КВтпН-10-70/120</t>
  </si>
  <si>
    <t>2.4</t>
  </si>
  <si>
    <t>Монтаж соединительных муфт на кабель АСБ 3х95 3 СТп-10 (70-120)</t>
  </si>
  <si>
    <t>2.5</t>
  </si>
  <si>
    <t>Пусконаладочные работы</t>
  </si>
  <si>
    <t>Приложение № 2
к Договору подряда  № _______  от «___» ___________ 2024г.</t>
  </si>
  <si>
    <t>Наименование работ</t>
  </si>
  <si>
    <t>за ед.</t>
  </si>
  <si>
    <t>всего</t>
  </si>
  <si>
    <t>Общая стоимость ВСЕГО 
(без НДС, руб.)</t>
  </si>
  <si>
    <t xml:space="preserve">ИТОГО без НДС </t>
  </si>
  <si>
    <t>НДС 20%</t>
  </si>
  <si>
    <t>Общая стоимость с учетом НДС</t>
  </si>
  <si>
    <t>Стоимость Работ 
(без НДС, руб.)</t>
  </si>
  <si>
    <t>Стоимость материалов 
(без НДС, руб.)</t>
  </si>
  <si>
    <t xml:space="preserve">смета </t>
  </si>
  <si>
    <t>*1,02 (расход)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</si>
</sst>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3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left" vertical="center" wrapText="1"/>
    </xf>
    <xf numFmtId="164" fontId="3" fillId="3" borderId="1" xfId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4" fontId="3" fillId="3" borderId="1" xfId="1" applyNumberFormat="1" applyFont="1" applyFill="1" applyBorder="1" applyAlignment="1">
      <alignment horizontal="center" vertical="center" wrapText="1"/>
    </xf>
    <xf numFmtId="4" fontId="3" fillId="3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4" fontId="6" fillId="2" borderId="1" xfId="2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left" vertical="center" wrapText="1"/>
    </xf>
    <xf numFmtId="4" fontId="2" fillId="4" borderId="1" xfId="1" applyNumberFormat="1" applyFont="1" applyFill="1" applyBorder="1" applyAlignment="1">
      <alignment vertical="center"/>
    </xf>
    <xf numFmtId="0" fontId="7" fillId="0" borderId="1" xfId="2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2" fillId="4" borderId="4" xfId="2" applyFont="1" applyFill="1" applyBorder="1" applyAlignment="1">
      <alignment horizontal="right" vertical="center" wrapText="1"/>
    </xf>
    <xf numFmtId="0" fontId="2" fillId="4" borderId="6" xfId="2" applyFont="1" applyFill="1" applyBorder="1" applyAlignment="1">
      <alignment horizontal="right" vertical="center" wrapText="1"/>
    </xf>
    <xf numFmtId="0" fontId="2" fillId="4" borderId="5" xfId="2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F9" sqref="F9"/>
    </sheetView>
  </sheetViews>
  <sheetFormatPr defaultRowHeight="15" x14ac:dyDescent="0.25"/>
  <cols>
    <col min="1" max="2" width="9.140625" style="20"/>
    <col min="3" max="3" width="69.28515625" style="20" customWidth="1"/>
    <col min="4" max="4" width="11.5703125" style="20" customWidth="1"/>
    <col min="5" max="5" width="10" style="20" customWidth="1"/>
    <col min="6" max="9" width="14.7109375" style="20" customWidth="1"/>
    <col min="10" max="10" width="20.5703125" style="20" customWidth="1"/>
    <col min="11" max="11" width="9.85546875" style="20" customWidth="1"/>
    <col min="12" max="16384" width="9.140625" style="20"/>
  </cols>
  <sheetData>
    <row r="1" spans="1:12" ht="28.9" customHeight="1" x14ac:dyDescent="0.25">
      <c r="A1" s="30" t="s">
        <v>34</v>
      </c>
      <c r="B1" s="30"/>
      <c r="C1" s="30"/>
      <c r="D1" s="30"/>
      <c r="E1" s="30"/>
      <c r="F1" s="30"/>
      <c r="G1" s="30"/>
      <c r="H1" s="30"/>
      <c r="I1" s="30"/>
      <c r="J1" s="30"/>
      <c r="K1" s="19"/>
    </row>
    <row r="3" spans="1:12" ht="47.25" customHeight="1" x14ac:dyDescent="0.25">
      <c r="B3" s="31" t="s">
        <v>0</v>
      </c>
      <c r="C3" s="33" t="s">
        <v>35</v>
      </c>
      <c r="D3" s="33" t="s">
        <v>1</v>
      </c>
      <c r="E3" s="33" t="s">
        <v>2</v>
      </c>
      <c r="F3" s="35" t="s">
        <v>42</v>
      </c>
      <c r="G3" s="36"/>
      <c r="H3" s="35" t="s">
        <v>43</v>
      </c>
      <c r="I3" s="36"/>
      <c r="J3" s="9" t="s">
        <v>38</v>
      </c>
    </row>
    <row r="4" spans="1:12" x14ac:dyDescent="0.25">
      <c r="B4" s="32"/>
      <c r="C4" s="34"/>
      <c r="D4" s="34"/>
      <c r="E4" s="34"/>
      <c r="F4" s="21" t="s">
        <v>36</v>
      </c>
      <c r="G4" s="22" t="s">
        <v>37</v>
      </c>
      <c r="H4" s="21" t="s">
        <v>36</v>
      </c>
      <c r="I4" s="22" t="s">
        <v>37</v>
      </c>
      <c r="J4" s="9"/>
    </row>
    <row r="5" spans="1:12" x14ac:dyDescent="0.25">
      <c r="B5" s="10">
        <v>1</v>
      </c>
      <c r="C5" s="11" t="s">
        <v>3</v>
      </c>
      <c r="D5" s="12"/>
      <c r="E5" s="13"/>
      <c r="F5" s="23"/>
      <c r="G5" s="14"/>
      <c r="H5" s="14"/>
      <c r="I5" s="14"/>
      <c r="J5" s="14"/>
    </row>
    <row r="6" spans="1:12" x14ac:dyDescent="0.25">
      <c r="B6" s="2" t="s">
        <v>4</v>
      </c>
      <c r="C6" s="25" t="s">
        <v>5</v>
      </c>
      <c r="D6" s="1" t="s">
        <v>6</v>
      </c>
      <c r="E6" s="4">
        <v>1</v>
      </c>
      <c r="F6" s="5">
        <v>233033.1</v>
      </c>
      <c r="G6" s="6">
        <f>E6*F6</f>
        <v>233033.1</v>
      </c>
      <c r="H6" s="5">
        <v>116872.8</v>
      </c>
      <c r="I6" s="6">
        <f>E6*H6</f>
        <v>116872.8</v>
      </c>
      <c r="J6" s="6">
        <f>G6+I6</f>
        <v>349905.9</v>
      </c>
    </row>
    <row r="7" spans="1:12" x14ac:dyDescent="0.25">
      <c r="B7" s="2" t="s">
        <v>7</v>
      </c>
      <c r="C7" s="25" t="s">
        <v>8</v>
      </c>
      <c r="D7" s="1" t="s">
        <v>6</v>
      </c>
      <c r="E7" s="4">
        <v>1</v>
      </c>
      <c r="F7" s="5">
        <v>167648.84</v>
      </c>
      <c r="G7" s="6">
        <f t="shared" ref="G7:G12" si="0">E7*F7</f>
        <v>167648.84</v>
      </c>
      <c r="H7" s="5">
        <v>55365.42</v>
      </c>
      <c r="I7" s="6">
        <f t="shared" ref="I7:I12" si="1">E7*H7</f>
        <v>55365.42</v>
      </c>
      <c r="J7" s="6">
        <f t="shared" ref="J7:J12" si="2">G7+I7</f>
        <v>223014.26</v>
      </c>
    </row>
    <row r="8" spans="1:12" x14ac:dyDescent="0.25">
      <c r="B8" s="2" t="s">
        <v>9</v>
      </c>
      <c r="C8" s="25" t="s">
        <v>10</v>
      </c>
      <c r="D8" s="1" t="s">
        <v>11</v>
      </c>
      <c r="E8" s="4">
        <f>250+30</f>
        <v>280</v>
      </c>
      <c r="F8" s="5">
        <v>1013.86</v>
      </c>
      <c r="G8" s="6">
        <f t="shared" si="0"/>
        <v>283880.8</v>
      </c>
      <c r="H8" s="5">
        <v>1925.85</v>
      </c>
      <c r="I8" s="6">
        <f t="shared" si="1"/>
        <v>539238</v>
      </c>
      <c r="J8" s="6">
        <f t="shared" si="2"/>
        <v>823118.8</v>
      </c>
    </row>
    <row r="9" spans="1:12" x14ac:dyDescent="0.25">
      <c r="B9" s="2" t="s">
        <v>12</v>
      </c>
      <c r="C9" s="25" t="s">
        <v>13</v>
      </c>
      <c r="D9" s="1" t="s">
        <v>11</v>
      </c>
      <c r="E9" s="4">
        <v>198</v>
      </c>
      <c r="F9" s="5">
        <v>1013.86</v>
      </c>
      <c r="G9" s="6">
        <f t="shared" si="0"/>
        <v>200744.28</v>
      </c>
      <c r="H9" s="5">
        <v>1303.46</v>
      </c>
      <c r="I9" s="6">
        <f t="shared" si="1"/>
        <v>258085.08000000002</v>
      </c>
      <c r="J9" s="6">
        <f t="shared" si="2"/>
        <v>458829.36</v>
      </c>
    </row>
    <row r="10" spans="1:12" x14ac:dyDescent="0.25">
      <c r="B10" s="2" t="s">
        <v>14</v>
      </c>
      <c r="C10" s="25" t="s">
        <v>15</v>
      </c>
      <c r="D10" s="1" t="s">
        <v>16</v>
      </c>
      <c r="E10" s="4">
        <f>45+114</f>
        <v>159</v>
      </c>
      <c r="F10" s="5">
        <v>3667.67</v>
      </c>
      <c r="G10" s="6">
        <f t="shared" si="0"/>
        <v>583159.53</v>
      </c>
      <c r="H10" s="5">
        <v>0</v>
      </c>
      <c r="I10" s="6">
        <f t="shared" si="1"/>
        <v>0</v>
      </c>
      <c r="J10" s="6">
        <f t="shared" si="2"/>
        <v>583159.53</v>
      </c>
    </row>
    <row r="11" spans="1:12" x14ac:dyDescent="0.25">
      <c r="B11" s="2" t="s">
        <v>17</v>
      </c>
      <c r="C11" s="25" t="s">
        <v>18</v>
      </c>
      <c r="D11" s="1" t="s">
        <v>16</v>
      </c>
      <c r="E11" s="4">
        <f>45+114</f>
        <v>159</v>
      </c>
      <c r="F11" s="5">
        <v>4767.97</v>
      </c>
      <c r="G11" s="6">
        <f t="shared" si="0"/>
        <v>758107.2300000001</v>
      </c>
      <c r="H11" s="5">
        <v>0</v>
      </c>
      <c r="I11" s="6">
        <f t="shared" si="1"/>
        <v>0</v>
      </c>
      <c r="J11" s="6">
        <f t="shared" si="2"/>
        <v>758107.2300000001</v>
      </c>
    </row>
    <row r="12" spans="1:12" x14ac:dyDescent="0.25">
      <c r="B12" s="2" t="s">
        <v>19</v>
      </c>
      <c r="C12" s="3" t="s">
        <v>20</v>
      </c>
      <c r="D12" s="1" t="s">
        <v>21</v>
      </c>
      <c r="E12" s="4">
        <v>16</v>
      </c>
      <c r="F12" s="5">
        <v>9020.08</v>
      </c>
      <c r="G12" s="6">
        <f t="shared" si="0"/>
        <v>144321.28</v>
      </c>
      <c r="H12" s="5">
        <v>2241.2800000000002</v>
      </c>
      <c r="I12" s="6">
        <f t="shared" si="1"/>
        <v>35860.480000000003</v>
      </c>
      <c r="J12" s="6">
        <f t="shared" si="2"/>
        <v>180181.76000000001</v>
      </c>
    </row>
    <row r="13" spans="1:12" x14ac:dyDescent="0.25">
      <c r="B13" s="15" t="s">
        <v>22</v>
      </c>
      <c r="C13" s="11" t="s">
        <v>23</v>
      </c>
      <c r="D13" s="10"/>
      <c r="E13" s="16"/>
      <c r="F13" s="17"/>
      <c r="G13" s="18"/>
      <c r="H13" s="17"/>
      <c r="I13" s="18"/>
      <c r="J13" s="18"/>
      <c r="K13" s="20" t="s">
        <v>44</v>
      </c>
      <c r="L13" s="20" t="s">
        <v>45</v>
      </c>
    </row>
    <row r="14" spans="1:12" ht="30" x14ac:dyDescent="0.25">
      <c r="B14" s="2" t="s">
        <v>24</v>
      </c>
      <c r="C14" s="25" t="s">
        <v>25</v>
      </c>
      <c r="D14" s="1" t="s">
        <v>11</v>
      </c>
      <c r="E14" s="4">
        <v>3312</v>
      </c>
      <c r="F14" s="5">
        <v>1515.64</v>
      </c>
      <c r="G14" s="6">
        <f>E14*F14</f>
        <v>5019799.6800000006</v>
      </c>
      <c r="H14" s="5">
        <v>2176.0300000000002</v>
      </c>
      <c r="I14" s="6">
        <f t="shared" ref="I14:I18" si="3">E14*H14</f>
        <v>7207011.3600000003</v>
      </c>
      <c r="J14" s="6">
        <f t="shared" ref="J14:J18" si="4">G14+I14</f>
        <v>12226811.040000001</v>
      </c>
      <c r="K14" s="20">
        <v>3378.24</v>
      </c>
      <c r="L14" s="20">
        <f>E14*1.02</f>
        <v>3378.2400000000002</v>
      </c>
    </row>
    <row r="15" spans="1:12" x14ac:dyDescent="0.25">
      <c r="B15" s="2" t="s">
        <v>26</v>
      </c>
      <c r="C15" s="26" t="s">
        <v>27</v>
      </c>
      <c r="D15" s="7" t="s">
        <v>16</v>
      </c>
      <c r="E15" s="8">
        <v>98</v>
      </c>
      <c r="F15" s="5">
        <v>1962.44</v>
      </c>
      <c r="G15" s="6">
        <f t="shared" ref="G15:G18" si="5">E15*F15</f>
        <v>192319.12</v>
      </c>
      <c r="H15" s="5">
        <v>4357.18</v>
      </c>
      <c r="I15" s="6">
        <f t="shared" si="3"/>
        <v>427003.64</v>
      </c>
      <c r="J15" s="6">
        <f t="shared" si="4"/>
        <v>619322.76</v>
      </c>
    </row>
    <row r="16" spans="1:12" x14ac:dyDescent="0.25">
      <c r="B16" s="2" t="s">
        <v>28</v>
      </c>
      <c r="C16" s="25" t="s">
        <v>29</v>
      </c>
      <c r="D16" s="1" t="s">
        <v>21</v>
      </c>
      <c r="E16" s="4">
        <v>16</v>
      </c>
      <c r="F16" s="5">
        <v>28061.01</v>
      </c>
      <c r="G16" s="6">
        <f t="shared" si="5"/>
        <v>448976.16</v>
      </c>
      <c r="H16" s="5">
        <v>5852.18</v>
      </c>
      <c r="I16" s="6">
        <f t="shared" si="3"/>
        <v>93634.880000000005</v>
      </c>
      <c r="J16" s="6">
        <f t="shared" si="4"/>
        <v>542611.04</v>
      </c>
    </row>
    <row r="17" spans="2:10" x14ac:dyDescent="0.25">
      <c r="B17" s="2" t="s">
        <v>30</v>
      </c>
      <c r="C17" s="25" t="s">
        <v>31</v>
      </c>
      <c r="D17" s="1" t="s">
        <v>21</v>
      </c>
      <c r="E17" s="4">
        <v>2</v>
      </c>
      <c r="F17" s="5">
        <v>30957.05</v>
      </c>
      <c r="G17" s="6">
        <f t="shared" si="5"/>
        <v>61914.1</v>
      </c>
      <c r="H17" s="5">
        <v>15663.72</v>
      </c>
      <c r="I17" s="6">
        <f t="shared" si="3"/>
        <v>31327.439999999999</v>
      </c>
      <c r="J17" s="6">
        <f t="shared" si="4"/>
        <v>93241.54</v>
      </c>
    </row>
    <row r="18" spans="2:10" x14ac:dyDescent="0.25">
      <c r="B18" s="2" t="s">
        <v>32</v>
      </c>
      <c r="C18" s="25" t="s">
        <v>33</v>
      </c>
      <c r="D18" s="1" t="s">
        <v>6</v>
      </c>
      <c r="E18" s="4">
        <v>1</v>
      </c>
      <c r="F18" s="5">
        <v>626013.1</v>
      </c>
      <c r="G18" s="6">
        <f t="shared" si="5"/>
        <v>626013.1</v>
      </c>
      <c r="H18" s="5">
        <v>0</v>
      </c>
      <c r="I18" s="6">
        <f t="shared" si="3"/>
        <v>0</v>
      </c>
      <c r="J18" s="6">
        <f t="shared" si="4"/>
        <v>626013.1</v>
      </c>
    </row>
    <row r="19" spans="2:10" x14ac:dyDescent="0.25">
      <c r="B19" s="27" t="s">
        <v>39</v>
      </c>
      <c r="C19" s="28"/>
      <c r="D19" s="28"/>
      <c r="E19" s="28"/>
      <c r="F19" s="28"/>
      <c r="G19" s="28"/>
      <c r="H19" s="28"/>
      <c r="I19" s="29"/>
      <c r="J19" s="24">
        <f>SUM(J5:J18)</f>
        <v>17484316.32</v>
      </c>
    </row>
    <row r="20" spans="2:10" x14ac:dyDescent="0.25">
      <c r="B20" s="27" t="s">
        <v>40</v>
      </c>
      <c r="C20" s="28"/>
      <c r="D20" s="28"/>
      <c r="E20" s="28"/>
      <c r="F20" s="28"/>
      <c r="G20" s="28"/>
      <c r="H20" s="28"/>
      <c r="I20" s="29"/>
      <c r="J20" s="24">
        <f>J19*0.2</f>
        <v>3496863.2640000004</v>
      </c>
    </row>
    <row r="21" spans="2:10" x14ac:dyDescent="0.25">
      <c r="B21" s="27" t="s">
        <v>41</v>
      </c>
      <c r="C21" s="28"/>
      <c r="D21" s="28"/>
      <c r="E21" s="28"/>
      <c r="F21" s="28"/>
      <c r="G21" s="28"/>
      <c r="H21" s="28"/>
      <c r="I21" s="29"/>
      <c r="J21" s="24">
        <f>J19+J20</f>
        <v>20981179.583999999</v>
      </c>
    </row>
  </sheetData>
  <mergeCells count="10">
    <mergeCell ref="B21:I21"/>
    <mergeCell ref="B19:I19"/>
    <mergeCell ref="B20:I20"/>
    <mergeCell ref="A1:J1"/>
    <mergeCell ref="B3:B4"/>
    <mergeCell ref="C3:C4"/>
    <mergeCell ref="D3:D4"/>
    <mergeCell ref="E3:E4"/>
    <mergeCell ref="H3:I3"/>
    <mergeCell ref="F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2024-10-24T13:56:58Z</dcterms:created>
  <dcterms:modified xsi:type="dcterms:W3CDTF">2025-01-21T09:48:37Z</dcterms:modified>
</cp:coreProperties>
</file>