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март 26г\"/>
    </mc:Choice>
  </mc:AlternateContent>
  <xr:revisionPtr revIDLastSave="0" documentId="13_ncr:1_{77F51DE5-7758-494E-A011-95813DF87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с-3 №2 КиК-Шелл" sheetId="2" r:id="rId1"/>
    <sheet name="кс-2 №3 К-Ш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1" hidden="1">{"konoplin - Личное представление",#N/A,TRUE,"ФинПлан_1кв";"konoplin - Личное представление",#N/A,TRUE,"ФинПлан_2кв"}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1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1" hidden="1">{#N/A,#N/A,TRUE,"Лист1";#N/A,#N/A,TRUE,"Лист2";#N/A,#N/A,TRUE,"Лист3"}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1" hidden="1">{#N/A,#N/A,TRUE,"Лист1";#N/A,#N/A,TRUE,"Лист2";#N/A,#N/A,TRUE,"Лист3"}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1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1" hidden="1">{#N/A,#N/A,TRUE,"Лист1";#N/A,#N/A,TRUE,"Лист2";#N/A,#N/A,TRUE,"Лист3"}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1" hidden="1">{#N/A,#N/A,TRUE,"Лист1";#N/A,#N/A,TRUE,"Лист2";#N/A,#N/A,TRUE,"Лист3"}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1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1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1">'кс-2 №3 К-Ш'!$30:$30</definedName>
    <definedName name="Затраты_на_дирекцию" localSheetId="1">#REF!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1" hidden="1">{#N/A,#N/A,TRUE,"Лист1";#N/A,#N/A,TRUE,"Лист2";#N/A,#N/A,TRUE,"Лист3"}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1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1" hidden="1">{#N/A,#N/A,TRUE,"Лист1";#N/A,#N/A,TRUE,"Лист2";#N/A,#N/A,TRUE,"Лист3"}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1">#REF!</definedName>
    <definedName name="кп" localSheetId="0">#REF!</definedName>
    <definedName name="кп">#REF!</definedName>
    <definedName name="Курс">[13]Коэфф1.!$E$23</definedName>
    <definedName name="л1" localSheetId="1">#REF!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1">'кс-2 №3 К-Ш'!$A$1:$P$108</definedName>
    <definedName name="_xlnm.Print_Area" localSheetId="0">'кс-3 №2 КиК-Шелл'!$A$1:$F$54</definedName>
    <definedName name="Объект">[10]Настройки!$B$1</definedName>
    <definedName name="Оксана">[14]Материалы!$A$8:$I$111</definedName>
    <definedName name="олеся" localSheetId="1">#REF!</definedName>
    <definedName name="олеся" localSheetId="0">#REF!</definedName>
    <definedName name="олеся">#REF!</definedName>
    <definedName name="оооо">[15]Настройка!$A$3:$A$52</definedName>
    <definedName name="п" localSheetId="1">#REF!</definedName>
    <definedName name="п" localSheetId="0">#REF!</definedName>
    <definedName name="п">#REF!</definedName>
    <definedName name="П3.2" localSheetId="1" hidden="1">{#N/A,#N/A,TRUE,"Лист1";#N/A,#N/A,TRUE,"Лист2";#N/A,#N/A,TRUE,"Лист3"}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1" hidden="1">{"konoplin - Личное представление",#N/A,TRUE,"ФинПлан_1кв";"konoplin - Личное представление",#N/A,TRUE,"ФинПлан_2кв"}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1" hidden="1">{#N/A,#N/A,TRUE,"Лист1";#N/A,#N/A,TRUE,"Лист2";#N/A,#N/A,TRUE,"Лист3"}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1" hidden="1">{#N/A,#N/A,TRUE,"Лист1";#N/A,#N/A,TRUE,"Лист2";#N/A,#N/A,TRUE,"Лист3"}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1">#REF!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1">#REF!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1" hidden="1">{#N/A,#N/A,TRUE,"Лист1";#N/A,#N/A,TRUE,"Лист2";#N/A,#N/A,TRUE,"Лист3"}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1" hidden="1">{"konoplin - Личное представление",#N/A,TRUE,"ФинПлан_1кв";"konoplin - Личное представление",#N/A,TRUE,"ФинПлан_2кв"}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1" hidden="1">{#N/A,#N/A,TRUE,"Лист1";#N/A,#N/A,TRUE,"Лист2";#N/A,#N/A,TRUE,"Лист3"}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1">#REF!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2" l="1"/>
  <c r="F31" i="2"/>
  <c r="D31" i="2"/>
  <c r="E31" i="2"/>
  <c r="J31" i="2"/>
  <c r="K82" i="4"/>
  <c r="K81" i="4"/>
  <c r="S58" i="4" l="1"/>
  <c r="L31" i="2" l="1"/>
  <c r="I15" i="2" l="1"/>
  <c r="H34" i="2"/>
  <c r="H35" i="2" l="1"/>
  <c r="H33" i="2" s="1"/>
  <c r="L36" i="2"/>
  <c r="F36" i="2"/>
  <c r="E36" i="2" s="1"/>
  <c r="D36" i="2" s="1"/>
  <c r="D22" i="2"/>
  <c r="L35" i="2" l="1"/>
  <c r="E35" i="2" s="1"/>
  <c r="D35" i="2" s="1"/>
  <c r="L33" i="2"/>
  <c r="L34" i="2"/>
  <c r="E34" i="2" s="1"/>
  <c r="F35" i="2" l="1"/>
  <c r="E33" i="2"/>
  <c r="F34" i="2"/>
  <c r="D34" i="2"/>
  <c r="E29" i="2" l="1"/>
  <c r="F33" i="2"/>
  <c r="D33" i="2"/>
  <c r="D29" i="2" s="1"/>
  <c r="F37" i="2" l="1"/>
  <c r="F38" i="2" s="1"/>
  <c r="F29" i="2"/>
  <c r="F39" i="2" l="1"/>
  <c r="G40" i="2" s="1"/>
  <c r="F41" i="2" l="1"/>
  <c r="F40" i="2"/>
  <c r="F42" i="2" l="1"/>
</calcChain>
</file>

<file path=xl/sharedStrings.xml><?xml version="1.0" encoding="utf-8"?>
<sst xmlns="http://schemas.openxmlformats.org/spreadsheetml/2006/main" count="378" uniqueCount="186">
  <si>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</si>
  <si>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</si>
  <si>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</si>
  <si>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</si>
  <si>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</si>
  <si>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</si>
  <si>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</si>
  <si>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</si>
  <si>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</si>
  <si>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</si>
  <si>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</si>
  <si>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</si>
  <si>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</si>
  <si>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</si>
  <si>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</si>
  <si>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</si>
  <si>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</si>
  <si>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</si>
  <si>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</si>
  <si>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</si>
  <si>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</si>
  <si>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</si>
  <si>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</si>
  <si>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</si>
  <si>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</si>
  <si>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</si>
  <si>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</si>
  <si>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</si>
  <si>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</si>
  <si>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</si>
  <si>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</si>
  <si>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</si>
  <si>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</si>
  <si>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</si>
  <si>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</si>
  <si>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</si>
  <si>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</si>
  <si>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</si>
  <si>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</si>
  <si>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</si>
  <si>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</si>
  <si>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</si>
  <si>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</si>
  <si>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</si>
  <si>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</si>
  <si>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</si>
  <si>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ИНДЕКС К ПОЗИЦИИ: 1 Индексы пересчета в т.у.ц. по статьям затрат СМР/ПНР ОЗП=29,1; ЭМ=11,55; ЗПМ=29,1; МАТ=8,66</t>
  </si>
  <si>
    <t>т</t>
  </si>
  <si>
    <t>2</t>
  </si>
  <si>
    <t>3
*</t>
  </si>
  <si>
    <t>Прайс</t>
  </si>
  <si>
    <t>Металлоконструкции 39.00.00.000 СБ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</si>
  <si>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</si>
  <si>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</si>
  <si>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</si>
  <si>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</si>
  <si>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</si>
  <si>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</si>
  <si>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</si>
  <si>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5
*</t>
  </si>
  <si>
    <t>Раздел 3. Балки и прогоны покрытия</t>
  </si>
  <si>
    <t>5</t>
  </si>
  <si>
    <t>6</t>
  </si>
  <si>
    <t>7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</si>
  <si>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</si>
  <si>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</si>
  <si>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</si>
  <si>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</si>
  <si>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</si>
  <si>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</si>
  <si>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</si>
  <si>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</si>
  <si>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</si>
  <si>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</si>
  <si>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</si>
  <si>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</si>
  <si>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</si>
  <si>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</si>
  <si>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</si>
  <si>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</si>
  <si>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</si>
  <si>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</si>
  <si>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</si>
  <si>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</si>
  <si>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</si>
  <si>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Дополнительное соглашение</t>
  </si>
  <si>
    <t>18.12.2025г.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</si>
  <si>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</si>
  <si>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</si>
  <si>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Сдал:</t>
  </si>
  <si>
    <t>М.П.</t>
  </si>
  <si>
    <t>подпись</t>
  </si>
  <si>
    <t>Принял:</t>
  </si>
  <si>
    <t xml:space="preserve">Генеральный директор ООО "КиКГЕОСТРОЙ" </t>
  </si>
  <si>
    <t>Ю.Ф. Кесслер</t>
  </si>
  <si>
    <t>Е.А.Бусел</t>
  </si>
  <si>
    <t>Субподрядчик</t>
  </si>
  <si>
    <t>Генеральный директор ООО "ШЕЛЛРОКК"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</si>
  <si>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</si>
  <si>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</si>
  <si>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</si>
  <si>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</si>
  <si>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</si>
  <si>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</si>
  <si>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</si>
  <si>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</si>
  <si>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</si>
  <si>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</si>
  <si>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</si>
  <si>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</si>
  <si>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</si>
  <si>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</si>
  <si>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</si>
  <si>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</si>
  <si>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ИТОГО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</si>
  <si>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</si>
  <si>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</si>
  <si>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</si>
  <si>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</si>
  <si>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</si>
  <si>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</si>
  <si>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</si>
  <si>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</si>
  <si>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</si>
  <si>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</si>
  <si>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</si>
  <si>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</si>
  <si>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</si>
  <si>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</si>
  <si>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</si>
  <si>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</si>
  <si>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Подрядчик:</t>
  </si>
  <si>
    <t xml:space="preserve">Субподрядчик: </t>
  </si>
  <si>
    <t>/Е.А.Бусел/</t>
  </si>
  <si>
    <t xml:space="preserve"> /Ю.Ф. Кесслер  /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</si>
  <si>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</si>
  <si>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 xml:space="preserve"> ЕТУ/314-25/104-П</t>
  </si>
  <si>
    <t xml:space="preserve">  Итого, с понижающим договорным коэффициентом - 0,89 </t>
  </si>
  <si>
    <t>аванс</t>
  </si>
  <si>
    <t>Договор (ст-ть р-т без учета компес.)</t>
  </si>
  <si>
    <t>Зачет аванса 30,66%</t>
  </si>
  <si>
    <t>05.05.2025 г.</t>
  </si>
  <si>
    <t>26.01.2026г.</t>
  </si>
  <si>
    <t>13.02.2026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</si>
  <si>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</si>
  <si>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</si>
  <si>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</si>
  <si>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</si>
  <si>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</si>
  <si>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9
*</t>
  </si>
  <si>
    <t>КС2 №2 от 13.02.2026</t>
  </si>
  <si>
    <t>НДС 22%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</si>
  <si>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</si>
  <si>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</si>
  <si>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>АКТ за Март 2026г.</t>
  </si>
  <si>
    <t>14.02.2026</t>
  </si>
  <si>
    <t>19.03.2026</t>
  </si>
  <si>
    <t>13,133
561,44</t>
  </si>
  <si>
    <t>2,4265
103,73</t>
  </si>
  <si>
    <t>Объем=41,105*1,04</t>
  </si>
  <si>
    <t>20,9875
982,63</t>
  </si>
  <si>
    <t>2,9555
138,38</t>
  </si>
  <si>
    <t>Объем=45,019*1,04</t>
  </si>
  <si>
    <t>20,9875
472,95</t>
  </si>
  <si>
    <t>2,9555
66,6</t>
  </si>
  <si>
    <t>Объем=21,668*1,04</t>
  </si>
  <si>
    <t>72,772
2470,54</t>
  </si>
  <si>
    <t>4,393
149,14</t>
  </si>
  <si>
    <t>Объем=32,643*1,04</t>
  </si>
  <si>
    <t xml:space="preserve">     В том числе, справочно:</t>
  </si>
  <si>
    <t xml:space="preserve">      93% ФОТ (от 2641464,79) (Поз. 1, 4, 6, 8)</t>
  </si>
  <si>
    <t xml:space="preserve">      62% ФОТ (от 2641464,79) (Поз. 1, 4, 6, 8)</t>
  </si>
  <si>
    <t xml:space="preserve">     Возврат стоимости материалов поставки Заказчика -21767420,79</t>
  </si>
  <si>
    <t xml:space="preserve">     Зимнее удорожание 2,1% от 29288350,71</t>
  </si>
  <si>
    <t xml:space="preserve">     Индекс-дефлятор 8 135 985,28 * 1,033</t>
  </si>
  <si>
    <t xml:space="preserve">     Прайс Металлоконструкции 39.00.00.000 СБ, "т" Кол-во: 32,643{п.9}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</si>
  <si>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</si>
  <si>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</si>
  <si>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(32,643{п.9})</t>
  </si>
  <si>
    <t xml:space="preserve">     Прайс Металлоконструкции 39.00.00.000 СБ, "т" Кол-во: 21,668{п.7}</t>
  </si>
  <si>
    <t xml:space="preserve">          Всего на физобъем (21,668{п.7})</t>
  </si>
  <si>
    <t xml:space="preserve">     Прайс Металлоконструкции 39.00.00.000 СБ, "т" Кол-во: 45,019{п.5}</t>
  </si>
  <si>
    <t xml:space="preserve">          Всего на физобъем (45,019{п.5})</t>
  </si>
  <si>
    <t xml:space="preserve">     Прайс Металлоконструкции 39.00.00.000 СБ, "т" Кол-во: 41,105{п.3}</t>
  </si>
  <si>
    <t xml:space="preserve">          Всего на физобъем (41,105{п.3})</t>
  </si>
  <si>
    <t>КС2 №3 от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</si>
</sst>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р_."/>
    <numFmt numFmtId="165" formatCode="_-* #,##0.00_р_._-;\-* #,##0.00_р_._-;_-* \-??_р_._-;_-@_-"/>
    <numFmt numFmtId="166" formatCode="_-* #,##0.00\ _₽_-;\-* #,##0.00\ _₽_-;_-* &quot;-&quot;??\ _₽_-;_-@_-"/>
    <numFmt numFmtId="167" formatCode="0.0"/>
    <numFmt numFmtId="168" formatCode="0.000"/>
  </numFmts>
  <fonts count="4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sz val="8"/>
      <color theme="1"/>
      <name val="Arial Cyr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13" fillId="0" borderId="0"/>
    <xf numFmtId="0" fontId="15" fillId="0" borderId="0"/>
    <xf numFmtId="164" fontId="22" fillId="0" borderId="0" applyFill="0" applyBorder="0" applyProtection="0"/>
    <xf numFmtId="0" fontId="13" fillId="0" borderId="0"/>
    <xf numFmtId="166" fontId="13" fillId="0" borderId="0" applyFont="0" applyFill="0" applyBorder="0" applyAlignment="0" applyProtection="0"/>
  </cellStyleXfs>
  <cellXfs count="265">
    <xf numFmtId="0" fontId="0" fillId="0" borderId="0" xfId="0"/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1" applyNumberFormat="1" applyFont="1"/>
    <xf numFmtId="49" fontId="5" fillId="0" borderId="0" xfId="1" applyNumberFormat="1" applyFont="1" applyAlignment="1">
      <alignment vertical="center"/>
    </xf>
    <xf numFmtId="0" fontId="4" fillId="0" borderId="0" xfId="1"/>
    <xf numFmtId="49" fontId="5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horizontal="left" vertical="center" wrapText="1"/>
    </xf>
    <xf numFmtId="49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0" xfId="2" applyNumberFormat="1" applyFont="1" applyAlignment="1">
      <alignment vertical="center"/>
    </xf>
    <xf numFmtId="49" fontId="11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wrapText="1"/>
    </xf>
    <xf numFmtId="0" fontId="9" fillId="0" borderId="0" xfId="0" applyFont="1"/>
    <xf numFmtId="49" fontId="10" fillId="0" borderId="0" xfId="2" applyNumberFormat="1" applyFont="1" applyAlignment="1">
      <alignment horizontal="left" vertical="top"/>
    </xf>
    <xf numFmtId="0" fontId="10" fillId="0" borderId="0" xfId="2" applyFont="1" applyAlignment="1">
      <alignment horizontal="left" vertical="top"/>
    </xf>
    <xf numFmtId="49" fontId="5" fillId="0" borderId="0" xfId="2" applyNumberFormat="1" applyFont="1" applyAlignment="1">
      <alignment vertical="top"/>
    </xf>
    <xf numFmtId="49" fontId="5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/>
    <xf numFmtId="0" fontId="11" fillId="0" borderId="0" xfId="2" applyFont="1"/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2" fillId="0" borderId="0" xfId="2" applyFont="1"/>
    <xf numFmtId="0" fontId="10" fillId="0" borderId="0" xfId="2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>
      <alignment horizontal="center" vertical="top"/>
    </xf>
    <xf numFmtId="0" fontId="14" fillId="0" borderId="0" xfId="3" applyFont="1"/>
    <xf numFmtId="0" fontId="14" fillId="0" borderId="0" xfId="3" applyFont="1" applyAlignment="1">
      <alignment horizontal="center" vertical="center"/>
    </xf>
    <xf numFmtId="0" fontId="17" fillId="0" borderId="0" xfId="4" applyFont="1"/>
    <xf numFmtId="0" fontId="16" fillId="0" borderId="0" xfId="4" applyFont="1" applyAlignment="1">
      <alignment horizontal="right"/>
    </xf>
    <xf numFmtId="0" fontId="16" fillId="0" borderId="14" xfId="4" applyFont="1" applyBorder="1" applyAlignment="1">
      <alignment horizontal="center"/>
    </xf>
    <xf numFmtId="0" fontId="16" fillId="0" borderId="14" xfId="4" applyFont="1" applyBorder="1" applyAlignment="1">
      <alignment horizontal="center" wrapText="1"/>
    </xf>
    <xf numFmtId="0" fontId="16" fillId="0" borderId="14" xfId="4" applyFont="1" applyBorder="1"/>
    <xf numFmtId="0" fontId="16" fillId="0" borderId="0" xfId="4" applyFont="1" applyAlignment="1">
      <alignment horizontal="right" vertical="top"/>
    </xf>
    <xf numFmtId="0" fontId="17" fillId="0" borderId="0" xfId="4" applyFont="1" applyAlignment="1">
      <alignment horizontal="right"/>
    </xf>
    <xf numFmtId="0" fontId="16" fillId="0" borderId="0" xfId="4" applyFont="1" applyAlignment="1">
      <alignment horizontal="center" wrapText="1"/>
    </xf>
    <xf numFmtId="0" fontId="16" fillId="0" borderId="0" xfId="4" applyFont="1"/>
    <xf numFmtId="0" fontId="19" fillId="0" borderId="15" xfId="4" applyFont="1" applyBorder="1" applyAlignment="1">
      <alignment horizontal="center"/>
    </xf>
    <xf numFmtId="14" fontId="21" fillId="0" borderId="16" xfId="4" applyNumberFormat="1" applyFont="1" applyBorder="1" applyAlignment="1">
      <alignment horizontal="center"/>
    </xf>
    <xf numFmtId="0" fontId="19" fillId="0" borderId="0" xfId="4" applyFont="1" applyAlignment="1">
      <alignment wrapText="1"/>
    </xf>
    <xf numFmtId="0" fontId="19" fillId="0" borderId="16" xfId="4" applyFont="1" applyBorder="1" applyAlignment="1">
      <alignment horizontal="center"/>
    </xf>
    <xf numFmtId="14" fontId="21" fillId="2" borderId="16" xfId="4" applyNumberFormat="1" applyFont="1" applyFill="1" applyBorder="1" applyAlignment="1">
      <alignment horizontal="center"/>
    </xf>
    <xf numFmtId="0" fontId="19" fillId="0" borderId="17" xfId="4" applyFont="1" applyBorder="1" applyAlignment="1">
      <alignment horizontal="center"/>
    </xf>
    <xf numFmtId="0" fontId="19" fillId="0" borderId="16" xfId="4" applyFont="1" applyBorder="1"/>
    <xf numFmtId="0" fontId="19" fillId="0" borderId="0" xfId="4" applyFont="1"/>
    <xf numFmtId="165" fontId="14" fillId="0" borderId="0" xfId="5" applyNumberFormat="1" applyFont="1" applyFill="1" applyBorder="1" applyAlignment="1" applyProtection="1">
      <alignment horizontal="center" vertical="center"/>
    </xf>
    <xf numFmtId="0" fontId="17" fillId="0" borderId="0" xfId="4" applyFont="1" applyAlignment="1">
      <alignment horizontal="center" vertical="center"/>
    </xf>
    <xf numFmtId="0" fontId="13" fillId="0" borderId="0" xfId="3"/>
    <xf numFmtId="0" fontId="19" fillId="0" borderId="14" xfId="4" applyFont="1" applyBorder="1" applyAlignment="1">
      <alignment horizontal="center"/>
    </xf>
    <xf numFmtId="49" fontId="17" fillId="0" borderId="16" xfId="3" applyNumberFormat="1" applyFont="1" applyBorder="1" applyAlignment="1">
      <alignment horizontal="center"/>
    </xf>
    <xf numFmtId="14" fontId="17" fillId="0" borderId="16" xfId="4" applyNumberFormat="1" applyFont="1" applyBorder="1" applyAlignment="1">
      <alignment horizontal="center"/>
    </xf>
    <xf numFmtId="49" fontId="17" fillId="2" borderId="16" xfId="3" applyNumberFormat="1" applyFont="1" applyFill="1" applyBorder="1" applyAlignment="1">
      <alignment horizontal="center"/>
    </xf>
    <xf numFmtId="0" fontId="16" fillId="0" borderId="18" xfId="4" applyFont="1" applyBorder="1" applyAlignment="1">
      <alignment horizontal="center" vertical="center" wrapText="1"/>
    </xf>
    <xf numFmtId="0" fontId="16" fillId="0" borderId="16" xfId="4" applyFont="1" applyBorder="1" applyAlignment="1">
      <alignment vertical="center" wrapText="1"/>
    </xf>
    <xf numFmtId="0" fontId="16" fillId="0" borderId="16" xfId="4" applyFont="1" applyBorder="1" applyAlignment="1">
      <alignment horizontal="center" vertical="center" wrapText="1"/>
    </xf>
    <xf numFmtId="0" fontId="24" fillId="0" borderId="0" xfId="4" applyFont="1" applyAlignment="1">
      <alignment horizontal="center" vertical="center" wrapText="1"/>
    </xf>
    <xf numFmtId="0" fontId="24" fillId="0" borderId="16" xfId="4" applyFont="1" applyBorder="1" applyAlignment="1">
      <alignment horizontal="center" vertical="center" wrapText="1"/>
    </xf>
    <xf numFmtId="0" fontId="16" fillId="0" borderId="16" xfId="4" applyFont="1" applyBorder="1" applyAlignment="1">
      <alignment horizontal="center"/>
    </xf>
    <xf numFmtId="0" fontId="16" fillId="0" borderId="18" xfId="4" applyFont="1" applyBorder="1" applyAlignment="1">
      <alignment horizontal="center"/>
    </xf>
    <xf numFmtId="0" fontId="14" fillId="0" borderId="16" xfId="3" applyFont="1" applyBorder="1" applyAlignment="1">
      <alignment horizontal="center" vertical="center"/>
    </xf>
    <xf numFmtId="0" fontId="18" fillId="0" borderId="16" xfId="4" applyFont="1" applyBorder="1" applyAlignment="1">
      <alignment horizontal="left" wrapText="1"/>
    </xf>
    <xf numFmtId="165" fontId="18" fillId="0" borderId="18" xfId="5" applyNumberFormat="1" applyFont="1" applyFill="1" applyBorder="1" applyAlignment="1" applyProtection="1">
      <alignment vertical="center"/>
    </xf>
    <xf numFmtId="165" fontId="18" fillId="0" borderId="16" xfId="5" applyNumberFormat="1" applyFont="1" applyFill="1" applyBorder="1" applyAlignment="1" applyProtection="1">
      <alignment vertical="center"/>
    </xf>
    <xf numFmtId="165" fontId="18" fillId="0" borderId="16" xfId="5" applyNumberFormat="1" applyFont="1" applyFill="1" applyBorder="1" applyAlignment="1" applyProtection="1">
      <alignment horizontal="center" vertical="center"/>
    </xf>
    <xf numFmtId="4" fontId="18" fillId="0" borderId="16" xfId="5" applyNumberFormat="1" applyFont="1" applyFill="1" applyBorder="1" applyAlignment="1" applyProtection="1">
      <alignment horizontal="right" vertical="center"/>
    </xf>
    <xf numFmtId="4" fontId="14" fillId="0" borderId="0" xfId="3" applyNumberFormat="1" applyFont="1" applyAlignment="1">
      <alignment horizontal="center" vertical="center"/>
    </xf>
    <xf numFmtId="4" fontId="14" fillId="0" borderId="16" xfId="3" applyNumberFormat="1" applyFont="1" applyBorder="1" applyAlignment="1">
      <alignment horizontal="center" vertical="center"/>
    </xf>
    <xf numFmtId="0" fontId="18" fillId="0" borderId="16" xfId="4" applyFont="1" applyBorder="1" applyAlignment="1">
      <alignment horizontal="left"/>
    </xf>
    <xf numFmtId="0" fontId="18" fillId="0" borderId="18" xfId="4" applyFont="1" applyBorder="1"/>
    <xf numFmtId="0" fontId="18" fillId="0" borderId="16" xfId="4" applyFont="1" applyBorder="1"/>
    <xf numFmtId="0" fontId="18" fillId="0" borderId="16" xfId="4" applyFont="1" applyBorder="1" applyAlignment="1">
      <alignment horizontal="center"/>
    </xf>
    <xf numFmtId="4" fontId="18" fillId="0" borderId="16" xfId="4" applyNumberFormat="1" applyFont="1" applyBorder="1" applyAlignment="1">
      <alignment horizontal="center"/>
    </xf>
    <xf numFmtId="0" fontId="19" fillId="0" borderId="16" xfId="4" applyFont="1" applyBorder="1" applyAlignment="1">
      <alignment horizontal="center" vertical="center"/>
    </xf>
    <xf numFmtId="165" fontId="20" fillId="0" borderId="18" xfId="5" applyNumberFormat="1" applyFont="1" applyFill="1" applyBorder="1" applyAlignment="1" applyProtection="1">
      <alignment vertical="center"/>
    </xf>
    <xf numFmtId="165" fontId="20" fillId="0" borderId="16" xfId="5" applyNumberFormat="1" applyFont="1" applyFill="1" applyBorder="1" applyAlignment="1" applyProtection="1">
      <alignment vertical="center"/>
    </xf>
    <xf numFmtId="165" fontId="20" fillId="0" borderId="16" xfId="5" applyNumberFormat="1" applyFont="1" applyFill="1" applyBorder="1" applyAlignment="1" applyProtection="1">
      <alignment horizontal="center" vertical="center"/>
    </xf>
    <xf numFmtId="4" fontId="20" fillId="0" borderId="16" xfId="5" applyNumberFormat="1" applyFont="1" applyFill="1" applyBorder="1" applyAlignment="1" applyProtection="1">
      <alignment horizontal="right" vertical="center"/>
    </xf>
    <xf numFmtId="4" fontId="25" fillId="0" borderId="16" xfId="3" applyNumberFormat="1" applyFont="1" applyBorder="1" applyAlignment="1">
      <alignment horizontal="center" vertical="center"/>
    </xf>
    <xf numFmtId="0" fontId="26" fillId="0" borderId="16" xfId="4" applyFont="1" applyBorder="1" applyAlignment="1">
      <alignment wrapText="1"/>
    </xf>
    <xf numFmtId="0" fontId="20" fillId="0" borderId="18" xfId="4" applyFont="1" applyBorder="1" applyAlignment="1">
      <alignment vertical="center" wrapText="1"/>
    </xf>
    <xf numFmtId="0" fontId="20" fillId="0" borderId="16" xfId="4" applyFont="1" applyBorder="1" applyAlignment="1">
      <alignment vertical="center" wrapText="1"/>
    </xf>
    <xf numFmtId="0" fontId="26" fillId="0" borderId="16" xfId="4" applyFont="1" applyBorder="1" applyAlignment="1">
      <alignment vertical="center" wrapText="1"/>
    </xf>
    <xf numFmtId="165" fontId="19" fillId="0" borderId="18" xfId="5" applyNumberFormat="1" applyFont="1" applyFill="1" applyBorder="1" applyAlignment="1" applyProtection="1">
      <alignment vertical="center"/>
    </xf>
    <xf numFmtId="165" fontId="19" fillId="0" borderId="16" xfId="5" applyNumberFormat="1" applyFont="1" applyFill="1" applyBorder="1" applyAlignment="1" applyProtection="1">
      <alignment vertical="center"/>
    </xf>
    <xf numFmtId="165" fontId="19" fillId="0" borderId="16" xfId="5" applyNumberFormat="1" applyFont="1" applyFill="1" applyBorder="1" applyAlignment="1" applyProtection="1">
      <alignment horizontal="center" vertical="center"/>
    </xf>
    <xf numFmtId="4" fontId="19" fillId="0" borderId="16" xfId="5" applyNumberFormat="1" applyFont="1" applyFill="1" applyBorder="1" applyAlignment="1" applyProtection="1">
      <alignment horizontal="right" vertical="center"/>
    </xf>
    <xf numFmtId="4" fontId="27" fillId="3" borderId="16" xfId="3" applyNumberFormat="1" applyFont="1" applyFill="1" applyBorder="1" applyAlignment="1">
      <alignment horizontal="center" vertical="center"/>
    </xf>
    <xf numFmtId="4" fontId="27" fillId="4" borderId="16" xfId="3" applyNumberFormat="1" applyFont="1" applyFill="1" applyBorder="1" applyAlignment="1">
      <alignment horizontal="center" vertical="center"/>
    </xf>
    <xf numFmtId="4" fontId="27" fillId="0" borderId="16" xfId="3" applyNumberFormat="1" applyFont="1" applyBorder="1" applyAlignment="1">
      <alignment horizontal="center" vertical="center"/>
    </xf>
    <xf numFmtId="165" fontId="28" fillId="0" borderId="18" xfId="5" applyNumberFormat="1" applyFont="1" applyFill="1" applyBorder="1" applyAlignment="1" applyProtection="1">
      <alignment vertical="center"/>
    </xf>
    <xf numFmtId="165" fontId="28" fillId="0" borderId="16" xfId="5" applyNumberFormat="1" applyFont="1" applyFill="1" applyBorder="1" applyAlignment="1" applyProtection="1">
      <alignment vertical="center"/>
    </xf>
    <xf numFmtId="165" fontId="28" fillId="0" borderId="16" xfId="5" applyNumberFormat="1" applyFont="1" applyFill="1" applyBorder="1" applyAlignment="1" applyProtection="1">
      <alignment horizontal="center" vertical="center"/>
    </xf>
    <xf numFmtId="4" fontId="28" fillId="0" borderId="16" xfId="5" applyNumberFormat="1" applyFont="1" applyFill="1" applyBorder="1" applyAlignment="1" applyProtection="1">
      <alignment horizontal="right" vertical="center"/>
    </xf>
    <xf numFmtId="4" fontId="29" fillId="0" borderId="16" xfId="3" applyNumberFormat="1" applyFont="1" applyBorder="1" applyAlignment="1">
      <alignment horizontal="center" vertical="center"/>
    </xf>
    <xf numFmtId="4" fontId="30" fillId="0" borderId="16" xfId="3" applyNumberFormat="1" applyFont="1" applyBorder="1" applyAlignment="1">
      <alignment horizontal="center" vertical="center"/>
    </xf>
    <xf numFmtId="0" fontId="18" fillId="0" borderId="0" xfId="4" applyFont="1" applyAlignment="1">
      <alignment horizontal="center"/>
    </xf>
    <xf numFmtId="0" fontId="31" fillId="0" borderId="0" xfId="4" applyFont="1" applyAlignment="1">
      <alignment horizontal="left"/>
    </xf>
    <xf numFmtId="0" fontId="18" fillId="0" borderId="0" xfId="4" applyFont="1"/>
    <xf numFmtId="165" fontId="18" fillId="0" borderId="0" xfId="5" applyNumberFormat="1" applyFont="1" applyFill="1" applyBorder="1" applyAlignment="1" applyProtection="1">
      <alignment horizontal="center" vertical="center"/>
    </xf>
    <xf numFmtId="0" fontId="18" fillId="0" borderId="0" xfId="4" applyFont="1" applyAlignment="1">
      <alignment horizontal="right"/>
    </xf>
    <xf numFmtId="4" fontId="14" fillId="0" borderId="0" xfId="3" applyNumberFormat="1" applyFont="1"/>
    <xf numFmtId="0" fontId="18" fillId="0" borderId="0" xfId="4" applyFont="1" applyAlignment="1">
      <alignment horizontal="left"/>
    </xf>
    <xf numFmtId="4" fontId="16" fillId="0" borderId="16" xfId="5" applyNumberFormat="1" applyFont="1" applyFill="1" applyBorder="1" applyAlignment="1" applyProtection="1">
      <alignment horizontal="right" vertical="center"/>
    </xf>
    <xf numFmtId="4" fontId="14" fillId="0" borderId="8" xfId="3" applyNumberFormat="1" applyFont="1" applyBorder="1" applyAlignment="1">
      <alignment horizontal="center" vertical="center"/>
    </xf>
    <xf numFmtId="4" fontId="14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0" fontId="20" fillId="0" borderId="0" xfId="4" applyFont="1" applyAlignment="1">
      <alignment horizontal="right"/>
    </xf>
    <xf numFmtId="4" fontId="16" fillId="0" borderId="0" xfId="4" applyNumberFormat="1" applyFont="1"/>
    <xf numFmtId="0" fontId="1" fillId="0" borderId="0" xfId="6" applyFont="1" applyAlignment="1">
      <alignment wrapText="1"/>
    </xf>
    <xf numFmtId="165" fontId="16" fillId="0" borderId="0" xfId="5" applyNumberFormat="1" applyFont="1" applyFill="1" applyBorder="1" applyAlignment="1" applyProtection="1">
      <alignment horizontal="center" vertical="center"/>
    </xf>
    <xf numFmtId="0" fontId="16" fillId="0" borderId="0" xfId="4" applyFont="1" applyAlignment="1">
      <alignment horizontal="center" vertical="center"/>
    </xf>
    <xf numFmtId="166" fontId="1" fillId="0" borderId="0" xfId="7" applyFont="1" applyFill="1"/>
    <xf numFmtId="165" fontId="16" fillId="0" borderId="0" xfId="5" applyNumberFormat="1" applyFont="1" applyFill="1" applyBorder="1" applyProtection="1"/>
    <xf numFmtId="0" fontId="16" fillId="0" borderId="7" xfId="4" applyFont="1" applyBorder="1"/>
    <xf numFmtId="0" fontId="16" fillId="0" borderId="7" xfId="4" applyFont="1" applyBorder="1" applyAlignment="1">
      <alignment wrapText="1"/>
    </xf>
    <xf numFmtId="0" fontId="16" fillId="0" borderId="7" xfId="4" applyFont="1" applyBorder="1" applyAlignment="1">
      <alignment horizontal="center"/>
    </xf>
    <xf numFmtId="0" fontId="33" fillId="0" borderId="0" xfId="3" applyFont="1" applyAlignment="1">
      <alignment horizontal="center" vertical="center"/>
    </xf>
    <xf numFmtId="0" fontId="1" fillId="0" borderId="0" xfId="6" applyFont="1"/>
    <xf numFmtId="166" fontId="33" fillId="0" borderId="0" xfId="3" applyNumberFormat="1" applyFont="1" applyAlignment="1">
      <alignment horizontal="center" vertical="center"/>
    </xf>
    <xf numFmtId="4" fontId="33" fillId="0" borderId="0" xfId="3" applyNumberFormat="1" applyFont="1"/>
    <xf numFmtId="166" fontId="33" fillId="0" borderId="0" xfId="3" applyNumberFormat="1" applyFont="1"/>
    <xf numFmtId="0" fontId="33" fillId="0" borderId="0" xfId="3" applyFont="1"/>
    <xf numFmtId="0" fontId="32" fillId="0" borderId="0" xfId="4" applyFont="1"/>
    <xf numFmtId="0" fontId="32" fillId="0" borderId="0" xfId="4" applyFont="1" applyAlignment="1">
      <alignment horizontal="center"/>
    </xf>
    <xf numFmtId="0" fontId="32" fillId="0" borderId="0" xfId="4" applyFont="1" applyAlignment="1">
      <alignment horizontal="center" vertical="center"/>
    </xf>
    <xf numFmtId="0" fontId="14" fillId="0" borderId="0" xfId="6" applyFont="1"/>
    <xf numFmtId="0" fontId="16" fillId="2" borderId="7" xfId="4" applyFont="1" applyFill="1" applyBorder="1" applyAlignment="1">
      <alignment wrapText="1"/>
    </xf>
    <xf numFmtId="0" fontId="16" fillId="0" borderId="7" xfId="4" applyFont="1" applyBorder="1" applyAlignment="1">
      <alignment horizontal="center" wrapText="1"/>
    </xf>
    <xf numFmtId="165" fontId="32" fillId="0" borderId="0" xfId="5" applyNumberFormat="1" applyFont="1" applyFill="1" applyBorder="1" applyAlignment="1" applyProtection="1">
      <alignment horizontal="center" vertical="center"/>
    </xf>
    <xf numFmtId="165" fontId="17" fillId="0" borderId="0" xfId="5" applyNumberFormat="1" applyFont="1" applyFill="1" applyBorder="1" applyAlignment="1" applyProtection="1">
      <alignment horizontal="center" vertical="center"/>
    </xf>
    <xf numFmtId="0" fontId="35" fillId="0" borderId="0" xfId="3" applyFont="1" applyAlignment="1">
      <alignment horizontal="center" vertical="center"/>
    </xf>
    <xf numFmtId="0" fontId="35" fillId="0" borderId="0" xfId="3" applyFont="1" applyAlignment="1">
      <alignment horizontal="center" vertical="center" wrapText="1"/>
    </xf>
    <xf numFmtId="4" fontId="35" fillId="0" borderId="0" xfId="3" applyNumberFormat="1" applyFont="1" applyAlignment="1">
      <alignment horizontal="center" vertical="center"/>
    </xf>
    <xf numFmtId="10" fontId="14" fillId="0" borderId="0" xfId="3" applyNumberFormat="1" applyFont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10" fillId="0" borderId="0" xfId="2" applyNumberFormat="1" applyFont="1" applyAlignment="1">
      <alignment horizontal="left" vertical="center"/>
    </xf>
    <xf numFmtId="49" fontId="5" fillId="0" borderId="16" xfId="1" applyNumberFormat="1" applyFont="1" applyBorder="1" applyAlignment="1">
      <alignment horizontal="center" vertical="center"/>
    </xf>
    <xf numFmtId="0" fontId="36" fillId="0" borderId="0" xfId="1" applyFont="1"/>
    <xf numFmtId="0" fontId="36" fillId="0" borderId="0" xfId="0" applyFont="1"/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7" fillId="0" borderId="19" xfId="4" applyFont="1" applyBorder="1" applyAlignment="1">
      <alignment vertical="center"/>
    </xf>
    <xf numFmtId="0" fontId="17" fillId="0" borderId="20" xfId="4" applyFont="1" applyBorder="1" applyAlignment="1">
      <alignment vertical="center"/>
    </xf>
    <xf numFmtId="0" fontId="16" fillId="3" borderId="0" xfId="4" applyFont="1" applyFill="1" applyAlignment="1">
      <alignment horizontal="right"/>
    </xf>
    <xf numFmtId="4" fontId="16" fillId="3" borderId="16" xfId="5" applyNumberFormat="1" applyFont="1" applyFill="1" applyBorder="1" applyAlignment="1" applyProtection="1">
      <alignment horizontal="right" vertical="center"/>
    </xf>
    <xf numFmtId="0" fontId="19" fillId="3" borderId="0" xfId="4" applyFont="1" applyFill="1" applyAlignment="1">
      <alignment horizontal="right"/>
    </xf>
    <xf numFmtId="4" fontId="19" fillId="3" borderId="16" xfId="5" applyNumberFormat="1" applyFont="1" applyFill="1" applyBorder="1" applyAlignment="1" applyProtection="1">
      <alignment horizontal="right" vertical="center"/>
    </xf>
    <xf numFmtId="0" fontId="17" fillId="0" borderId="16" xfId="4" applyFont="1" applyBorder="1" applyAlignment="1">
      <alignment horizontal="center" vertical="center"/>
    </xf>
    <xf numFmtId="0" fontId="16" fillId="0" borderId="21" xfId="4" applyFont="1" applyBorder="1" applyAlignment="1">
      <alignment horizontal="center" vertical="top" wrapText="1"/>
    </xf>
    <xf numFmtId="0" fontId="16" fillId="0" borderId="22" xfId="4" applyFont="1" applyBorder="1"/>
    <xf numFmtId="0" fontId="17" fillId="0" borderId="16" xfId="4" applyFont="1" applyBorder="1"/>
    <xf numFmtId="14" fontId="38" fillId="0" borderId="16" xfId="4" applyNumberFormat="1" applyFont="1" applyBorder="1" applyAlignment="1">
      <alignment horizontal="center"/>
    </xf>
    <xf numFmtId="49" fontId="38" fillId="0" borderId="16" xfId="4" applyNumberFormat="1" applyFont="1" applyBorder="1" applyAlignment="1">
      <alignment horizontal="center"/>
    </xf>
    <xf numFmtId="166" fontId="14" fillId="0" borderId="0" xfId="3" applyNumberFormat="1" applyFont="1" applyAlignment="1">
      <alignment vertical="center"/>
    </xf>
    <xf numFmtId="0" fontId="39" fillId="0" borderId="0" xfId="1" applyFont="1"/>
    <xf numFmtId="49" fontId="5" fillId="0" borderId="0" xfId="0" applyNumberFormat="1" applyFont="1"/>
    <xf numFmtId="49" fontId="5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39" fillId="0" borderId="0" xfId="0" applyFont="1"/>
    <xf numFmtId="49" fontId="41" fillId="0" borderId="16" xfId="0" applyNumberFormat="1" applyFont="1" applyBorder="1" applyAlignment="1">
      <alignment horizontal="center" vertical="center" wrapText="1"/>
    </xf>
    <xf numFmtId="49" fontId="40" fillId="0" borderId="16" xfId="0" applyNumberFormat="1" applyFont="1" applyBorder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left" vertical="top" wrapText="1"/>
    </xf>
    <xf numFmtId="2" fontId="2" fillId="0" borderId="16" xfId="0" applyNumberFormat="1" applyFont="1" applyBorder="1" applyAlignment="1">
      <alignment horizontal="center" vertical="top" wrapText="1"/>
    </xf>
    <xf numFmtId="2" fontId="2" fillId="0" borderId="16" xfId="0" applyNumberFormat="1" applyFont="1" applyBorder="1" applyAlignment="1">
      <alignment horizontal="right" vertical="top" wrapText="1"/>
    </xf>
    <xf numFmtId="0" fontId="2" fillId="0" borderId="16" xfId="0" applyFont="1" applyBorder="1" applyAlignment="1">
      <alignment horizontal="right" vertical="top" wrapText="1"/>
    </xf>
    <xf numFmtId="49" fontId="43" fillId="0" borderId="16" xfId="0" applyNumberFormat="1" applyFont="1" applyBorder="1" applyAlignment="1">
      <alignment horizontal="center" vertical="top" wrapText="1"/>
    </xf>
    <xf numFmtId="49" fontId="43" fillId="0" borderId="16" xfId="0" applyNumberFormat="1" applyFont="1" applyBorder="1" applyAlignment="1">
      <alignment horizontal="left" vertical="top" wrapText="1"/>
    </xf>
    <xf numFmtId="49" fontId="43" fillId="0" borderId="16" xfId="0" applyNumberFormat="1" applyFont="1" applyBorder="1" applyAlignment="1">
      <alignment vertical="top" wrapText="1"/>
    </xf>
    <xf numFmtId="0" fontId="43" fillId="0" borderId="16" xfId="0" applyFont="1" applyBorder="1" applyAlignment="1">
      <alignment vertical="top" wrapText="1"/>
    </xf>
    <xf numFmtId="49" fontId="43" fillId="0" borderId="16" xfId="0" applyNumberFormat="1" applyFont="1" applyBorder="1" applyAlignment="1">
      <alignment horizontal="right" vertical="top" wrapText="1"/>
    </xf>
    <xf numFmtId="49" fontId="44" fillId="0" borderId="16" xfId="0" applyNumberFormat="1" applyFont="1" applyBorder="1" applyAlignment="1">
      <alignment horizontal="left" vertical="top" wrapText="1"/>
    </xf>
    <xf numFmtId="168" fontId="2" fillId="0" borderId="16" xfId="0" applyNumberFormat="1" applyFont="1" applyBorder="1" applyAlignment="1">
      <alignment horizontal="center" vertical="top" wrapText="1"/>
    </xf>
    <xf numFmtId="167" fontId="2" fillId="0" borderId="16" xfId="0" applyNumberFormat="1" applyFont="1" applyBorder="1" applyAlignment="1">
      <alignment horizontal="right" vertical="top" wrapText="1"/>
    </xf>
    <xf numFmtId="168" fontId="0" fillId="0" borderId="0" xfId="0" applyNumberFormat="1"/>
    <xf numFmtId="4" fontId="2" fillId="0" borderId="16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43" fillId="0" borderId="16" xfId="0" applyFont="1" applyBorder="1" applyAlignment="1">
      <alignment horizontal="right" vertical="top" wrapText="1"/>
    </xf>
    <xf numFmtId="0" fontId="43" fillId="0" borderId="0" xfId="0" applyFont="1" applyAlignment="1">
      <alignment horizontal="left" vertical="top" wrapText="1"/>
    </xf>
    <xf numFmtId="4" fontId="43" fillId="0" borderId="16" xfId="0" applyNumberFormat="1" applyFont="1" applyBorder="1" applyAlignment="1">
      <alignment horizontal="right" vertical="top" wrapText="1"/>
    </xf>
    <xf numFmtId="2" fontId="43" fillId="0" borderId="16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vertical="top"/>
    </xf>
    <xf numFmtId="0" fontId="4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43" fillId="0" borderId="0" xfId="0" applyNumberFormat="1" applyFont="1"/>
    <xf numFmtId="0" fontId="43" fillId="0" borderId="0" xfId="0" applyFont="1"/>
    <xf numFmtId="0" fontId="43" fillId="0" borderId="0" xfId="0" applyFont="1" applyAlignment="1">
      <alignment horizontal="left" vertical="center" wrapText="1"/>
    </xf>
    <xf numFmtId="0" fontId="43" fillId="0" borderId="0" xfId="0" applyFont="1" applyAlignment="1">
      <alignment horizontal="center" vertical="center" wrapText="1"/>
    </xf>
    <xf numFmtId="0" fontId="17" fillId="0" borderId="18" xfId="4" applyFont="1" applyBorder="1" applyAlignment="1">
      <alignment horizontal="center" vertical="center"/>
    </xf>
    <xf numFmtId="0" fontId="17" fillId="0" borderId="19" xfId="4" applyFont="1" applyBorder="1" applyAlignment="1">
      <alignment horizontal="center" vertical="center"/>
    </xf>
    <xf numFmtId="0" fontId="17" fillId="0" borderId="20" xfId="4" applyFont="1" applyBorder="1" applyAlignment="1">
      <alignment horizontal="center" vertical="center"/>
    </xf>
    <xf numFmtId="0" fontId="19" fillId="0" borderId="14" xfId="4" applyFont="1" applyBorder="1" applyAlignment="1">
      <alignment horizontal="center" vertical="center" wrapText="1"/>
    </xf>
    <xf numFmtId="0" fontId="18" fillId="0" borderId="0" xfId="4" applyFont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16" fillId="0" borderId="16" xfId="4" applyFont="1" applyBorder="1" applyAlignment="1">
      <alignment horizontal="center" vertical="center" wrapText="1"/>
    </xf>
    <xf numFmtId="0" fontId="16" fillId="0" borderId="18" xfId="4" applyFont="1" applyBorder="1" applyAlignment="1">
      <alignment horizontal="center" vertical="center" wrapText="1"/>
    </xf>
    <xf numFmtId="0" fontId="16" fillId="0" borderId="19" xfId="4" applyFont="1" applyBorder="1" applyAlignment="1">
      <alignment horizontal="center" vertical="center" wrapText="1"/>
    </xf>
    <xf numFmtId="0" fontId="16" fillId="0" borderId="20" xfId="4" applyFont="1" applyBorder="1" applyAlignment="1">
      <alignment horizontal="center" vertical="center" wrapText="1"/>
    </xf>
    <xf numFmtId="0" fontId="32" fillId="0" borderId="5" xfId="4" applyFont="1" applyBorder="1" applyAlignment="1">
      <alignment horizontal="center"/>
    </xf>
    <xf numFmtId="0" fontId="20" fillId="2" borderId="0" xfId="4" applyFont="1" applyFill="1" applyAlignment="1">
      <alignment horizontal="left" wrapText="1"/>
    </xf>
    <xf numFmtId="0" fontId="19" fillId="0" borderId="0" xfId="4" applyFont="1" applyAlignment="1">
      <alignment horizontal="left" wrapText="1"/>
    </xf>
    <xf numFmtId="0" fontId="16" fillId="0" borderId="0" xfId="4" applyFont="1" applyAlignment="1">
      <alignment horizontal="right"/>
    </xf>
    <xf numFmtId="0" fontId="16" fillId="0" borderId="0" xfId="4" applyFont="1" applyAlignment="1">
      <alignment horizontal="left" vertical="top" wrapText="1"/>
    </xf>
    <xf numFmtId="49" fontId="11" fillId="0" borderId="0" xfId="2" applyNumberFormat="1" applyFont="1" applyAlignment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vertical="center" wrapText="1"/>
    </xf>
    <xf numFmtId="49" fontId="5" fillId="0" borderId="7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43" fillId="0" borderId="1" xfId="0" applyNumberFormat="1" applyFont="1" applyBorder="1" applyAlignment="1">
      <alignment horizontal="left" vertical="top" wrapText="1"/>
    </xf>
    <xf numFmtId="49" fontId="43" fillId="0" borderId="2" xfId="0" applyNumberFormat="1" applyFont="1" applyBorder="1" applyAlignment="1">
      <alignment horizontal="left" vertical="top" wrapText="1"/>
    </xf>
    <xf numFmtId="49" fontId="43" fillId="0" borderId="3" xfId="0" applyNumberFormat="1" applyFont="1" applyBorder="1" applyAlignment="1">
      <alignment horizontal="left" vertical="top" wrapText="1"/>
    </xf>
    <xf numFmtId="49" fontId="5" fillId="0" borderId="0" xfId="2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2" xfId="0" applyNumberFormat="1" applyFont="1" applyBorder="1" applyAlignment="1">
      <alignment horizontal="left" vertical="center" wrapText="1"/>
    </xf>
    <xf numFmtId="49" fontId="42" fillId="0" borderId="3" xfId="0" applyNumberFormat="1" applyFont="1" applyBorder="1" applyAlignment="1">
      <alignment horizontal="left" vertical="center" wrapText="1"/>
    </xf>
    <xf numFmtId="49" fontId="40" fillId="0" borderId="16" xfId="0" applyNumberFormat="1" applyFont="1" applyBorder="1" applyAlignment="1">
      <alignment horizontal="center" vertical="center" wrapText="1"/>
    </xf>
    <xf numFmtId="49" fontId="40" fillId="0" borderId="11" xfId="0" applyNumberFormat="1" applyFont="1" applyBorder="1" applyAlignment="1">
      <alignment horizontal="center" vertical="center" wrapText="1"/>
    </xf>
    <xf numFmtId="49" fontId="40" fillId="0" borderId="12" xfId="0" applyNumberFormat="1" applyFont="1" applyBorder="1" applyAlignment="1">
      <alignment horizontal="center" vertical="center" wrapText="1"/>
    </xf>
    <xf numFmtId="49" fontId="40" fillId="0" borderId="13" xfId="0" applyNumberFormat="1" applyFont="1" applyBorder="1" applyAlignment="1">
      <alignment horizontal="center" vertical="center" wrapText="1"/>
    </xf>
    <xf numFmtId="49" fontId="40" fillId="0" borderId="16" xfId="0" applyNumberFormat="1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center" vertical="center" wrapText="1"/>
    </xf>
    <xf numFmtId="49" fontId="40" fillId="0" borderId="3" xfId="0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/>
    </xf>
    <xf numFmtId="49" fontId="8" fillId="0" borderId="2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49" fontId="8" fillId="0" borderId="19" xfId="1" applyNumberFormat="1" applyFont="1" applyBorder="1" applyAlignment="1">
      <alignment horizontal="center" vertical="center"/>
    </xf>
    <xf numFmtId="49" fontId="8" fillId="0" borderId="20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 wrapText="1"/>
    </xf>
    <xf numFmtId="49" fontId="5" fillId="0" borderId="16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</cellXfs>
  <cellStyles count="8">
    <cellStyle name="Обычный" xfId="0" builtinId="0"/>
    <cellStyle name="Обычный 2" xfId="3" xr:uid="{D97CA31D-57BC-4019-AD85-C056A257C359}"/>
    <cellStyle name="Обычный 2 2" xfId="4" xr:uid="{D06CE344-8B9E-4257-A253-43DC73548554}"/>
    <cellStyle name="Обычный 2 2 2" xfId="6" xr:uid="{C611C3B3-96D5-4780-8825-83D610A5B886}"/>
    <cellStyle name="Обычный 3" xfId="2" xr:uid="{53FCA5A4-F379-4B53-8CC5-A1393DB3B4B1}"/>
    <cellStyle name="Обычный 4" xfId="1" xr:uid="{FA50A0B6-9655-4814-9E29-C5270736F303}"/>
    <cellStyle name="Финансовый 2" xfId="5" xr:uid="{72612DF8-B237-41D2-AF41-CC8463F20FD3}"/>
    <cellStyle name="Финансовый 3" xfId="7" xr:uid="{D25A78E7-E23D-4BAA-B946-50499476C8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DE14-E2C9-466C-98CD-E0F26B602711}">
  <sheetPr>
    <tabColor rgb="FF92D050"/>
  </sheetPr>
  <dimension ref="A1:IW54"/>
  <sheetViews>
    <sheetView tabSelected="1" view="pageBreakPreview" topLeftCell="A19" zoomScaleNormal="100" zoomScaleSheetLayoutView="100" workbookViewId="0">
      <selection activeCell="G41" sqref="G41:G42"/>
    </sheetView>
  </sheetViews>
  <sheetFormatPr defaultColWidth="9.140625" defaultRowHeight="15.75" x14ac:dyDescent="0.25"/>
  <cols>
    <col min="1" max="1" width="7" style="43" customWidth="1"/>
    <col min="2" max="2" width="42.7109375" style="43" customWidth="1"/>
    <col min="3" max="3" width="15.28515625" style="43" customWidth="1"/>
    <col min="4" max="4" width="19" style="43" customWidth="1"/>
    <col min="5" max="5" width="30" style="43" customWidth="1"/>
    <col min="6" max="6" width="24" style="43" customWidth="1"/>
    <col min="7" max="7" width="18.28515625" style="136" customWidth="1"/>
    <col min="8" max="8" width="15.85546875" style="53" customWidth="1"/>
    <col min="9" max="9" width="17.140625" style="53" customWidth="1"/>
    <col min="10" max="12" width="18.28515625" style="53" customWidth="1"/>
    <col min="13" max="13" width="15.85546875" style="35" customWidth="1"/>
    <col min="14" max="14" width="20.7109375" style="35" customWidth="1"/>
    <col min="15" max="15" width="11.7109375" style="35" customWidth="1"/>
    <col min="16" max="16384" width="9.140625" style="35"/>
  </cols>
  <sheetData>
    <row r="1" spans="1:257" x14ac:dyDescent="0.25">
      <c r="A1" s="33"/>
      <c r="B1" s="33"/>
      <c r="C1" s="33"/>
      <c r="D1" s="215" t="s">
        <v>98</v>
      </c>
      <c r="E1" s="215"/>
      <c r="F1" s="215"/>
      <c r="G1" s="34"/>
      <c r="H1" s="34"/>
      <c r="I1" s="34"/>
      <c r="J1" s="34"/>
      <c r="K1" s="34"/>
      <c r="L1" s="34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33"/>
      <c r="GD1" s="33"/>
      <c r="GE1" s="33"/>
      <c r="GF1" s="33"/>
      <c r="GG1" s="33"/>
      <c r="GH1" s="33"/>
      <c r="GI1" s="33"/>
      <c r="GJ1" s="33"/>
      <c r="GK1" s="33"/>
      <c r="GL1" s="33"/>
      <c r="GM1" s="33"/>
      <c r="GN1" s="33"/>
      <c r="GO1" s="33"/>
      <c r="GP1" s="33"/>
      <c r="GQ1" s="33"/>
      <c r="GR1" s="33"/>
      <c r="GS1" s="33"/>
      <c r="GT1" s="33"/>
      <c r="GU1" s="33"/>
      <c r="GV1" s="33"/>
      <c r="GW1" s="33"/>
      <c r="GX1" s="33"/>
      <c r="GY1" s="33"/>
      <c r="GZ1" s="33"/>
      <c r="HA1" s="33"/>
      <c r="HB1" s="33"/>
      <c r="HC1" s="33"/>
      <c r="HD1" s="33"/>
      <c r="HE1" s="33"/>
      <c r="HF1" s="33"/>
      <c r="HG1" s="33"/>
      <c r="HH1" s="33"/>
      <c r="HI1" s="33"/>
      <c r="HJ1" s="33"/>
      <c r="HK1" s="33"/>
      <c r="HL1" s="33"/>
      <c r="HM1" s="33"/>
      <c r="HN1" s="33"/>
      <c r="HO1" s="33"/>
      <c r="HP1" s="33"/>
      <c r="HQ1" s="33"/>
      <c r="HR1" s="33"/>
      <c r="HS1" s="33"/>
      <c r="HT1" s="33"/>
      <c r="HU1" s="33"/>
      <c r="HV1" s="33"/>
      <c r="HW1" s="33"/>
      <c r="HX1" s="33"/>
      <c r="HY1" s="33"/>
      <c r="HZ1" s="33"/>
      <c r="IA1" s="33"/>
      <c r="IB1" s="33"/>
      <c r="IC1" s="33"/>
      <c r="ID1" s="33"/>
      <c r="IE1" s="33"/>
      <c r="IF1" s="33"/>
      <c r="IG1" s="33"/>
      <c r="IH1" s="33"/>
      <c r="II1" s="33"/>
      <c r="IJ1" s="33"/>
      <c r="IK1" s="33"/>
      <c r="IL1" s="33"/>
      <c r="IM1" s="33"/>
      <c r="IN1" s="33"/>
      <c r="IO1" s="33"/>
      <c r="IP1" s="33"/>
      <c r="IQ1" s="33"/>
      <c r="IR1" s="33"/>
      <c r="IS1" s="33"/>
      <c r="IT1" s="33"/>
      <c r="IU1" s="33"/>
      <c r="IV1" s="33"/>
      <c r="IW1" s="33"/>
    </row>
    <row r="2" spans="1:257" x14ac:dyDescent="0.25">
      <c r="A2" s="33"/>
      <c r="B2" s="33"/>
      <c r="C2" s="33"/>
      <c r="D2" s="215" t="s">
        <v>99</v>
      </c>
      <c r="E2" s="215"/>
      <c r="F2" s="215"/>
      <c r="G2" s="34"/>
      <c r="H2" s="34"/>
      <c r="I2" s="34"/>
      <c r="J2" s="34"/>
      <c r="K2" s="34"/>
      <c r="L2" s="34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  <c r="FC2" s="33"/>
      <c r="FD2" s="33"/>
      <c r="FE2" s="33"/>
      <c r="FF2" s="33"/>
      <c r="FG2" s="33"/>
      <c r="FH2" s="33"/>
      <c r="FI2" s="33"/>
      <c r="FJ2" s="33"/>
      <c r="FK2" s="33"/>
      <c r="FL2" s="33"/>
      <c r="FM2" s="33"/>
      <c r="FN2" s="33"/>
      <c r="FO2" s="33"/>
      <c r="FP2" s="33"/>
      <c r="FQ2" s="33"/>
      <c r="FR2" s="33"/>
      <c r="FS2" s="33"/>
      <c r="FT2" s="33"/>
      <c r="FU2" s="33"/>
      <c r="FV2" s="33"/>
      <c r="FW2" s="33"/>
      <c r="FX2" s="33"/>
      <c r="FY2" s="33"/>
      <c r="FZ2" s="33"/>
      <c r="GA2" s="33"/>
      <c r="GB2" s="33"/>
      <c r="GC2" s="33"/>
      <c r="GD2" s="33"/>
      <c r="GE2" s="33"/>
      <c r="GF2" s="33"/>
      <c r="GG2" s="33"/>
      <c r="GH2" s="33"/>
      <c r="GI2" s="33"/>
      <c r="GJ2" s="33"/>
      <c r="GK2" s="33"/>
      <c r="GL2" s="33"/>
      <c r="GM2" s="33"/>
      <c r="GN2" s="33"/>
      <c r="GO2" s="33"/>
      <c r="GP2" s="33"/>
      <c r="GQ2" s="33"/>
      <c r="GR2" s="33"/>
      <c r="GS2" s="33"/>
      <c r="GT2" s="33"/>
      <c r="GU2" s="33"/>
      <c r="GV2" s="33"/>
      <c r="GW2" s="33"/>
      <c r="GX2" s="33"/>
      <c r="GY2" s="33"/>
      <c r="GZ2" s="33"/>
      <c r="HA2" s="33"/>
      <c r="HB2" s="33"/>
      <c r="HC2" s="33"/>
      <c r="HD2" s="33"/>
      <c r="HE2" s="33"/>
      <c r="HF2" s="33"/>
      <c r="HG2" s="33"/>
      <c r="HH2" s="33"/>
      <c r="HI2" s="33"/>
      <c r="HJ2" s="33"/>
      <c r="HK2" s="33"/>
      <c r="HL2" s="33"/>
      <c r="HM2" s="33"/>
      <c r="HN2" s="33"/>
      <c r="HO2" s="33"/>
      <c r="HP2" s="33"/>
      <c r="HQ2" s="33"/>
      <c r="HR2" s="33"/>
      <c r="HS2" s="33"/>
      <c r="HT2" s="33"/>
      <c r="HU2" s="33"/>
      <c r="HV2" s="33"/>
      <c r="HW2" s="33"/>
      <c r="HX2" s="33"/>
      <c r="HY2" s="33"/>
      <c r="HZ2" s="33"/>
      <c r="IA2" s="33"/>
      <c r="IB2" s="33"/>
      <c r="IC2" s="33"/>
      <c r="ID2" s="33"/>
      <c r="IE2" s="33"/>
      <c r="IF2" s="33"/>
      <c r="IG2" s="33"/>
      <c r="IH2" s="33"/>
      <c r="II2" s="33"/>
      <c r="IJ2" s="33"/>
      <c r="IK2" s="33"/>
      <c r="IL2" s="33"/>
      <c r="IM2" s="33"/>
      <c r="IN2" s="33"/>
      <c r="IO2" s="33"/>
      <c r="IP2" s="33"/>
      <c r="IQ2" s="33"/>
      <c r="IR2" s="33"/>
      <c r="IS2" s="33"/>
      <c r="IT2" s="33"/>
      <c r="IU2" s="33"/>
      <c r="IV2" s="33"/>
      <c r="IW2" s="33"/>
    </row>
    <row r="3" spans="1:257" x14ac:dyDescent="0.25">
      <c r="A3" s="33"/>
      <c r="B3" s="33"/>
      <c r="C3" s="33"/>
      <c r="D3" s="215" t="s">
        <v>100</v>
      </c>
      <c r="E3" s="215"/>
      <c r="F3" s="215"/>
      <c r="G3" s="34"/>
      <c r="H3" s="34"/>
      <c r="I3" s="34"/>
      <c r="J3" s="34"/>
      <c r="K3" s="34"/>
      <c r="L3" s="34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  <c r="FL3" s="33"/>
      <c r="FM3" s="33"/>
      <c r="FN3" s="33"/>
      <c r="FO3" s="33"/>
      <c r="FP3" s="33"/>
      <c r="FQ3" s="33"/>
      <c r="FR3" s="33"/>
      <c r="FS3" s="33"/>
      <c r="FT3" s="33"/>
      <c r="FU3" s="33"/>
      <c r="FV3" s="33"/>
      <c r="FW3" s="33"/>
      <c r="FX3" s="33"/>
      <c r="FY3" s="33"/>
      <c r="FZ3" s="33"/>
      <c r="GA3" s="33"/>
      <c r="GB3" s="33"/>
      <c r="GC3" s="33"/>
      <c r="GD3" s="33"/>
      <c r="GE3" s="33"/>
      <c r="GF3" s="33"/>
      <c r="GG3" s="33"/>
      <c r="GH3" s="33"/>
      <c r="GI3" s="33"/>
      <c r="GJ3" s="33"/>
      <c r="GK3" s="33"/>
      <c r="GL3" s="33"/>
      <c r="GM3" s="33"/>
      <c r="GN3" s="33"/>
      <c r="GO3" s="33"/>
      <c r="GP3" s="33"/>
      <c r="GQ3" s="33"/>
      <c r="GR3" s="33"/>
      <c r="GS3" s="33"/>
      <c r="GT3" s="33"/>
      <c r="GU3" s="33"/>
      <c r="GV3" s="33"/>
      <c r="GW3" s="33"/>
      <c r="GX3" s="33"/>
      <c r="GY3" s="33"/>
      <c r="GZ3" s="33"/>
      <c r="HA3" s="33"/>
      <c r="HB3" s="33"/>
      <c r="HC3" s="33"/>
      <c r="HD3" s="33"/>
      <c r="HE3" s="33"/>
      <c r="HF3" s="33"/>
      <c r="HG3" s="33"/>
      <c r="HH3" s="33"/>
      <c r="HI3" s="33"/>
      <c r="HJ3" s="33"/>
      <c r="HK3" s="33"/>
      <c r="HL3" s="33"/>
      <c r="HM3" s="33"/>
      <c r="HN3" s="33"/>
      <c r="HO3" s="33"/>
      <c r="HP3" s="33"/>
      <c r="HQ3" s="33"/>
      <c r="HR3" s="33"/>
      <c r="HS3" s="33"/>
      <c r="HT3" s="33"/>
      <c r="HU3" s="33"/>
      <c r="HV3" s="33"/>
      <c r="HW3" s="33"/>
      <c r="HX3" s="33"/>
      <c r="HY3" s="33"/>
      <c r="HZ3" s="33"/>
      <c r="IA3" s="33"/>
      <c r="IB3" s="33"/>
      <c r="IC3" s="33"/>
      <c r="ID3" s="33"/>
      <c r="IE3" s="33"/>
      <c r="IF3" s="33"/>
      <c r="IG3" s="33"/>
      <c r="IH3" s="33"/>
      <c r="II3" s="33"/>
      <c r="IJ3" s="33"/>
      <c r="IK3" s="33"/>
      <c r="IL3" s="33"/>
      <c r="IM3" s="33"/>
      <c r="IN3" s="33"/>
      <c r="IO3" s="33"/>
      <c r="IP3" s="33"/>
      <c r="IQ3" s="33"/>
      <c r="IR3" s="33"/>
      <c r="IS3" s="33"/>
      <c r="IT3" s="33"/>
      <c r="IU3" s="33"/>
      <c r="IV3" s="33"/>
      <c r="IW3" s="33"/>
    </row>
    <row r="5" spans="1:257" x14ac:dyDescent="0.25">
      <c r="A5" s="33"/>
      <c r="B5" s="33"/>
      <c r="C5" s="33"/>
      <c r="D5" s="33"/>
      <c r="E5" s="36" t="s">
        <v>1</v>
      </c>
      <c r="F5" s="37">
        <v>322001</v>
      </c>
      <c r="G5" s="34"/>
      <c r="H5" s="34"/>
      <c r="I5" s="34"/>
      <c r="J5" s="34"/>
      <c r="K5" s="34"/>
      <c r="L5" s="34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</row>
    <row r="6" spans="1:257" ht="24.95" customHeight="1" x14ac:dyDescent="0.25">
      <c r="A6" s="216" t="s">
        <v>152</v>
      </c>
      <c r="B6" s="216"/>
      <c r="C6" s="216"/>
      <c r="D6" s="216"/>
      <c r="E6" s="36" t="s">
        <v>4</v>
      </c>
      <c r="F6" s="38">
        <v>16673706</v>
      </c>
      <c r="G6" s="34"/>
      <c r="H6" s="34"/>
      <c r="I6" s="34"/>
      <c r="J6" s="34"/>
      <c r="K6" s="34"/>
      <c r="L6" s="34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</row>
    <row r="7" spans="1:257" ht="24.95" customHeight="1" x14ac:dyDescent="0.25">
      <c r="A7" s="216"/>
      <c r="B7" s="216"/>
      <c r="C7" s="216"/>
      <c r="D7" s="216"/>
      <c r="E7" s="36"/>
      <c r="F7" s="39"/>
      <c r="G7" s="34"/>
      <c r="H7" s="34"/>
      <c r="I7" s="34"/>
      <c r="J7" s="34"/>
      <c r="K7" s="34"/>
      <c r="L7" s="34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33"/>
      <c r="HL7" s="33"/>
      <c r="HM7" s="33"/>
      <c r="HN7" s="33"/>
      <c r="HO7" s="33"/>
      <c r="HP7" s="33"/>
      <c r="HQ7" s="33"/>
      <c r="HR7" s="33"/>
      <c r="HS7" s="33"/>
      <c r="HT7" s="33"/>
      <c r="HU7" s="33"/>
      <c r="HV7" s="33"/>
      <c r="HW7" s="33"/>
      <c r="HX7" s="33"/>
      <c r="HY7" s="33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  <c r="IU7" s="33"/>
      <c r="IV7" s="33"/>
      <c r="IW7" s="33"/>
    </row>
    <row r="8" spans="1:257" ht="24.95" customHeight="1" x14ac:dyDescent="0.25">
      <c r="A8" s="216" t="s">
        <v>153</v>
      </c>
      <c r="B8" s="216"/>
      <c r="C8" s="216"/>
      <c r="D8" s="216"/>
      <c r="E8" s="40" t="s">
        <v>4</v>
      </c>
      <c r="F8" s="156">
        <v>58306175</v>
      </c>
      <c r="G8" s="34"/>
      <c r="H8" s="34"/>
      <c r="I8" s="34"/>
      <c r="J8" s="34"/>
      <c r="K8" s="34"/>
      <c r="L8" s="34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33"/>
      <c r="HL8" s="33"/>
      <c r="HM8" s="33"/>
      <c r="HN8" s="33"/>
      <c r="HO8" s="33"/>
      <c r="HP8" s="33"/>
      <c r="HQ8" s="33"/>
      <c r="HR8" s="33"/>
      <c r="HS8" s="33"/>
      <c r="HT8" s="33"/>
      <c r="HU8" s="33"/>
      <c r="HV8" s="33"/>
      <c r="HW8" s="33"/>
      <c r="HX8" s="33"/>
      <c r="HY8" s="33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  <c r="IU8" s="33"/>
      <c r="IV8" s="33"/>
      <c r="IW8" s="33"/>
    </row>
    <row r="9" spans="1:257" ht="27.75" customHeight="1" x14ac:dyDescent="0.25">
      <c r="A9" s="216"/>
      <c r="B9" s="216"/>
      <c r="C9" s="216"/>
      <c r="D9" s="216"/>
      <c r="E9" s="35"/>
      <c r="F9" s="158"/>
      <c r="G9" s="34"/>
      <c r="H9" s="34"/>
      <c r="I9" s="34"/>
      <c r="J9" s="34"/>
      <c r="K9" s="34"/>
      <c r="L9" s="34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  <c r="IU9" s="33"/>
      <c r="IV9" s="33"/>
      <c r="IW9" s="33"/>
    </row>
    <row r="10" spans="1:257" ht="30.75" customHeight="1" x14ac:dyDescent="0.25">
      <c r="A10" s="214" t="s">
        <v>102</v>
      </c>
      <c r="B10" s="214"/>
      <c r="C10" s="214"/>
      <c r="D10" s="214"/>
      <c r="E10" s="35"/>
      <c r="F10" s="158"/>
      <c r="G10" s="34"/>
      <c r="H10" s="34"/>
      <c r="I10" s="34"/>
      <c r="J10" s="34"/>
      <c r="K10" s="34"/>
      <c r="L10" s="34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  <c r="IW10" s="33"/>
    </row>
    <row r="11" spans="1:257" ht="24.95" customHeight="1" x14ac:dyDescent="0.25">
      <c r="A11" s="213" t="s">
        <v>104</v>
      </c>
      <c r="B11" s="213"/>
      <c r="C11" s="213"/>
      <c r="D11" s="213"/>
      <c r="E11" s="41" t="s">
        <v>101</v>
      </c>
      <c r="F11" s="157"/>
      <c r="G11" s="34"/>
      <c r="H11" s="34"/>
      <c r="I11" s="34"/>
      <c r="J11" s="34"/>
      <c r="K11" s="34"/>
      <c r="L11" s="34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</row>
    <row r="12" spans="1:257" ht="20.100000000000001" customHeight="1" x14ac:dyDescent="0.25">
      <c r="A12" s="42"/>
      <c r="B12" s="42"/>
      <c r="C12" s="42"/>
      <c r="D12" s="42"/>
      <c r="E12" s="44" t="s">
        <v>103</v>
      </c>
      <c r="F12" s="159" t="s">
        <v>136</v>
      </c>
      <c r="G12" s="34"/>
      <c r="H12" s="34"/>
      <c r="I12" s="34"/>
      <c r="J12" s="34"/>
      <c r="K12" s="34"/>
      <c r="L12" s="3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</row>
    <row r="13" spans="1:257" ht="20.100000000000001" customHeight="1" x14ac:dyDescent="0.25">
      <c r="A13" s="35"/>
      <c r="B13" s="35"/>
      <c r="C13" s="35"/>
      <c r="D13" s="35"/>
      <c r="E13" s="47" t="s">
        <v>17</v>
      </c>
      <c r="F13" s="45">
        <v>45782</v>
      </c>
      <c r="G13" s="34"/>
      <c r="H13" s="137" t="s">
        <v>138</v>
      </c>
      <c r="I13" s="139">
        <v>57170823</v>
      </c>
      <c r="J13" s="34"/>
      <c r="K13" s="34"/>
      <c r="L13" s="34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</row>
    <row r="14" spans="1:257" ht="20.100000000000001" customHeight="1" x14ac:dyDescent="0.25">
      <c r="A14" s="35"/>
      <c r="B14" s="35"/>
      <c r="C14" s="35"/>
      <c r="D14" s="35"/>
      <c r="E14" s="44" t="s">
        <v>85</v>
      </c>
      <c r="F14" s="160">
        <v>1</v>
      </c>
      <c r="G14" s="34"/>
      <c r="H14" s="138" t="s">
        <v>139</v>
      </c>
      <c r="I14" s="139">
        <v>186438245.33000001</v>
      </c>
      <c r="J14" s="34"/>
      <c r="K14" s="34"/>
      <c r="L14" s="34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</row>
    <row r="15" spans="1:257" ht="20.100000000000001" customHeight="1" x14ac:dyDescent="0.25">
      <c r="A15" s="46"/>
      <c r="B15" s="46"/>
      <c r="C15" s="46"/>
      <c r="D15" s="46"/>
      <c r="E15" s="47" t="s">
        <v>17</v>
      </c>
      <c r="F15" s="48">
        <v>46009</v>
      </c>
      <c r="G15" s="34"/>
      <c r="H15" s="34"/>
      <c r="I15" s="140">
        <f>I13/I14</f>
        <v>0.30659999999999998</v>
      </c>
      <c r="J15" s="34"/>
      <c r="K15" s="34"/>
      <c r="L15" s="3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</row>
    <row r="16" spans="1:257" ht="20.100000000000001" customHeight="1" x14ac:dyDescent="0.25">
      <c r="A16" s="46"/>
      <c r="B16" s="46"/>
      <c r="C16" s="46"/>
      <c r="D16" s="46"/>
      <c r="E16" s="44" t="s">
        <v>85</v>
      </c>
      <c r="F16" s="160" t="s">
        <v>48</v>
      </c>
      <c r="G16" s="34"/>
      <c r="H16" s="34"/>
      <c r="I16" s="34"/>
      <c r="J16" s="34"/>
      <c r="K16" s="34"/>
      <c r="L16" s="34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</row>
    <row r="17" spans="1:257" ht="20.100000000000001" customHeight="1" x14ac:dyDescent="0.25">
      <c r="A17" s="46"/>
      <c r="B17" s="46"/>
      <c r="C17" s="46"/>
      <c r="D17" s="46"/>
      <c r="E17" s="47" t="s">
        <v>17</v>
      </c>
      <c r="F17" s="48" t="s">
        <v>142</v>
      </c>
      <c r="G17" s="34"/>
      <c r="H17" s="34"/>
      <c r="I17" s="140"/>
      <c r="J17" s="34"/>
      <c r="K17" s="34"/>
      <c r="L17" s="34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</row>
    <row r="18" spans="1:257" ht="20.100000000000001" customHeight="1" x14ac:dyDescent="0.25">
      <c r="A18" s="46"/>
      <c r="B18" s="46"/>
      <c r="C18" s="46"/>
      <c r="D18" s="46"/>
      <c r="E18" s="49" t="s">
        <v>18</v>
      </c>
      <c r="F18" s="50"/>
      <c r="G18" s="34"/>
      <c r="H18" s="34"/>
      <c r="I18" s="34"/>
      <c r="J18" s="34"/>
      <c r="K18" s="34"/>
      <c r="L18" s="34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</row>
    <row r="19" spans="1:257" x14ac:dyDescent="0.25">
      <c r="A19" s="51"/>
      <c r="B19" s="51"/>
      <c r="C19" s="51"/>
      <c r="D19" s="51"/>
      <c r="E19" s="51"/>
      <c r="F19" s="51"/>
      <c r="G19" s="52"/>
    </row>
    <row r="20" spans="1:257" x14ac:dyDescent="0.25">
      <c r="A20" s="54"/>
      <c r="B20" s="54"/>
      <c r="C20" s="205" t="s">
        <v>19</v>
      </c>
      <c r="D20" s="205" t="s">
        <v>20</v>
      </c>
      <c r="E20" s="205" t="s">
        <v>21</v>
      </c>
      <c r="F20" s="205"/>
      <c r="G20" s="34"/>
      <c r="H20" s="34"/>
      <c r="I20" s="34"/>
      <c r="J20" s="34"/>
      <c r="K20" s="34"/>
      <c r="L20" s="34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</row>
    <row r="21" spans="1:257" x14ac:dyDescent="0.25">
      <c r="A21" s="54"/>
      <c r="B21" s="54"/>
      <c r="C21" s="205"/>
      <c r="D21" s="205"/>
      <c r="E21" s="55" t="s">
        <v>22</v>
      </c>
      <c r="F21" s="55" t="s">
        <v>23</v>
      </c>
      <c r="G21" s="34"/>
      <c r="H21" s="34"/>
      <c r="I21" s="34"/>
      <c r="J21" s="34"/>
      <c r="K21" s="34"/>
      <c r="L21" s="34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</row>
    <row r="22" spans="1:257" ht="18.75" customHeight="1" x14ac:dyDescent="0.25">
      <c r="A22" s="33"/>
      <c r="C22" s="37">
        <v>3</v>
      </c>
      <c r="D22" s="56" t="str">
        <f>F22</f>
        <v>19.03.2026</v>
      </c>
      <c r="E22" s="57">
        <v>46067</v>
      </c>
      <c r="F22" s="58" t="s">
        <v>156</v>
      </c>
      <c r="G22" s="34"/>
      <c r="H22" s="34"/>
      <c r="I22" s="34"/>
      <c r="J22" s="34"/>
      <c r="K22" s="34"/>
      <c r="L22" s="34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</row>
    <row r="23" spans="1:257" ht="23.25" customHeight="1" x14ac:dyDescent="0.25">
      <c r="A23" s="206" t="s">
        <v>105</v>
      </c>
      <c r="B23" s="206"/>
      <c r="C23" s="206"/>
      <c r="D23" s="206"/>
      <c r="E23" s="206"/>
      <c r="F23" s="206"/>
      <c r="G23" s="34"/>
      <c r="H23" s="34"/>
      <c r="I23" s="34"/>
      <c r="J23" s="34"/>
      <c r="K23" s="34"/>
      <c r="L23" s="34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</row>
    <row r="24" spans="1:257" ht="18.75" x14ac:dyDescent="0.25">
      <c r="A24" s="207" t="s">
        <v>106</v>
      </c>
      <c r="B24" s="207"/>
      <c r="C24" s="207"/>
      <c r="D24" s="207"/>
      <c r="E24" s="207"/>
      <c r="F24" s="207"/>
      <c r="G24" s="34"/>
      <c r="H24" s="34"/>
      <c r="I24" s="34"/>
      <c r="J24" s="34"/>
      <c r="K24" s="34"/>
      <c r="L24" s="34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</row>
    <row r="25" spans="1:257" x14ac:dyDescent="0.25">
      <c r="A25" s="33"/>
      <c r="C25" s="33"/>
      <c r="D25" s="33"/>
      <c r="E25" s="33"/>
      <c r="F25" s="33"/>
      <c r="G25" s="34"/>
      <c r="H25" s="34"/>
      <c r="I25" s="34"/>
      <c r="J25" s="34"/>
      <c r="K25" s="34"/>
      <c r="L25" s="34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</row>
    <row r="26" spans="1:257" ht="15.75" customHeight="1" x14ac:dyDescent="0.25">
      <c r="A26" s="208" t="s">
        <v>107</v>
      </c>
      <c r="B26" s="208" t="s">
        <v>108</v>
      </c>
      <c r="C26" s="209" t="s">
        <v>109</v>
      </c>
      <c r="D26" s="210"/>
      <c r="E26" s="210"/>
      <c r="F26" s="211"/>
      <c r="G26" s="34"/>
      <c r="H26" s="155">
        <v>2025</v>
      </c>
      <c r="I26" s="202">
        <v>2026</v>
      </c>
      <c r="J26" s="203"/>
      <c r="K26" s="204"/>
      <c r="L26" s="149"/>
      <c r="M26" s="149"/>
      <c r="N26" s="149"/>
      <c r="O26" s="150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</row>
    <row r="27" spans="1:257" ht="49.5" customHeight="1" x14ac:dyDescent="0.25">
      <c r="A27" s="208"/>
      <c r="B27" s="208"/>
      <c r="C27" s="59" t="s">
        <v>0</v>
      </c>
      <c r="D27" s="60" t="s">
        <v>110</v>
      </c>
      <c r="E27" s="61" t="s">
        <v>111</v>
      </c>
      <c r="F27" s="61" t="s">
        <v>112</v>
      </c>
      <c r="G27" s="62"/>
      <c r="H27" s="63" t="s">
        <v>113</v>
      </c>
      <c r="I27" s="63" t="s">
        <v>150</v>
      </c>
      <c r="J27" s="63" t="s">
        <v>185</v>
      </c>
      <c r="K27" s="63"/>
      <c r="L27" s="63" t="s">
        <v>114</v>
      </c>
      <c r="M27" s="63"/>
      <c r="N27" s="63"/>
      <c r="O27" s="6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</row>
    <row r="28" spans="1:257" x14ac:dyDescent="0.25">
      <c r="A28" s="64">
        <v>1</v>
      </c>
      <c r="B28" s="64">
        <v>2</v>
      </c>
      <c r="C28" s="65">
        <v>3</v>
      </c>
      <c r="D28" s="64">
        <v>4</v>
      </c>
      <c r="E28" s="64">
        <v>5</v>
      </c>
      <c r="F28" s="64">
        <v>6</v>
      </c>
      <c r="G28" s="34"/>
      <c r="H28" s="66"/>
      <c r="I28" s="66"/>
      <c r="J28" s="66"/>
      <c r="K28" s="66"/>
      <c r="L28" s="66"/>
      <c r="M28" s="66"/>
      <c r="N28" s="66"/>
      <c r="O28" s="66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</row>
    <row r="29" spans="1:257" ht="31.5" x14ac:dyDescent="0.25">
      <c r="A29" s="64"/>
      <c r="B29" s="67" t="s">
        <v>115</v>
      </c>
      <c r="C29" s="68"/>
      <c r="D29" s="69">
        <f>D31</f>
        <v>19294563.109999999</v>
      </c>
      <c r="E29" s="70">
        <f>E31</f>
        <v>15535861.51</v>
      </c>
      <c r="F29" s="71">
        <f>F31</f>
        <v>8849649.8300000001</v>
      </c>
      <c r="G29" s="72"/>
      <c r="H29" s="73"/>
      <c r="I29" s="73"/>
      <c r="J29" s="73"/>
      <c r="K29" s="73"/>
      <c r="L29" s="73"/>
      <c r="M29" s="73"/>
      <c r="N29" s="73"/>
      <c r="O29" s="7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</row>
    <row r="30" spans="1:257" ht="25.5" customHeight="1" x14ac:dyDescent="0.25">
      <c r="A30" s="64"/>
      <c r="B30" s="74" t="s">
        <v>116</v>
      </c>
      <c r="C30" s="75"/>
      <c r="D30" s="76"/>
      <c r="E30" s="77"/>
      <c r="F30" s="78"/>
      <c r="G30" s="72"/>
      <c r="H30" s="73"/>
      <c r="I30" s="73"/>
      <c r="J30" s="73"/>
      <c r="K30" s="73"/>
      <c r="L30" s="73"/>
      <c r="M30" s="73"/>
      <c r="N30" s="73"/>
      <c r="O30" s="7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</row>
    <row r="31" spans="1:257" ht="48" customHeight="1" x14ac:dyDescent="0.25">
      <c r="A31" s="79">
        <v>1</v>
      </c>
      <c r="B31" s="87" t="s">
        <v>117</v>
      </c>
      <c r="C31" s="80"/>
      <c r="D31" s="81">
        <f>H31+I31+J31</f>
        <v>19294563.109999999</v>
      </c>
      <c r="E31" s="82">
        <f>I31+J31</f>
        <v>15535861.51</v>
      </c>
      <c r="F31" s="83">
        <f>J31</f>
        <v>8849649.8300000001</v>
      </c>
      <c r="G31" s="72"/>
      <c r="H31" s="84">
        <v>3758701.6</v>
      </c>
      <c r="I31" s="84">
        <v>6686211.6799999997</v>
      </c>
      <c r="J31" s="84">
        <f>'кс-2 №3 К-Ш'!K82</f>
        <v>8849649.8300000001</v>
      </c>
      <c r="K31" s="84"/>
      <c r="L31" s="84">
        <f>SUM(H31:K31)</f>
        <v>19294563.109999999</v>
      </c>
      <c r="M31" s="73"/>
      <c r="N31" s="73"/>
      <c r="O31" s="7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</row>
    <row r="32" spans="1:257" ht="22.5" hidden="1" customHeight="1" x14ac:dyDescent="0.25">
      <c r="A32" s="79"/>
      <c r="B32" s="85" t="s">
        <v>118</v>
      </c>
      <c r="C32" s="86"/>
      <c r="D32" s="87"/>
      <c r="E32" s="82"/>
      <c r="F32" s="83"/>
      <c r="G32" s="72"/>
      <c r="H32" s="84"/>
      <c r="I32" s="84"/>
      <c r="J32" s="84"/>
      <c r="K32" s="84"/>
      <c r="L32" s="84"/>
      <c r="M32" s="73"/>
      <c r="N32" s="73"/>
      <c r="O32" s="7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</row>
    <row r="33" spans="1:257" ht="28.5" hidden="1" customHeight="1" x14ac:dyDescent="0.25">
      <c r="A33" s="79"/>
      <c r="B33" s="88" t="s">
        <v>119</v>
      </c>
      <c r="C33" s="89"/>
      <c r="D33" s="90">
        <f>E33</f>
        <v>3306085</v>
      </c>
      <c r="E33" s="91">
        <f>L33</f>
        <v>3306085</v>
      </c>
      <c r="F33" s="92">
        <f>E33</f>
        <v>3306085</v>
      </c>
      <c r="G33" s="72"/>
      <c r="H33" s="93">
        <f>3758701.6-H34-H35</f>
        <v>3306085</v>
      </c>
      <c r="I33" s="84"/>
      <c r="J33" s="84"/>
      <c r="K33" s="84"/>
      <c r="L33" s="84">
        <f>SUM(H33:K33)</f>
        <v>3306085</v>
      </c>
      <c r="M33" s="73"/>
      <c r="N33" s="73"/>
      <c r="O33" s="7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</row>
    <row r="34" spans="1:257" ht="28.5" hidden="1" customHeight="1" x14ac:dyDescent="0.25">
      <c r="A34" s="79"/>
      <c r="B34" s="85" t="s">
        <v>120</v>
      </c>
      <c r="C34" s="89"/>
      <c r="D34" s="90">
        <f>E34</f>
        <v>84463.85</v>
      </c>
      <c r="E34" s="91">
        <f>L34</f>
        <v>84463.85</v>
      </c>
      <c r="F34" s="92">
        <f>E34</f>
        <v>84463.85</v>
      </c>
      <c r="G34" s="72"/>
      <c r="H34" s="94">
        <f>(12794119-12702247.55)*1.033*0.89</f>
        <v>84463.85</v>
      </c>
      <c r="I34" s="84"/>
      <c r="J34" s="84"/>
      <c r="K34" s="84"/>
      <c r="L34" s="84">
        <f t="shared" ref="L34:L36" si="0">SUM(H34:K34)</f>
        <v>84463.85</v>
      </c>
      <c r="M34" s="73"/>
      <c r="N34" s="73"/>
      <c r="O34" s="7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</row>
    <row r="35" spans="1:257" ht="28.5" hidden="1" customHeight="1" x14ac:dyDescent="0.25">
      <c r="A35" s="79"/>
      <c r="B35" s="85" t="s">
        <v>121</v>
      </c>
      <c r="C35" s="89"/>
      <c r="D35" s="90">
        <f>E35</f>
        <v>368152.75</v>
      </c>
      <c r="E35" s="91">
        <f>L35</f>
        <v>368152.75</v>
      </c>
      <c r="F35" s="92">
        <f>E35</f>
        <v>368152.75</v>
      </c>
      <c r="G35" s="72"/>
      <c r="H35" s="95">
        <f>332564.21*1.033*1.20409902725*0.89</f>
        <v>368152.75</v>
      </c>
      <c r="I35" s="84"/>
      <c r="J35" s="84"/>
      <c r="K35" s="84"/>
      <c r="L35" s="84">
        <f t="shared" si="0"/>
        <v>368152.75</v>
      </c>
      <c r="M35" s="73"/>
      <c r="N35" s="73"/>
      <c r="O35" s="7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</row>
    <row r="36" spans="1:257" ht="34.5" hidden="1" customHeight="1" x14ac:dyDescent="0.25">
      <c r="A36" s="79"/>
      <c r="B36" s="85" t="s">
        <v>122</v>
      </c>
      <c r="C36" s="96"/>
      <c r="D36" s="97">
        <f>E36</f>
        <v>12702247.550000001</v>
      </c>
      <c r="E36" s="98">
        <f>F36</f>
        <v>12702247.550000001</v>
      </c>
      <c r="F36" s="99">
        <f>H36</f>
        <v>12702247.550000001</v>
      </c>
      <c r="G36" s="72"/>
      <c r="H36" s="100">
        <v>12702247.550000001</v>
      </c>
      <c r="I36" s="101"/>
      <c r="J36" s="101"/>
      <c r="K36" s="101"/>
      <c r="L36" s="101">
        <f t="shared" si="0"/>
        <v>12702247.550000001</v>
      </c>
      <c r="M36" s="73"/>
      <c r="N36" s="73"/>
      <c r="O36" s="7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  <c r="FW36" s="33"/>
      <c r="FX36" s="33"/>
      <c r="FY36" s="33"/>
      <c r="FZ36" s="33"/>
      <c r="GA36" s="33"/>
      <c r="GB36" s="33"/>
      <c r="GC36" s="33"/>
      <c r="GD36" s="33"/>
      <c r="GE36" s="33"/>
      <c r="GF36" s="33"/>
      <c r="GG36" s="33"/>
      <c r="GH36" s="33"/>
      <c r="GI36" s="33"/>
      <c r="GJ36" s="33"/>
      <c r="GK36" s="33"/>
      <c r="GL36" s="33"/>
      <c r="GM36" s="33"/>
      <c r="GN36" s="33"/>
      <c r="GO36" s="33"/>
      <c r="GP36" s="33"/>
      <c r="GQ36" s="33"/>
      <c r="GR36" s="33"/>
      <c r="GS36" s="33"/>
      <c r="GT36" s="33"/>
      <c r="GU36" s="33"/>
      <c r="GV36" s="33"/>
      <c r="GW36" s="33"/>
      <c r="GX36" s="33"/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  <c r="HK36" s="33"/>
      <c r="HL36" s="33"/>
      <c r="HM36" s="33"/>
      <c r="HN36" s="33"/>
      <c r="HO36" s="33"/>
      <c r="HP36" s="33"/>
      <c r="HQ36" s="33"/>
      <c r="HR36" s="33"/>
      <c r="HS36" s="33"/>
      <c r="HT36" s="33"/>
      <c r="HU36" s="33"/>
      <c r="HV36" s="33"/>
      <c r="HW36" s="33"/>
      <c r="HX36" s="33"/>
      <c r="HY36" s="33"/>
      <c r="HZ36" s="33"/>
      <c r="IA36" s="33"/>
      <c r="IB36" s="33"/>
      <c r="IC36" s="33"/>
      <c r="ID36" s="33"/>
      <c r="IE36" s="33"/>
      <c r="IF36" s="33"/>
      <c r="IG36" s="33"/>
      <c r="IH36" s="33"/>
      <c r="II36" s="33"/>
      <c r="IJ36" s="33"/>
      <c r="IK36" s="33"/>
      <c r="IL36" s="33"/>
      <c r="IM36" s="33"/>
      <c r="IN36" s="33"/>
      <c r="IO36" s="33"/>
      <c r="IP36" s="33"/>
      <c r="IQ36" s="33"/>
      <c r="IR36" s="33"/>
      <c r="IS36" s="33"/>
      <c r="IT36" s="33"/>
      <c r="IU36" s="33"/>
      <c r="IV36" s="33"/>
      <c r="IW36" s="33"/>
    </row>
    <row r="37" spans="1:257" ht="24.75" customHeight="1" x14ac:dyDescent="0.25">
      <c r="A37" s="102"/>
      <c r="B37" s="103"/>
      <c r="C37" s="104"/>
      <c r="D37" s="105"/>
      <c r="E37" s="106" t="s">
        <v>123</v>
      </c>
      <c r="F37" s="71">
        <f>F31</f>
        <v>8849649.8300000001</v>
      </c>
      <c r="G37" s="72"/>
      <c r="H37" s="72"/>
      <c r="I37" s="72"/>
      <c r="J37" s="72"/>
      <c r="K37" s="72"/>
      <c r="L37" s="72"/>
      <c r="M37" s="107"/>
      <c r="N37" s="107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</row>
    <row r="38" spans="1:257" ht="24" customHeight="1" x14ac:dyDescent="0.25">
      <c r="A38" s="102"/>
      <c r="B38" s="108"/>
      <c r="C38" s="104"/>
      <c r="D38" s="105"/>
      <c r="E38" s="36" t="s">
        <v>151</v>
      </c>
      <c r="F38" s="109">
        <f>F37*0.22</f>
        <v>1946922.96</v>
      </c>
      <c r="G38" s="72"/>
      <c r="H38" s="72"/>
      <c r="I38" s="72"/>
      <c r="J38" s="72"/>
      <c r="K38" s="72"/>
      <c r="L38" s="72"/>
      <c r="M38" s="107"/>
      <c r="N38" s="107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</row>
    <row r="39" spans="1:257" ht="23.25" customHeight="1" x14ac:dyDescent="0.25">
      <c r="E39" s="106" t="s">
        <v>124</v>
      </c>
      <c r="F39" s="71">
        <f>F37+F38</f>
        <v>10796572.789999999</v>
      </c>
      <c r="G39" s="110">
        <f>'кс-2 №3 К-Ш'!K82*1.22</f>
        <v>10796572.789999999</v>
      </c>
      <c r="H39" s="111"/>
      <c r="I39" s="72"/>
      <c r="J39" s="111"/>
      <c r="K39" s="111"/>
      <c r="L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</row>
    <row r="40" spans="1:257" ht="23.25" customHeight="1" x14ac:dyDescent="0.25">
      <c r="E40" s="151" t="s">
        <v>140</v>
      </c>
      <c r="F40" s="152">
        <f>F39*0.3066</f>
        <v>3310229.22</v>
      </c>
      <c r="G40" s="72">
        <f>F39-G39</f>
        <v>0</v>
      </c>
      <c r="H40" s="112"/>
      <c r="I40" s="161"/>
      <c r="J40" s="111"/>
      <c r="K40" s="111"/>
      <c r="L40" s="34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</row>
    <row r="41" spans="1:257" ht="24" customHeight="1" x14ac:dyDescent="0.25">
      <c r="A41" s="102"/>
      <c r="B41" s="108"/>
      <c r="C41" s="104"/>
      <c r="D41" s="105"/>
      <c r="E41" s="153" t="s">
        <v>125</v>
      </c>
      <c r="F41" s="154">
        <f>F39*10%</f>
        <v>1079657.28</v>
      </c>
      <c r="G41" s="72"/>
      <c r="H41" s="72"/>
      <c r="I41" s="72"/>
      <c r="J41" s="72"/>
      <c r="K41" s="72"/>
      <c r="L41" s="72"/>
      <c r="M41" s="107"/>
      <c r="N41" s="107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</row>
    <row r="42" spans="1:257" ht="23.25" customHeight="1" x14ac:dyDescent="0.25">
      <c r="E42" s="113" t="s">
        <v>124</v>
      </c>
      <c r="F42" s="83">
        <f>F39-F40-F41</f>
        <v>6406686.29</v>
      </c>
      <c r="G42" s="110"/>
      <c r="H42" s="112"/>
      <c r="I42" s="112"/>
      <c r="J42" s="112"/>
      <c r="K42" s="112"/>
      <c r="L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</row>
    <row r="43" spans="1:257" ht="22.5" customHeight="1" x14ac:dyDescent="0.25">
      <c r="F43" s="114"/>
      <c r="G43" s="34"/>
      <c r="J43" s="34"/>
      <c r="K43" s="34"/>
      <c r="L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</row>
    <row r="44" spans="1:257" ht="13.5" customHeight="1" x14ac:dyDescent="0.25">
      <c r="F44" s="114"/>
      <c r="G44" s="34"/>
      <c r="I44" s="115"/>
      <c r="J44" s="34"/>
      <c r="K44" s="34"/>
      <c r="L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</row>
    <row r="45" spans="1:257" s="119" customFormat="1" x14ac:dyDescent="0.25">
      <c r="A45" s="104" t="s">
        <v>131</v>
      </c>
      <c r="B45" s="43"/>
      <c r="C45" s="43"/>
      <c r="D45" s="43"/>
      <c r="E45" s="43"/>
      <c r="F45" s="114"/>
      <c r="G45" s="116"/>
      <c r="H45" s="117"/>
      <c r="I45" s="115"/>
      <c r="J45" s="118"/>
      <c r="K45" s="118"/>
      <c r="L45" s="116"/>
    </row>
    <row r="46" spans="1:257" s="43" customFormat="1" ht="31.5" x14ac:dyDescent="0.25">
      <c r="A46" s="120"/>
      <c r="B46" s="121" t="s">
        <v>93</v>
      </c>
      <c r="C46" s="120"/>
      <c r="D46" s="120"/>
      <c r="E46" s="122" t="s">
        <v>134</v>
      </c>
      <c r="G46" s="123"/>
      <c r="H46" s="117"/>
      <c r="I46" s="124"/>
      <c r="J46" s="118"/>
      <c r="K46" s="118"/>
      <c r="L46" s="125"/>
      <c r="M46" s="126"/>
      <c r="N46" s="127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8"/>
      <c r="DU46" s="128"/>
      <c r="DV46" s="128"/>
      <c r="DW46" s="128"/>
      <c r="DX46" s="128"/>
      <c r="DY46" s="128"/>
      <c r="DZ46" s="128"/>
      <c r="EA46" s="128"/>
      <c r="EB46" s="128"/>
      <c r="EC46" s="128"/>
      <c r="ED46" s="128"/>
      <c r="EE46" s="128"/>
      <c r="EF46" s="128"/>
      <c r="EG46" s="128"/>
      <c r="EH46" s="128"/>
      <c r="EI46" s="128"/>
      <c r="EJ46" s="128"/>
      <c r="EK46" s="128"/>
      <c r="EL46" s="128"/>
      <c r="EM46" s="128"/>
      <c r="EN46" s="128"/>
      <c r="EO46" s="128"/>
      <c r="EP46" s="128"/>
      <c r="EQ46" s="128"/>
      <c r="ER46" s="128"/>
      <c r="ES46" s="128"/>
      <c r="ET46" s="128"/>
      <c r="EU46" s="128"/>
      <c r="EV46" s="128"/>
      <c r="EW46" s="128"/>
      <c r="EX46" s="128"/>
      <c r="EY46" s="128"/>
      <c r="EZ46" s="128"/>
      <c r="FA46" s="128"/>
      <c r="FB46" s="128"/>
      <c r="FC46" s="128"/>
      <c r="FD46" s="128"/>
      <c r="FE46" s="128"/>
      <c r="FF46" s="128"/>
      <c r="FG46" s="128"/>
      <c r="FH46" s="128"/>
      <c r="FI46" s="128"/>
      <c r="FJ46" s="128"/>
      <c r="FK46" s="128"/>
      <c r="FL46" s="128"/>
      <c r="FM46" s="128"/>
      <c r="FN46" s="128"/>
      <c r="FO46" s="128"/>
      <c r="FP46" s="128"/>
      <c r="FQ46" s="128"/>
      <c r="FR46" s="128"/>
      <c r="FS46" s="128"/>
      <c r="FT46" s="128"/>
      <c r="FU46" s="128"/>
      <c r="FV46" s="128"/>
      <c r="FW46" s="128"/>
      <c r="FX46" s="128"/>
      <c r="FY46" s="128"/>
      <c r="FZ46" s="128"/>
      <c r="GA46" s="128"/>
      <c r="GB46" s="128"/>
      <c r="GC46" s="128"/>
      <c r="GD46" s="128"/>
      <c r="GE46" s="128"/>
      <c r="GF46" s="128"/>
      <c r="GG46" s="128"/>
      <c r="GH46" s="128"/>
      <c r="GI46" s="128"/>
      <c r="GJ46" s="128"/>
      <c r="GK46" s="128"/>
      <c r="GL46" s="128"/>
      <c r="GM46" s="128"/>
      <c r="GN46" s="128"/>
      <c r="GO46" s="128"/>
      <c r="GP46" s="128"/>
      <c r="GQ46" s="128"/>
      <c r="GR46" s="128"/>
      <c r="GS46" s="128"/>
      <c r="GT46" s="128"/>
      <c r="GU46" s="128"/>
      <c r="GV46" s="128"/>
      <c r="GW46" s="128"/>
      <c r="GX46" s="128"/>
      <c r="GY46" s="128"/>
      <c r="GZ46" s="128"/>
      <c r="HA46" s="128"/>
      <c r="HB46" s="128"/>
      <c r="HC46" s="128"/>
      <c r="HD46" s="128"/>
      <c r="HE46" s="128"/>
      <c r="HF46" s="128"/>
      <c r="HG46" s="128"/>
      <c r="HH46" s="128"/>
      <c r="HI46" s="128"/>
      <c r="HJ46" s="128"/>
      <c r="HK46" s="128"/>
      <c r="HL46" s="128"/>
      <c r="HM46" s="128"/>
      <c r="HN46" s="128"/>
      <c r="HO46" s="128"/>
      <c r="HP46" s="128"/>
      <c r="HQ46" s="128"/>
      <c r="HR46" s="128"/>
      <c r="HS46" s="128"/>
      <c r="HT46" s="128"/>
      <c r="HU46" s="128"/>
      <c r="HV46" s="128"/>
      <c r="HW46" s="128"/>
      <c r="HX46" s="128"/>
      <c r="HY46" s="128"/>
      <c r="HZ46" s="128"/>
      <c r="IA46" s="128"/>
      <c r="IB46" s="128"/>
      <c r="IC46" s="128"/>
      <c r="ID46" s="128"/>
      <c r="IE46" s="128"/>
      <c r="IF46" s="128"/>
      <c r="IG46" s="128"/>
      <c r="IH46" s="128"/>
      <c r="II46" s="128"/>
      <c r="IJ46" s="128"/>
      <c r="IK46" s="128"/>
      <c r="IL46" s="128"/>
      <c r="IM46" s="128"/>
      <c r="IN46" s="128"/>
      <c r="IO46" s="128"/>
      <c r="IP46" s="128"/>
      <c r="IQ46" s="128"/>
      <c r="IR46" s="128"/>
      <c r="IS46" s="128"/>
      <c r="IT46" s="128"/>
      <c r="IU46" s="128"/>
      <c r="IV46" s="128"/>
      <c r="IW46" s="128"/>
    </row>
    <row r="47" spans="1:257" s="129" customFormat="1" ht="12.75" x14ac:dyDescent="0.2">
      <c r="A47" s="129" t="s">
        <v>126</v>
      </c>
      <c r="B47" s="130" t="s">
        <v>127</v>
      </c>
      <c r="C47" s="212" t="s">
        <v>128</v>
      </c>
      <c r="D47" s="212"/>
      <c r="E47" s="130" t="s">
        <v>129</v>
      </c>
      <c r="G47" s="34"/>
      <c r="H47" s="131"/>
      <c r="I47" s="132"/>
      <c r="J47" s="132"/>
      <c r="K47" s="132"/>
      <c r="L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3"/>
      <c r="GW47" s="33"/>
      <c r="GX47" s="33"/>
      <c r="GY47" s="33"/>
      <c r="GZ47" s="33"/>
      <c r="HA47" s="33"/>
      <c r="HB47" s="33"/>
      <c r="HC47" s="33"/>
      <c r="HD47" s="33"/>
      <c r="HE47" s="33"/>
      <c r="HF47" s="33"/>
      <c r="HG47" s="33"/>
      <c r="HH47" s="33"/>
      <c r="HI47" s="33"/>
      <c r="HJ47" s="33"/>
      <c r="HK47" s="33"/>
      <c r="HL47" s="33"/>
      <c r="HM47" s="33"/>
      <c r="HN47" s="33"/>
      <c r="HO47" s="33"/>
      <c r="HP47" s="33"/>
      <c r="HQ47" s="33"/>
      <c r="HR47" s="33"/>
      <c r="HS47" s="33"/>
      <c r="HT47" s="33"/>
      <c r="HU47" s="33"/>
      <c r="HV47" s="33"/>
      <c r="HW47" s="33"/>
      <c r="HX47" s="33"/>
      <c r="HY47" s="33"/>
      <c r="HZ47" s="33"/>
      <c r="IA47" s="33"/>
      <c r="IB47" s="33"/>
      <c r="IC47" s="33"/>
      <c r="ID47" s="33"/>
      <c r="IE47" s="33"/>
      <c r="IF47" s="33"/>
      <c r="IG47" s="33"/>
      <c r="IH47" s="33"/>
      <c r="II47" s="33"/>
      <c r="IJ47" s="33"/>
      <c r="IK47" s="33"/>
      <c r="IL47" s="33"/>
      <c r="IM47" s="33"/>
      <c r="IN47" s="33"/>
      <c r="IO47" s="33"/>
      <c r="IP47" s="33"/>
      <c r="IQ47" s="33"/>
      <c r="IR47" s="33"/>
      <c r="IS47" s="33"/>
      <c r="IT47" s="33"/>
      <c r="IU47" s="33"/>
      <c r="IV47" s="33"/>
      <c r="IW47" s="33"/>
    </row>
    <row r="48" spans="1:257" s="43" customFormat="1" x14ac:dyDescent="0.25">
      <c r="A48" s="43" t="s">
        <v>130</v>
      </c>
      <c r="G48" s="123"/>
      <c r="H48" s="117"/>
      <c r="I48" s="124"/>
      <c r="J48" s="118"/>
      <c r="K48" s="118"/>
      <c r="L48" s="123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  <c r="DI48" s="128"/>
      <c r="DJ48" s="128"/>
      <c r="DK48" s="128"/>
      <c r="DL48" s="128"/>
      <c r="DM48" s="128"/>
      <c r="DN48" s="128"/>
      <c r="DO48" s="128"/>
      <c r="DP48" s="128"/>
      <c r="DQ48" s="128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28"/>
      <c r="EL48" s="128"/>
      <c r="EM48" s="128"/>
      <c r="EN48" s="128"/>
      <c r="EO48" s="128"/>
      <c r="EP48" s="128"/>
      <c r="EQ48" s="128"/>
      <c r="ER48" s="128"/>
      <c r="ES48" s="128"/>
      <c r="ET48" s="128"/>
      <c r="EU48" s="128"/>
      <c r="EV48" s="128"/>
      <c r="EW48" s="128"/>
      <c r="EX48" s="128"/>
      <c r="EY48" s="128"/>
      <c r="EZ48" s="128"/>
      <c r="FA48" s="128"/>
      <c r="FB48" s="128"/>
      <c r="FC48" s="128"/>
      <c r="FD48" s="128"/>
      <c r="FE48" s="128"/>
      <c r="FF48" s="128"/>
      <c r="FG48" s="128"/>
      <c r="FH48" s="128"/>
      <c r="FI48" s="128"/>
      <c r="FJ48" s="128"/>
      <c r="FK48" s="128"/>
      <c r="FL48" s="128"/>
      <c r="FM48" s="128"/>
      <c r="FN48" s="128"/>
      <c r="FO48" s="128"/>
      <c r="FP48" s="128"/>
      <c r="FQ48" s="128"/>
      <c r="FR48" s="128"/>
      <c r="FS48" s="128"/>
      <c r="FT48" s="128"/>
      <c r="FU48" s="128"/>
      <c r="FV48" s="128"/>
      <c r="FW48" s="128"/>
      <c r="FX48" s="128"/>
      <c r="FY48" s="128"/>
      <c r="FZ48" s="128"/>
      <c r="GA48" s="128"/>
      <c r="GB48" s="128"/>
      <c r="GC48" s="128"/>
      <c r="GD48" s="128"/>
      <c r="GE48" s="128"/>
      <c r="GF48" s="128"/>
      <c r="GG48" s="128"/>
      <c r="GH48" s="128"/>
      <c r="GI48" s="128"/>
      <c r="GJ48" s="128"/>
      <c r="GK48" s="128"/>
      <c r="GL48" s="128"/>
      <c r="GM48" s="128"/>
      <c r="GN48" s="128"/>
      <c r="GO48" s="128"/>
      <c r="GP48" s="128"/>
      <c r="GQ48" s="128"/>
      <c r="GR48" s="128"/>
      <c r="GS48" s="128"/>
      <c r="GT48" s="128"/>
      <c r="GU48" s="128"/>
      <c r="GV48" s="128"/>
      <c r="GW48" s="128"/>
      <c r="GX48" s="128"/>
      <c r="GY48" s="128"/>
      <c r="GZ48" s="128"/>
      <c r="HA48" s="128"/>
      <c r="HB48" s="128"/>
      <c r="HC48" s="128"/>
      <c r="HD48" s="128"/>
      <c r="HE48" s="128"/>
      <c r="HF48" s="128"/>
      <c r="HG48" s="128"/>
      <c r="HH48" s="128"/>
      <c r="HI48" s="128"/>
      <c r="HJ48" s="128"/>
      <c r="HK48" s="128"/>
      <c r="HL48" s="128"/>
      <c r="HM48" s="128"/>
      <c r="HN48" s="128"/>
      <c r="HO48" s="128"/>
      <c r="HP48" s="128"/>
      <c r="HQ48" s="128"/>
      <c r="HR48" s="128"/>
      <c r="HS48" s="128"/>
      <c r="HT48" s="128"/>
      <c r="HU48" s="128"/>
      <c r="HV48" s="128"/>
      <c r="HW48" s="128"/>
      <c r="HX48" s="128"/>
      <c r="HY48" s="128"/>
      <c r="HZ48" s="128"/>
      <c r="IA48" s="128"/>
      <c r="IB48" s="128"/>
      <c r="IC48" s="128"/>
      <c r="ID48" s="128"/>
      <c r="IE48" s="128"/>
      <c r="IF48" s="128"/>
      <c r="IG48" s="128"/>
      <c r="IH48" s="128"/>
      <c r="II48" s="128"/>
      <c r="IJ48" s="128"/>
      <c r="IK48" s="128"/>
      <c r="IL48" s="128"/>
      <c r="IM48" s="128"/>
      <c r="IN48" s="128"/>
      <c r="IO48" s="128"/>
      <c r="IP48" s="128"/>
      <c r="IQ48" s="128"/>
      <c r="IR48" s="128"/>
      <c r="IS48" s="128"/>
      <c r="IT48" s="128"/>
      <c r="IU48" s="128"/>
      <c r="IV48" s="128"/>
      <c r="IW48" s="128"/>
    </row>
    <row r="49" spans="1:257" s="43" customFormat="1" ht="7.5" customHeight="1" x14ac:dyDescent="0.25">
      <c r="A49" s="128"/>
      <c r="B49" s="128"/>
      <c r="C49" s="128"/>
      <c r="D49" s="128"/>
      <c r="E49" s="128"/>
      <c r="F49" s="128"/>
      <c r="G49" s="123"/>
      <c r="H49" s="123"/>
      <c r="I49" s="123"/>
      <c r="J49" s="123"/>
      <c r="K49" s="123"/>
      <c r="L49" s="123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8"/>
      <c r="CX49" s="128"/>
      <c r="CY49" s="128"/>
      <c r="CZ49" s="128"/>
      <c r="DA49" s="128"/>
      <c r="DB49" s="128"/>
      <c r="DC49" s="128"/>
      <c r="DD49" s="128"/>
      <c r="DE49" s="128"/>
      <c r="DF49" s="128"/>
      <c r="DG49" s="128"/>
      <c r="DH49" s="128"/>
      <c r="DI49" s="128"/>
      <c r="DJ49" s="128"/>
      <c r="DK49" s="128"/>
      <c r="DL49" s="128"/>
      <c r="DM49" s="128"/>
      <c r="DN49" s="128"/>
      <c r="DO49" s="128"/>
      <c r="DP49" s="128"/>
      <c r="DQ49" s="128"/>
      <c r="DR49" s="128"/>
      <c r="DS49" s="128"/>
      <c r="DT49" s="128"/>
      <c r="DU49" s="128"/>
      <c r="DV49" s="128"/>
      <c r="DW49" s="128"/>
      <c r="DX49" s="128"/>
      <c r="DY49" s="128"/>
      <c r="DZ49" s="128"/>
      <c r="EA49" s="128"/>
      <c r="EB49" s="128"/>
      <c r="EC49" s="128"/>
      <c r="ED49" s="128"/>
      <c r="EE49" s="128"/>
      <c r="EF49" s="128"/>
      <c r="EG49" s="128"/>
      <c r="EH49" s="128"/>
      <c r="EI49" s="128"/>
      <c r="EJ49" s="128"/>
      <c r="EK49" s="128"/>
      <c r="EL49" s="128"/>
      <c r="EM49" s="128"/>
      <c r="EN49" s="128"/>
      <c r="EO49" s="128"/>
      <c r="EP49" s="128"/>
      <c r="EQ49" s="128"/>
      <c r="ER49" s="128"/>
      <c r="ES49" s="128"/>
      <c r="ET49" s="128"/>
      <c r="EU49" s="128"/>
      <c r="EV49" s="128"/>
      <c r="EW49" s="128"/>
      <c r="EX49" s="128"/>
      <c r="EY49" s="128"/>
      <c r="EZ49" s="128"/>
      <c r="FA49" s="128"/>
      <c r="FB49" s="128"/>
      <c r="FC49" s="128"/>
      <c r="FD49" s="128"/>
      <c r="FE49" s="128"/>
      <c r="FF49" s="128"/>
      <c r="FG49" s="128"/>
      <c r="FH49" s="128"/>
      <c r="FI49" s="128"/>
      <c r="FJ49" s="128"/>
      <c r="FK49" s="128"/>
      <c r="FL49" s="128"/>
      <c r="FM49" s="128"/>
      <c r="FN49" s="128"/>
      <c r="FO49" s="128"/>
      <c r="FP49" s="128"/>
      <c r="FQ49" s="128"/>
      <c r="FR49" s="128"/>
      <c r="FS49" s="128"/>
      <c r="FT49" s="128"/>
      <c r="FU49" s="128"/>
      <c r="FV49" s="128"/>
      <c r="FW49" s="128"/>
      <c r="FX49" s="128"/>
      <c r="FY49" s="128"/>
      <c r="FZ49" s="128"/>
      <c r="GA49" s="128"/>
      <c r="GB49" s="128"/>
      <c r="GC49" s="128"/>
      <c r="GD49" s="128"/>
      <c r="GE49" s="128"/>
      <c r="GF49" s="128"/>
      <c r="GG49" s="128"/>
      <c r="GH49" s="128"/>
      <c r="GI49" s="128"/>
      <c r="GJ49" s="128"/>
      <c r="GK49" s="128"/>
      <c r="GL49" s="128"/>
      <c r="GM49" s="128"/>
      <c r="GN49" s="128"/>
      <c r="GO49" s="128"/>
      <c r="GP49" s="128"/>
      <c r="GQ49" s="128"/>
      <c r="GR49" s="128"/>
      <c r="GS49" s="128"/>
      <c r="GT49" s="128"/>
      <c r="GU49" s="128"/>
      <c r="GV49" s="128"/>
      <c r="GW49" s="128"/>
      <c r="GX49" s="128"/>
      <c r="GY49" s="128"/>
      <c r="GZ49" s="128"/>
      <c r="HA49" s="128"/>
      <c r="HB49" s="128"/>
      <c r="HC49" s="128"/>
      <c r="HD49" s="128"/>
      <c r="HE49" s="128"/>
      <c r="HF49" s="128"/>
      <c r="HG49" s="128"/>
      <c r="HH49" s="128"/>
      <c r="HI49" s="128"/>
      <c r="HJ49" s="128"/>
      <c r="HK49" s="128"/>
      <c r="HL49" s="128"/>
      <c r="HM49" s="128"/>
      <c r="HN49" s="128"/>
      <c r="HO49" s="128"/>
      <c r="HP49" s="128"/>
      <c r="HQ49" s="128"/>
      <c r="HR49" s="128"/>
      <c r="HS49" s="128"/>
      <c r="HT49" s="128"/>
      <c r="HU49" s="128"/>
      <c r="HV49" s="128"/>
      <c r="HW49" s="128"/>
      <c r="HX49" s="128"/>
      <c r="HY49" s="128"/>
      <c r="HZ49" s="128"/>
      <c r="IA49" s="128"/>
      <c r="IB49" s="128"/>
      <c r="IC49" s="128"/>
      <c r="ID49" s="128"/>
      <c r="IE49" s="128"/>
      <c r="IF49" s="128"/>
      <c r="IG49" s="128"/>
      <c r="IH49" s="128"/>
      <c r="II49" s="128"/>
      <c r="IJ49" s="128"/>
      <c r="IK49" s="128"/>
      <c r="IL49" s="128"/>
      <c r="IM49" s="128"/>
      <c r="IN49" s="128"/>
      <c r="IO49" s="128"/>
      <c r="IP49" s="128"/>
      <c r="IQ49" s="128"/>
      <c r="IR49" s="128"/>
      <c r="IS49" s="128"/>
      <c r="IT49" s="128"/>
      <c r="IU49" s="128"/>
      <c r="IV49" s="128"/>
      <c r="IW49" s="128"/>
    </row>
    <row r="50" spans="1:257" s="43" customFormat="1" ht="5.25" customHeight="1" x14ac:dyDescent="0.25">
      <c r="A50" s="128"/>
      <c r="B50" s="128"/>
      <c r="C50" s="128"/>
      <c r="D50" s="128"/>
      <c r="E50" s="128"/>
      <c r="F50" s="128"/>
      <c r="G50" s="123"/>
      <c r="H50" s="123"/>
      <c r="I50" s="123"/>
      <c r="J50" s="123"/>
      <c r="K50" s="123"/>
      <c r="L50" s="123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  <c r="DI50" s="128"/>
      <c r="DJ50" s="128"/>
      <c r="DK50" s="128"/>
      <c r="DL50" s="128"/>
      <c r="DM50" s="128"/>
      <c r="DN50" s="128"/>
      <c r="DO50" s="128"/>
      <c r="DP50" s="128"/>
      <c r="DQ50" s="128"/>
      <c r="DR50" s="128"/>
      <c r="DS50" s="128"/>
      <c r="DT50" s="128"/>
      <c r="DU50" s="128"/>
      <c r="DV50" s="128"/>
      <c r="DW50" s="128"/>
      <c r="DX50" s="128"/>
      <c r="DY50" s="128"/>
      <c r="DZ50" s="128"/>
      <c r="EA50" s="128"/>
      <c r="EB50" s="128"/>
      <c r="EC50" s="128"/>
      <c r="ED50" s="128"/>
      <c r="EE50" s="128"/>
      <c r="EF50" s="128"/>
      <c r="EG50" s="128"/>
      <c r="EH50" s="128"/>
      <c r="EI50" s="128"/>
      <c r="EJ50" s="128"/>
      <c r="EK50" s="128"/>
      <c r="EL50" s="128"/>
      <c r="EM50" s="128"/>
      <c r="EN50" s="128"/>
      <c r="EO50" s="128"/>
      <c r="EP50" s="128"/>
      <c r="EQ50" s="128"/>
      <c r="ER50" s="128"/>
      <c r="ES50" s="128"/>
      <c r="ET50" s="128"/>
      <c r="EU50" s="128"/>
      <c r="EV50" s="128"/>
      <c r="EW50" s="128"/>
      <c r="EX50" s="128"/>
      <c r="EY50" s="128"/>
      <c r="EZ50" s="128"/>
      <c r="FA50" s="128"/>
      <c r="FB50" s="128"/>
      <c r="FC50" s="128"/>
      <c r="FD50" s="128"/>
      <c r="FE50" s="128"/>
      <c r="FF50" s="128"/>
      <c r="FG50" s="128"/>
      <c r="FH50" s="128"/>
      <c r="FI50" s="128"/>
      <c r="FJ50" s="128"/>
      <c r="FK50" s="128"/>
      <c r="FL50" s="128"/>
      <c r="FM50" s="128"/>
      <c r="FN50" s="128"/>
      <c r="FO50" s="128"/>
      <c r="FP50" s="128"/>
      <c r="FQ50" s="128"/>
      <c r="FR50" s="128"/>
      <c r="FS50" s="128"/>
      <c r="FT50" s="128"/>
      <c r="FU50" s="128"/>
      <c r="FV50" s="128"/>
      <c r="FW50" s="128"/>
      <c r="FX50" s="128"/>
      <c r="FY50" s="128"/>
      <c r="FZ50" s="128"/>
      <c r="GA50" s="128"/>
      <c r="GB50" s="128"/>
      <c r="GC50" s="128"/>
      <c r="GD50" s="128"/>
      <c r="GE50" s="128"/>
      <c r="GF50" s="128"/>
      <c r="GG50" s="128"/>
      <c r="GH50" s="128"/>
      <c r="GI50" s="128"/>
      <c r="GJ50" s="128"/>
      <c r="GK50" s="128"/>
      <c r="GL50" s="128"/>
      <c r="GM50" s="128"/>
      <c r="GN50" s="128"/>
      <c r="GO50" s="128"/>
      <c r="GP50" s="128"/>
      <c r="GQ50" s="128"/>
      <c r="GR50" s="128"/>
      <c r="GS50" s="128"/>
      <c r="GT50" s="128"/>
      <c r="GU50" s="128"/>
      <c r="GV50" s="128"/>
      <c r="GW50" s="128"/>
      <c r="GX50" s="128"/>
      <c r="GY50" s="128"/>
      <c r="GZ50" s="128"/>
      <c r="HA50" s="128"/>
      <c r="HB50" s="128"/>
      <c r="HC50" s="128"/>
      <c r="HD50" s="128"/>
      <c r="HE50" s="128"/>
      <c r="HF50" s="128"/>
      <c r="HG50" s="128"/>
      <c r="HH50" s="128"/>
      <c r="HI50" s="128"/>
      <c r="HJ50" s="128"/>
      <c r="HK50" s="128"/>
      <c r="HL50" s="128"/>
      <c r="HM50" s="128"/>
      <c r="HN50" s="128"/>
      <c r="HO50" s="128"/>
      <c r="HP50" s="128"/>
      <c r="HQ50" s="128"/>
      <c r="HR50" s="128"/>
      <c r="HS50" s="128"/>
      <c r="HT50" s="128"/>
      <c r="HU50" s="128"/>
      <c r="HV50" s="128"/>
      <c r="HW50" s="128"/>
      <c r="HX50" s="128"/>
      <c r="HY50" s="128"/>
      <c r="HZ50" s="128"/>
      <c r="IA50" s="128"/>
      <c r="IB50" s="128"/>
      <c r="IC50" s="128"/>
      <c r="ID50" s="128"/>
      <c r="IE50" s="128"/>
      <c r="IF50" s="128"/>
      <c r="IG50" s="128"/>
      <c r="IH50" s="128"/>
      <c r="II50" s="128"/>
      <c r="IJ50" s="128"/>
      <c r="IK50" s="128"/>
      <c r="IL50" s="128"/>
      <c r="IM50" s="128"/>
      <c r="IN50" s="128"/>
      <c r="IO50" s="128"/>
      <c r="IP50" s="128"/>
      <c r="IQ50" s="128"/>
      <c r="IR50" s="128"/>
      <c r="IS50" s="128"/>
      <c r="IT50" s="128"/>
      <c r="IU50" s="128"/>
      <c r="IV50" s="128"/>
      <c r="IW50" s="128"/>
    </row>
    <row r="51" spans="1:257" s="119" customFormat="1" x14ac:dyDescent="0.25">
      <c r="A51" s="104" t="s">
        <v>132</v>
      </c>
      <c r="B51" s="43"/>
      <c r="C51" s="43"/>
      <c r="D51" s="43"/>
      <c r="E51" s="43"/>
      <c r="F51" s="43"/>
      <c r="G51" s="116"/>
      <c r="H51" s="117"/>
      <c r="I51" s="117"/>
      <c r="J51" s="116"/>
      <c r="K51" s="116"/>
      <c r="L51" s="116"/>
    </row>
    <row r="52" spans="1:257" s="43" customFormat="1" ht="56.25" customHeight="1" x14ac:dyDescent="0.25">
      <c r="A52" s="120"/>
      <c r="B52" s="133" t="s">
        <v>135</v>
      </c>
      <c r="C52" s="120"/>
      <c r="D52" s="120"/>
      <c r="E52" s="134" t="s">
        <v>133</v>
      </c>
      <c r="G52" s="116"/>
      <c r="H52" s="117"/>
      <c r="I52" s="117"/>
      <c r="J52" s="117"/>
      <c r="K52" s="117"/>
      <c r="L52" s="117"/>
    </row>
    <row r="53" spans="1:257" s="129" customFormat="1" ht="12.75" x14ac:dyDescent="0.2">
      <c r="A53" s="129" t="s">
        <v>126</v>
      </c>
      <c r="B53" s="130" t="s">
        <v>127</v>
      </c>
      <c r="C53" s="212" t="s">
        <v>128</v>
      </c>
      <c r="D53" s="212"/>
      <c r="E53" s="130" t="s">
        <v>129</v>
      </c>
      <c r="G53" s="135"/>
      <c r="H53" s="131"/>
      <c r="I53" s="131"/>
      <c r="J53" s="131"/>
      <c r="K53" s="131"/>
      <c r="L53" s="131"/>
    </row>
    <row r="54" spans="1:257" s="43" customFormat="1" x14ac:dyDescent="0.25">
      <c r="A54" s="43" t="s">
        <v>130</v>
      </c>
      <c r="G54" s="116"/>
      <c r="H54" s="117"/>
      <c r="I54" s="117"/>
      <c r="J54" s="117"/>
      <c r="K54" s="117"/>
      <c r="L54" s="117"/>
    </row>
  </sheetData>
  <mergeCells count="18">
    <mergeCell ref="A10:D10"/>
    <mergeCell ref="D1:F1"/>
    <mergeCell ref="D2:F2"/>
    <mergeCell ref="D3:F3"/>
    <mergeCell ref="A6:D7"/>
    <mergeCell ref="A8:D9"/>
    <mergeCell ref="C47:D47"/>
    <mergeCell ref="C53:D53"/>
    <mergeCell ref="A11:D11"/>
    <mergeCell ref="C20:C21"/>
    <mergeCell ref="D20:D21"/>
    <mergeCell ref="I26:K26"/>
    <mergeCell ref="E20:F20"/>
    <mergeCell ref="A23:F23"/>
    <mergeCell ref="A24:F24"/>
    <mergeCell ref="A26:A27"/>
    <mergeCell ref="B26:B27"/>
    <mergeCell ref="C26:F26"/>
  </mergeCells>
  <phoneticPr fontId="37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1CFE-AD7C-40E5-841A-6FB4B44BCF6D}">
  <sheetPr>
    <tabColor rgb="FFFF0000"/>
    <pageSetUpPr fitToPage="1"/>
  </sheetPr>
  <dimension ref="A1:DM108"/>
  <sheetViews>
    <sheetView zoomScaleNormal="100" zoomScaleSheetLayoutView="80" workbookViewId="0">
      <selection activeCell="D105" sqref="D105"/>
    </sheetView>
  </sheetViews>
  <sheetFormatPr defaultColWidth="9.140625" defaultRowHeight="11.25" customHeight="1" x14ac:dyDescent="0.2"/>
  <cols>
    <col min="1" max="1" width="10" style="199" customWidth="1"/>
    <col min="2" max="2" width="10.85546875" style="199" customWidth="1"/>
    <col min="3" max="3" width="18.85546875" style="199" customWidth="1"/>
    <col min="4" max="4" width="33" style="199" customWidth="1"/>
    <col min="5" max="5" width="7.85546875" style="199" customWidth="1"/>
    <col min="6" max="6" width="10.140625" style="199" customWidth="1"/>
    <col min="7" max="7" width="8.7109375" style="199" customWidth="1"/>
    <col min="8" max="8" width="8.140625" style="199" customWidth="1"/>
    <col min="9" max="9" width="8.5703125" style="199" customWidth="1"/>
    <col min="10" max="10" width="11.85546875" style="199" customWidth="1"/>
    <col min="11" max="11" width="12.85546875" style="199" customWidth="1"/>
    <col min="12" max="12" width="10.42578125" style="199" customWidth="1"/>
    <col min="13" max="13" width="10" style="199" customWidth="1"/>
    <col min="14" max="14" width="12.28515625" style="199" customWidth="1"/>
    <col min="15" max="15" width="9.85546875" style="199" customWidth="1"/>
    <col min="16" max="16" width="9.7109375" style="199" customWidth="1"/>
    <col min="17" max="17" width="8.7109375" style="199" customWidth="1"/>
    <col min="18" max="19" width="9.140625" style="199"/>
    <col min="20" max="29" width="121.85546875" style="200" hidden="1" customWidth="1"/>
    <col min="30" max="32" width="28.28515625" style="201" hidden="1" customWidth="1"/>
    <col min="33" max="42" width="121.85546875" style="200" hidden="1" customWidth="1"/>
    <col min="43" max="45" width="28.28515625" style="201" hidden="1" customWidth="1"/>
    <col min="46" max="55" width="121.85546875" style="200" hidden="1" customWidth="1"/>
    <col min="56" max="58" width="28.28515625" style="201" hidden="1" customWidth="1"/>
    <col min="59" max="66" width="103" style="200" hidden="1" customWidth="1"/>
    <col min="67" max="69" width="28.28515625" style="201" hidden="1" customWidth="1"/>
    <col min="70" max="77" width="103" style="200" hidden="1" customWidth="1"/>
    <col min="78" max="80" width="28.28515625" style="201" hidden="1" customWidth="1"/>
    <col min="81" max="96" width="181" style="200" hidden="1" customWidth="1"/>
    <col min="97" max="111" width="171" style="200" hidden="1" customWidth="1"/>
    <col min="112" max="112" width="181" style="200" hidden="1" customWidth="1"/>
    <col min="113" max="117" width="123.85546875" style="190" hidden="1" customWidth="1"/>
    <col min="118" max="16384" width="9.140625" style="199"/>
  </cols>
  <sheetData>
    <row r="1" spans="1:80" s="146" customFormat="1" ht="15" x14ac:dyDescent="0.25">
      <c r="A1" s="5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45" t="s">
        <v>0</v>
      </c>
      <c r="O1" s="246"/>
      <c r="P1" s="247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5"/>
      <c r="BG1" s="145"/>
      <c r="BH1" s="145"/>
      <c r="BI1" s="145"/>
      <c r="BJ1" s="145"/>
      <c r="BK1" s="145"/>
      <c r="BL1" s="145"/>
      <c r="BM1" s="145"/>
      <c r="BN1" s="145"/>
      <c r="BO1" s="145"/>
      <c r="BP1" s="145"/>
      <c r="BQ1" s="145"/>
      <c r="BR1" s="145"/>
      <c r="BS1" s="145"/>
      <c r="BT1" s="145"/>
      <c r="BU1" s="145"/>
      <c r="BV1" s="145"/>
      <c r="BW1" s="145"/>
      <c r="BX1" s="145"/>
      <c r="BY1" s="145"/>
      <c r="BZ1" s="145"/>
      <c r="CA1" s="145"/>
      <c r="CB1" s="145"/>
    </row>
    <row r="2" spans="1:80" s="146" customFormat="1" ht="15" x14ac:dyDescent="0.25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8" t="s">
        <v>1</v>
      </c>
      <c r="N2" s="245" t="s">
        <v>2</v>
      </c>
      <c r="O2" s="246"/>
      <c r="P2" s="247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</row>
    <row r="3" spans="1:80" s="146" customFormat="1" ht="15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8"/>
      <c r="N3" s="262"/>
      <c r="O3" s="263"/>
      <c r="P3" s="264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</row>
    <row r="4" spans="1:80" s="146" customFormat="1" ht="15" x14ac:dyDescent="0.25">
      <c r="A4" s="5" t="s">
        <v>3</v>
      </c>
      <c r="B4" s="5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8" t="s">
        <v>4</v>
      </c>
      <c r="N4" s="257"/>
      <c r="O4" s="258"/>
      <c r="P4" s="259"/>
      <c r="Q4" s="145"/>
      <c r="R4" s="145"/>
      <c r="S4" s="145"/>
      <c r="T4" s="147" t="s">
        <v>5</v>
      </c>
      <c r="U4" s="147" t="s">
        <v>5</v>
      </c>
      <c r="V4" s="147" t="s">
        <v>5</v>
      </c>
      <c r="W4" s="147" t="s">
        <v>5</v>
      </c>
      <c r="X4" s="147" t="s">
        <v>5</v>
      </c>
      <c r="Y4" s="147" t="s">
        <v>5</v>
      </c>
      <c r="Z4" s="147" t="s">
        <v>5</v>
      </c>
      <c r="AA4" s="147" t="s">
        <v>5</v>
      </c>
      <c r="AB4" s="147" t="s">
        <v>5</v>
      </c>
      <c r="AC4" s="147" t="s">
        <v>5</v>
      </c>
      <c r="AD4" s="148" t="s">
        <v>5</v>
      </c>
      <c r="AE4" s="148" t="s">
        <v>5</v>
      </c>
      <c r="AF4" s="148" t="s">
        <v>5</v>
      </c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</row>
    <row r="5" spans="1:80" s="146" customFormat="1" ht="15" customHeight="1" x14ac:dyDescent="0.25">
      <c r="A5" s="5"/>
      <c r="B5" s="5"/>
      <c r="C5" s="261" t="s">
        <v>6</v>
      </c>
      <c r="D5" s="261"/>
      <c r="E5" s="261"/>
      <c r="F5" s="261"/>
      <c r="G5" s="261"/>
      <c r="H5" s="261"/>
      <c r="I5" s="261"/>
      <c r="J5" s="261"/>
      <c r="K5" s="261"/>
      <c r="L5" s="261"/>
      <c r="M5" s="8"/>
      <c r="N5" s="262"/>
      <c r="O5" s="263"/>
      <c r="P5" s="264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</row>
    <row r="6" spans="1:80" s="146" customFormat="1" ht="15" customHeight="1" x14ac:dyDescent="0.25">
      <c r="A6" s="5" t="s">
        <v>80</v>
      </c>
      <c r="B6" s="5"/>
      <c r="C6" s="256" t="s">
        <v>81</v>
      </c>
      <c r="D6" s="256"/>
      <c r="E6" s="256"/>
      <c r="F6" s="256"/>
      <c r="G6" s="256"/>
      <c r="H6" s="256"/>
      <c r="I6" s="256"/>
      <c r="J6" s="256"/>
      <c r="K6" s="256"/>
      <c r="L6" s="256"/>
      <c r="M6" s="8" t="s">
        <v>4</v>
      </c>
      <c r="N6" s="257" t="s">
        <v>82</v>
      </c>
      <c r="O6" s="258"/>
      <c r="P6" s="259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7" t="s">
        <v>7</v>
      </c>
      <c r="AH6" s="147" t="s">
        <v>5</v>
      </c>
      <c r="AI6" s="147" t="s">
        <v>5</v>
      </c>
      <c r="AJ6" s="147" t="s">
        <v>5</v>
      </c>
      <c r="AK6" s="147" t="s">
        <v>5</v>
      </c>
      <c r="AL6" s="147" t="s">
        <v>5</v>
      </c>
      <c r="AM6" s="147" t="s">
        <v>5</v>
      </c>
      <c r="AN6" s="147" t="s">
        <v>5</v>
      </c>
      <c r="AO6" s="147" t="s">
        <v>5</v>
      </c>
      <c r="AP6" s="147" t="s">
        <v>5</v>
      </c>
      <c r="AQ6" s="148" t="s">
        <v>5</v>
      </c>
      <c r="AR6" s="148" t="s">
        <v>5</v>
      </c>
      <c r="AS6" s="148" t="s">
        <v>5</v>
      </c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</row>
    <row r="7" spans="1:80" s="146" customFormat="1" ht="15" x14ac:dyDescent="0.25">
      <c r="A7" s="5"/>
      <c r="B7" s="5"/>
      <c r="C7" s="261" t="s">
        <v>6</v>
      </c>
      <c r="D7" s="261"/>
      <c r="E7" s="261"/>
      <c r="F7" s="261"/>
      <c r="G7" s="261"/>
      <c r="H7" s="261"/>
      <c r="I7" s="261"/>
      <c r="J7" s="261"/>
      <c r="K7" s="261"/>
      <c r="L7" s="261"/>
      <c r="M7" s="8"/>
      <c r="N7" s="262"/>
      <c r="O7" s="263"/>
      <c r="P7" s="264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</row>
    <row r="8" spans="1:80" s="146" customFormat="1" ht="15" x14ac:dyDescent="0.25">
      <c r="A8" s="5" t="s">
        <v>96</v>
      </c>
      <c r="B8" s="5"/>
      <c r="C8" s="256" t="s">
        <v>87</v>
      </c>
      <c r="D8" s="256"/>
      <c r="E8" s="256"/>
      <c r="F8" s="256"/>
      <c r="G8" s="256"/>
      <c r="H8" s="256"/>
      <c r="I8" s="256"/>
      <c r="J8" s="256"/>
      <c r="K8" s="256"/>
      <c r="L8" s="256"/>
      <c r="M8" s="8" t="s">
        <v>4</v>
      </c>
      <c r="N8" s="257" t="s">
        <v>88</v>
      </c>
      <c r="O8" s="258"/>
      <c r="P8" s="259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7" t="s">
        <v>5</v>
      </c>
      <c r="AU8" s="147" t="s">
        <v>5</v>
      </c>
      <c r="AV8" s="147" t="s">
        <v>5</v>
      </c>
      <c r="AW8" s="147" t="s">
        <v>5</v>
      </c>
      <c r="AX8" s="147" t="s">
        <v>5</v>
      </c>
      <c r="AY8" s="147" t="s">
        <v>5</v>
      </c>
      <c r="AZ8" s="147" t="s">
        <v>5</v>
      </c>
      <c r="BA8" s="147" t="s">
        <v>5</v>
      </c>
      <c r="BB8" s="147" t="s">
        <v>5</v>
      </c>
      <c r="BC8" s="147" t="s">
        <v>5</v>
      </c>
      <c r="BD8" s="148" t="s">
        <v>5</v>
      </c>
      <c r="BE8" s="148" t="s">
        <v>5</v>
      </c>
      <c r="BF8" s="148" t="s">
        <v>5</v>
      </c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</row>
    <row r="9" spans="1:80" s="146" customFormat="1" ht="15" x14ac:dyDescent="0.25">
      <c r="A9" s="5"/>
      <c r="B9" s="5"/>
      <c r="C9" s="261" t="s">
        <v>6</v>
      </c>
      <c r="D9" s="261"/>
      <c r="E9" s="261"/>
      <c r="F9" s="261"/>
      <c r="G9" s="261"/>
      <c r="H9" s="261"/>
      <c r="I9" s="261"/>
      <c r="J9" s="261"/>
      <c r="K9" s="261"/>
      <c r="L9" s="261"/>
      <c r="M9" s="6"/>
      <c r="N9" s="262"/>
      <c r="O9" s="263"/>
      <c r="P9" s="264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</row>
    <row r="10" spans="1:80" s="146" customFormat="1" ht="19.5" customHeight="1" x14ac:dyDescent="0.25">
      <c r="A10" s="5" t="s">
        <v>8</v>
      </c>
      <c r="B10" s="5"/>
      <c r="C10" s="256" t="s">
        <v>83</v>
      </c>
      <c r="D10" s="256"/>
      <c r="E10" s="256"/>
      <c r="F10" s="256"/>
      <c r="G10" s="256"/>
      <c r="H10" s="256"/>
      <c r="I10" s="256"/>
      <c r="J10" s="256"/>
      <c r="K10" s="9"/>
      <c r="L10" s="9"/>
      <c r="M10" s="6"/>
      <c r="N10" s="257"/>
      <c r="O10" s="258"/>
      <c r="P10" s="259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7" t="s">
        <v>9</v>
      </c>
      <c r="BH10" s="147" t="s">
        <v>5</v>
      </c>
      <c r="BI10" s="147" t="s">
        <v>5</v>
      </c>
      <c r="BJ10" s="147" t="s">
        <v>5</v>
      </c>
      <c r="BK10" s="147" t="s">
        <v>5</v>
      </c>
      <c r="BL10" s="147" t="s">
        <v>5</v>
      </c>
      <c r="BM10" s="147" t="s">
        <v>5</v>
      </c>
      <c r="BN10" s="147" t="s">
        <v>5</v>
      </c>
      <c r="BO10" s="148" t="s">
        <v>5</v>
      </c>
      <c r="BP10" s="148" t="s">
        <v>5</v>
      </c>
      <c r="BQ10" s="148" t="s">
        <v>5</v>
      </c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</row>
    <row r="11" spans="1:80" s="146" customFormat="1" ht="12" customHeight="1" x14ac:dyDescent="0.25">
      <c r="A11" s="5"/>
      <c r="B11" s="5"/>
      <c r="C11" s="261" t="s">
        <v>10</v>
      </c>
      <c r="D11" s="261"/>
      <c r="E11" s="261"/>
      <c r="F11" s="261"/>
      <c r="G11" s="261"/>
      <c r="H11" s="261"/>
      <c r="I11" s="261"/>
      <c r="J11" s="261"/>
      <c r="K11" s="6"/>
      <c r="L11" s="6"/>
      <c r="M11" s="6"/>
      <c r="N11" s="262"/>
      <c r="O11" s="263"/>
      <c r="P11" s="264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</row>
    <row r="12" spans="1:80" s="146" customFormat="1" ht="21.75" customHeight="1" x14ac:dyDescent="0.25">
      <c r="A12" s="5" t="s">
        <v>11</v>
      </c>
      <c r="B12" s="5"/>
      <c r="C12" s="256" t="s">
        <v>84</v>
      </c>
      <c r="D12" s="256"/>
      <c r="E12" s="256"/>
      <c r="F12" s="256"/>
      <c r="G12" s="256"/>
      <c r="H12" s="256"/>
      <c r="I12" s="256"/>
      <c r="J12" s="256"/>
      <c r="K12" s="9"/>
      <c r="L12" s="9"/>
      <c r="M12" s="6"/>
      <c r="N12" s="257"/>
      <c r="O12" s="258"/>
      <c r="P12" s="259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7" t="s">
        <v>12</v>
      </c>
      <c r="BS12" s="147" t="s">
        <v>5</v>
      </c>
      <c r="BT12" s="147" t="s">
        <v>5</v>
      </c>
      <c r="BU12" s="147" t="s">
        <v>5</v>
      </c>
      <c r="BV12" s="147" t="s">
        <v>5</v>
      </c>
      <c r="BW12" s="147" t="s">
        <v>5</v>
      </c>
      <c r="BX12" s="147" t="s">
        <v>5</v>
      </c>
      <c r="BY12" s="147" t="s">
        <v>5</v>
      </c>
      <c r="BZ12" s="148" t="s">
        <v>5</v>
      </c>
      <c r="CA12" s="148" t="s">
        <v>5</v>
      </c>
      <c r="CB12" s="148" t="s">
        <v>5</v>
      </c>
    </row>
    <row r="13" spans="1:80" s="146" customFormat="1" ht="15" customHeight="1" x14ac:dyDescent="0.25">
      <c r="A13" s="5"/>
      <c r="B13" s="5"/>
      <c r="C13" s="260" t="s">
        <v>13</v>
      </c>
      <c r="D13" s="260"/>
      <c r="E13" s="260"/>
      <c r="F13" s="260"/>
      <c r="G13" s="260"/>
      <c r="H13" s="260"/>
      <c r="I13" s="260"/>
      <c r="J13" s="260"/>
      <c r="K13" s="6"/>
      <c r="L13" s="6"/>
      <c r="M13" s="8" t="s">
        <v>14</v>
      </c>
      <c r="N13" s="245"/>
      <c r="O13" s="246"/>
      <c r="P13" s="247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</row>
    <row r="14" spans="1:80" s="146" customFormat="1" ht="15" x14ac:dyDescent="0.25">
      <c r="A14" s="5"/>
      <c r="B14" s="5"/>
      <c r="C14" s="6"/>
      <c r="D14" s="6"/>
      <c r="E14" s="6"/>
      <c r="F14" s="6"/>
      <c r="G14" s="6"/>
      <c r="H14" s="6"/>
      <c r="I14" s="6"/>
      <c r="J14" s="8"/>
      <c r="K14" s="6"/>
      <c r="L14" s="8" t="s">
        <v>15</v>
      </c>
      <c r="M14" s="141" t="s">
        <v>16</v>
      </c>
      <c r="N14" s="242" t="s">
        <v>136</v>
      </c>
      <c r="O14" s="243"/>
      <c r="P14" s="244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</row>
    <row r="15" spans="1:80" s="146" customFormat="1" ht="15" x14ac:dyDescent="0.25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141" t="s">
        <v>17</v>
      </c>
      <c r="N15" s="245" t="s">
        <v>141</v>
      </c>
      <c r="O15" s="246"/>
      <c r="P15" s="247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</row>
    <row r="16" spans="1:80" s="146" customFormat="1" ht="15" x14ac:dyDescent="0.25">
      <c r="A16" s="5"/>
      <c r="B16" s="5"/>
      <c r="C16" s="6"/>
      <c r="D16" s="6"/>
      <c r="E16" s="6"/>
      <c r="F16" s="6"/>
      <c r="G16" s="6"/>
      <c r="H16" s="6"/>
      <c r="I16" s="6"/>
      <c r="J16" s="8"/>
      <c r="K16" s="6"/>
      <c r="L16" s="8" t="s">
        <v>85</v>
      </c>
      <c r="M16" s="141" t="s">
        <v>16</v>
      </c>
      <c r="N16" s="242" t="s">
        <v>24</v>
      </c>
      <c r="O16" s="243"/>
      <c r="P16" s="2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</row>
    <row r="17" spans="1:117" s="146" customFormat="1" ht="15" x14ac:dyDescent="0.25">
      <c r="A17" s="5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141" t="s">
        <v>17</v>
      </c>
      <c r="N17" s="245" t="s">
        <v>86</v>
      </c>
      <c r="O17" s="246"/>
      <c r="P17" s="247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</row>
    <row r="18" spans="1:117" s="146" customFormat="1" ht="15" x14ac:dyDescent="0.25">
      <c r="A18" s="5"/>
      <c r="B18" s="5"/>
      <c r="C18" s="6"/>
      <c r="D18" s="6"/>
      <c r="E18" s="6"/>
      <c r="F18" s="6"/>
      <c r="G18" s="6"/>
      <c r="H18" s="6"/>
      <c r="I18" s="6"/>
      <c r="J18" s="8"/>
      <c r="K18" s="6"/>
      <c r="L18" s="8" t="s">
        <v>85</v>
      </c>
      <c r="M18" s="144" t="s">
        <v>16</v>
      </c>
      <c r="N18" s="248" t="s">
        <v>48</v>
      </c>
      <c r="O18" s="249"/>
      <c r="P18" s="250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</row>
    <row r="19" spans="1:117" s="146" customFormat="1" ht="15" x14ac:dyDescent="0.25">
      <c r="A19" s="5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144" t="s">
        <v>17</v>
      </c>
      <c r="N19" s="251" t="s">
        <v>142</v>
      </c>
      <c r="O19" s="252"/>
      <c r="P19" s="253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</row>
    <row r="20" spans="1:117" s="146" customFormat="1" ht="15" x14ac:dyDescent="0.25">
      <c r="A20" s="5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8" t="s">
        <v>18</v>
      </c>
      <c r="N20" s="245"/>
      <c r="O20" s="246"/>
      <c r="P20" s="247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</row>
    <row r="21" spans="1:117" customFormat="1" ht="15" x14ac:dyDescent="0.25">
      <c r="A21" s="5"/>
      <c r="B21" s="5"/>
      <c r="C21" s="6"/>
      <c r="D21" s="6"/>
      <c r="E21" s="6"/>
      <c r="F21" s="6"/>
      <c r="G21" s="6"/>
      <c r="H21" s="6"/>
      <c r="I21" s="8"/>
      <c r="J21" s="8"/>
      <c r="K21" s="8"/>
      <c r="L21" s="8"/>
      <c r="M21" s="142"/>
      <c r="N21" s="142"/>
      <c r="O21" s="142"/>
      <c r="P21" s="6"/>
      <c r="Q21" s="162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</row>
    <row r="22" spans="1:117" customFormat="1" ht="15" customHeight="1" x14ac:dyDescent="0.25">
      <c r="A22" s="5"/>
      <c r="B22" s="5"/>
      <c r="C22" s="6"/>
      <c r="D22" s="6"/>
      <c r="E22" s="6"/>
      <c r="F22" s="6"/>
      <c r="G22" s="6"/>
      <c r="H22" s="6"/>
      <c r="I22" s="8"/>
      <c r="J22" s="8"/>
      <c r="K22" s="8"/>
      <c r="L22" s="8"/>
      <c r="M22" s="254" t="s">
        <v>19</v>
      </c>
      <c r="N22" s="254" t="s">
        <v>20</v>
      </c>
      <c r="O22" s="255" t="s">
        <v>21</v>
      </c>
      <c r="P22" s="255"/>
      <c r="Q22" s="162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</row>
    <row r="23" spans="1:117" customFormat="1" ht="15" x14ac:dyDescent="0.25">
      <c r="A23" s="5"/>
      <c r="B23" s="5"/>
      <c r="C23" s="6"/>
      <c r="D23" s="6"/>
      <c r="E23" s="6"/>
      <c r="F23" s="6"/>
      <c r="G23" s="6"/>
      <c r="H23" s="6"/>
      <c r="I23" s="8"/>
      <c r="J23" s="8"/>
      <c r="K23" s="8"/>
      <c r="L23" s="8"/>
      <c r="M23" s="254"/>
      <c r="N23" s="254"/>
      <c r="O23" s="144" t="s">
        <v>22</v>
      </c>
      <c r="P23" s="144" t="s">
        <v>23</v>
      </c>
      <c r="Q23" s="162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</row>
    <row r="24" spans="1:117" customFormat="1" ht="15" x14ac:dyDescent="0.25">
      <c r="A24" s="5"/>
      <c r="B24" s="5"/>
      <c r="C24" s="6"/>
      <c r="D24" s="6"/>
      <c r="E24" s="10" t="s">
        <v>154</v>
      </c>
      <c r="F24" s="11"/>
      <c r="G24" s="6"/>
      <c r="H24" s="6"/>
      <c r="I24" s="8"/>
      <c r="J24" s="8"/>
      <c r="K24" s="8"/>
      <c r="L24" s="8"/>
      <c r="M24" s="144" t="s">
        <v>55</v>
      </c>
      <c r="N24" s="144" t="s">
        <v>143</v>
      </c>
      <c r="O24" s="144" t="s">
        <v>155</v>
      </c>
      <c r="P24" s="144" t="s">
        <v>156</v>
      </c>
      <c r="Q24" s="162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</row>
    <row r="25" spans="1:117" customFormat="1" ht="15" x14ac:dyDescent="0.25">
      <c r="A25" s="163"/>
      <c r="B25" s="163"/>
      <c r="C25" s="164"/>
      <c r="D25" s="164"/>
      <c r="E25" s="165" t="s">
        <v>25</v>
      </c>
      <c r="F25" s="166"/>
      <c r="G25" s="164"/>
      <c r="H25" s="164"/>
      <c r="I25" s="167"/>
      <c r="J25" s="168"/>
      <c r="K25" s="168"/>
      <c r="L25" s="168"/>
      <c r="M25" s="164"/>
      <c r="N25" s="164"/>
      <c r="O25" s="164"/>
      <c r="P25" s="164"/>
      <c r="Q25" s="169"/>
    </row>
    <row r="26" spans="1:117" customFormat="1" ht="13.5" customHeight="1" x14ac:dyDescent="0.25"/>
    <row r="27" spans="1:117" customFormat="1" ht="18" customHeight="1" x14ac:dyDescent="0.25">
      <c r="A27" s="240" t="s">
        <v>26</v>
      </c>
      <c r="B27" s="241"/>
      <c r="C27" s="235" t="s">
        <v>27</v>
      </c>
      <c r="D27" s="235" t="s">
        <v>28</v>
      </c>
      <c r="E27" s="235" t="s">
        <v>29</v>
      </c>
      <c r="F27" s="235" t="s">
        <v>30</v>
      </c>
      <c r="G27" s="235" t="s">
        <v>31</v>
      </c>
      <c r="H27" s="235"/>
      <c r="I27" s="235"/>
      <c r="J27" s="235"/>
      <c r="K27" s="235" t="s">
        <v>32</v>
      </c>
      <c r="L27" s="235"/>
      <c r="M27" s="235"/>
      <c r="N27" s="235"/>
      <c r="O27" s="236" t="s">
        <v>33</v>
      </c>
      <c r="P27" s="236" t="s">
        <v>34</v>
      </c>
    </row>
    <row r="28" spans="1:117" customFormat="1" ht="25.5" customHeight="1" x14ac:dyDescent="0.25">
      <c r="A28" s="236" t="s">
        <v>35</v>
      </c>
      <c r="B28" s="236" t="s">
        <v>36</v>
      </c>
      <c r="C28" s="235"/>
      <c r="D28" s="235"/>
      <c r="E28" s="235"/>
      <c r="F28" s="235"/>
      <c r="G28" s="235" t="s">
        <v>37</v>
      </c>
      <c r="H28" s="235" t="s">
        <v>38</v>
      </c>
      <c r="I28" s="235"/>
      <c r="J28" s="235"/>
      <c r="K28" s="235" t="s">
        <v>37</v>
      </c>
      <c r="L28" s="239" t="s">
        <v>38</v>
      </c>
      <c r="M28" s="239"/>
      <c r="N28" s="239"/>
      <c r="O28" s="237"/>
      <c r="P28" s="237"/>
    </row>
    <row r="29" spans="1:117" customFormat="1" ht="15" x14ac:dyDescent="0.25">
      <c r="A29" s="238"/>
      <c r="B29" s="238"/>
      <c r="C29" s="235"/>
      <c r="D29" s="235"/>
      <c r="E29" s="235"/>
      <c r="F29" s="235"/>
      <c r="G29" s="235"/>
      <c r="H29" s="170" t="s">
        <v>39</v>
      </c>
      <c r="I29" s="170" t="s">
        <v>40</v>
      </c>
      <c r="J29" s="170" t="s">
        <v>41</v>
      </c>
      <c r="K29" s="235"/>
      <c r="L29" s="170" t="s">
        <v>39</v>
      </c>
      <c r="M29" s="170" t="s">
        <v>40</v>
      </c>
      <c r="N29" s="170" t="s">
        <v>41</v>
      </c>
      <c r="O29" s="238"/>
      <c r="P29" s="238"/>
    </row>
    <row r="30" spans="1:117" customFormat="1" ht="15" x14ac:dyDescent="0.25">
      <c r="A30" s="171">
        <v>1</v>
      </c>
      <c r="B30" s="171">
        <v>2</v>
      </c>
      <c r="C30" s="171">
        <v>3</v>
      </c>
      <c r="D30" s="171">
        <v>4</v>
      </c>
      <c r="E30" s="171">
        <v>5</v>
      </c>
      <c r="F30" s="171">
        <v>6</v>
      </c>
      <c r="G30" s="171">
        <v>7</v>
      </c>
      <c r="H30" s="171">
        <v>8</v>
      </c>
      <c r="I30" s="171">
        <v>9</v>
      </c>
      <c r="J30" s="171">
        <v>10</v>
      </c>
      <c r="K30" s="171">
        <v>11</v>
      </c>
      <c r="L30" s="171">
        <v>12</v>
      </c>
      <c r="M30" s="171">
        <v>13</v>
      </c>
      <c r="N30" s="171">
        <v>14</v>
      </c>
      <c r="O30" s="171">
        <v>15</v>
      </c>
      <c r="P30" s="171">
        <v>16</v>
      </c>
    </row>
    <row r="31" spans="1:117" customFormat="1" ht="15" x14ac:dyDescent="0.25">
      <c r="A31" s="232" t="s">
        <v>42</v>
      </c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4"/>
      <c r="DH31" s="172" t="s">
        <v>42</v>
      </c>
    </row>
    <row r="32" spans="1:117" customFormat="1" ht="45" x14ac:dyDescent="0.25">
      <c r="A32" s="173" t="s">
        <v>24</v>
      </c>
      <c r="B32" s="173" t="s">
        <v>24</v>
      </c>
      <c r="C32" s="174" t="s">
        <v>43</v>
      </c>
      <c r="D32" s="174" t="s">
        <v>44</v>
      </c>
      <c r="E32" s="173" t="s">
        <v>45</v>
      </c>
      <c r="F32" s="175">
        <v>42.75</v>
      </c>
      <c r="G32" s="176">
        <v>664.69</v>
      </c>
      <c r="H32" s="176">
        <v>228.64</v>
      </c>
      <c r="I32" s="176">
        <v>369.83</v>
      </c>
      <c r="J32" s="176">
        <v>59.72</v>
      </c>
      <c r="K32" s="177">
        <v>491560.69</v>
      </c>
      <c r="L32" s="177">
        <v>284437.61</v>
      </c>
      <c r="M32" s="177">
        <v>182607.44</v>
      </c>
      <c r="N32" s="177">
        <v>74292.55</v>
      </c>
      <c r="O32" s="177" t="s">
        <v>157</v>
      </c>
      <c r="P32" s="177" t="s">
        <v>158</v>
      </c>
      <c r="DH32" s="172"/>
    </row>
    <row r="33" spans="1:112" customFormat="1" ht="15" x14ac:dyDescent="0.25">
      <c r="A33" s="178"/>
      <c r="B33" s="178"/>
      <c r="C33" s="179"/>
      <c r="D33" s="179" t="s">
        <v>159</v>
      </c>
      <c r="E33" s="180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DH33" s="172"/>
    </row>
    <row r="34" spans="1:112" customFormat="1" ht="45" x14ac:dyDescent="0.25">
      <c r="A34" s="178"/>
      <c r="B34" s="178"/>
      <c r="C34" s="182"/>
      <c r="D34" s="183" t="s">
        <v>46</v>
      </c>
      <c r="E34" s="180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DH34" s="172"/>
    </row>
    <row r="35" spans="1:112" customFormat="1" ht="22.5" x14ac:dyDescent="0.25">
      <c r="A35" s="173" t="s">
        <v>48</v>
      </c>
      <c r="B35" s="173" t="s">
        <v>49</v>
      </c>
      <c r="C35" s="174" t="s">
        <v>50</v>
      </c>
      <c r="D35" s="174" t="s">
        <v>51</v>
      </c>
      <c r="E35" s="173" t="s">
        <v>47</v>
      </c>
      <c r="F35" s="184">
        <v>41.104999999999997</v>
      </c>
      <c r="G35" s="176">
        <v>17898.38</v>
      </c>
      <c r="H35" s="177"/>
      <c r="I35" s="177"/>
      <c r="J35" s="177"/>
      <c r="K35" s="177">
        <v>6371273.7999999998</v>
      </c>
      <c r="L35" s="177"/>
      <c r="M35" s="177"/>
      <c r="N35" s="177"/>
      <c r="O35" s="177" t="s">
        <v>52</v>
      </c>
      <c r="P35" s="177" t="s">
        <v>52</v>
      </c>
      <c r="DH35" s="172"/>
    </row>
    <row r="36" spans="1:112" customFormat="1" ht="15" x14ac:dyDescent="0.25">
      <c r="A36" s="178"/>
      <c r="B36" s="178"/>
      <c r="C36" s="179"/>
      <c r="D36" s="179" t="s">
        <v>53</v>
      </c>
      <c r="E36" s="180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DH36" s="172"/>
    </row>
    <row r="37" spans="1:112" customFormat="1" ht="45" x14ac:dyDescent="0.25">
      <c r="A37" s="178"/>
      <c r="B37" s="178"/>
      <c r="C37" s="182"/>
      <c r="D37" s="183" t="s">
        <v>46</v>
      </c>
      <c r="E37" s="180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DH37" s="172"/>
    </row>
    <row r="38" spans="1:112" customFormat="1" ht="15" x14ac:dyDescent="0.25">
      <c r="A38" s="232" t="s">
        <v>54</v>
      </c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4"/>
      <c r="DH38" s="172" t="s">
        <v>54</v>
      </c>
    </row>
    <row r="39" spans="1:112" customFormat="1" ht="45" x14ac:dyDescent="0.25">
      <c r="A39" s="173" t="s">
        <v>55</v>
      </c>
      <c r="B39" s="173" t="s">
        <v>56</v>
      </c>
      <c r="C39" s="174" t="s">
        <v>57</v>
      </c>
      <c r="D39" s="174" t="s">
        <v>58</v>
      </c>
      <c r="E39" s="173" t="s">
        <v>45</v>
      </c>
      <c r="F39" s="175">
        <v>46.82</v>
      </c>
      <c r="G39" s="176">
        <v>1154.8599999999999</v>
      </c>
      <c r="H39" s="176">
        <v>406.11</v>
      </c>
      <c r="I39" s="185">
        <v>601.79999999999995</v>
      </c>
      <c r="J39" s="176">
        <v>81.75</v>
      </c>
      <c r="K39" s="177">
        <v>938326.61</v>
      </c>
      <c r="L39" s="177">
        <v>553310.81000000006</v>
      </c>
      <c r="M39" s="177">
        <v>325433.28000000003</v>
      </c>
      <c r="N39" s="177">
        <v>111386.04</v>
      </c>
      <c r="O39" s="177" t="s">
        <v>160</v>
      </c>
      <c r="P39" s="177" t="s">
        <v>161</v>
      </c>
      <c r="DH39" s="172"/>
    </row>
    <row r="40" spans="1:112" customFormat="1" ht="15" x14ac:dyDescent="0.25">
      <c r="A40" s="178"/>
      <c r="B40" s="178"/>
      <c r="C40" s="179"/>
      <c r="D40" s="179" t="s">
        <v>162</v>
      </c>
      <c r="E40" s="180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DH40" s="172"/>
    </row>
    <row r="41" spans="1:112" customFormat="1" ht="45" x14ac:dyDescent="0.25">
      <c r="A41" s="178"/>
      <c r="B41" s="178"/>
      <c r="C41" s="182"/>
      <c r="D41" s="183" t="s">
        <v>46</v>
      </c>
      <c r="E41" s="180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DH41" s="172"/>
    </row>
    <row r="42" spans="1:112" customFormat="1" ht="22.5" x14ac:dyDescent="0.25">
      <c r="A42" s="173" t="s">
        <v>56</v>
      </c>
      <c r="B42" s="173" t="s">
        <v>59</v>
      </c>
      <c r="C42" s="174" t="s">
        <v>50</v>
      </c>
      <c r="D42" s="174" t="s">
        <v>51</v>
      </c>
      <c r="E42" s="173" t="s">
        <v>47</v>
      </c>
      <c r="F42" s="184">
        <v>45.018999999999998</v>
      </c>
      <c r="G42" s="176">
        <v>17898.38</v>
      </c>
      <c r="H42" s="177"/>
      <c r="I42" s="177"/>
      <c r="J42" s="177"/>
      <c r="K42" s="177">
        <v>6977943.6900000004</v>
      </c>
      <c r="L42" s="177"/>
      <c r="M42" s="177"/>
      <c r="N42" s="177"/>
      <c r="O42" s="177" t="s">
        <v>52</v>
      </c>
      <c r="P42" s="177" t="s">
        <v>52</v>
      </c>
      <c r="DH42" s="172"/>
    </row>
    <row r="43" spans="1:112" customFormat="1" ht="15" x14ac:dyDescent="0.25">
      <c r="A43" s="178"/>
      <c r="B43" s="178"/>
      <c r="C43" s="179"/>
      <c r="D43" s="179" t="s">
        <v>53</v>
      </c>
      <c r="E43" s="180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DH43" s="172"/>
    </row>
    <row r="44" spans="1:112" customFormat="1" ht="45" x14ac:dyDescent="0.25">
      <c r="A44" s="178"/>
      <c r="B44" s="178"/>
      <c r="C44" s="182"/>
      <c r="D44" s="183" t="s">
        <v>46</v>
      </c>
      <c r="E44" s="180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DH44" s="172"/>
    </row>
    <row r="45" spans="1:112" customFormat="1" ht="15" x14ac:dyDescent="0.25">
      <c r="A45" s="232" t="s">
        <v>60</v>
      </c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4"/>
      <c r="DH45" s="172" t="s">
        <v>60</v>
      </c>
    </row>
    <row r="46" spans="1:112" customFormat="1" ht="45" x14ac:dyDescent="0.25">
      <c r="A46" s="173" t="s">
        <v>61</v>
      </c>
      <c r="B46" s="173" t="s">
        <v>62</v>
      </c>
      <c r="C46" s="174" t="s">
        <v>57</v>
      </c>
      <c r="D46" s="174" t="s">
        <v>58</v>
      </c>
      <c r="E46" s="173" t="s">
        <v>45</v>
      </c>
      <c r="F46" s="184">
        <v>22.535</v>
      </c>
      <c r="G46" s="176">
        <v>1154.8599999999999</v>
      </c>
      <c r="H46" s="176">
        <v>406.11</v>
      </c>
      <c r="I46" s="185">
        <v>601.79999999999995</v>
      </c>
      <c r="J46" s="176">
        <v>81.75</v>
      </c>
      <c r="K46" s="177">
        <v>451627.3</v>
      </c>
      <c r="L46" s="177">
        <v>266314.8</v>
      </c>
      <c r="M46" s="177">
        <v>156634.75</v>
      </c>
      <c r="N46" s="177">
        <v>53611.37</v>
      </c>
      <c r="O46" s="177" t="s">
        <v>163</v>
      </c>
      <c r="P46" s="177" t="s">
        <v>164</v>
      </c>
      <c r="DH46" s="172"/>
    </row>
    <row r="47" spans="1:112" customFormat="1" ht="15" x14ac:dyDescent="0.25">
      <c r="A47" s="178"/>
      <c r="B47" s="178"/>
      <c r="C47" s="179"/>
      <c r="D47" s="179" t="s">
        <v>165</v>
      </c>
      <c r="E47" s="180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  <c r="DH47" s="172"/>
    </row>
    <row r="48" spans="1:112" customFormat="1" ht="45" x14ac:dyDescent="0.25">
      <c r="A48" s="178"/>
      <c r="B48" s="178"/>
      <c r="C48" s="182"/>
      <c r="D48" s="183" t="s">
        <v>46</v>
      </c>
      <c r="E48" s="180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  <c r="DH48" s="172"/>
    </row>
    <row r="49" spans="1:114" customFormat="1" ht="22.5" x14ac:dyDescent="0.25">
      <c r="A49" s="173" t="s">
        <v>62</v>
      </c>
      <c r="B49" s="173" t="s">
        <v>63</v>
      </c>
      <c r="C49" s="174" t="s">
        <v>50</v>
      </c>
      <c r="D49" s="174" t="s">
        <v>51</v>
      </c>
      <c r="E49" s="173" t="s">
        <v>47</v>
      </c>
      <c r="F49" s="184">
        <v>21.667999999999999</v>
      </c>
      <c r="G49" s="176">
        <v>17898.38</v>
      </c>
      <c r="H49" s="177"/>
      <c r="I49" s="177"/>
      <c r="J49" s="177"/>
      <c r="K49" s="177">
        <v>3358539.37</v>
      </c>
      <c r="L49" s="177"/>
      <c r="M49" s="177"/>
      <c r="N49" s="177"/>
      <c r="O49" s="177" t="s">
        <v>52</v>
      </c>
      <c r="P49" s="177" t="s">
        <v>52</v>
      </c>
      <c r="DH49" s="172"/>
    </row>
    <row r="50" spans="1:114" customFormat="1" ht="15" x14ac:dyDescent="0.25">
      <c r="A50" s="178"/>
      <c r="B50" s="178"/>
      <c r="C50" s="179"/>
      <c r="D50" s="179" t="s">
        <v>53</v>
      </c>
      <c r="E50" s="180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DH50" s="172"/>
    </row>
    <row r="51" spans="1:114" customFormat="1" ht="45" x14ac:dyDescent="0.25">
      <c r="A51" s="178"/>
      <c r="B51" s="178"/>
      <c r="C51" s="182"/>
      <c r="D51" s="183" t="s">
        <v>46</v>
      </c>
      <c r="E51" s="180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DH51" s="172"/>
    </row>
    <row r="52" spans="1:114" customFormat="1" ht="15" x14ac:dyDescent="0.25">
      <c r="A52" s="232" t="s">
        <v>144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4"/>
      <c r="DH52" s="172" t="s">
        <v>144</v>
      </c>
    </row>
    <row r="53" spans="1:114" customFormat="1" ht="56.25" x14ac:dyDescent="0.25">
      <c r="A53" s="173" t="s">
        <v>145</v>
      </c>
      <c r="B53" s="173" t="s">
        <v>146</v>
      </c>
      <c r="C53" s="174" t="s">
        <v>147</v>
      </c>
      <c r="D53" s="174" t="s">
        <v>148</v>
      </c>
      <c r="E53" s="173" t="s">
        <v>45</v>
      </c>
      <c r="F53" s="184">
        <v>33.948999999999998</v>
      </c>
      <c r="G53" s="176">
        <v>2203.66</v>
      </c>
      <c r="H53" s="176">
        <v>1205.83</v>
      </c>
      <c r="I53" s="176">
        <v>616.87</v>
      </c>
      <c r="J53" s="176">
        <v>108.16</v>
      </c>
      <c r="K53" s="177">
        <v>1545144.78</v>
      </c>
      <c r="L53" s="177">
        <v>1191261.1000000001</v>
      </c>
      <c r="M53" s="177">
        <v>241882.07</v>
      </c>
      <c r="N53" s="177">
        <v>106850.51</v>
      </c>
      <c r="O53" s="177" t="s">
        <v>166</v>
      </c>
      <c r="P53" s="177" t="s">
        <v>167</v>
      </c>
      <c r="DH53" s="172"/>
    </row>
    <row r="54" spans="1:114" customFormat="1" ht="15" x14ac:dyDescent="0.25">
      <c r="A54" s="178"/>
      <c r="B54" s="178"/>
      <c r="C54" s="179"/>
      <c r="D54" s="179" t="s">
        <v>168</v>
      </c>
      <c r="E54" s="180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DH54" s="172"/>
    </row>
    <row r="55" spans="1:114" customFormat="1" ht="45" x14ac:dyDescent="0.25">
      <c r="A55" s="178"/>
      <c r="B55" s="178"/>
      <c r="C55" s="182"/>
      <c r="D55" s="183" t="s">
        <v>46</v>
      </c>
      <c r="E55" s="180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DH55" s="172"/>
    </row>
    <row r="56" spans="1:114" customFormat="1" ht="22.5" x14ac:dyDescent="0.25">
      <c r="A56" s="173" t="s">
        <v>146</v>
      </c>
      <c r="B56" s="173" t="s">
        <v>149</v>
      </c>
      <c r="C56" s="174" t="s">
        <v>50</v>
      </c>
      <c r="D56" s="174" t="s">
        <v>51</v>
      </c>
      <c r="E56" s="173" t="s">
        <v>47</v>
      </c>
      <c r="F56" s="184">
        <v>32.643000000000001</v>
      </c>
      <c r="G56" s="176">
        <v>17898.38</v>
      </c>
      <c r="H56" s="177"/>
      <c r="I56" s="177"/>
      <c r="J56" s="177"/>
      <c r="K56" s="177">
        <v>5059664.05</v>
      </c>
      <c r="L56" s="177"/>
      <c r="M56" s="177"/>
      <c r="N56" s="177"/>
      <c r="O56" s="177" t="s">
        <v>52</v>
      </c>
      <c r="P56" s="177" t="s">
        <v>52</v>
      </c>
      <c r="DH56" s="172"/>
    </row>
    <row r="57" spans="1:114" customFormat="1" ht="15" x14ac:dyDescent="0.25">
      <c r="A57" s="178"/>
      <c r="B57" s="178"/>
      <c r="C57" s="179"/>
      <c r="D57" s="179" t="s">
        <v>53</v>
      </c>
      <c r="E57" s="180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DH57" s="172"/>
    </row>
    <row r="58" spans="1:114" customFormat="1" ht="45" x14ac:dyDescent="0.25">
      <c r="A58" s="178"/>
      <c r="B58" s="178"/>
      <c r="C58" s="182"/>
      <c r="D58" s="183" t="s">
        <v>46</v>
      </c>
      <c r="E58" s="180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S58" s="186">
        <f>F56+F49+F42+F35</f>
        <v>140.435</v>
      </c>
      <c r="DH58" s="172"/>
    </row>
    <row r="59" spans="1:114" customFormat="1" ht="15" x14ac:dyDescent="0.25">
      <c r="A59" s="229" t="s">
        <v>64</v>
      </c>
      <c r="B59" s="230"/>
      <c r="C59" s="230"/>
      <c r="D59" s="230"/>
      <c r="E59" s="230"/>
      <c r="F59" s="230"/>
      <c r="G59" s="230"/>
      <c r="H59" s="230"/>
      <c r="I59" s="230"/>
      <c r="J59" s="231"/>
      <c r="K59" s="187">
        <v>25194080.289999999</v>
      </c>
      <c r="L59" s="187">
        <v>2295324.3199999998</v>
      </c>
      <c r="M59" s="187">
        <v>906557.54</v>
      </c>
      <c r="N59" s="187">
        <v>346140.47</v>
      </c>
      <c r="O59" s="176">
        <v>4487.5600000000004</v>
      </c>
      <c r="P59" s="176">
        <v>457.85</v>
      </c>
      <c r="DI59" s="188" t="s">
        <v>64</v>
      </c>
    </row>
    <row r="60" spans="1:114" customFormat="1" ht="15" x14ac:dyDescent="0.25">
      <c r="A60" s="229" t="s">
        <v>65</v>
      </c>
      <c r="B60" s="230"/>
      <c r="C60" s="230"/>
      <c r="D60" s="230"/>
      <c r="E60" s="230"/>
      <c r="F60" s="230"/>
      <c r="G60" s="230"/>
      <c r="H60" s="230"/>
      <c r="I60" s="230"/>
      <c r="J60" s="231"/>
      <c r="K60" s="187">
        <v>2456562.25</v>
      </c>
      <c r="L60" s="177"/>
      <c r="M60" s="177"/>
      <c r="N60" s="177"/>
      <c r="O60" s="177"/>
      <c r="P60" s="177"/>
      <c r="DI60" s="188" t="s">
        <v>65</v>
      </c>
    </row>
    <row r="61" spans="1:114" customFormat="1" ht="15" x14ac:dyDescent="0.25">
      <c r="A61" s="225" t="s">
        <v>169</v>
      </c>
      <c r="B61" s="226"/>
      <c r="C61" s="226"/>
      <c r="D61" s="226"/>
      <c r="E61" s="226"/>
      <c r="F61" s="226"/>
      <c r="G61" s="226"/>
      <c r="H61" s="226"/>
      <c r="I61" s="226"/>
      <c r="J61" s="227"/>
      <c r="K61" s="189"/>
      <c r="L61" s="189"/>
      <c r="M61" s="189"/>
      <c r="N61" s="189"/>
      <c r="O61" s="189"/>
      <c r="P61" s="189"/>
      <c r="DI61" s="188"/>
      <c r="DJ61" s="190" t="s">
        <v>169</v>
      </c>
    </row>
    <row r="62" spans="1:114" customFormat="1" ht="15" x14ac:dyDescent="0.25">
      <c r="A62" s="225" t="s">
        <v>170</v>
      </c>
      <c r="B62" s="226"/>
      <c r="C62" s="226"/>
      <c r="D62" s="226"/>
      <c r="E62" s="226"/>
      <c r="F62" s="226"/>
      <c r="G62" s="226"/>
      <c r="H62" s="226"/>
      <c r="I62" s="226"/>
      <c r="J62" s="227"/>
      <c r="K62" s="191">
        <v>2456562.25</v>
      </c>
      <c r="L62" s="189"/>
      <c r="M62" s="189"/>
      <c r="N62" s="189"/>
      <c r="O62" s="189"/>
      <c r="P62" s="189"/>
      <c r="DI62" s="188"/>
      <c r="DJ62" s="190" t="s">
        <v>170</v>
      </c>
    </row>
    <row r="63" spans="1:114" customFormat="1" ht="15" x14ac:dyDescent="0.25">
      <c r="A63" s="229" t="s">
        <v>66</v>
      </c>
      <c r="B63" s="230"/>
      <c r="C63" s="230"/>
      <c r="D63" s="230"/>
      <c r="E63" s="230"/>
      <c r="F63" s="230"/>
      <c r="G63" s="230"/>
      <c r="H63" s="230"/>
      <c r="I63" s="230"/>
      <c r="J63" s="231"/>
      <c r="K63" s="187">
        <v>1637708.17</v>
      </c>
      <c r="L63" s="177"/>
      <c r="M63" s="177"/>
      <c r="N63" s="177"/>
      <c r="O63" s="177"/>
      <c r="P63" s="177"/>
      <c r="DI63" s="188" t="s">
        <v>66</v>
      </c>
    </row>
    <row r="64" spans="1:114" customFormat="1" ht="15" x14ac:dyDescent="0.25">
      <c r="A64" s="225" t="s">
        <v>169</v>
      </c>
      <c r="B64" s="226"/>
      <c r="C64" s="226"/>
      <c r="D64" s="226"/>
      <c r="E64" s="226"/>
      <c r="F64" s="226"/>
      <c r="G64" s="226"/>
      <c r="H64" s="226"/>
      <c r="I64" s="226"/>
      <c r="J64" s="227"/>
      <c r="K64" s="189"/>
      <c r="L64" s="189"/>
      <c r="M64" s="189"/>
      <c r="N64" s="189"/>
      <c r="O64" s="189"/>
      <c r="P64" s="189"/>
      <c r="DI64" s="188"/>
      <c r="DJ64" s="190" t="s">
        <v>169</v>
      </c>
    </row>
    <row r="65" spans="1:116" customFormat="1" ht="15" x14ac:dyDescent="0.25">
      <c r="A65" s="225" t="s">
        <v>171</v>
      </c>
      <c r="B65" s="226"/>
      <c r="C65" s="226"/>
      <c r="D65" s="226"/>
      <c r="E65" s="226"/>
      <c r="F65" s="226"/>
      <c r="G65" s="226"/>
      <c r="H65" s="226"/>
      <c r="I65" s="226"/>
      <c r="J65" s="227"/>
      <c r="K65" s="191">
        <v>1637708.17</v>
      </c>
      <c r="L65" s="189"/>
      <c r="M65" s="189"/>
      <c r="N65" s="189"/>
      <c r="O65" s="189"/>
      <c r="P65" s="189"/>
      <c r="DI65" s="188"/>
      <c r="DJ65" s="190" t="s">
        <v>171</v>
      </c>
    </row>
    <row r="66" spans="1:116" customFormat="1" ht="15" x14ac:dyDescent="0.25">
      <c r="A66" s="229" t="s">
        <v>67</v>
      </c>
      <c r="B66" s="230"/>
      <c r="C66" s="230"/>
      <c r="D66" s="230"/>
      <c r="E66" s="230"/>
      <c r="F66" s="230"/>
      <c r="G66" s="230"/>
      <c r="H66" s="230"/>
      <c r="I66" s="230"/>
      <c r="J66" s="231"/>
      <c r="K66" s="177"/>
      <c r="L66" s="177"/>
      <c r="M66" s="177"/>
      <c r="N66" s="177"/>
      <c r="O66" s="177"/>
      <c r="P66" s="177"/>
      <c r="DI66" s="188" t="s">
        <v>67</v>
      </c>
    </row>
    <row r="67" spans="1:116" customFormat="1" ht="15" x14ac:dyDescent="0.25">
      <c r="A67" s="225" t="s">
        <v>68</v>
      </c>
      <c r="B67" s="226"/>
      <c r="C67" s="226"/>
      <c r="D67" s="226"/>
      <c r="E67" s="226"/>
      <c r="F67" s="226"/>
      <c r="G67" s="226"/>
      <c r="H67" s="226"/>
      <c r="I67" s="226"/>
      <c r="J67" s="227"/>
      <c r="K67" s="191">
        <v>29288350.710000001</v>
      </c>
      <c r="L67" s="189"/>
      <c r="M67" s="189"/>
      <c r="N67" s="189"/>
      <c r="O67" s="192">
        <v>4487.5600000000004</v>
      </c>
      <c r="P67" s="192">
        <v>457.85</v>
      </c>
      <c r="DI67" s="188"/>
      <c r="DJ67" s="190" t="s">
        <v>68</v>
      </c>
    </row>
    <row r="68" spans="1:116" customFormat="1" ht="15" x14ac:dyDescent="0.25">
      <c r="A68" s="225" t="s">
        <v>69</v>
      </c>
      <c r="B68" s="226"/>
      <c r="C68" s="226"/>
      <c r="D68" s="226"/>
      <c r="E68" s="226"/>
      <c r="F68" s="226"/>
      <c r="G68" s="226"/>
      <c r="H68" s="226"/>
      <c r="I68" s="226"/>
      <c r="J68" s="227"/>
      <c r="K68" s="189"/>
      <c r="L68" s="189"/>
      <c r="M68" s="189"/>
      <c r="N68" s="189"/>
      <c r="O68" s="189"/>
      <c r="P68" s="189"/>
      <c r="DI68" s="188"/>
      <c r="DJ68" s="190" t="s">
        <v>69</v>
      </c>
    </row>
    <row r="69" spans="1:116" customFormat="1" ht="15" x14ac:dyDescent="0.25">
      <c r="A69" s="225" t="s">
        <v>70</v>
      </c>
      <c r="B69" s="226"/>
      <c r="C69" s="226"/>
      <c r="D69" s="226"/>
      <c r="E69" s="226"/>
      <c r="F69" s="226"/>
      <c r="G69" s="226"/>
      <c r="H69" s="226"/>
      <c r="I69" s="226"/>
      <c r="J69" s="227"/>
      <c r="K69" s="191">
        <v>2295324.3199999998</v>
      </c>
      <c r="L69" s="189"/>
      <c r="M69" s="189"/>
      <c r="N69" s="189"/>
      <c r="O69" s="189"/>
      <c r="P69" s="189"/>
      <c r="DI69" s="188"/>
      <c r="DJ69" s="190" t="s">
        <v>70</v>
      </c>
    </row>
    <row r="70" spans="1:116" customFormat="1" ht="15" x14ac:dyDescent="0.25">
      <c r="A70" s="225" t="s">
        <v>71</v>
      </c>
      <c r="B70" s="226"/>
      <c r="C70" s="226"/>
      <c r="D70" s="226"/>
      <c r="E70" s="226"/>
      <c r="F70" s="226"/>
      <c r="G70" s="226"/>
      <c r="H70" s="226"/>
      <c r="I70" s="226"/>
      <c r="J70" s="227"/>
      <c r="K70" s="191">
        <v>21992198.43</v>
      </c>
      <c r="L70" s="189"/>
      <c r="M70" s="189"/>
      <c r="N70" s="189"/>
      <c r="O70" s="189"/>
      <c r="P70" s="189"/>
      <c r="DI70" s="188"/>
      <c r="DJ70" s="190" t="s">
        <v>71</v>
      </c>
    </row>
    <row r="71" spans="1:116" customFormat="1" ht="15" x14ac:dyDescent="0.25">
      <c r="A71" s="225" t="s">
        <v>72</v>
      </c>
      <c r="B71" s="226"/>
      <c r="C71" s="226"/>
      <c r="D71" s="226"/>
      <c r="E71" s="226"/>
      <c r="F71" s="226"/>
      <c r="G71" s="226"/>
      <c r="H71" s="226"/>
      <c r="I71" s="226"/>
      <c r="J71" s="227"/>
      <c r="K71" s="191">
        <v>906557.54</v>
      </c>
      <c r="L71" s="189"/>
      <c r="M71" s="189"/>
      <c r="N71" s="189"/>
      <c r="O71" s="189"/>
      <c r="P71" s="189"/>
      <c r="DI71" s="188"/>
      <c r="DJ71" s="190" t="s">
        <v>72</v>
      </c>
    </row>
    <row r="72" spans="1:116" customFormat="1" ht="15" x14ac:dyDescent="0.25">
      <c r="A72" s="225" t="s">
        <v>73</v>
      </c>
      <c r="B72" s="226"/>
      <c r="C72" s="226"/>
      <c r="D72" s="226"/>
      <c r="E72" s="226"/>
      <c r="F72" s="226"/>
      <c r="G72" s="226"/>
      <c r="H72" s="226"/>
      <c r="I72" s="226"/>
      <c r="J72" s="227"/>
      <c r="K72" s="191">
        <v>346140.47</v>
      </c>
      <c r="L72" s="189"/>
      <c r="M72" s="189"/>
      <c r="N72" s="189"/>
      <c r="O72" s="189"/>
      <c r="P72" s="189"/>
      <c r="DI72" s="188"/>
      <c r="DJ72" s="190" t="s">
        <v>73</v>
      </c>
    </row>
    <row r="73" spans="1:116" customFormat="1" ht="15" x14ac:dyDescent="0.25">
      <c r="A73" s="225" t="s">
        <v>74</v>
      </c>
      <c r="B73" s="226"/>
      <c r="C73" s="226"/>
      <c r="D73" s="226"/>
      <c r="E73" s="226"/>
      <c r="F73" s="226"/>
      <c r="G73" s="226"/>
      <c r="H73" s="226"/>
      <c r="I73" s="226"/>
      <c r="J73" s="227"/>
      <c r="K73" s="191">
        <v>2456562.25</v>
      </c>
      <c r="L73" s="189"/>
      <c r="M73" s="189"/>
      <c r="N73" s="189"/>
      <c r="O73" s="189"/>
      <c r="P73" s="189"/>
      <c r="DI73" s="188"/>
      <c r="DJ73" s="190" t="s">
        <v>74</v>
      </c>
    </row>
    <row r="74" spans="1:116" customFormat="1" ht="15" x14ac:dyDescent="0.25">
      <c r="A74" s="225" t="s">
        <v>75</v>
      </c>
      <c r="B74" s="226"/>
      <c r="C74" s="226"/>
      <c r="D74" s="226"/>
      <c r="E74" s="226"/>
      <c r="F74" s="226"/>
      <c r="G74" s="226"/>
      <c r="H74" s="226"/>
      <c r="I74" s="226"/>
      <c r="J74" s="227"/>
      <c r="K74" s="191">
        <v>1637708.17</v>
      </c>
      <c r="L74" s="189"/>
      <c r="M74" s="189"/>
      <c r="N74" s="189"/>
      <c r="O74" s="189"/>
      <c r="P74" s="189"/>
      <c r="DI74" s="188"/>
      <c r="DJ74" s="190" t="s">
        <v>75</v>
      </c>
    </row>
    <row r="75" spans="1:116" customFormat="1" ht="15" x14ac:dyDescent="0.25">
      <c r="A75" s="225" t="s">
        <v>172</v>
      </c>
      <c r="B75" s="226"/>
      <c r="C75" s="226"/>
      <c r="D75" s="226"/>
      <c r="E75" s="226"/>
      <c r="F75" s="226"/>
      <c r="G75" s="226"/>
      <c r="H75" s="226"/>
      <c r="I75" s="226"/>
      <c r="J75" s="227"/>
      <c r="K75" s="191">
        <v>-21767420.789999999</v>
      </c>
      <c r="L75" s="189"/>
      <c r="M75" s="189"/>
      <c r="N75" s="189"/>
      <c r="O75" s="189"/>
      <c r="P75" s="189"/>
      <c r="DI75" s="188"/>
      <c r="DJ75" s="190" t="s">
        <v>172</v>
      </c>
    </row>
    <row r="76" spans="1:116" customFormat="1" ht="15" x14ac:dyDescent="0.25">
      <c r="A76" s="225" t="s">
        <v>173</v>
      </c>
      <c r="B76" s="226"/>
      <c r="C76" s="226"/>
      <c r="D76" s="226"/>
      <c r="E76" s="226"/>
      <c r="F76" s="226"/>
      <c r="G76" s="226"/>
      <c r="H76" s="226"/>
      <c r="I76" s="226"/>
      <c r="J76" s="227"/>
      <c r="K76" s="191">
        <v>615055.35999999999</v>
      </c>
      <c r="L76" s="189"/>
      <c r="M76" s="189"/>
      <c r="N76" s="189"/>
      <c r="O76" s="189"/>
      <c r="P76" s="189"/>
      <c r="DI76" s="188"/>
      <c r="DJ76" s="190" t="s">
        <v>173</v>
      </c>
    </row>
    <row r="77" spans="1:116" customFormat="1" ht="15" x14ac:dyDescent="0.25">
      <c r="A77" s="229" t="s">
        <v>68</v>
      </c>
      <c r="B77" s="230"/>
      <c r="C77" s="230"/>
      <c r="D77" s="230"/>
      <c r="E77" s="230"/>
      <c r="F77" s="230"/>
      <c r="G77" s="230"/>
      <c r="H77" s="230"/>
      <c r="I77" s="230"/>
      <c r="J77" s="231"/>
      <c r="K77" s="187">
        <v>8135985.2800000003</v>
      </c>
      <c r="L77" s="177"/>
      <c r="M77" s="177"/>
      <c r="N77" s="177"/>
      <c r="O77" s="177"/>
      <c r="P77" s="177"/>
      <c r="DI77" s="188"/>
      <c r="DK77" s="188" t="s">
        <v>68</v>
      </c>
    </row>
    <row r="78" spans="1:116" customFormat="1" ht="15" x14ac:dyDescent="0.25">
      <c r="A78" s="225" t="s">
        <v>174</v>
      </c>
      <c r="B78" s="226"/>
      <c r="C78" s="226"/>
      <c r="D78" s="226"/>
      <c r="E78" s="226"/>
      <c r="F78" s="226"/>
      <c r="G78" s="226"/>
      <c r="H78" s="226"/>
      <c r="I78" s="226"/>
      <c r="J78" s="227"/>
      <c r="K78" s="191">
        <v>8404472.7899999991</v>
      </c>
      <c r="L78" s="189"/>
      <c r="M78" s="189"/>
      <c r="N78" s="189"/>
      <c r="O78" s="189"/>
      <c r="P78" s="189"/>
      <c r="DI78" s="188"/>
      <c r="DJ78" s="190" t="s">
        <v>174</v>
      </c>
      <c r="DK78" s="188"/>
      <c r="DL78" s="193"/>
    </row>
    <row r="79" spans="1:116" customFormat="1" ht="15" x14ac:dyDescent="0.25">
      <c r="A79" s="225" t="s">
        <v>76</v>
      </c>
      <c r="B79" s="226"/>
      <c r="C79" s="226"/>
      <c r="D79" s="226"/>
      <c r="E79" s="226"/>
      <c r="F79" s="226"/>
      <c r="G79" s="226"/>
      <c r="H79" s="226"/>
      <c r="I79" s="226"/>
      <c r="J79" s="227"/>
      <c r="K79" s="191">
        <v>1538953.98</v>
      </c>
      <c r="L79" s="189"/>
      <c r="M79" s="189"/>
      <c r="N79" s="189"/>
      <c r="O79" s="189"/>
      <c r="P79" s="189"/>
      <c r="DI79" s="188"/>
      <c r="DJ79" s="190" t="s">
        <v>76</v>
      </c>
      <c r="DK79" s="188"/>
      <c r="DL79" s="193"/>
    </row>
    <row r="80" spans="1:116" customFormat="1" ht="15" x14ac:dyDescent="0.25">
      <c r="A80" s="229" t="s">
        <v>77</v>
      </c>
      <c r="B80" s="230"/>
      <c r="C80" s="230"/>
      <c r="D80" s="230"/>
      <c r="E80" s="230"/>
      <c r="F80" s="230"/>
      <c r="G80" s="230"/>
      <c r="H80" s="230"/>
      <c r="I80" s="230"/>
      <c r="J80" s="231"/>
      <c r="K80" s="187">
        <v>9943426.7699999996</v>
      </c>
      <c r="L80" s="177"/>
      <c r="M80" s="177"/>
      <c r="N80" s="177"/>
      <c r="O80" s="177"/>
      <c r="P80" s="177"/>
      <c r="DI80" s="188"/>
      <c r="DK80" s="188" t="s">
        <v>77</v>
      </c>
      <c r="DL80" s="193"/>
    </row>
    <row r="81" spans="1:117" customFormat="1" ht="15" x14ac:dyDescent="0.25">
      <c r="A81" s="218" t="s">
        <v>137</v>
      </c>
      <c r="B81" s="219"/>
      <c r="C81" s="219"/>
      <c r="D81" s="219"/>
      <c r="E81" s="219"/>
      <c r="F81" s="219"/>
      <c r="G81" s="219"/>
      <c r="H81" s="219"/>
      <c r="I81" s="219"/>
      <c r="J81" s="220"/>
      <c r="K81" s="1">
        <f>K80*0.89</f>
        <v>8849649.8300000001</v>
      </c>
      <c r="L81" s="1"/>
      <c r="M81" s="1"/>
      <c r="N81" s="1"/>
      <c r="O81" s="2"/>
      <c r="P81" s="2"/>
      <c r="DI81" s="3"/>
      <c r="DK81" s="3" t="s">
        <v>77</v>
      </c>
      <c r="DL81" s="4"/>
    </row>
    <row r="82" spans="1:117" customFormat="1" ht="15" x14ac:dyDescent="0.25">
      <c r="A82" s="229" t="s">
        <v>78</v>
      </c>
      <c r="B82" s="230"/>
      <c r="C82" s="230"/>
      <c r="D82" s="230"/>
      <c r="E82" s="230"/>
      <c r="F82" s="230"/>
      <c r="G82" s="230"/>
      <c r="H82" s="230"/>
      <c r="I82" s="230"/>
      <c r="J82" s="231"/>
      <c r="K82" s="187">
        <f>K81</f>
        <v>8849649.8300000001</v>
      </c>
      <c r="L82" s="177"/>
      <c r="M82" s="177"/>
      <c r="N82" s="177"/>
      <c r="O82" s="176">
        <v>4487.5600000000004</v>
      </c>
      <c r="P82" s="176">
        <v>457.85</v>
      </c>
      <c r="DI82" s="188"/>
      <c r="DK82" s="188"/>
      <c r="DL82" s="193"/>
      <c r="DM82" s="188" t="s">
        <v>78</v>
      </c>
    </row>
    <row r="83" spans="1:117" customFormat="1" ht="15" x14ac:dyDescent="0.25">
      <c r="A83" s="229" t="s">
        <v>79</v>
      </c>
      <c r="B83" s="230"/>
      <c r="C83" s="230"/>
      <c r="D83" s="230"/>
      <c r="E83" s="230"/>
      <c r="F83" s="230"/>
      <c r="G83" s="230"/>
      <c r="H83" s="230"/>
      <c r="I83" s="230"/>
      <c r="J83" s="231"/>
      <c r="K83" s="177"/>
      <c r="L83" s="177"/>
      <c r="M83" s="177"/>
      <c r="N83" s="177"/>
      <c r="O83" s="177"/>
      <c r="P83" s="177"/>
      <c r="DI83" s="188" t="s">
        <v>79</v>
      </c>
      <c r="DK83" s="188"/>
      <c r="DL83" s="193"/>
      <c r="DM83" s="188"/>
    </row>
    <row r="84" spans="1:117" customFormat="1" ht="15" hidden="1" x14ac:dyDescent="0.25">
      <c r="A84" s="225" t="s">
        <v>175</v>
      </c>
      <c r="B84" s="226"/>
      <c r="C84" s="226"/>
      <c r="D84" s="226"/>
      <c r="E84" s="226"/>
      <c r="F84" s="226"/>
      <c r="G84" s="226"/>
      <c r="H84" s="226"/>
      <c r="I84" s="226"/>
      <c r="J84" s="227"/>
      <c r="K84" s="189"/>
      <c r="L84" s="189"/>
      <c r="M84" s="189"/>
      <c r="N84" s="189"/>
      <c r="O84" s="189"/>
      <c r="P84" s="189"/>
      <c r="DI84" s="188"/>
      <c r="DJ84" s="190" t="s">
        <v>175</v>
      </c>
      <c r="DK84" s="188"/>
      <c r="DL84" s="193"/>
      <c r="DM84" s="188"/>
    </row>
    <row r="85" spans="1:117" customFormat="1" ht="15" hidden="1" x14ac:dyDescent="0.25">
      <c r="A85" s="225" t="s">
        <v>176</v>
      </c>
      <c r="B85" s="226"/>
      <c r="C85" s="226"/>
      <c r="D85" s="226"/>
      <c r="E85" s="226"/>
      <c r="F85" s="226"/>
      <c r="G85" s="226"/>
      <c r="H85" s="226"/>
      <c r="I85" s="226"/>
      <c r="J85" s="227"/>
      <c r="K85" s="191">
        <v>17898.38</v>
      </c>
      <c r="L85" s="189"/>
      <c r="M85" s="189"/>
      <c r="N85" s="189"/>
      <c r="O85" s="189"/>
      <c r="P85" s="189"/>
      <c r="DI85" s="188"/>
      <c r="DJ85" s="190" t="s">
        <v>176</v>
      </c>
      <c r="DK85" s="188"/>
      <c r="DL85" s="193"/>
      <c r="DM85" s="188"/>
    </row>
    <row r="86" spans="1:117" customFormat="1" ht="15" hidden="1" x14ac:dyDescent="0.25">
      <c r="A86" s="225" t="s">
        <v>177</v>
      </c>
      <c r="B86" s="226"/>
      <c r="C86" s="226"/>
      <c r="D86" s="226"/>
      <c r="E86" s="226"/>
      <c r="F86" s="226"/>
      <c r="G86" s="226"/>
      <c r="H86" s="226"/>
      <c r="I86" s="226"/>
      <c r="J86" s="227"/>
      <c r="K86" s="191">
        <v>154999.97</v>
      </c>
      <c r="L86" s="189"/>
      <c r="M86" s="189"/>
      <c r="N86" s="189"/>
      <c r="O86" s="189"/>
      <c r="P86" s="189"/>
      <c r="DI86" s="188"/>
      <c r="DJ86" s="190" t="s">
        <v>177</v>
      </c>
      <c r="DK86" s="188"/>
      <c r="DL86" s="193"/>
      <c r="DM86" s="188"/>
    </row>
    <row r="87" spans="1:117" customFormat="1" ht="15" hidden="1" x14ac:dyDescent="0.25">
      <c r="A87" s="225" t="s">
        <v>178</v>
      </c>
      <c r="B87" s="226"/>
      <c r="C87" s="226"/>
      <c r="D87" s="226"/>
      <c r="E87" s="226"/>
      <c r="F87" s="226"/>
      <c r="G87" s="226"/>
      <c r="H87" s="226"/>
      <c r="I87" s="226"/>
      <c r="J87" s="227"/>
      <c r="K87" s="191">
        <v>5059664.0199999996</v>
      </c>
      <c r="L87" s="189"/>
      <c r="M87" s="189"/>
      <c r="N87" s="189"/>
      <c r="O87" s="189"/>
      <c r="P87" s="189"/>
      <c r="DI87" s="188"/>
      <c r="DJ87" s="190" t="s">
        <v>178</v>
      </c>
      <c r="DK87" s="188"/>
      <c r="DL87" s="193"/>
      <c r="DM87" s="188"/>
    </row>
    <row r="88" spans="1:117" customFormat="1" ht="15" hidden="1" x14ac:dyDescent="0.25">
      <c r="A88" s="225" t="s">
        <v>179</v>
      </c>
      <c r="B88" s="226"/>
      <c r="C88" s="226"/>
      <c r="D88" s="226"/>
      <c r="E88" s="226"/>
      <c r="F88" s="226"/>
      <c r="G88" s="226"/>
      <c r="H88" s="226"/>
      <c r="I88" s="226"/>
      <c r="J88" s="227"/>
      <c r="K88" s="189"/>
      <c r="L88" s="189"/>
      <c r="M88" s="189"/>
      <c r="N88" s="189"/>
      <c r="O88" s="189"/>
      <c r="P88" s="189"/>
      <c r="DI88" s="188"/>
      <c r="DJ88" s="190" t="s">
        <v>179</v>
      </c>
      <c r="DK88" s="188"/>
      <c r="DL88" s="193"/>
      <c r="DM88" s="188"/>
    </row>
    <row r="89" spans="1:117" customFormat="1" ht="15" hidden="1" x14ac:dyDescent="0.25">
      <c r="A89" s="225" t="s">
        <v>176</v>
      </c>
      <c r="B89" s="226"/>
      <c r="C89" s="226"/>
      <c r="D89" s="226"/>
      <c r="E89" s="226"/>
      <c r="F89" s="226"/>
      <c r="G89" s="226"/>
      <c r="H89" s="226"/>
      <c r="I89" s="226"/>
      <c r="J89" s="227"/>
      <c r="K89" s="191">
        <v>17898.38</v>
      </c>
      <c r="L89" s="189"/>
      <c r="M89" s="189"/>
      <c r="N89" s="189"/>
      <c r="O89" s="189"/>
      <c r="P89" s="189"/>
      <c r="DI89" s="188"/>
      <c r="DJ89" s="190" t="s">
        <v>176</v>
      </c>
      <c r="DK89" s="188"/>
      <c r="DL89" s="193"/>
      <c r="DM89" s="188"/>
    </row>
    <row r="90" spans="1:117" customFormat="1" ht="15" hidden="1" x14ac:dyDescent="0.25">
      <c r="A90" s="225" t="s">
        <v>177</v>
      </c>
      <c r="B90" s="226"/>
      <c r="C90" s="226"/>
      <c r="D90" s="226"/>
      <c r="E90" s="226"/>
      <c r="F90" s="226"/>
      <c r="G90" s="226"/>
      <c r="H90" s="226"/>
      <c r="I90" s="226"/>
      <c r="J90" s="227"/>
      <c r="K90" s="191">
        <v>154999.97</v>
      </c>
      <c r="L90" s="189"/>
      <c r="M90" s="189"/>
      <c r="N90" s="189"/>
      <c r="O90" s="189"/>
      <c r="P90" s="189"/>
      <c r="DI90" s="188"/>
      <c r="DJ90" s="190" t="s">
        <v>177</v>
      </c>
      <c r="DK90" s="188"/>
      <c r="DL90" s="193"/>
      <c r="DM90" s="188"/>
    </row>
    <row r="91" spans="1:117" customFormat="1" ht="15" hidden="1" x14ac:dyDescent="0.25">
      <c r="A91" s="225" t="s">
        <v>180</v>
      </c>
      <c r="B91" s="226"/>
      <c r="C91" s="226"/>
      <c r="D91" s="226"/>
      <c r="E91" s="226"/>
      <c r="F91" s="226"/>
      <c r="G91" s="226"/>
      <c r="H91" s="226"/>
      <c r="I91" s="226"/>
      <c r="J91" s="227"/>
      <c r="K91" s="191">
        <v>3358539.35</v>
      </c>
      <c r="L91" s="189"/>
      <c r="M91" s="189"/>
      <c r="N91" s="189"/>
      <c r="O91" s="189"/>
      <c r="P91" s="189"/>
      <c r="DI91" s="188"/>
      <c r="DJ91" s="190" t="s">
        <v>180</v>
      </c>
      <c r="DK91" s="188"/>
      <c r="DL91" s="193"/>
      <c r="DM91" s="188"/>
    </row>
    <row r="92" spans="1:117" customFormat="1" ht="15" hidden="1" x14ac:dyDescent="0.25">
      <c r="A92" s="225" t="s">
        <v>181</v>
      </c>
      <c r="B92" s="226"/>
      <c r="C92" s="226"/>
      <c r="D92" s="226"/>
      <c r="E92" s="226"/>
      <c r="F92" s="226"/>
      <c r="G92" s="226"/>
      <c r="H92" s="226"/>
      <c r="I92" s="226"/>
      <c r="J92" s="227"/>
      <c r="K92" s="189"/>
      <c r="L92" s="189"/>
      <c r="M92" s="189"/>
      <c r="N92" s="189"/>
      <c r="O92" s="189"/>
      <c r="P92" s="189"/>
      <c r="DI92" s="188"/>
      <c r="DJ92" s="190" t="s">
        <v>181</v>
      </c>
      <c r="DK92" s="188"/>
      <c r="DL92" s="193"/>
      <c r="DM92" s="188"/>
    </row>
    <row r="93" spans="1:117" customFormat="1" ht="15" hidden="1" x14ac:dyDescent="0.25">
      <c r="A93" s="225" t="s">
        <v>176</v>
      </c>
      <c r="B93" s="226"/>
      <c r="C93" s="226"/>
      <c r="D93" s="226"/>
      <c r="E93" s="226"/>
      <c r="F93" s="226"/>
      <c r="G93" s="226"/>
      <c r="H93" s="226"/>
      <c r="I93" s="226"/>
      <c r="J93" s="227"/>
      <c r="K93" s="191">
        <v>17898.38</v>
      </c>
      <c r="L93" s="189"/>
      <c r="M93" s="189"/>
      <c r="N93" s="189"/>
      <c r="O93" s="189"/>
      <c r="P93" s="189"/>
      <c r="DI93" s="188"/>
      <c r="DJ93" s="190" t="s">
        <v>176</v>
      </c>
      <c r="DK93" s="188"/>
      <c r="DL93" s="193"/>
      <c r="DM93" s="188"/>
    </row>
    <row r="94" spans="1:117" customFormat="1" ht="15" hidden="1" x14ac:dyDescent="0.25">
      <c r="A94" s="225" t="s">
        <v>177</v>
      </c>
      <c r="B94" s="226"/>
      <c r="C94" s="226"/>
      <c r="D94" s="226"/>
      <c r="E94" s="226"/>
      <c r="F94" s="226"/>
      <c r="G94" s="226"/>
      <c r="H94" s="226"/>
      <c r="I94" s="226"/>
      <c r="J94" s="227"/>
      <c r="K94" s="191">
        <v>154999.97</v>
      </c>
      <c r="L94" s="189"/>
      <c r="M94" s="189"/>
      <c r="N94" s="189"/>
      <c r="O94" s="189"/>
      <c r="P94" s="189"/>
      <c r="DI94" s="188"/>
      <c r="DJ94" s="190" t="s">
        <v>177</v>
      </c>
      <c r="DK94" s="188"/>
      <c r="DL94" s="193"/>
      <c r="DM94" s="188"/>
    </row>
    <row r="95" spans="1:117" customFormat="1" ht="15" hidden="1" x14ac:dyDescent="0.25">
      <c r="A95" s="225" t="s">
        <v>182</v>
      </c>
      <c r="B95" s="226"/>
      <c r="C95" s="226"/>
      <c r="D95" s="226"/>
      <c r="E95" s="226"/>
      <c r="F95" s="226"/>
      <c r="G95" s="226"/>
      <c r="H95" s="226"/>
      <c r="I95" s="226"/>
      <c r="J95" s="227"/>
      <c r="K95" s="191">
        <v>6977943.6500000004</v>
      </c>
      <c r="L95" s="189"/>
      <c r="M95" s="189"/>
      <c r="N95" s="189"/>
      <c r="O95" s="189"/>
      <c r="P95" s="189"/>
      <c r="DI95" s="188"/>
      <c r="DJ95" s="190" t="s">
        <v>182</v>
      </c>
      <c r="DK95" s="188"/>
      <c r="DL95" s="193"/>
      <c r="DM95" s="188"/>
    </row>
    <row r="96" spans="1:117" customFormat="1" ht="15" hidden="1" x14ac:dyDescent="0.25">
      <c r="A96" s="225" t="s">
        <v>183</v>
      </c>
      <c r="B96" s="226"/>
      <c r="C96" s="226"/>
      <c r="D96" s="226"/>
      <c r="E96" s="226"/>
      <c r="F96" s="226"/>
      <c r="G96" s="226"/>
      <c r="H96" s="226"/>
      <c r="I96" s="226"/>
      <c r="J96" s="227"/>
      <c r="K96" s="189"/>
      <c r="L96" s="189"/>
      <c r="M96" s="189"/>
      <c r="N96" s="189"/>
      <c r="O96" s="189"/>
      <c r="P96" s="189"/>
      <c r="DI96" s="188"/>
      <c r="DJ96" s="190" t="s">
        <v>183</v>
      </c>
      <c r="DK96" s="188"/>
      <c r="DL96" s="193"/>
      <c r="DM96" s="188"/>
    </row>
    <row r="97" spans="1:117" customFormat="1" ht="15" hidden="1" x14ac:dyDescent="0.25">
      <c r="A97" s="225" t="s">
        <v>176</v>
      </c>
      <c r="B97" s="226"/>
      <c r="C97" s="226"/>
      <c r="D97" s="226"/>
      <c r="E97" s="226"/>
      <c r="F97" s="226"/>
      <c r="G97" s="226"/>
      <c r="H97" s="226"/>
      <c r="I97" s="226"/>
      <c r="J97" s="227"/>
      <c r="K97" s="191">
        <v>17898.38</v>
      </c>
      <c r="L97" s="189"/>
      <c r="M97" s="189"/>
      <c r="N97" s="189"/>
      <c r="O97" s="189"/>
      <c r="P97" s="189"/>
      <c r="DI97" s="188"/>
      <c r="DJ97" s="190" t="s">
        <v>176</v>
      </c>
      <c r="DK97" s="188"/>
      <c r="DL97" s="193"/>
      <c r="DM97" s="188"/>
    </row>
    <row r="98" spans="1:117" customFormat="1" ht="15" hidden="1" x14ac:dyDescent="0.25">
      <c r="A98" s="225" t="s">
        <v>177</v>
      </c>
      <c r="B98" s="226"/>
      <c r="C98" s="226"/>
      <c r="D98" s="226"/>
      <c r="E98" s="226"/>
      <c r="F98" s="226"/>
      <c r="G98" s="226"/>
      <c r="H98" s="226"/>
      <c r="I98" s="226"/>
      <c r="J98" s="227"/>
      <c r="K98" s="191">
        <v>154999.97</v>
      </c>
      <c r="L98" s="189"/>
      <c r="M98" s="189"/>
      <c r="N98" s="189"/>
      <c r="O98" s="189"/>
      <c r="P98" s="189"/>
      <c r="DI98" s="188"/>
      <c r="DJ98" s="190" t="s">
        <v>177</v>
      </c>
      <c r="DK98" s="188"/>
      <c r="DL98" s="193"/>
      <c r="DM98" s="188"/>
    </row>
    <row r="99" spans="1:117" customFormat="1" ht="15" hidden="1" x14ac:dyDescent="0.25">
      <c r="A99" s="225" t="s">
        <v>184</v>
      </c>
      <c r="B99" s="226"/>
      <c r="C99" s="226"/>
      <c r="D99" s="226"/>
      <c r="E99" s="226"/>
      <c r="F99" s="226"/>
      <c r="G99" s="226"/>
      <c r="H99" s="226"/>
      <c r="I99" s="226"/>
      <c r="J99" s="227"/>
      <c r="K99" s="191">
        <v>6371273.7699999996</v>
      </c>
      <c r="L99" s="189"/>
      <c r="M99" s="189"/>
      <c r="N99" s="189"/>
      <c r="O99" s="189"/>
      <c r="P99" s="189"/>
      <c r="DI99" s="188"/>
      <c r="DJ99" s="190" t="s">
        <v>184</v>
      </c>
      <c r="DK99" s="188"/>
      <c r="DL99" s="193"/>
      <c r="DM99" s="188"/>
    </row>
    <row r="100" spans="1:117" customFormat="1" ht="15" x14ac:dyDescent="0.25">
      <c r="A100" s="225" t="s">
        <v>68</v>
      </c>
      <c r="B100" s="226"/>
      <c r="C100" s="226"/>
      <c r="D100" s="226"/>
      <c r="E100" s="226"/>
      <c r="F100" s="226"/>
      <c r="G100" s="226"/>
      <c r="H100" s="226"/>
      <c r="I100" s="226"/>
      <c r="J100" s="227"/>
      <c r="K100" s="191">
        <v>21767420.789999999</v>
      </c>
      <c r="L100" s="189"/>
      <c r="M100" s="189"/>
      <c r="N100" s="189"/>
      <c r="O100" s="189"/>
      <c r="P100" s="189"/>
      <c r="DI100" s="188"/>
      <c r="DJ100" s="190" t="s">
        <v>68</v>
      </c>
      <c r="DK100" s="188"/>
      <c r="DL100" s="193"/>
      <c r="DM100" s="188"/>
    </row>
    <row r="101" spans="1:117" customFormat="1" ht="3" customHeight="1" x14ac:dyDescent="0.25">
      <c r="A101" s="194"/>
      <c r="B101" s="194"/>
      <c r="C101" s="194"/>
      <c r="D101" s="194"/>
      <c r="E101" s="194"/>
      <c r="F101" s="194"/>
      <c r="G101" s="194"/>
      <c r="H101" s="194"/>
      <c r="I101" s="194"/>
      <c r="J101" s="195"/>
      <c r="K101" s="195"/>
      <c r="L101" s="195"/>
      <c r="M101" s="196"/>
      <c r="N101" s="196"/>
      <c r="O101" s="197"/>
    </row>
    <row r="102" spans="1:117" customFormat="1" ht="35.25" customHeight="1" x14ac:dyDescent="0.25">
      <c r="A102" s="198"/>
      <c r="B102" s="198"/>
      <c r="C102" s="198"/>
      <c r="D102" s="198"/>
      <c r="E102" s="198"/>
      <c r="F102" s="198"/>
      <c r="G102" s="198"/>
      <c r="H102" s="198"/>
      <c r="I102" s="198"/>
      <c r="J102" s="198"/>
      <c r="K102" s="198"/>
      <c r="L102" s="198"/>
      <c r="M102" s="198"/>
      <c r="N102" s="198"/>
      <c r="O102" s="198"/>
      <c r="P102" s="198"/>
    </row>
    <row r="103" spans="1:117" s="16" customFormat="1" ht="34.5" customHeight="1" x14ac:dyDescent="0.2">
      <c r="A103" s="221" t="s">
        <v>89</v>
      </c>
      <c r="B103" s="221"/>
      <c r="C103" s="221"/>
      <c r="D103" s="228" t="s">
        <v>97</v>
      </c>
      <c r="E103" s="228"/>
      <c r="F103" s="228"/>
      <c r="G103" s="228"/>
      <c r="H103" s="228"/>
      <c r="I103" s="223"/>
      <c r="J103" s="223"/>
      <c r="K103" s="223"/>
      <c r="L103" s="223"/>
      <c r="M103" s="223"/>
      <c r="N103" s="12" t="s">
        <v>95</v>
      </c>
      <c r="O103" s="12"/>
      <c r="P103" s="12"/>
      <c r="Q103" s="13"/>
      <c r="R103" s="14"/>
      <c r="S103" s="14"/>
      <c r="T103" s="14"/>
      <c r="U103" s="14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</row>
    <row r="104" spans="1:117" s="16" customFormat="1" ht="13.5" customHeight="1" x14ac:dyDescent="0.2">
      <c r="A104" s="17"/>
      <c r="B104" s="17"/>
      <c r="C104" s="18" t="s">
        <v>90</v>
      </c>
      <c r="D104" s="19"/>
      <c r="E104" s="19"/>
      <c r="F104" s="19"/>
      <c r="G104" s="19"/>
      <c r="H104" s="19"/>
      <c r="I104" s="19"/>
      <c r="J104" s="19"/>
      <c r="K104" s="20" t="s">
        <v>91</v>
      </c>
      <c r="L104" s="217"/>
      <c r="M104" s="217"/>
      <c r="N104" s="217"/>
      <c r="O104" s="217"/>
      <c r="P104" s="217"/>
      <c r="Q104" s="217"/>
      <c r="R104" s="14"/>
      <c r="S104" s="14"/>
      <c r="T104" s="14"/>
      <c r="U104" s="14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</row>
    <row r="105" spans="1:117" s="16" customFormat="1" ht="12.75" customHeight="1" x14ac:dyDescent="0.2">
      <c r="A105" s="143"/>
      <c r="B105" s="143"/>
      <c r="C105" s="21"/>
      <c r="D105" s="22"/>
      <c r="E105" s="22"/>
      <c r="F105" s="22"/>
      <c r="G105" s="22"/>
      <c r="H105" s="22"/>
      <c r="I105" s="22"/>
      <c r="J105" s="22"/>
      <c r="K105" s="23"/>
      <c r="L105" s="22"/>
      <c r="M105" s="22"/>
      <c r="N105" s="22"/>
      <c r="O105" s="22"/>
      <c r="P105" s="24"/>
      <c r="Q105" s="25"/>
      <c r="R105" s="14"/>
      <c r="S105" s="14"/>
      <c r="T105" s="14"/>
      <c r="U105" s="14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</row>
    <row r="106" spans="1:117" s="16" customFormat="1" ht="12.75" customHeight="1" x14ac:dyDescent="0.2">
      <c r="A106" s="143"/>
      <c r="B106" s="143"/>
      <c r="C106" s="21"/>
      <c r="D106" s="26"/>
      <c r="E106" s="26"/>
      <c r="F106" s="26"/>
      <c r="G106" s="26"/>
      <c r="H106" s="26"/>
      <c r="I106" s="26"/>
      <c r="J106" s="26"/>
      <c r="K106" s="27"/>
      <c r="L106" s="26"/>
      <c r="M106" s="26"/>
      <c r="N106" s="26"/>
      <c r="O106" s="26"/>
      <c r="P106" s="28"/>
      <c r="Q106" s="29"/>
      <c r="R106" s="14"/>
      <c r="S106" s="14"/>
      <c r="T106" s="14"/>
      <c r="U106" s="14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</row>
    <row r="107" spans="1:117" s="16" customFormat="1" ht="34.5" customHeight="1" x14ac:dyDescent="0.2">
      <c r="A107" s="221" t="s">
        <v>92</v>
      </c>
      <c r="B107" s="221"/>
      <c r="C107" s="221"/>
      <c r="D107" s="222" t="s">
        <v>93</v>
      </c>
      <c r="E107" s="222"/>
      <c r="F107" s="222"/>
      <c r="G107" s="222"/>
      <c r="H107" s="222"/>
      <c r="I107" s="223"/>
      <c r="J107" s="223"/>
      <c r="K107" s="223"/>
      <c r="L107" s="223"/>
      <c r="M107" s="223"/>
      <c r="N107" s="224" t="s">
        <v>94</v>
      </c>
      <c r="O107" s="224"/>
      <c r="P107" s="12"/>
      <c r="Q107" s="13"/>
      <c r="R107" s="14"/>
      <c r="S107" s="14"/>
      <c r="T107" s="14"/>
      <c r="U107" s="14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</row>
    <row r="108" spans="1:117" s="16" customFormat="1" ht="13.5" customHeight="1" x14ac:dyDescent="0.2">
      <c r="A108" s="30"/>
      <c r="B108" s="30"/>
      <c r="C108" s="30" t="s">
        <v>90</v>
      </c>
      <c r="D108" s="30"/>
      <c r="E108" s="30"/>
      <c r="F108" s="30"/>
      <c r="G108" s="30"/>
      <c r="H108" s="30"/>
      <c r="I108" s="31"/>
      <c r="J108" s="31"/>
      <c r="K108" s="32" t="s">
        <v>91</v>
      </c>
      <c r="L108" s="217"/>
      <c r="M108" s="217"/>
      <c r="N108" s="217"/>
      <c r="O108" s="217"/>
      <c r="P108" s="217"/>
      <c r="Q108" s="217"/>
      <c r="R108" s="14"/>
      <c r="S108" s="14"/>
      <c r="T108" s="14"/>
      <c r="U108" s="14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</row>
  </sheetData>
  <mergeCells count="103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7:J67"/>
    <mergeCell ref="A68:J68"/>
    <mergeCell ref="A69:J69"/>
    <mergeCell ref="A70:J70"/>
    <mergeCell ref="A71:J71"/>
    <mergeCell ref="A72:J72"/>
    <mergeCell ref="A61:J61"/>
    <mergeCell ref="A62:J62"/>
    <mergeCell ref="A63:J63"/>
    <mergeCell ref="A64:J64"/>
    <mergeCell ref="A65:J65"/>
    <mergeCell ref="A66:J66"/>
    <mergeCell ref="A91:J91"/>
    <mergeCell ref="A79:J79"/>
    <mergeCell ref="A80:J80"/>
    <mergeCell ref="A82:J82"/>
    <mergeCell ref="A83:J83"/>
    <mergeCell ref="A84:J84"/>
    <mergeCell ref="A85:J85"/>
    <mergeCell ref="A73:J73"/>
    <mergeCell ref="A74:J74"/>
    <mergeCell ref="A75:J75"/>
    <mergeCell ref="A76:J76"/>
    <mergeCell ref="A77:J77"/>
    <mergeCell ref="A78:J78"/>
    <mergeCell ref="L108:Q108"/>
    <mergeCell ref="A81:J81"/>
    <mergeCell ref="L104:Q104"/>
    <mergeCell ref="A107:C107"/>
    <mergeCell ref="D107:H107"/>
    <mergeCell ref="I107:M107"/>
    <mergeCell ref="N107:O107"/>
    <mergeCell ref="A98:J98"/>
    <mergeCell ref="A99:J99"/>
    <mergeCell ref="A100:J100"/>
    <mergeCell ref="A103:C103"/>
    <mergeCell ref="D103:H103"/>
    <mergeCell ref="I103:M103"/>
    <mergeCell ref="A92:J92"/>
    <mergeCell ref="A93:J93"/>
    <mergeCell ref="A94:J94"/>
    <mergeCell ref="A95:J95"/>
    <mergeCell ref="A96:J96"/>
    <mergeCell ref="A97:J97"/>
    <mergeCell ref="A86:J86"/>
    <mergeCell ref="A87:J87"/>
    <mergeCell ref="A88:J88"/>
    <mergeCell ref="A89:J89"/>
    <mergeCell ref="A90:J9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кс-3 №2 КиК-Шелл</vt:lpstr>
      <vt:lpstr>кс-2 №3 К-Ш</vt:lpstr>
      <vt:lpstr>'кс-2 №3 К-Ш'!Заголовки_для_печати</vt:lpstr>
      <vt:lpstr>'кс-2 №3 К-Ш'!Область_печати</vt:lpstr>
      <vt:lpstr>'кс-3 №2 КиК-Шелл'!Область_печати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2026-01-14T09:27:33Z</cp:lastPrinted>
  <dcterms:created xsi:type="dcterms:W3CDTF">2020-09-30T08:50:27Z</dcterms:created>
  <dcterms:modified xsi:type="dcterms:W3CDTF">2026-03-24T08:02:06Z</dcterms:modified>
</cp:coreProperties>
</file>