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ПЖ от 19.06\Сметы ЛТП\!!!ВАРИАНТ для ИИ\exel\для работы с ИИ и Сергеем\"/>
    </mc:Choice>
  </mc:AlternateContent>
  <xr:revisionPtr revIDLastSave="0" documentId="13_ncr:1_{AE54DF1B-FB0A-47BE-BEB6-E784ED54D1A2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+02-03-01-1146-ПЖ.ВР3 оригинал" sheetId="3" r:id="rId1"/>
    <sheet name="02-03-01" sheetId="2" r:id="rId2"/>
  </sheets>
  <definedNames>
    <definedName name="_xlnm._FilterDatabase" localSheetId="1" hidden="1">'02-03-01'!$A$9:$K$167</definedName>
    <definedName name="_xlnm.Print_Titles" localSheetId="0">'+02-03-01-1146-ПЖ.ВР3 оригинал'!$20:$20</definedName>
    <definedName name="_xlnm.Print_Titles" localSheetId="1">'02-03-01'!#REF!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6" i="2" l="1"/>
  <c r="J165" i="2"/>
  <c r="I165" i="2"/>
  <c r="I164" i="2"/>
  <c r="H164" i="2"/>
  <c r="J162" i="2"/>
  <c r="I162" i="2"/>
  <c r="J161" i="2"/>
  <c r="H161" i="2"/>
  <c r="J157" i="2"/>
  <c r="I157" i="2"/>
  <c r="H157" i="2" s="1"/>
  <c r="J155" i="2"/>
  <c r="H155" i="2"/>
  <c r="H153" i="2"/>
  <c r="J152" i="2"/>
  <c r="H152" i="2"/>
  <c r="J151" i="2"/>
  <c r="H151" i="2"/>
  <c r="H149" i="2"/>
  <c r="J148" i="2"/>
  <c r="H148" i="2"/>
  <c r="J147" i="2"/>
  <c r="H147" i="2"/>
  <c r="J127" i="2"/>
  <c r="I127" i="2"/>
  <c r="H127" i="2" s="1"/>
  <c r="J120" i="2"/>
  <c r="I120" i="2"/>
  <c r="H120" i="2"/>
  <c r="J115" i="2"/>
  <c r="I115" i="2"/>
  <c r="H115" i="2"/>
  <c r="J104" i="2"/>
  <c r="I104" i="2"/>
  <c r="H104" i="2" s="1"/>
  <c r="J101" i="2"/>
  <c r="H101" i="2"/>
  <c r="J99" i="2"/>
  <c r="H99" i="2"/>
  <c r="J97" i="2"/>
  <c r="H97" i="2"/>
  <c r="J96" i="2"/>
  <c r="H96" i="2"/>
  <c r="J95" i="2"/>
  <c r="H95" i="2"/>
  <c r="J94" i="2"/>
  <c r="H94" i="2"/>
  <c r="J93" i="2"/>
  <c r="H93" i="2"/>
  <c r="J92" i="2"/>
  <c r="H92" i="2"/>
  <c r="J91" i="2"/>
  <c r="H91" i="2"/>
  <c r="J84" i="2"/>
  <c r="I84" i="2"/>
  <c r="H84" i="2"/>
  <c r="J78" i="2"/>
  <c r="I78" i="2"/>
  <c r="H78" i="2" s="1"/>
  <c r="J76" i="2"/>
  <c r="I76" i="2"/>
  <c r="J74" i="2"/>
  <c r="I74" i="2"/>
  <c r="J69" i="2"/>
  <c r="I69" i="2"/>
  <c r="H69" i="2"/>
  <c r="J64" i="2"/>
  <c r="I64" i="2"/>
  <c r="H64" i="2"/>
  <c r="J51" i="2"/>
  <c r="I51" i="2"/>
  <c r="I166" i="2" s="1"/>
  <c r="I167" i="2" s="1"/>
  <c r="H51" i="2"/>
  <c r="J38" i="2"/>
  <c r="I38" i="2"/>
  <c r="H38" i="2"/>
  <c r="J25" i="2"/>
  <c r="I25" i="2"/>
  <c r="H25" i="2"/>
  <c r="J12" i="2"/>
  <c r="H12" i="2"/>
</calcChain>
</file>

<file path=xl/sharedStrings.xml><?xml version="1.0" encoding="utf-8"?>
<sst xmlns="http://schemas.openxmlformats.org/spreadsheetml/2006/main" count="1717" uniqueCount="518">
  <si>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</si>
  <si>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</si>
  <si>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</si>
  <si>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>ЛОКАЛЬНАЯ СМЕТА № ЛС-02-03-01</t>
  </si>
  <si>
    <t>(локальная смета)</t>
  </si>
  <si>
    <t xml:space="preserve">на Железнодорожные пути. Водоотвод., </t>
  </si>
  <si>
    <t>(наименование работ и затрат, наименование объекта)</t>
  </si>
  <si>
    <t>Основание:</t>
  </si>
  <si>
    <t>1146-ПЖ.ВР3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</si>
  <si>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</si>
  <si>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</si>
  <si>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</si>
  <si>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</si>
  <si>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</si>
  <si>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</si>
  <si>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</si>
  <si>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</si>
  <si>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</si>
  <si>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</si>
  <si>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</si>
  <si>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</si>
  <si>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</si>
  <si>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</si>
  <si>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</si>
  <si>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</si>
  <si>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</si>
  <si>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</si>
  <si>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</si>
  <si>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</si>
  <si>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</si>
  <si>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Устройство междупутных лотков</t>
  </si>
  <si>
    <t>Устройство железобетонного лотка II типа h-1,25 м (междупутного)</t>
  </si>
  <si>
    <t>1</t>
  </si>
  <si>
    <t>ФЕР30-07-030-05</t>
  </si>
  <si>
    <t>Устройство железобетонных водоотводных лотков междупутных глубиной: до 1,25 м</t>
  </si>
  <si>
    <t>100 м</t>
  </si>
  <si>
    <t>75 873,53
8 314,55</t>
  </si>
  <si>
    <t>11 818,93
1 081,89</t>
  </si>
  <si>
    <t>(47), ФЕР, 1 кв 2025 (СМР),Письмо Минстроя России от 01.02.2025 года № 5170-ИФ/09, прил.1 Прочие объекты ОЗП=42,7; ЭМ=13,65; ЗПМ=42,7; МАТ=8,85</t>
  </si>
  <si>
    <t>2 257 790,88
646 522,86</t>
  </si>
  <si>
    <t>Накладные расходы 140% ФОТ (от 5 615 185,69)</t>
  </si>
  <si>
    <t>Сметная прибыль 93% ФОТ (от 5 615 185,69)</t>
  </si>
  <si>
    <t>Итого c накладными и см. прибылью</t>
  </si>
  <si>
    <t>01.2.03.03-0107</t>
  </si>
  <si>
    <t>Мастика битумно-масляная морозостойкая горячего применения</t>
  </si>
  <si>
    <t>т</t>
  </si>
  <si>
    <t>2,119
29,655405</t>
  </si>
  <si>
    <t>01.3.01.08-0002</t>
  </si>
  <si>
    <t>Топливо дизельное из малосернистых нефтей</t>
  </si>
  <si>
    <t>0,0036
0,050382</t>
  </si>
  <si>
    <t>01.7.07.29-0111</t>
  </si>
  <si>
    <t>Пакля пропитанная</t>
  </si>
  <si>
    <t>кг</t>
  </si>
  <si>
    <t>134
1875,33</t>
  </si>
  <si>
    <t>01.7.15.06-0111</t>
  </si>
  <si>
    <t>Гвозди строительные</t>
  </si>
  <si>
    <t>0,013
0,181935</t>
  </si>
  <si>
    <t>П,Н</t>
  </si>
  <si>
    <t>02.2.05.04</t>
  </si>
  <si>
    <t>Щебень из природного камня для строительных работ</t>
  </si>
  <si>
    <t>м3</t>
  </si>
  <si>
    <t>0
0</t>
  </si>
  <si>
    <t>02.3.01.02-1012</t>
  </si>
  <si>
    <t>Песок природный II класс, средний, круглые сита</t>
  </si>
  <si>
    <t>04.3.01.09-0015</t>
  </si>
  <si>
    <t>Раствор готовый кладочный, цементный, М150</t>
  </si>
  <si>
    <t>0,236
3,30282</t>
  </si>
  <si>
    <t>05.1.01.10</t>
  </si>
  <si>
    <t>Конструкции сборные железобетонные</t>
  </si>
  <si>
    <t>11.1.03.06-0092</t>
  </si>
  <si>
    <t>Доска обрезная, хвойных пород, ширина 75-150 мм, толщина 32-40 мм, длина 4-6,5 м, сорт IV</t>
  </si>
  <si>
    <t>3,58
50,1021</t>
  </si>
  <si>
    <t>14.4.03.03-0002</t>
  </si>
  <si>
    <t>Лак битумный БТ-123</t>
  </si>
  <si>
    <t>0,15
2,09925</t>
  </si>
  <si>
    <t>Д</t>
  </si>
  <si>
    <t>ФССЦ-05.1.01.10-0104</t>
  </si>
  <si>
    <t>Лотки железобетонные водопропускные трапецеидального сечения</t>
  </si>
  <si>
    <t>27
377,865</t>
  </si>
  <si>
    <t>Устройство железобетонного лотка h-1,00 м (междупутного)</t>
  </si>
  <si>
    <t>2</t>
  </si>
  <si>
    <t>48 398,52
13 859,01</t>
  </si>
  <si>
    <t>Накладные расходы 140% ФОТ (от 120 368,40)</t>
  </si>
  <si>
    <t>Сметная прибыль 93% ФОТ (от 120 368,40)</t>
  </si>
  <si>
    <t>2,119
0,6357</t>
  </si>
  <si>
    <t>0,0036
0,00108</t>
  </si>
  <si>
    <t>134
40,2</t>
  </si>
  <si>
    <t>0,013
0,0039</t>
  </si>
  <si>
    <t>0,236
0,0708</t>
  </si>
  <si>
    <t>3,58
1,074</t>
  </si>
  <si>
    <t>0,15
0,045</t>
  </si>
  <si>
    <t>27
8,1</t>
  </si>
  <si>
    <t>Устройство железобетонного лотка I типа h-0,70 м (междушпального)</t>
  </si>
  <si>
    <t>3</t>
  </si>
  <si>
    <t>ФЕР30-07-030-03</t>
  </si>
  <si>
    <t>Устройство железобетонных водоотводных лотков междушпальных глубиной: до 0,7 м</t>
  </si>
  <si>
    <t>44 965,74
4 216,32</t>
  </si>
  <si>
    <t>9 277,31
915,47</t>
  </si>
  <si>
    <t>150 062,81
46 322,32</t>
  </si>
  <si>
    <t>Накладные расходы 140% ФОТ (от 259 666,00)</t>
  </si>
  <si>
    <t>Сметная прибыль 93% ФОТ (от 259 666,00)</t>
  </si>
  <si>
    <t>1,24
1,4694</t>
  </si>
  <si>
    <t>0,0021
0,0024885</t>
  </si>
  <si>
    <t>75
88,875</t>
  </si>
  <si>
    <t>0,008
0,00948</t>
  </si>
  <si>
    <t>0,125
0,148125</t>
  </si>
  <si>
    <t>2,18
2,5833</t>
  </si>
  <si>
    <t>0,09
0,10665</t>
  </si>
  <si>
    <t>15
17,775</t>
  </si>
  <si>
    <t>Железобетонные крышки для междупутных лотков II типа-0,75 м</t>
  </si>
  <si>
    <t>4</t>
  </si>
  <si>
    <t>ФЕР30-07-030-04</t>
  </si>
  <si>
    <t>Устройство железобетонных водоотводных лотков междупутных глубиной: до 0,75 м</t>
  </si>
  <si>
    <t>55 540,62
5 146,66</t>
  </si>
  <si>
    <t>8 935,28
847,02</t>
  </si>
  <si>
    <t>144 530,39
42 858,79</t>
  </si>
  <si>
    <t>Накладные расходы 140% ФОТ (от 303 277,21)</t>
  </si>
  <si>
    <t>Сметная прибыль 93% ФОТ (от 303 277,21)</t>
  </si>
  <si>
    <t>1,34
1,5879</t>
  </si>
  <si>
    <t>0,0023
0,0027255</t>
  </si>
  <si>
    <t>87
103,095</t>
  </si>
  <si>
    <t>0,009
0,010665</t>
  </si>
  <si>
    <t>0,158
0,18723</t>
  </si>
  <si>
    <t>2,43
2,87955</t>
  </si>
  <si>
    <t>0,1
0,1185</t>
  </si>
  <si>
    <t>21
24,885</t>
  </si>
  <si>
    <t>5</t>
  </si>
  <si>
    <t>ФЕР07-06-002-05</t>
  </si>
  <si>
    <t>Устройство плит перекрытий каналов площадью: до 0,5 м2</t>
  </si>
  <si>
    <t>100 шт</t>
  </si>
  <si>
    <t>6 151,24
863,77</t>
  </si>
  <si>
    <t>102,71
12,02</t>
  </si>
  <si>
    <t>26 721,96
9 782,62</t>
  </si>
  <si>
    <t>Накладные расходы 110% ФОТ (от 712 772,20)</t>
  </si>
  <si>
    <t>Сметная прибыль 73% ФОТ (от 712 772,20)</t>
  </si>
  <si>
    <t>04.3.01.09-0012</t>
  </si>
  <si>
    <t>Раствор готовый кладочный, цементный, М50</t>
  </si>
  <si>
    <t>0,14
2,6684</t>
  </si>
  <si>
    <t>Н</t>
  </si>
  <si>
    <t>05.1.01.12</t>
  </si>
  <si>
    <t>шт</t>
  </si>
  <si>
    <t>100
1906</t>
  </si>
  <si>
    <t>ФССЦ-05.1.01.13-0043</t>
  </si>
  <si>
    <t>Плита железобетонная покрытий, перекрытий и днищ</t>
  </si>
  <si>
    <t>3,7
70,522</t>
  </si>
  <si>
    <t>Железобетонные распорные крышки для междушпальных лотков l типа l-0,75 м</t>
  </si>
  <si>
    <t>6</t>
  </si>
  <si>
    <t>3 662,02
863,77</t>
  </si>
  <si>
    <t>2 215,15
810,94</t>
  </si>
  <si>
    <t>Накладные расходы 110% ФОТ (от 59 086,05)</t>
  </si>
  <si>
    <t>Сметная прибыль 73% ФОТ (от 59 086,05)</t>
  </si>
  <si>
    <t>0,14
0,2212</t>
  </si>
  <si>
    <t>100
158</t>
  </si>
  <si>
    <t>1,9
3,002</t>
  </si>
  <si>
    <t>Засыпка щебнем фракции 20-40 мм М 800 - работа учтена в ФЕР30-07-030</t>
  </si>
  <si>
    <t>7</t>
  </si>
  <si>
    <t>ФССЦ-02.2.05.04-1777</t>
  </si>
  <si>
    <t>Щебень М 800, фракция 20-40 мм, группа 2</t>
  </si>
  <si>
    <t>Щебеночная подготовка лотка (щебень фракции 20-40 мм М 800) - работа учтена в ФЕР30-07-030</t>
  </si>
  <si>
    <t>8</t>
  </si>
  <si>
    <t>Устройство прилива по дну лотка монолитным бетоном В-15</t>
  </si>
  <si>
    <t>9</t>
  </si>
  <si>
    <t>ФЕР06-01-001-01</t>
  </si>
  <si>
    <t>Устройство бетонной подготовки</t>
  </si>
  <si>
    <t>100 м3</t>
  </si>
  <si>
    <t>63 989,85
1 053,00</t>
  </si>
  <si>
    <t>1 566,06
244,39</t>
  </si>
  <si>
    <t>15 070,59
7 356,99</t>
  </si>
  <si>
    <t>Накладные расходы 102% ФОТ (от 39 055,98)</t>
  </si>
  <si>
    <t>Сметная прибыль 58% ФОТ (от 39 055,98)</t>
  </si>
  <si>
    <t>01.7.03.01-0001</t>
  </si>
  <si>
    <t>Вода</t>
  </si>
  <si>
    <t>1,75
1,23375</t>
  </si>
  <si>
    <t>01.7.07.12-0024</t>
  </si>
  <si>
    <t>Пленка полиэтиленовая, толщина 0,15 мм</t>
  </si>
  <si>
    <t>м2</t>
  </si>
  <si>
    <t>250
176,25</t>
  </si>
  <si>
    <t>04.1.02.05</t>
  </si>
  <si>
    <t>Смеси бетонные тяжелого бетона</t>
  </si>
  <si>
    <t>102
71,91</t>
  </si>
  <si>
    <t>ФССЦ-04.1.02.05-0006</t>
  </si>
  <si>
    <t>Смеси бетонные тяжелого бетона (БСТ), класс B15 (М200)</t>
  </si>
  <si>
    <t>Устройство наполнения начального/конечного звеньев лотка монолитным бетоном B-15</t>
  </si>
  <si>
    <t>10</t>
  </si>
  <si>
    <t>726,81
354,81</t>
  </si>
  <si>
    <t>Накладные расходы 102% ФОТ (от 1 883,56)</t>
  </si>
  <si>
    <t>Сметная прибыль 58% ФОТ (от 1 883,56)</t>
  </si>
  <si>
    <t>1,75
0,0595</t>
  </si>
  <si>
    <t>250
8,5</t>
  </si>
  <si>
    <t>102
3,468</t>
  </si>
  <si>
    <t>Разработка котлована в грунте механизированным способом - учтено в ФЕР30-07-030</t>
  </si>
  <si>
    <t>Погрузка и вывоз грунта</t>
  </si>
  <si>
    <t>11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</si>
  <si>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</si>
  <si>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</si>
  <si>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401,70
401,70</t>
  </si>
  <si>
    <t>Накладные расходы 89% ФОТ (от 258 832,58)</t>
  </si>
  <si>
    <t>Сметная прибыль 40% ФОТ (от 258 832,58)</t>
  </si>
  <si>
    <t>12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</si>
  <si>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</si>
  <si>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</si>
  <si>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</si>
  <si>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(47), ФЕР, 1 кв 2025 (ПГ2),Письмо Минстроя России от 01.02.2025 года № 5170-ИФ/09, прил.4 Автомобили-самосвалы ЭМ=15,51; МАТ=15,51</t>
  </si>
  <si>
    <t>13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</si>
  <si>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</si>
  <si>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</si>
  <si>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14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</si>
  <si>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</si>
  <si>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</si>
  <si>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463,50
463,50</t>
  </si>
  <si>
    <t>Накладные расходы 89% ФОТ (от 127 852,77)</t>
  </si>
  <si>
    <t>Сметная прибыль 40% ФОТ (от 127 852,77)</t>
  </si>
  <si>
    <t>15</t>
  </si>
  <si>
    <t>16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</si>
  <si>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</si>
  <si>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</si>
  <si>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625,73
625,73</t>
  </si>
  <si>
    <t>Накладные расходы 89% ФОТ (от 124 509,01)</t>
  </si>
  <si>
    <t>Сметная прибыль 40% ФОТ (от 124 509,01)</t>
  </si>
  <si>
    <t>17</t>
  </si>
  <si>
    <t>Обратная засыпка котлована</t>
  </si>
  <si>
    <t>18</t>
  </si>
  <si>
    <t>ФЕР01-02-061-02</t>
  </si>
  <si>
    <t>Засыпка вручную траншей, пазух котлованов и ям, группа грунтов: 2</t>
  </si>
  <si>
    <t>729,00
729,00</t>
  </si>
  <si>
    <t>Накладные расходы 89% ФОТ (от 10 272,34)</t>
  </si>
  <si>
    <t>Сметная прибыль 40% ФОТ (от 10 272,34)</t>
  </si>
  <si>
    <t>Планировка засыпки</t>
  </si>
  <si>
    <t>19</t>
  </si>
  <si>
    <t>ФЕР01-01-036-02</t>
  </si>
  <si>
    <t>Планировка площадей бульдозерами мощностью: 79 кВт (108 л.с.)</t>
  </si>
  <si>
    <t>1000 м2</t>
  </si>
  <si>
    <t>18,19
3,11</t>
  </si>
  <si>
    <t>439,73
235,18</t>
  </si>
  <si>
    <t>Накладные расходы 92% ФОТ (от 235,18)</t>
  </si>
  <si>
    <t>Сметная прибыль 46% ФОТ (от 235,18)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</si>
  <si>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</si>
  <si>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</si>
  <si>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20</t>
  </si>
  <si>
    <t>ФЕР30-07-030-01</t>
  </si>
  <si>
    <t>Устройство железобетонных водоотводных лотков междушпальных глубиной: до 0,35 м</t>
  </si>
  <si>
    <t>28 134,49
2 030,40</t>
  </si>
  <si>
    <t>7 288,06
745,10</t>
  </si>
  <si>
    <t>111 917,27
35 792,74</t>
  </si>
  <si>
    <t>Накладные расходы 140% ФОТ (от 133 328,08)</t>
  </si>
  <si>
    <t>Сметная прибыль 93% ФОТ (от 133 328,08)</t>
  </si>
  <si>
    <t>0,7
0,7875</t>
  </si>
  <si>
    <t>0,0012
0,00135</t>
  </si>
  <si>
    <t>45
50,625</t>
  </si>
  <si>
    <t>0,07
0,07875</t>
  </si>
  <si>
    <t>0,05
0,05625</t>
  </si>
  <si>
    <t>10
11,25</t>
  </si>
  <si>
    <t>Железобетонные крышки для междупутных лотков  l типа-0,75 м</t>
  </si>
  <si>
    <t>21</t>
  </si>
  <si>
    <t>715,02
261,76</t>
  </si>
  <si>
    <t>Накладные расходы 110% ФОТ (от 19 072,08)</t>
  </si>
  <si>
    <t>Сметная прибыль 73% ФОТ (от 19 072,08)</t>
  </si>
  <si>
    <t>0,14
0,0714</t>
  </si>
  <si>
    <t>100
51</t>
  </si>
  <si>
    <t>3,7
1,887</t>
  </si>
  <si>
    <t>Устройство наполнения начального звена лотка монолитным бетоном B-15</t>
  </si>
  <si>
    <t>22</t>
  </si>
  <si>
    <t>36,34
17,74</t>
  </si>
  <si>
    <t>Накладные расходы 102% ФОТ (от 94,18)</t>
  </si>
  <si>
    <t>Сметная прибыль 58% ФОТ (от 94,18)</t>
  </si>
  <si>
    <t>1,75
0,002975</t>
  </si>
  <si>
    <t>250
0,425</t>
  </si>
  <si>
    <t>102
0,1734</t>
  </si>
  <si>
    <t>Раздел 3. Водоотвод 10 пути</t>
  </si>
  <si>
    <t>Установка железобетонного колодца диаметром 1,5 м</t>
  </si>
  <si>
    <t>23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</si>
  <si>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</si>
  <si>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</si>
  <si>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10 м3</t>
  </si>
  <si>
    <t>20 801,23
875,71</t>
  </si>
  <si>
    <t>1 531,19
202,72</t>
  </si>
  <si>
    <t>11 892,52
4 925,35</t>
  </si>
  <si>
    <t>Накладные расходы 117% ФОТ (от 26 201,86)</t>
  </si>
  <si>
    <t>Сметная прибыль 74% ФОТ (от 26 201,86)</t>
  </si>
  <si>
    <t>01.7.16.04-0013</t>
  </si>
  <si>
    <t>Опалубка металлическая</t>
  </si>
  <si>
    <t>0,019
0,010811</t>
  </si>
  <si>
    <t>1,45
0,82505</t>
  </si>
  <si>
    <t>03.2.01.01-0001</t>
  </si>
  <si>
    <t>Портландцемент общестроительного назначения бездобавочный М400 Д0 (ЦЕМ I 32,5Н)</t>
  </si>
  <si>
    <t>0,007
0,003983</t>
  </si>
  <si>
    <t>04.1.02.05-0006</t>
  </si>
  <si>
    <t>Смеси бетонные тяжелого бетона (БСТ), класс В15 (М200)</t>
  </si>
  <si>
    <t>5,2
2,9588</t>
  </si>
  <si>
    <t>04.3.01.03-0001</t>
  </si>
  <si>
    <t>Раствор асбоцементный</t>
  </si>
  <si>
    <t>0,12
0,06828</t>
  </si>
  <si>
    <t>0,82
0,46658</t>
  </si>
  <si>
    <t>05.1.01.09</t>
  </si>
  <si>
    <t>Кольца для колодцев сборные железобетонные диаметром 1500 мм</t>
  </si>
  <si>
    <t>м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</si>
  <si>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</si>
  <si>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</si>
  <si>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</si>
  <si>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</si>
  <si>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</si>
  <si>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</si>
  <si>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-1,45
-0,82505</t>
  </si>
  <si>
    <t>ФССЦ-02.3.01.02-1012</t>
  </si>
  <si>
    <t>ФССЦ-05.1.01.09-0065</t>
  </si>
  <si>
    <t>Кольцо стеновое смотровых колодцев КС15.9, бетон B15 (М200), объем 0,40 м3, расход арматуры 7,02 кг</t>
  </si>
  <si>
    <t>12,3022847
7</t>
  </si>
  <si>
    <t>ФССЦ-05.1.01.09-0062</t>
  </si>
  <si>
    <t>Кольцо стеновое смотровых колодцев КС15-10, бетон B20 (М250), объем 0,5 м3, расход арматуры 9,05 кг</t>
  </si>
  <si>
    <t>3,5149385
2</t>
  </si>
  <si>
    <t>ФССЦ-05.1.01.09-0042</t>
  </si>
  <si>
    <t>Кольцо опорное КО-6 /бетон B15 (М200), объем 0,02 м3, расход арматуры 1,10 кг</t>
  </si>
  <si>
    <t>5,2724077
3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</si>
  <si>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</si>
  <si>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</si>
  <si>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</si>
  <si>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</si>
  <si>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</si>
  <si>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</si>
  <si>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Срезка грунта бульдозером ИГЭ (1) (группа грунтов 1) + вывоз согласно транспортной схеме</t>
  </si>
  <si>
    <t>24</t>
  </si>
  <si>
    <t>ФЕР01-01-031-05</t>
  </si>
  <si>
    <t>Разработка грунта с перемещением до 10 м бульдозерами мощностью: 121 кВт (165 л.с.), группа грунтов 1</t>
  </si>
  <si>
    <t>1000 м3</t>
  </si>
  <si>
    <t>428,40
47,25</t>
  </si>
  <si>
    <t>1 198,19
413,40</t>
  </si>
  <si>
    <t>Накладные расходы 92% ФОТ (от 413,40)</t>
  </si>
  <si>
    <t>Сметная прибыль 46% ФОТ (от 413,40)</t>
  </si>
  <si>
    <t>25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</si>
  <si>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</si>
  <si>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</si>
  <si>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2 766,48
324,00</t>
  </si>
  <si>
    <t>7 737,53
2 834,75</t>
  </si>
  <si>
    <t>Накладные расходы 92% ФОТ (от 2 834,75)</t>
  </si>
  <si>
    <t>Сметная прибыль 46% ФОТ (от 2 834,75)</t>
  </si>
  <si>
    <t>26</t>
  </si>
  <si>
    <t>Срезка грунта бульдозером ИГЭ (3) (группа грунтов 3) + вывоз согласно транспортной схеме</t>
  </si>
  <si>
    <t>27</t>
  </si>
  <si>
    <t>ФЕР01-01-031-07</t>
  </si>
  <si>
    <t>Разработка грунта с перемещением до 10 м бульдозерами мощностью: 121 кВт (165 л.с.), группа грунтов 3</t>
  </si>
  <si>
    <t>575,28
63,45</t>
  </si>
  <si>
    <t>866,92
299,11</t>
  </si>
  <si>
    <t>Накладные расходы 92% ФОТ (от 299,11)</t>
  </si>
  <si>
    <t>Сметная прибыль 46% ФОТ (от 299,11)</t>
  </si>
  <si>
    <t>28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</si>
  <si>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</si>
  <si>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</si>
  <si>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3 342,83
391,50</t>
  </si>
  <si>
    <t>5 037,51
1 845,56</t>
  </si>
  <si>
    <t>Накладные расходы 92% ФОТ (от 1 845,56)</t>
  </si>
  <si>
    <t>Сметная прибыль 46% ФОТ (от 1 845,56)</t>
  </si>
  <si>
    <t>29</t>
  </si>
  <si>
    <t>Срезка грунта бульдозером ИГЭ (3) (группа грунтов 3) в засыпку котлована</t>
  </si>
  <si>
    <t>30</t>
  </si>
  <si>
    <t>117,79
40,64</t>
  </si>
  <si>
    <t>Накладные расходы 92% ФОТ (от 40,64)</t>
  </si>
  <si>
    <t>Сметная прибыль 46% ФОТ (от 40,64)</t>
  </si>
  <si>
    <t>Труба дренажная ПНД160</t>
  </si>
  <si>
    <t>31</t>
  </si>
  <si>
    <t>ФЕР23-01-020-01</t>
  </si>
  <si>
    <t>Укладка канализационных безнапорных раструбных труб из поливинилхлорида (ПВХ) диаметром: 160 мм</t>
  </si>
  <si>
    <t>13 391,66
208,75</t>
  </si>
  <si>
    <t>7,91
1,12</t>
  </si>
  <si>
    <t>125,79
55,71</t>
  </si>
  <si>
    <t>Накладные расходы 117% ФОТ (от 10 440,08)</t>
  </si>
  <si>
    <t>Сметная прибыль 74% ФОТ (от 10 440,08)</t>
  </si>
  <si>
    <t>2,05
2,38825</t>
  </si>
  <si>
    <t>24.3.01.04</t>
  </si>
  <si>
    <t>Трубы ПВХ безнапорные, раструбные</t>
  </si>
  <si>
    <t>100
116,5</t>
  </si>
  <si>
    <t>ФССЦ-24.3.03.13-0421</t>
  </si>
  <si>
    <t>Трубы напорные полиэтиленовые, среднего типа, ПНД, номинальный наружный диаметр 160 мм</t>
  </si>
  <si>
    <t>Засыпка дренирующим грунтом</t>
  </si>
  <si>
    <t>32</t>
  </si>
  <si>
    <t>ФЕР01-02-061-01</t>
  </si>
  <si>
    <t>Засыпка вручную траншей, пазух котлованов и ям, группа грунтов: 1</t>
  </si>
  <si>
    <t>663,75
663,75</t>
  </si>
  <si>
    <t>Накладные расходы 89% ФОТ (от 76 920,53)</t>
  </si>
  <si>
    <t>Сметная прибыль 40% ФОТ (от 76 920,53)</t>
  </si>
  <si>
    <t>33</t>
  </si>
  <si>
    <t>Засыпка щебнем фракции 20-40 мм М 800</t>
  </si>
  <si>
    <t>34</t>
  </si>
  <si>
    <t>Накладные расходы 89% ФОТ (от 15 688,66)</t>
  </si>
  <si>
    <t>Сметная прибыль 40% ФОТ (от 15 688,66)</t>
  </si>
  <si>
    <t>35</t>
  </si>
  <si>
    <t>Итого прямые затраты по смете в текущих ценах</t>
  </si>
  <si>
    <t>8 149 998,58
814 590,28</t>
  </si>
  <si>
    <t>Накладные расходы</t>
  </si>
  <si>
    <t xml:space="preserve">     В том числе, справочно:</t>
  </si>
  <si>
    <t xml:space="preserve">      89% ФОТ (от 614075,89) (Поз. 11, 14, 16, 18, 32, 34)</t>
  </si>
  <si>
    <t xml:space="preserve">      92% ФОТ (от 5668,64) (Поз. 19, 24-25, 27-28, 30, 33)</t>
  </si>
  <si>
    <t xml:space="preserve">      102% ФОТ (от 41033,72) (Поз. 9-10, 22)</t>
  </si>
  <si>
    <t xml:space="preserve">      110% ФОТ (от 790930,33) (Поз. 5-6, 21)</t>
  </si>
  <si>
    <t xml:space="preserve">      117% ФОТ (от 36641,94) (Поз. 23, 31)</t>
  </si>
  <si>
    <t xml:space="preserve">      140% ФОТ (от 6431825,38) (Поз. 1-4, 7-8, 20, 35)</t>
  </si>
  <si>
    <t>Сметная прибыль</t>
  </si>
  <si>
    <t xml:space="preserve">      40% ФОТ (от 614075,89) (Поз. 11, 14, 16, 18, 32, 34)</t>
  </si>
  <si>
    <t xml:space="preserve">      46% ФОТ (от 5668,64) (Поз. 19, 24-25, 27-28, 30, 33)</t>
  </si>
  <si>
    <t xml:space="preserve">      58% ФОТ (от 41033,72) (Поз. 9-10, 22)</t>
  </si>
  <si>
    <t xml:space="preserve">      73% ФОТ (от 790930,33) (Поз. 5-6, 21)</t>
  </si>
  <si>
    <t xml:space="preserve">      74% ФОТ (от 36641,94) (Поз. 23, 31)</t>
  </si>
  <si>
    <t xml:space="preserve">      93% ФОТ (от 6431825,38) (Поз. 1-4, 7-8, 20, 35)</t>
  </si>
  <si>
    <t>Итоги по смете:</t>
  </si>
  <si>
    <t xml:space="preserve">     Мосты и трубы:</t>
  </si>
  <si>
    <t xml:space="preserve">          Итого Поз. 1-4, 7-8, 20, 35</t>
  </si>
  <si>
    <t>2 712 699,87
785 355,72</t>
  </si>
  <si>
    <t xml:space="preserve">          Накладные расходы 140% ФОТ (от 6 431 825,38)</t>
  </si>
  <si>
    <t xml:space="preserve">          Сметная прибыль 93% ФОТ (от 6 431 825,38)</t>
  </si>
  <si>
    <t xml:space="preserve">          Итого c накладными и см. прибылью</t>
  </si>
  <si>
    <t xml:space="preserve">     Бетонные и железобетонные сборные конструкции и работы в строительстве:</t>
  </si>
  <si>
    <t xml:space="preserve">          Итого Поз. 5-6, 21</t>
  </si>
  <si>
    <t>29 652,13
10 855,32</t>
  </si>
  <si>
    <t xml:space="preserve">          Накладные расходы 110% ФОТ (от 790 930,33)</t>
  </si>
  <si>
    <t xml:space="preserve">          Сметная прибыль 73% ФОТ (от 790 930,33)</t>
  </si>
  <si>
    <t xml:space="preserve">     Бетонные и железобетонные монолитные конструкции и работы в строительстве:</t>
  </si>
  <si>
    <t xml:space="preserve">          Итого Поз. 9-10, 22</t>
  </si>
  <si>
    <t>15 833,74
7 729,54</t>
  </si>
  <si>
    <t xml:space="preserve">          Накладные расходы 102% ФОТ (от 41 033,72)</t>
  </si>
  <si>
    <t xml:space="preserve">          Сметная прибыль 58% ФОТ (от 41 033,72)</t>
  </si>
  <si>
    <t xml:space="preserve">     Земляные работы, выполняемые ручным способом:</t>
  </si>
  <si>
    <t xml:space="preserve">          Итого Поз. 11, 14, 16, 18, 32, 34</t>
  </si>
  <si>
    <t xml:space="preserve">          Накладные расходы 89% ФОТ (от 614 075,89)</t>
  </si>
  <si>
    <t xml:space="preserve">          Сметная прибыль 40% ФОТ (от 614 075,89)</t>
  </si>
  <si>
    <t xml:space="preserve">     Перевозка грузов автотранспортом (Автомобили-самосвалы):</t>
  </si>
  <si>
    <t xml:space="preserve">          Итого Поз. 12-13, 15, 17, 26, 29</t>
  </si>
  <si>
    <t xml:space="preserve">     Земляные работы, выполняемые механизированным способом:</t>
  </si>
  <si>
    <t xml:space="preserve">          Итого Поз. 19, 24-25, 27-28, 30, 33</t>
  </si>
  <si>
    <t>15 397,67
5 668,64</t>
  </si>
  <si>
    <t xml:space="preserve">          Накладные расходы 92% ФОТ (от 5 668,64)</t>
  </si>
  <si>
    <t xml:space="preserve">          Сметная прибыль 46% ФОТ (от 5 668,64)</t>
  </si>
  <si>
    <t xml:space="preserve">     Наружные сети водопровода, канализации, теплоснабжения, газопровода:</t>
  </si>
  <si>
    <t xml:space="preserve">          Итого Поз. 23, 31</t>
  </si>
  <si>
    <t>12 018,31
4 981,06</t>
  </si>
  <si>
    <t xml:space="preserve">          Накладные расходы 117% ФОТ (от 36 641,94)</t>
  </si>
  <si>
    <t xml:space="preserve">          Сметная прибыль 74% ФОТ (от 36 641,94)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</si>
  <si>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</si>
  <si>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</si>
  <si>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</si>
  <si>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</si>
  <si>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</si>
  <si>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</si>
  <si>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</si>
  <si>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ВСЕГО по смете</t>
  </si>
  <si>
    <t>Составил:  ____________________________ Бузина А.А.</t>
  </si>
  <si>
    <t>[должность, подпись (инициалы, фамилия)]</t>
  </si>
  <si>
    <t>Проверил:  ____________________________ Шидловская А.Ю.</t>
  </si>
  <si>
    <t>02-03-01</t>
  </si>
  <si>
    <t>Цена за ед.изм. работ, руб. без НДС</t>
  </si>
  <si>
    <t>Стоимость работ, всего, руб., без НДС</t>
  </si>
  <si>
    <t>Цена за ед.изм. материала, руб. без НДС</t>
  </si>
  <si>
    <t>Стоимость материалов, всего, руб. без НДС</t>
  </si>
  <si>
    <t xml:space="preserve">
29,655405</t>
  </si>
  <si>
    <t xml:space="preserve">
0,050382</t>
  </si>
  <si>
    <t xml:space="preserve">
1875,33</t>
  </si>
  <si>
    <t xml:space="preserve">
0,181935</t>
  </si>
  <si>
    <t xml:space="preserve">
3,30282</t>
  </si>
  <si>
    <t xml:space="preserve">
50,1021</t>
  </si>
  <si>
    <t xml:space="preserve">
2,09925</t>
  </si>
  <si>
    <t xml:space="preserve">
377,865</t>
  </si>
  <si>
    <t xml:space="preserve">
0,6357</t>
  </si>
  <si>
    <t xml:space="preserve">
0,00108</t>
  </si>
  <si>
    <t xml:space="preserve">
40,2</t>
  </si>
  <si>
    <t xml:space="preserve">
0,0039</t>
  </si>
  <si>
    <t xml:space="preserve">
0,0708</t>
  </si>
  <si>
    <t xml:space="preserve">
1,074</t>
  </si>
  <si>
    <t xml:space="preserve">
0,045</t>
  </si>
  <si>
    <t xml:space="preserve">
8,1</t>
  </si>
  <si>
    <t xml:space="preserve">
1,4694</t>
  </si>
  <si>
    <t xml:space="preserve">
0,0024885</t>
  </si>
  <si>
    <t xml:space="preserve">
88,875</t>
  </si>
  <si>
    <t xml:space="preserve">
0,00948</t>
  </si>
  <si>
    <t xml:space="preserve">
0,148125</t>
  </si>
  <si>
    <t xml:space="preserve">
2,5833</t>
  </si>
  <si>
    <t xml:space="preserve">
0,10665</t>
  </si>
  <si>
    <t xml:space="preserve">
1,5879</t>
  </si>
  <si>
    <t xml:space="preserve">
0,0027255</t>
  </si>
  <si>
    <t xml:space="preserve">
103,095</t>
  </si>
  <si>
    <t xml:space="preserve">
0,010665</t>
  </si>
  <si>
    <t xml:space="preserve">
0,18723</t>
  </si>
  <si>
    <t xml:space="preserve">
2,87955</t>
  </si>
  <si>
    <t xml:space="preserve">
0,1185</t>
  </si>
  <si>
    <t xml:space="preserve">
24,885</t>
  </si>
  <si>
    <t xml:space="preserve">
2,6684</t>
  </si>
  <si>
    <t xml:space="preserve">
1906</t>
  </si>
  <si>
    <t xml:space="preserve">
70,522</t>
  </si>
  <si>
    <t xml:space="preserve">
0,2212</t>
  </si>
  <si>
    <t xml:space="preserve">
158</t>
  </si>
  <si>
    <t xml:space="preserve">
3,002</t>
  </si>
  <si>
    <t xml:space="preserve">
1,23375</t>
  </si>
  <si>
    <t xml:space="preserve">
176,25</t>
  </si>
  <si>
    <t xml:space="preserve">
71,91</t>
  </si>
  <si>
    <t xml:space="preserve">
0,0595</t>
  </si>
  <si>
    <t xml:space="preserve">
8,5</t>
  </si>
  <si>
    <t xml:space="preserve">
3,468</t>
  </si>
  <si>
    <t xml:space="preserve">
0,7875</t>
  </si>
  <si>
    <t xml:space="preserve">
0,00135</t>
  </si>
  <si>
    <t xml:space="preserve">
50,625</t>
  </si>
  <si>
    <t xml:space="preserve">
0,07875</t>
  </si>
  <si>
    <t xml:space="preserve">
0,05625</t>
  </si>
  <si>
    <t xml:space="preserve">
11,25</t>
  </si>
  <si>
    <t xml:space="preserve">
0,0714</t>
  </si>
  <si>
    <t xml:space="preserve">
51</t>
  </si>
  <si>
    <t xml:space="preserve">
1,887</t>
  </si>
  <si>
    <t xml:space="preserve">
0,002975</t>
  </si>
  <si>
    <t xml:space="preserve">
0,425</t>
  </si>
  <si>
    <t xml:space="preserve">
0,1734</t>
  </si>
  <si>
    <t xml:space="preserve">
0,010811</t>
  </si>
  <si>
    <t xml:space="preserve">
0,82505</t>
  </si>
  <si>
    <t xml:space="preserve">
0,003983</t>
  </si>
  <si>
    <t xml:space="preserve">
2,9588</t>
  </si>
  <si>
    <t xml:space="preserve">
0,06828</t>
  </si>
  <si>
    <t xml:space="preserve">
0,46658</t>
  </si>
  <si>
    <t xml:space="preserve">
7</t>
  </si>
  <si>
    <t xml:space="preserve">
2</t>
  </si>
  <si>
    <t xml:space="preserve">
3</t>
  </si>
  <si>
    <t xml:space="preserve">
2,38825</t>
  </si>
  <si>
    <t xml:space="preserve">
116,5</t>
  </si>
  <si>
    <t xml:space="preserve">  ВСЕГО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</si>
</sst>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1"/>
      <color rgb="FF000000"/>
      <name val="Calibri"/>
      <charset val="204"/>
    </font>
    <font>
      <sz val="11"/>
      <name val="Calibri"/>
      <charset val="1"/>
    </font>
    <font>
      <b/>
      <sz val="8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20" fillId="0" borderId="0"/>
  </cellStyleXfs>
  <cellXfs count="195">
    <xf numFmtId="0" fontId="0" fillId="0" borderId="0" xfId="0"/>
    <xf numFmtId="49" fontId="13" fillId="0" borderId="0" xfId="1" applyNumberFormat="1" applyFont="1"/>
    <xf numFmtId="49" fontId="1" fillId="0" borderId="0" xfId="1" applyNumberFormat="1" applyFont="1"/>
    <xf numFmtId="49" fontId="1" fillId="0" borderId="0" xfId="1" applyNumberFormat="1" applyFont="1" applyAlignment="1">
      <alignment horizontal="center" vertical="center"/>
    </xf>
    <xf numFmtId="4" fontId="1" fillId="0" borderId="0" xfId="1" applyNumberFormat="1" applyFont="1"/>
    <xf numFmtId="4" fontId="2" fillId="0" borderId="0" xfId="1" applyNumberFormat="1" applyFont="1" applyAlignment="1">
      <alignment horizontal="right"/>
    </xf>
    <xf numFmtId="0" fontId="11" fillId="0" borderId="0" xfId="1" applyFont="1"/>
    <xf numFmtId="49" fontId="2" fillId="0" borderId="0" xfId="1" applyNumberFormat="1" applyFont="1"/>
    <xf numFmtId="4" fontId="2" fillId="0" borderId="0" xfId="1" applyNumberFormat="1" applyFont="1" applyAlignment="1">
      <alignment horizontal="left" wrapText="1"/>
    </xf>
    <xf numFmtId="4" fontId="2" fillId="0" borderId="0" xfId="1" applyNumberFormat="1" applyFont="1" applyAlignment="1">
      <alignment wrapText="1"/>
    </xf>
    <xf numFmtId="0" fontId="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4" fontId="11" fillId="0" borderId="0" xfId="1" applyNumberFormat="1" applyFont="1"/>
    <xf numFmtId="49" fontId="5" fillId="0" borderId="11" xfId="1" applyNumberFormat="1" applyFont="1" applyBorder="1" applyAlignment="1">
      <alignment vertical="center" wrapText="1"/>
    </xf>
    <xf numFmtId="49" fontId="5" fillId="0" borderId="12" xfId="1" applyNumberFormat="1" applyFont="1" applyBorder="1" applyAlignment="1">
      <alignment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5" fillId="0" borderId="12" xfId="1" applyNumberFormat="1" applyFont="1" applyBorder="1" applyAlignment="1">
      <alignment horizontal="center" vertical="center" wrapText="1"/>
    </xf>
    <xf numFmtId="4" fontId="15" fillId="0" borderId="16" xfId="1" applyNumberFormat="1" applyFont="1" applyBorder="1" applyAlignment="1">
      <alignment horizontal="center" vertical="center" wrapText="1"/>
    </xf>
    <xf numFmtId="4" fontId="16" fillId="0" borderId="17" xfId="1" applyNumberFormat="1" applyFont="1" applyBorder="1" applyAlignment="1">
      <alignment horizontal="center" vertical="center" wrapText="1"/>
    </xf>
    <xf numFmtId="49" fontId="5" fillId="0" borderId="18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 wrapText="1"/>
    </xf>
    <xf numFmtId="3" fontId="5" fillId="0" borderId="19" xfId="1" applyNumberFormat="1" applyFont="1" applyBorder="1" applyAlignment="1">
      <alignment horizontal="center" vertical="center"/>
    </xf>
    <xf numFmtId="4" fontId="16" fillId="0" borderId="22" xfId="1" applyNumberFormat="1" applyFont="1" applyBorder="1" applyAlignment="1">
      <alignment horizontal="center" vertical="center" wrapText="1"/>
    </xf>
    <xf numFmtId="4" fontId="15" fillId="0" borderId="23" xfId="1" applyNumberFormat="1" applyFont="1" applyBorder="1" applyAlignment="1">
      <alignment horizontal="center" vertical="center"/>
    </xf>
    <xf numFmtId="49" fontId="7" fillId="2" borderId="3" xfId="1" applyNumberFormat="1" applyFont="1" applyFill="1" applyBorder="1" applyAlignment="1">
      <alignment vertical="center" wrapText="1"/>
    </xf>
    <xf numFmtId="49" fontId="7" fillId="2" borderId="7" xfId="1" applyNumberFormat="1" applyFont="1" applyFill="1" applyBorder="1" applyAlignment="1">
      <alignment vertical="center" wrapText="1"/>
    </xf>
    <xf numFmtId="49" fontId="5" fillId="3" borderId="3" xfId="1" applyNumberFormat="1" applyFont="1" applyFill="1" applyBorder="1" applyAlignment="1">
      <alignment vertical="center" wrapText="1"/>
    </xf>
    <xf numFmtId="49" fontId="5" fillId="3" borderId="7" xfId="1" applyNumberFormat="1" applyFont="1" applyFill="1" applyBorder="1" applyAlignment="1">
      <alignment vertical="center" wrapText="1"/>
    </xf>
    <xf numFmtId="49" fontId="8" fillId="0" borderId="4" xfId="1" applyNumberFormat="1" applyFont="1" applyBorder="1" applyAlignment="1">
      <alignment horizontal="center" vertical="top" wrapText="1"/>
    </xf>
    <xf numFmtId="49" fontId="8" fillId="0" borderId="4" xfId="1" applyNumberFormat="1" applyFont="1" applyBorder="1" applyAlignment="1">
      <alignment horizontal="left" vertical="top" wrapText="1"/>
    </xf>
    <xf numFmtId="49" fontId="8" fillId="0" borderId="4" xfId="1" applyNumberFormat="1" applyFont="1" applyBorder="1" applyAlignment="1">
      <alignment horizontal="center" vertical="center" wrapText="1"/>
    </xf>
    <xf numFmtId="164" fontId="8" fillId="0" borderId="4" xfId="1" applyNumberFormat="1" applyFont="1" applyBorder="1" applyAlignment="1">
      <alignment horizontal="center" vertical="top" wrapText="1"/>
    </xf>
    <xf numFmtId="4" fontId="8" fillId="0" borderId="4" xfId="1" applyNumberFormat="1" applyFont="1" applyBorder="1" applyAlignment="1">
      <alignment horizontal="center" vertical="top" wrapText="1"/>
    </xf>
    <xf numFmtId="4" fontId="8" fillId="0" borderId="4" xfId="1" applyNumberFormat="1" applyFont="1" applyBorder="1" applyAlignment="1">
      <alignment horizontal="right" vertical="top" wrapText="1"/>
    </xf>
    <xf numFmtId="4" fontId="9" fillId="0" borderId="4" xfId="1" applyNumberFormat="1" applyFont="1" applyBorder="1" applyAlignment="1">
      <alignment horizontal="right" vertical="top" wrapText="1"/>
    </xf>
    <xf numFmtId="49" fontId="2" fillId="0" borderId="10" xfId="1" applyNumberFormat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top" wrapText="1"/>
    </xf>
    <xf numFmtId="4" fontId="1" fillId="0" borderId="3" xfId="1" applyNumberFormat="1" applyFont="1" applyBorder="1" applyAlignment="1">
      <alignment horizontal="center" vertical="top" wrapText="1"/>
    </xf>
    <xf numFmtId="4" fontId="2" fillId="0" borderId="3" xfId="1" applyNumberFormat="1" applyFont="1" applyBorder="1" applyAlignment="1">
      <alignment horizontal="right" vertical="top" wrapText="1"/>
    </xf>
    <xf numFmtId="4" fontId="2" fillId="0" borderId="7" xfId="1" applyNumberFormat="1" applyFont="1" applyBorder="1" applyAlignment="1">
      <alignment horizontal="right" vertical="top" wrapText="1"/>
    </xf>
    <xf numFmtId="49" fontId="4" fillId="0" borderId="10" xfId="1" applyNumberFormat="1" applyFont="1" applyBorder="1" applyAlignment="1">
      <alignment horizontal="right" vertical="top" wrapText="1"/>
    </xf>
    <xf numFmtId="49" fontId="4" fillId="0" borderId="3" xfId="1" applyNumberFormat="1" applyFont="1" applyBorder="1" applyAlignment="1">
      <alignment horizontal="right" vertical="top" wrapText="1"/>
    </xf>
    <xf numFmtId="49" fontId="4" fillId="0" borderId="3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top" wrapText="1"/>
    </xf>
    <xf numFmtId="4" fontId="10" fillId="0" borderId="3" xfId="1" applyNumberFormat="1" applyFont="1" applyBorder="1" applyAlignment="1">
      <alignment horizontal="center" vertical="top" wrapText="1"/>
    </xf>
    <xf numFmtId="4" fontId="4" fillId="0" borderId="3" xfId="1" applyNumberFormat="1" applyFont="1" applyBorder="1" applyAlignment="1">
      <alignment horizontal="right" vertical="top" wrapText="1"/>
    </xf>
    <xf numFmtId="4" fontId="4" fillId="0" borderId="7" xfId="1" applyNumberFormat="1" applyFont="1" applyBorder="1" applyAlignment="1">
      <alignment horizontal="right" vertical="top" wrapText="1"/>
    </xf>
    <xf numFmtId="165" fontId="8" fillId="0" borderId="4" xfId="1" applyNumberFormat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top" wrapText="1"/>
    </xf>
    <xf numFmtId="2" fontId="8" fillId="0" borderId="4" xfId="1" applyNumberFormat="1" applyFont="1" applyBorder="1" applyAlignment="1">
      <alignment horizontal="center" vertical="top" wrapText="1"/>
    </xf>
    <xf numFmtId="0" fontId="18" fillId="0" borderId="3" xfId="1" applyFont="1" applyBorder="1" applyAlignment="1">
      <alignment horizontal="center" vertical="top" wrapText="1"/>
    </xf>
    <xf numFmtId="1" fontId="8" fillId="0" borderId="4" xfId="1" applyNumberFormat="1" applyFont="1" applyBorder="1" applyAlignment="1">
      <alignment horizontal="center" vertical="top" wrapText="1"/>
    </xf>
    <xf numFmtId="166" fontId="8" fillId="0" borderId="4" xfId="1" applyNumberFormat="1" applyFont="1" applyBorder="1" applyAlignment="1">
      <alignment horizontal="center" vertical="top" wrapText="1"/>
    </xf>
    <xf numFmtId="4" fontId="8" fillId="4" borderId="3" xfId="1" applyNumberFormat="1" applyFont="1" applyFill="1" applyBorder="1" applyAlignment="1">
      <alignment horizontal="left" vertical="top" wrapText="1"/>
    </xf>
    <xf numFmtId="4" fontId="8" fillId="4" borderId="4" xfId="1" applyNumberFormat="1" applyFont="1" applyFill="1" applyBorder="1" applyAlignment="1">
      <alignment horizontal="right" vertical="top" wrapText="1"/>
    </xf>
    <xf numFmtId="4" fontId="8" fillId="4" borderId="4" xfId="1" applyNumberFormat="1" applyFont="1" applyFill="1" applyBorder="1" applyAlignment="1">
      <alignment horizontal="center" vertical="top" wrapText="1"/>
    </xf>
    <xf numFmtId="4" fontId="8" fillId="4" borderId="25" xfId="1" applyNumberFormat="1" applyFont="1" applyFill="1" applyBorder="1" applyAlignment="1">
      <alignment horizontal="center" vertical="top" wrapText="1"/>
    </xf>
    <xf numFmtId="4" fontId="8" fillId="5" borderId="21" xfId="1" applyNumberFormat="1" applyFont="1" applyFill="1" applyBorder="1" applyAlignment="1">
      <alignment horizontal="center" vertical="center" wrapText="1"/>
    </xf>
    <xf numFmtId="49" fontId="4" fillId="0" borderId="0" xfId="1" applyNumberFormat="1" applyFont="1" applyAlignment="1">
      <alignment vertical="center"/>
    </xf>
    <xf numFmtId="0" fontId="1" fillId="0" borderId="0" xfId="1" applyFont="1"/>
    <xf numFmtId="0" fontId="1" fillId="0" borderId="0" xfId="1" applyFont="1" applyAlignment="1">
      <alignment horizontal="center" vertical="center"/>
    </xf>
    <xf numFmtId="49" fontId="17" fillId="0" borderId="0" xfId="2" applyNumberFormat="1" applyFont="1"/>
    <xf numFmtId="49" fontId="21" fillId="0" borderId="0" xfId="2" applyNumberFormat="1" applyFont="1" applyAlignment="1">
      <alignment horizontal="right"/>
    </xf>
    <xf numFmtId="0" fontId="20" fillId="0" borderId="0" xfId="2"/>
    <xf numFmtId="0" fontId="22" fillId="0" borderId="0" xfId="2" applyFont="1" applyAlignment="1">
      <alignment wrapText="1"/>
    </xf>
    <xf numFmtId="49" fontId="23" fillId="0" borderId="0" xfId="2" applyNumberFormat="1" applyFont="1" applyAlignment="1">
      <alignment horizontal="center" vertical="top"/>
    </xf>
    <xf numFmtId="49" fontId="21" fillId="0" borderId="0" xfId="2" applyNumberFormat="1" applyFont="1"/>
    <xf numFmtId="49" fontId="21" fillId="0" borderId="0" xfId="2" applyNumberFormat="1" applyFont="1" applyAlignment="1">
      <alignment wrapText="1"/>
    </xf>
    <xf numFmtId="0" fontId="21" fillId="0" borderId="0" xfId="2" applyFont="1"/>
    <xf numFmtId="0" fontId="17" fillId="0" borderId="3" xfId="2" applyFont="1" applyBorder="1"/>
    <xf numFmtId="4" fontId="21" fillId="0" borderId="3" xfId="2" applyNumberFormat="1" applyFont="1" applyBorder="1" applyAlignment="1">
      <alignment horizontal="right"/>
    </xf>
    <xf numFmtId="0" fontId="21" fillId="0" borderId="0" xfId="2" applyFont="1" applyAlignment="1">
      <alignment horizontal="left"/>
    </xf>
    <xf numFmtId="0" fontId="21" fillId="0" borderId="0" xfId="2" applyFont="1" applyAlignment="1">
      <alignment vertical="center" wrapText="1"/>
    </xf>
    <xf numFmtId="2" fontId="21" fillId="0" borderId="0" xfId="2" applyNumberFormat="1" applyFont="1"/>
    <xf numFmtId="0" fontId="21" fillId="0" borderId="0" xfId="2" applyFont="1" applyAlignment="1">
      <alignment horizontal="left" vertical="top"/>
    </xf>
    <xf numFmtId="0" fontId="17" fillId="0" borderId="1" xfId="2" applyFont="1" applyBorder="1"/>
    <xf numFmtId="2" fontId="21" fillId="0" borderId="0" xfId="2" applyNumberFormat="1" applyFont="1" applyAlignment="1">
      <alignment horizontal="right"/>
    </xf>
    <xf numFmtId="0" fontId="21" fillId="0" borderId="0" xfId="2" applyFont="1" applyAlignment="1">
      <alignment wrapText="1"/>
    </xf>
    <xf numFmtId="0" fontId="17" fillId="0" borderId="2" xfId="2" applyFont="1" applyBorder="1"/>
    <xf numFmtId="0" fontId="21" fillId="0" borderId="2" xfId="2" applyFont="1" applyBorder="1"/>
    <xf numFmtId="0" fontId="17" fillId="0" borderId="0" xfId="2" applyFont="1" applyAlignment="1">
      <alignment vertical="center"/>
    </xf>
    <xf numFmtId="49" fontId="15" fillId="0" borderId="4" xfId="2" applyNumberFormat="1" applyFont="1" applyBorder="1" applyAlignment="1">
      <alignment horizontal="center" vertical="center" wrapText="1"/>
    </xf>
    <xf numFmtId="49" fontId="16" fillId="0" borderId="4" xfId="2" applyNumberFormat="1" applyFont="1" applyBorder="1" applyAlignment="1">
      <alignment horizontal="center" vertical="center" wrapText="1"/>
    </xf>
    <xf numFmtId="49" fontId="15" fillId="0" borderId="4" xfId="2" applyNumberFormat="1" applyFont="1" applyBorder="1" applyAlignment="1">
      <alignment horizontal="center" vertical="center"/>
    </xf>
    <xf numFmtId="49" fontId="16" fillId="0" borderId="7" xfId="2" applyNumberFormat="1" applyFont="1" applyBorder="1" applyAlignment="1">
      <alignment horizontal="center" vertical="center" wrapText="1"/>
    </xf>
    <xf numFmtId="0" fontId="25" fillId="0" borderId="0" xfId="2" applyFont="1" applyAlignment="1">
      <alignment wrapText="1"/>
    </xf>
    <xf numFmtId="0" fontId="15" fillId="0" borderId="0" xfId="2" applyFont="1" applyAlignment="1">
      <alignment wrapText="1"/>
    </xf>
    <xf numFmtId="49" fontId="13" fillId="0" borderId="4" xfId="2" applyNumberFormat="1" applyFont="1" applyBorder="1" applyAlignment="1">
      <alignment horizontal="center" vertical="top" wrapText="1"/>
    </xf>
    <xf numFmtId="49" fontId="13" fillId="0" borderId="4" xfId="2" applyNumberFormat="1" applyFont="1" applyBorder="1" applyAlignment="1">
      <alignment horizontal="left" vertical="top" wrapText="1"/>
    </xf>
    <xf numFmtId="164" fontId="13" fillId="0" borderId="4" xfId="2" applyNumberFormat="1" applyFont="1" applyBorder="1" applyAlignment="1">
      <alignment horizontal="center" vertical="top" wrapText="1"/>
    </xf>
    <xf numFmtId="4" fontId="13" fillId="0" borderId="4" xfId="2" applyNumberFormat="1" applyFont="1" applyBorder="1" applyAlignment="1">
      <alignment horizontal="right" vertical="top" wrapText="1"/>
    </xf>
    <xf numFmtId="0" fontId="13" fillId="0" borderId="4" xfId="2" applyFont="1" applyBorder="1" applyAlignment="1">
      <alignment horizontal="left" vertical="top" wrapText="1"/>
    </xf>
    <xf numFmtId="4" fontId="26" fillId="0" borderId="4" xfId="2" applyNumberFormat="1" applyFont="1" applyBorder="1" applyAlignment="1">
      <alignment horizontal="right" vertical="top" wrapText="1"/>
    </xf>
    <xf numFmtId="0" fontId="13" fillId="0" borderId="0" xfId="2" applyFont="1" applyAlignment="1">
      <alignment wrapText="1"/>
    </xf>
    <xf numFmtId="49" fontId="17" fillId="0" borderId="10" xfId="2" applyNumberFormat="1" applyFont="1" applyBorder="1" applyAlignment="1">
      <alignment vertical="top" wrapText="1"/>
    </xf>
    <xf numFmtId="49" fontId="17" fillId="0" borderId="3" xfId="2" applyNumberFormat="1" applyFont="1" applyBorder="1" applyAlignment="1">
      <alignment vertical="top" wrapText="1"/>
    </xf>
    <xf numFmtId="49" fontId="17" fillId="0" borderId="3" xfId="2" applyNumberFormat="1" applyFont="1" applyBorder="1" applyAlignment="1">
      <alignment horizontal="right" vertical="top"/>
    </xf>
    <xf numFmtId="0" fontId="17" fillId="0" borderId="3" xfId="2" applyFont="1" applyBorder="1" applyAlignment="1">
      <alignment horizontal="center" vertical="top" wrapText="1"/>
    </xf>
    <xf numFmtId="0" fontId="17" fillId="0" borderId="3" xfId="2" applyFont="1" applyBorder="1" applyAlignment="1">
      <alignment horizontal="center" vertical="top"/>
    </xf>
    <xf numFmtId="4" fontId="17" fillId="0" borderId="3" xfId="2" applyNumberFormat="1" applyFont="1" applyBorder="1" applyAlignment="1">
      <alignment horizontal="right" vertical="top"/>
    </xf>
    <xf numFmtId="0" fontId="17" fillId="0" borderId="3" xfId="2" applyFont="1" applyBorder="1" applyAlignment="1">
      <alignment horizontal="right" vertical="top"/>
    </xf>
    <xf numFmtId="0" fontId="17" fillId="0" borderId="7" xfId="2" applyFont="1" applyBorder="1" applyAlignment="1">
      <alignment horizontal="right" vertical="top"/>
    </xf>
    <xf numFmtId="49" fontId="21" fillId="0" borderId="10" xfId="2" applyNumberFormat="1" applyFont="1" applyBorder="1" applyAlignment="1">
      <alignment horizontal="right" vertical="top" wrapText="1"/>
    </xf>
    <xf numFmtId="49" fontId="21" fillId="0" borderId="3" xfId="2" applyNumberFormat="1" applyFont="1" applyBorder="1" applyAlignment="1">
      <alignment horizontal="right" vertical="top" wrapText="1"/>
    </xf>
    <xf numFmtId="49" fontId="21" fillId="0" borderId="3" xfId="2" applyNumberFormat="1" applyFont="1" applyBorder="1" applyAlignment="1">
      <alignment horizontal="left" vertical="top" wrapText="1"/>
    </xf>
    <xf numFmtId="4" fontId="21" fillId="0" borderId="3" xfId="2" applyNumberFormat="1" applyFont="1" applyBorder="1" applyAlignment="1">
      <alignment horizontal="right" vertical="top" wrapText="1"/>
    </xf>
    <xf numFmtId="0" fontId="21" fillId="0" borderId="3" xfId="2" applyFont="1" applyBorder="1" applyAlignment="1">
      <alignment horizontal="right" vertical="top" wrapText="1"/>
    </xf>
    <xf numFmtId="4" fontId="21" fillId="0" borderId="7" xfId="2" applyNumberFormat="1" applyFont="1" applyBorder="1" applyAlignment="1">
      <alignment horizontal="right" vertical="top" wrapText="1"/>
    </xf>
    <xf numFmtId="49" fontId="23" fillId="0" borderId="10" xfId="2" applyNumberFormat="1" applyFont="1" applyBorder="1" applyAlignment="1">
      <alignment horizontal="right" vertical="top" wrapText="1"/>
    </xf>
    <xf numFmtId="49" fontId="23" fillId="0" borderId="3" xfId="2" applyNumberFormat="1" applyFont="1" applyBorder="1" applyAlignment="1">
      <alignment horizontal="right" vertical="top" wrapText="1"/>
    </xf>
    <xf numFmtId="49" fontId="23" fillId="0" borderId="3" xfId="2" applyNumberFormat="1" applyFont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4" fontId="23" fillId="0" borderId="3" xfId="2" applyNumberFormat="1" applyFont="1" applyBorder="1" applyAlignment="1">
      <alignment horizontal="right" vertical="top" wrapText="1"/>
    </xf>
    <xf numFmtId="0" fontId="23" fillId="0" borderId="3" xfId="2" applyFont="1" applyBorder="1" applyAlignment="1">
      <alignment horizontal="right" vertical="top" wrapText="1"/>
    </xf>
    <xf numFmtId="4" fontId="23" fillId="0" borderId="7" xfId="2" applyNumberFormat="1" applyFont="1" applyBorder="1" applyAlignment="1">
      <alignment horizontal="right" vertical="top" wrapText="1"/>
    </xf>
    <xf numFmtId="0" fontId="23" fillId="0" borderId="0" xfId="2" applyFont="1" applyAlignment="1">
      <alignment wrapText="1"/>
    </xf>
    <xf numFmtId="165" fontId="13" fillId="0" borderId="4" xfId="2" applyNumberFormat="1" applyFont="1" applyBorder="1" applyAlignment="1">
      <alignment horizontal="center" vertical="top" wrapText="1"/>
    </xf>
    <xf numFmtId="2" fontId="13" fillId="0" borderId="4" xfId="2" applyNumberFormat="1" applyFont="1" applyBorder="1" applyAlignment="1">
      <alignment horizontal="center" vertical="top" wrapText="1"/>
    </xf>
    <xf numFmtId="1" fontId="13" fillId="0" borderId="4" xfId="2" applyNumberFormat="1" applyFont="1" applyBorder="1" applyAlignment="1">
      <alignment horizontal="center" vertical="top" wrapText="1"/>
    </xf>
    <xf numFmtId="166" fontId="13" fillId="0" borderId="4" xfId="2" applyNumberFormat="1" applyFont="1" applyBorder="1" applyAlignment="1">
      <alignment horizontal="center" vertical="top" wrapText="1"/>
    </xf>
    <xf numFmtId="4" fontId="17" fillId="0" borderId="4" xfId="2" applyNumberFormat="1" applyFont="1" applyBorder="1" applyAlignment="1">
      <alignment horizontal="right" vertical="top" wrapText="1"/>
    </xf>
    <xf numFmtId="0" fontId="17" fillId="0" borderId="0" xfId="2" applyFont="1" applyAlignment="1">
      <alignment wrapText="1"/>
    </xf>
    <xf numFmtId="0" fontId="27" fillId="0" borderId="0" xfId="2" applyFont="1"/>
    <xf numFmtId="0" fontId="18" fillId="0" borderId="0" xfId="2" applyFont="1"/>
    <xf numFmtId="49" fontId="21" fillId="0" borderId="0" xfId="2" applyNumberFormat="1" applyFont="1" applyAlignment="1">
      <alignment horizontal="right" vertical="top"/>
    </xf>
    <xf numFmtId="49" fontId="21" fillId="0" borderId="0" xfId="2" applyNumberFormat="1" applyFont="1" applyAlignment="1">
      <alignment vertical="top"/>
    </xf>
    <xf numFmtId="49" fontId="23" fillId="0" borderId="0" xfId="2" applyNumberFormat="1" applyFont="1" applyAlignment="1">
      <alignment vertical="center"/>
    </xf>
    <xf numFmtId="0" fontId="17" fillId="0" borderId="0" xfId="2" applyFont="1"/>
    <xf numFmtId="49" fontId="27" fillId="0" borderId="0" xfId="2" applyNumberFormat="1" applyFont="1" applyAlignment="1">
      <alignment horizontal="center"/>
    </xf>
    <xf numFmtId="49" fontId="18" fillId="0" borderId="0" xfId="2" applyNumberFormat="1" applyFont="1" applyAlignment="1">
      <alignment horizontal="center"/>
    </xf>
    <xf numFmtId="49" fontId="17" fillId="0" borderId="6" xfId="2" applyNumberFormat="1" applyFont="1" applyBorder="1" applyAlignment="1">
      <alignment horizontal="left" vertical="top" wrapText="1"/>
    </xf>
    <xf numFmtId="49" fontId="17" fillId="0" borderId="3" xfId="2" applyNumberFormat="1" applyFont="1" applyBorder="1" applyAlignment="1">
      <alignment horizontal="left" vertical="top" wrapText="1"/>
    </xf>
    <xf numFmtId="49" fontId="17" fillId="0" borderId="7" xfId="2" applyNumberFormat="1" applyFont="1" applyBorder="1" applyAlignment="1">
      <alignment horizontal="left" vertical="top" wrapText="1"/>
    </xf>
    <xf numFmtId="49" fontId="13" fillId="0" borderId="6" xfId="2" applyNumberFormat="1" applyFont="1" applyBorder="1" applyAlignment="1">
      <alignment horizontal="left" vertical="top" wrapText="1"/>
    </xf>
    <xf numFmtId="49" fontId="13" fillId="0" borderId="3" xfId="2" applyNumberFormat="1" applyFont="1" applyBorder="1" applyAlignment="1">
      <alignment horizontal="left" vertical="top" wrapText="1"/>
    </xf>
    <xf numFmtId="49" fontId="13" fillId="0" borderId="7" xfId="2" applyNumberFormat="1" applyFont="1" applyBorder="1" applyAlignment="1">
      <alignment horizontal="left" vertical="top" wrapText="1"/>
    </xf>
    <xf numFmtId="0" fontId="13" fillId="0" borderId="4" xfId="2" applyFont="1" applyBorder="1" applyAlignment="1">
      <alignment horizontal="left" vertical="top" wrapText="1"/>
    </xf>
    <xf numFmtId="49" fontId="23" fillId="0" borderId="3" xfId="2" applyNumberFormat="1" applyFont="1" applyBorder="1" applyAlignment="1">
      <alignment horizontal="left" vertical="top" wrapText="1"/>
    </xf>
    <xf numFmtId="49" fontId="21" fillId="0" borderId="3" xfId="2" applyNumberFormat="1" applyFont="1" applyBorder="1" applyAlignment="1">
      <alignment horizontal="left" vertical="top" wrapText="1"/>
    </xf>
    <xf numFmtId="49" fontId="15" fillId="0" borderId="6" xfId="2" applyNumberFormat="1" applyFont="1" applyBorder="1" applyAlignment="1">
      <alignment horizontal="left" vertical="center" wrapText="1"/>
    </xf>
    <xf numFmtId="49" fontId="15" fillId="0" borderId="3" xfId="2" applyNumberFormat="1" applyFont="1" applyBorder="1" applyAlignment="1">
      <alignment horizontal="left" vertical="center" wrapText="1"/>
    </xf>
    <xf numFmtId="49" fontId="15" fillId="0" borderId="7" xfId="2" applyNumberFormat="1" applyFont="1" applyBorder="1" applyAlignment="1">
      <alignment horizontal="left" vertical="center" wrapText="1"/>
    </xf>
    <xf numFmtId="49" fontId="25" fillId="0" borderId="6" xfId="2" applyNumberFormat="1" applyFont="1" applyBorder="1" applyAlignment="1">
      <alignment horizontal="left" vertical="center" wrapText="1"/>
    </xf>
    <xf numFmtId="49" fontId="25" fillId="0" borderId="3" xfId="2" applyNumberFormat="1" applyFont="1" applyBorder="1" applyAlignment="1">
      <alignment horizontal="left" vertical="center" wrapText="1"/>
    </xf>
    <xf numFmtId="49" fontId="25" fillId="0" borderId="7" xfId="2" applyNumberFormat="1" applyFont="1" applyBorder="1" applyAlignment="1">
      <alignment horizontal="left" vertical="center" wrapText="1"/>
    </xf>
    <xf numFmtId="49" fontId="15" fillId="0" borderId="6" xfId="2" applyNumberFormat="1" applyFont="1" applyBorder="1" applyAlignment="1">
      <alignment horizontal="center" vertical="center" wrapText="1"/>
    </xf>
    <xf numFmtId="49" fontId="15" fillId="0" borderId="3" xfId="2" applyNumberFormat="1" applyFont="1" applyBorder="1" applyAlignment="1">
      <alignment horizontal="center" vertical="center" wrapText="1"/>
    </xf>
    <xf numFmtId="49" fontId="15" fillId="0" borderId="7" xfId="2" applyNumberFormat="1" applyFont="1" applyBorder="1" applyAlignment="1">
      <alignment horizontal="center" vertical="center" wrapText="1"/>
    </xf>
    <xf numFmtId="49" fontId="16" fillId="0" borderId="5" xfId="2" applyNumberFormat="1" applyFont="1" applyBorder="1" applyAlignment="1">
      <alignment horizontal="center" vertical="center" wrapText="1"/>
    </xf>
    <xf numFmtId="49" fontId="16" fillId="0" borderId="9" xfId="2" applyNumberFormat="1" applyFont="1" applyBorder="1" applyAlignment="1">
      <alignment horizontal="center" vertical="center" wrapText="1"/>
    </xf>
    <xf numFmtId="49" fontId="15" fillId="0" borderId="5" xfId="2" applyNumberFormat="1" applyFont="1" applyBorder="1" applyAlignment="1">
      <alignment horizontal="center" vertical="center" wrapText="1"/>
    </xf>
    <xf numFmtId="49" fontId="15" fillId="0" borderId="9" xfId="2" applyNumberFormat="1" applyFont="1" applyBorder="1" applyAlignment="1">
      <alignment horizontal="center" vertical="center" wrapText="1"/>
    </xf>
    <xf numFmtId="49" fontId="15" fillId="0" borderId="4" xfId="2" applyNumberFormat="1" applyFont="1" applyBorder="1" applyAlignment="1">
      <alignment horizontal="center" vertical="center"/>
    </xf>
    <xf numFmtId="0" fontId="21" fillId="0" borderId="1" xfId="2" applyFont="1" applyBorder="1" applyAlignment="1">
      <alignment horizontal="left" wrapText="1"/>
    </xf>
    <xf numFmtId="0" fontId="21" fillId="0" borderId="0" xfId="2" applyFont="1" applyAlignment="1">
      <alignment horizontal="left" wrapText="1"/>
    </xf>
    <xf numFmtId="0" fontId="21" fillId="0" borderId="0" xfId="2" applyFont="1" applyAlignment="1">
      <alignment horizontal="center"/>
    </xf>
    <xf numFmtId="49" fontId="15" fillId="0" borderId="4" xfId="2" applyNumberFormat="1" applyFont="1" applyBorder="1" applyAlignment="1">
      <alignment horizontal="center" vertical="center" wrapText="1"/>
    </xf>
    <xf numFmtId="49" fontId="22" fillId="0" borderId="8" xfId="2" applyNumberFormat="1" applyFont="1" applyBorder="1" applyAlignment="1">
      <alignment horizontal="center" vertical="center" wrapText="1"/>
    </xf>
    <xf numFmtId="49" fontId="22" fillId="0" borderId="9" xfId="2" applyNumberFormat="1" applyFont="1" applyBorder="1" applyAlignment="1">
      <alignment horizontal="center" vertical="center" wrapText="1"/>
    </xf>
    <xf numFmtId="49" fontId="16" fillId="0" borderId="8" xfId="2" applyNumberFormat="1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wrapText="1"/>
    </xf>
    <xf numFmtId="49" fontId="23" fillId="0" borderId="2" xfId="2" applyNumberFormat="1" applyFont="1" applyBorder="1" applyAlignment="1">
      <alignment horizontal="center" vertical="top"/>
    </xf>
    <xf numFmtId="49" fontId="24" fillId="0" borderId="1" xfId="2" applyNumberFormat="1" applyFont="1" applyBorder="1" applyAlignment="1">
      <alignment horizontal="center"/>
    </xf>
    <xf numFmtId="0" fontId="8" fillId="0" borderId="4" xfId="1" applyFont="1" applyBorder="1" applyAlignment="1">
      <alignment horizontal="left" vertical="top" wrapText="1"/>
    </xf>
    <xf numFmtId="49" fontId="8" fillId="4" borderId="24" xfId="1" applyNumberFormat="1" applyFont="1" applyFill="1" applyBorder="1" applyAlignment="1">
      <alignment horizontal="left" vertical="top" wrapText="1"/>
    </xf>
    <xf numFmtId="49" fontId="8" fillId="4" borderId="3" xfId="1" applyNumberFormat="1" applyFont="1" applyFill="1" applyBorder="1" applyAlignment="1">
      <alignment horizontal="left" vertical="top" wrapText="1"/>
    </xf>
    <xf numFmtId="49" fontId="13" fillId="5" borderId="26" xfId="1" applyNumberFormat="1" applyFont="1" applyFill="1" applyBorder="1" applyAlignment="1">
      <alignment horizontal="left" vertical="center" wrapText="1"/>
    </xf>
    <xf numFmtId="49" fontId="8" fillId="5" borderId="21" xfId="1" applyNumberFormat="1" applyFont="1" applyFill="1" applyBorder="1" applyAlignment="1">
      <alignment horizontal="left" vertical="center" wrapText="1"/>
    </xf>
    <xf numFmtId="4" fontId="19" fillId="5" borderId="20" xfId="1" applyNumberFormat="1" applyFont="1" applyFill="1" applyBorder="1" applyAlignment="1">
      <alignment horizontal="center" vertical="center" wrapText="1"/>
    </xf>
    <xf numFmtId="4" fontId="19" fillId="5" borderId="21" xfId="1" applyNumberFormat="1" applyFont="1" applyFill="1" applyBorder="1" applyAlignment="1">
      <alignment horizontal="center" vertical="center" wrapText="1"/>
    </xf>
    <xf numFmtId="4" fontId="19" fillId="5" borderId="27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center" wrapText="1"/>
    </xf>
    <xf numFmtId="49" fontId="5" fillId="3" borderId="3" xfId="1" applyNumberFormat="1" applyFont="1" applyFill="1" applyBorder="1" applyAlignment="1">
      <alignment horizontal="left" vertical="center" wrapText="1"/>
    </xf>
    <xf numFmtId="0" fontId="8" fillId="0" borderId="6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49" fontId="4" fillId="0" borderId="3" xfId="1" applyNumberFormat="1" applyFont="1" applyBorder="1" applyAlignment="1">
      <alignment horizontal="left" vertical="top" wrapText="1"/>
    </xf>
    <xf numFmtId="49" fontId="7" fillId="2" borderId="6" xfId="1" applyNumberFormat="1" applyFont="1" applyFill="1" applyBorder="1" applyAlignment="1">
      <alignment horizontal="left" vertical="center" wrapText="1"/>
    </xf>
    <xf numFmtId="49" fontId="7" fillId="2" borderId="3" xfId="1" applyNumberFormat="1" applyFont="1" applyFill="1" applyBorder="1" applyAlignment="1">
      <alignment horizontal="left" vertical="center" wrapText="1"/>
    </xf>
    <xf numFmtId="49" fontId="5" fillId="0" borderId="20" xfId="1" applyNumberFormat="1" applyFont="1" applyBorder="1" applyAlignment="1">
      <alignment horizontal="center" vertical="center"/>
    </xf>
    <xf numFmtId="49" fontId="5" fillId="0" borderId="21" xfId="1" applyNumberFormat="1" applyFont="1" applyBorder="1" applyAlignment="1">
      <alignment horizontal="center" vertical="center"/>
    </xf>
    <xf numFmtId="49" fontId="5" fillId="0" borderId="22" xfId="1" applyNumberFormat="1" applyFont="1" applyBorder="1" applyAlignment="1">
      <alignment horizontal="center" vertical="center"/>
    </xf>
    <xf numFmtId="49" fontId="7" fillId="2" borderId="13" xfId="1" applyNumberFormat="1" applyFont="1" applyFill="1" applyBorder="1" applyAlignment="1">
      <alignment horizontal="left" vertical="center" wrapText="1"/>
    </xf>
    <xf numFmtId="49" fontId="7" fillId="2" borderId="14" xfId="1" applyNumberFormat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wrapText="1"/>
    </xf>
    <xf numFmtId="49" fontId="4" fillId="0" borderId="2" xfId="1" applyNumberFormat="1" applyFont="1" applyBorder="1" applyAlignment="1">
      <alignment horizontal="center" vertical="top"/>
    </xf>
    <xf numFmtId="0" fontId="14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49" fontId="5" fillId="0" borderId="13" xfId="1" applyNumberFormat="1" applyFont="1" applyBorder="1" applyAlignment="1">
      <alignment horizontal="center" vertical="center" wrapText="1"/>
    </xf>
    <xf numFmtId="49" fontId="5" fillId="0" borderId="14" xfId="1" applyNumberFormat="1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99BD7C80-BA01-4999-9E42-26B02631BDB0}"/>
    <cellStyle name="Обычный 3" xfId="2" xr:uid="{F19AC87D-C1A1-4C4E-89E6-BB31A4E509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42CBC-710A-4C8B-AED7-797B8BAF7702}">
  <sheetPr>
    <pageSetUpPr fitToPage="1"/>
  </sheetPr>
  <dimension ref="A1:BO319"/>
  <sheetViews>
    <sheetView tabSelected="1" topLeftCell="A13" workbookViewId="0">
      <selection activeCell="C23" sqref="C23:E23"/>
    </sheetView>
  </sheetViews>
  <sheetFormatPr defaultColWidth="9.140625" defaultRowHeight="11.25" customHeight="1" x14ac:dyDescent="0.2"/>
  <cols>
    <col min="1" max="1" width="9" style="130" customWidth="1"/>
    <col min="2" max="2" width="20.140625" style="130" customWidth="1"/>
    <col min="3" max="4" width="10.42578125" style="130" customWidth="1"/>
    <col min="5" max="5" width="13.28515625" style="130" customWidth="1"/>
    <col min="6" max="11" width="10.7109375" style="130" customWidth="1"/>
    <col min="12" max="12" width="12.85546875" style="130" customWidth="1"/>
    <col min="13" max="18" width="10.7109375" style="130" customWidth="1"/>
    <col min="19" max="48" width="172.5703125" style="124" hidden="1" customWidth="1"/>
    <col min="49" max="58" width="109.28515625" style="124" hidden="1" customWidth="1"/>
    <col min="59" max="60" width="172.5703125" style="124" hidden="1" customWidth="1"/>
    <col min="61" max="64" width="34.140625" style="124" hidden="1" customWidth="1"/>
    <col min="65" max="67" width="127.5703125" style="124" hidden="1" customWidth="1"/>
    <col min="68" max="16384" width="9.140625" style="130"/>
  </cols>
  <sheetData>
    <row r="1" spans="1:58" s="66" customFormat="1" ht="15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/>
      <c r="O1" s="64"/>
    </row>
    <row r="2" spans="1:58" s="66" customFormat="1" ht="15" x14ac:dyDescent="0.25">
      <c r="A2" s="163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S2" s="67" t="s">
        <v>0</v>
      </c>
      <c r="T2" s="67" t="s">
        <v>1</v>
      </c>
      <c r="U2" s="67" t="s">
        <v>1</v>
      </c>
      <c r="V2" s="67" t="s">
        <v>1</v>
      </c>
      <c r="W2" s="67" t="s">
        <v>1</v>
      </c>
      <c r="X2" s="67" t="s">
        <v>1</v>
      </c>
      <c r="Y2" s="67" t="s">
        <v>1</v>
      </c>
      <c r="Z2" s="67" t="s">
        <v>1</v>
      </c>
      <c r="AA2" s="67" t="s">
        <v>1</v>
      </c>
      <c r="AB2" s="67" t="s">
        <v>1</v>
      </c>
      <c r="AC2" s="67" t="s">
        <v>1</v>
      </c>
      <c r="AD2" s="67" t="s">
        <v>1</v>
      </c>
      <c r="AE2" s="67" t="s">
        <v>1</v>
      </c>
      <c r="AF2" s="67" t="s">
        <v>1</v>
      </c>
      <c r="AG2" s="67" t="s">
        <v>1</v>
      </c>
    </row>
    <row r="3" spans="1:58" s="66" customFormat="1" ht="15" x14ac:dyDescent="0.25">
      <c r="A3" s="164" t="s">
        <v>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1:58" s="66" customFormat="1" ht="15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4"/>
    </row>
    <row r="5" spans="1:58" s="66" customFormat="1" ht="28.5" customHeight="1" x14ac:dyDescent="0.25">
      <c r="A5" s="165" t="s">
        <v>3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</row>
    <row r="6" spans="1:58" s="66" customFormat="1" ht="21" customHeight="1" x14ac:dyDescent="0.25">
      <c r="A6" s="164" t="s">
        <v>4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</row>
    <row r="7" spans="1:58" s="66" customFormat="1" ht="15" x14ac:dyDescent="0.25">
      <c r="A7" s="163" t="s">
        <v>5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AH7" s="67" t="s">
        <v>5</v>
      </c>
      <c r="AI7" s="67" t="s">
        <v>1</v>
      </c>
      <c r="AJ7" s="67" t="s">
        <v>1</v>
      </c>
      <c r="AK7" s="67" t="s">
        <v>1</v>
      </c>
      <c r="AL7" s="67" t="s">
        <v>1</v>
      </c>
      <c r="AM7" s="67" t="s">
        <v>1</v>
      </c>
      <c r="AN7" s="67" t="s">
        <v>1</v>
      </c>
      <c r="AO7" s="67" t="s">
        <v>1</v>
      </c>
      <c r="AP7" s="67" t="s">
        <v>1</v>
      </c>
      <c r="AQ7" s="67" t="s">
        <v>1</v>
      </c>
      <c r="AR7" s="67" t="s">
        <v>1</v>
      </c>
      <c r="AS7" s="67" t="s">
        <v>1</v>
      </c>
      <c r="AT7" s="67" t="s">
        <v>1</v>
      </c>
      <c r="AU7" s="67" t="s">
        <v>1</v>
      </c>
      <c r="AV7" s="67" t="s">
        <v>1</v>
      </c>
    </row>
    <row r="8" spans="1:58" s="66" customFormat="1" ht="15.75" customHeight="1" x14ac:dyDescent="0.25">
      <c r="A8" s="164" t="s">
        <v>6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</row>
    <row r="9" spans="1:58" s="66" customFormat="1" ht="30.75" customHeight="1" x14ac:dyDescent="0.25">
      <c r="A9" s="64"/>
      <c r="B9" s="69" t="s">
        <v>7</v>
      </c>
      <c r="C9" s="156" t="s">
        <v>8</v>
      </c>
      <c r="D9" s="156"/>
      <c r="E9" s="156"/>
      <c r="F9" s="156"/>
      <c r="G9" s="156"/>
      <c r="H9" s="70"/>
      <c r="I9" s="70"/>
      <c r="J9" s="70"/>
      <c r="K9" s="70"/>
      <c r="L9" s="70"/>
      <c r="M9" s="70"/>
      <c r="N9" s="70"/>
      <c r="O9" s="70"/>
    </row>
    <row r="10" spans="1:58" s="66" customFormat="1" ht="12.75" customHeight="1" x14ac:dyDescent="0.25">
      <c r="B10" s="71" t="s">
        <v>9</v>
      </c>
      <c r="C10" s="71"/>
      <c r="D10" s="72"/>
      <c r="E10" s="73">
        <v>44655559.520000003</v>
      </c>
      <c r="F10" s="74" t="s">
        <v>10</v>
      </c>
      <c r="H10" s="71"/>
      <c r="I10" s="71"/>
      <c r="J10" s="71"/>
      <c r="K10" s="71"/>
      <c r="L10" s="71"/>
      <c r="M10" s="75"/>
      <c r="N10" s="75"/>
      <c r="O10" s="71"/>
    </row>
    <row r="11" spans="1:58" s="66" customFormat="1" ht="12.75" customHeight="1" x14ac:dyDescent="0.25">
      <c r="B11" s="71" t="s">
        <v>11</v>
      </c>
      <c r="D11" s="72"/>
      <c r="E11" s="73">
        <v>44655559.520000003</v>
      </c>
      <c r="F11" s="74" t="s">
        <v>10</v>
      </c>
      <c r="H11" s="71"/>
      <c r="I11" s="71"/>
      <c r="J11" s="71"/>
      <c r="K11" s="71"/>
      <c r="L11" s="71"/>
      <c r="M11" s="75"/>
      <c r="N11" s="75"/>
      <c r="O11" s="71"/>
    </row>
    <row r="12" spans="1:58" s="66" customFormat="1" ht="12.75" customHeight="1" x14ac:dyDescent="0.25">
      <c r="B12" s="71" t="s">
        <v>12</v>
      </c>
      <c r="C12" s="71"/>
      <c r="D12" s="72"/>
      <c r="E12" s="73">
        <v>7920175.9000000004</v>
      </c>
      <c r="F12" s="74" t="s">
        <v>10</v>
      </c>
      <c r="H12" s="71"/>
      <c r="J12" s="71"/>
      <c r="K12" s="71"/>
      <c r="L12" s="71"/>
      <c r="M12" s="76"/>
      <c r="N12" s="65"/>
      <c r="O12" s="77"/>
    </row>
    <row r="13" spans="1:58" s="66" customFormat="1" ht="12.75" customHeight="1" x14ac:dyDescent="0.25">
      <c r="B13" s="71" t="s">
        <v>13</v>
      </c>
      <c r="C13" s="71"/>
      <c r="D13" s="78"/>
      <c r="E13" s="73">
        <v>18335.57</v>
      </c>
      <c r="F13" s="74" t="s">
        <v>14</v>
      </c>
      <c r="H13" s="71"/>
      <c r="J13" s="71"/>
      <c r="K13" s="71"/>
      <c r="L13" s="71"/>
      <c r="M13" s="79"/>
      <c r="N13" s="79"/>
      <c r="O13" s="74"/>
    </row>
    <row r="14" spans="1:58" s="66" customFormat="1" ht="15" x14ac:dyDescent="0.25">
      <c r="B14" s="71" t="s">
        <v>15</v>
      </c>
      <c r="C14" s="71"/>
      <c r="E14" s="76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AW14" s="80" t="s">
        <v>1</v>
      </c>
      <c r="AX14" s="80" t="s">
        <v>1</v>
      </c>
      <c r="AY14" s="80" t="s">
        <v>1</v>
      </c>
      <c r="AZ14" s="80" t="s">
        <v>1</v>
      </c>
      <c r="BA14" s="80" t="s">
        <v>1</v>
      </c>
      <c r="BB14" s="80" t="s">
        <v>1</v>
      </c>
      <c r="BC14" s="80" t="s">
        <v>1</v>
      </c>
      <c r="BD14" s="80" t="s">
        <v>1</v>
      </c>
      <c r="BE14" s="80" t="s">
        <v>1</v>
      </c>
      <c r="BF14" s="80" t="s">
        <v>1</v>
      </c>
    </row>
    <row r="15" spans="1:58" s="66" customFormat="1" ht="12.75" customHeight="1" x14ac:dyDescent="0.25">
      <c r="A15" s="71"/>
      <c r="B15" s="71"/>
      <c r="D15" s="76"/>
      <c r="E15" s="77"/>
      <c r="F15" s="81"/>
      <c r="G15" s="82"/>
      <c r="H15" s="71"/>
      <c r="I15" s="71"/>
      <c r="J15" s="71"/>
      <c r="K15" s="71"/>
      <c r="L15" s="158"/>
      <c r="M15" s="158"/>
      <c r="N15" s="71"/>
    </row>
    <row r="16" spans="1:58" s="66" customFormat="1" ht="15" x14ac:dyDescent="0.25">
      <c r="A16" s="83"/>
    </row>
    <row r="17" spans="1:63" s="66" customFormat="1" ht="36" customHeight="1" x14ac:dyDescent="0.25">
      <c r="A17" s="159" t="s">
        <v>16</v>
      </c>
      <c r="B17" s="159" t="s">
        <v>17</v>
      </c>
      <c r="C17" s="159" t="s">
        <v>18</v>
      </c>
      <c r="D17" s="159"/>
      <c r="E17" s="159"/>
      <c r="F17" s="151" t="s">
        <v>19</v>
      </c>
      <c r="G17" s="159" t="s">
        <v>20</v>
      </c>
      <c r="H17" s="148" t="s">
        <v>21</v>
      </c>
      <c r="I17" s="149"/>
      <c r="J17" s="150"/>
      <c r="K17" s="151" t="s">
        <v>22</v>
      </c>
      <c r="L17" s="148" t="s">
        <v>23</v>
      </c>
      <c r="M17" s="149"/>
      <c r="N17" s="149"/>
      <c r="O17" s="150"/>
    </row>
    <row r="18" spans="1:63" s="66" customFormat="1" ht="36.75" customHeight="1" x14ac:dyDescent="0.25">
      <c r="A18" s="159"/>
      <c r="B18" s="159"/>
      <c r="C18" s="159"/>
      <c r="D18" s="159"/>
      <c r="E18" s="159"/>
      <c r="F18" s="160"/>
      <c r="G18" s="159"/>
      <c r="H18" s="84" t="s">
        <v>24</v>
      </c>
      <c r="I18" s="84" t="s">
        <v>25</v>
      </c>
      <c r="J18" s="151" t="s">
        <v>26</v>
      </c>
      <c r="K18" s="162"/>
      <c r="L18" s="153" t="s">
        <v>24</v>
      </c>
      <c r="M18" s="153" t="s">
        <v>27</v>
      </c>
      <c r="N18" s="84" t="s">
        <v>25</v>
      </c>
      <c r="O18" s="151" t="s">
        <v>26</v>
      </c>
    </row>
    <row r="19" spans="1:63" s="66" customFormat="1" ht="36" x14ac:dyDescent="0.25">
      <c r="A19" s="159"/>
      <c r="B19" s="159"/>
      <c r="C19" s="159"/>
      <c r="D19" s="159"/>
      <c r="E19" s="159"/>
      <c r="F19" s="161"/>
      <c r="G19" s="159"/>
      <c r="H19" s="84" t="s">
        <v>28</v>
      </c>
      <c r="I19" s="85" t="s">
        <v>29</v>
      </c>
      <c r="J19" s="152"/>
      <c r="K19" s="152"/>
      <c r="L19" s="154"/>
      <c r="M19" s="154"/>
      <c r="N19" s="85" t="s">
        <v>29</v>
      </c>
      <c r="O19" s="152"/>
    </row>
    <row r="20" spans="1:63" s="66" customFormat="1" ht="15" x14ac:dyDescent="0.25">
      <c r="A20" s="86">
        <v>1</v>
      </c>
      <c r="B20" s="86">
        <v>2</v>
      </c>
      <c r="C20" s="155">
        <v>3</v>
      </c>
      <c r="D20" s="155"/>
      <c r="E20" s="155"/>
      <c r="F20" s="87">
        <v>4</v>
      </c>
      <c r="G20" s="86">
        <v>5</v>
      </c>
      <c r="H20" s="87">
        <v>6</v>
      </c>
      <c r="I20" s="86">
        <v>7</v>
      </c>
      <c r="J20" s="87">
        <v>8</v>
      </c>
      <c r="K20" s="86">
        <v>9</v>
      </c>
      <c r="L20" s="87">
        <v>10</v>
      </c>
      <c r="M20" s="86">
        <v>11</v>
      </c>
      <c r="N20" s="87">
        <v>12</v>
      </c>
      <c r="O20" s="86">
        <v>13</v>
      </c>
    </row>
    <row r="21" spans="1:63" s="66" customFormat="1" ht="15" x14ac:dyDescent="0.25">
      <c r="A21" s="145" t="s">
        <v>30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7"/>
      <c r="BG21" s="88" t="s">
        <v>30</v>
      </c>
    </row>
    <row r="22" spans="1:63" s="66" customFormat="1" ht="15" x14ac:dyDescent="0.25">
      <c r="A22" s="142" t="s">
        <v>31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4"/>
      <c r="BG22" s="88"/>
      <c r="BH22" s="89" t="s">
        <v>31</v>
      </c>
    </row>
    <row r="23" spans="1:63" s="66" customFormat="1" ht="180" x14ac:dyDescent="0.25">
      <c r="A23" s="90" t="s">
        <v>32</v>
      </c>
      <c r="B23" s="91" t="s">
        <v>33</v>
      </c>
      <c r="C23" s="139" t="s">
        <v>34</v>
      </c>
      <c r="D23" s="139"/>
      <c r="E23" s="139"/>
      <c r="F23" s="90" t="s">
        <v>35</v>
      </c>
      <c r="G23" s="92">
        <v>13.994999999999999</v>
      </c>
      <c r="H23" s="93" t="s">
        <v>36</v>
      </c>
      <c r="I23" s="93" t="s">
        <v>37</v>
      </c>
      <c r="J23" s="93">
        <v>55740.05</v>
      </c>
      <c r="K23" s="94" t="s">
        <v>38</v>
      </c>
      <c r="L23" s="93">
        <v>14130179.41</v>
      </c>
      <c r="M23" s="93">
        <v>4968662.83</v>
      </c>
      <c r="N23" s="95" t="s">
        <v>39</v>
      </c>
      <c r="O23" s="93">
        <v>6903725.7000000002</v>
      </c>
      <c r="BG23" s="88"/>
      <c r="BH23" s="89"/>
      <c r="BI23" s="96" t="s">
        <v>34</v>
      </c>
    </row>
    <row r="24" spans="1:63" s="66" customFormat="1" ht="15" x14ac:dyDescent="0.25">
      <c r="A24" s="97"/>
      <c r="B24" s="98"/>
      <c r="C24" s="98"/>
      <c r="D24" s="98"/>
      <c r="E24" s="99" t="s">
        <v>40</v>
      </c>
      <c r="F24" s="99"/>
      <c r="G24" s="100"/>
      <c r="H24" s="101"/>
      <c r="I24" s="72"/>
      <c r="J24" s="72"/>
      <c r="K24" s="72"/>
      <c r="L24" s="102">
        <v>7861259.9699999997</v>
      </c>
      <c r="M24" s="103"/>
      <c r="N24" s="103"/>
      <c r="O24" s="104"/>
      <c r="BG24" s="88"/>
      <c r="BH24" s="89"/>
      <c r="BI24" s="96"/>
    </row>
    <row r="25" spans="1:63" s="66" customFormat="1" ht="15" x14ac:dyDescent="0.25">
      <c r="A25" s="97"/>
      <c r="B25" s="98"/>
      <c r="C25" s="98"/>
      <c r="D25" s="98"/>
      <c r="E25" s="99" t="s">
        <v>41</v>
      </c>
      <c r="F25" s="99"/>
      <c r="G25" s="100"/>
      <c r="H25" s="101"/>
      <c r="I25" s="72"/>
      <c r="J25" s="72"/>
      <c r="K25" s="72"/>
      <c r="L25" s="102">
        <v>5222122.6900000004</v>
      </c>
      <c r="M25" s="103"/>
      <c r="N25" s="103"/>
      <c r="O25" s="104"/>
      <c r="BG25" s="88"/>
      <c r="BH25" s="89"/>
      <c r="BI25" s="96"/>
    </row>
    <row r="26" spans="1:63" s="66" customFormat="1" ht="15" x14ac:dyDescent="0.25">
      <c r="A26" s="97"/>
      <c r="B26" s="98"/>
      <c r="C26" s="98"/>
      <c r="D26" s="98"/>
      <c r="E26" s="99" t="s">
        <v>42</v>
      </c>
      <c r="F26" s="99"/>
      <c r="G26" s="100"/>
      <c r="H26" s="101"/>
      <c r="I26" s="72"/>
      <c r="J26" s="72"/>
      <c r="K26" s="72"/>
      <c r="L26" s="102">
        <v>27213562.07</v>
      </c>
      <c r="M26" s="103"/>
      <c r="N26" s="103"/>
      <c r="O26" s="104"/>
      <c r="BG26" s="88"/>
      <c r="BH26" s="89"/>
      <c r="BI26" s="96"/>
    </row>
    <row r="27" spans="1:63" s="66" customFormat="1" ht="23.25" x14ac:dyDescent="0.25">
      <c r="A27" s="105"/>
      <c r="B27" s="106" t="s">
        <v>43</v>
      </c>
      <c r="C27" s="141" t="s">
        <v>44</v>
      </c>
      <c r="D27" s="141"/>
      <c r="E27" s="141"/>
      <c r="F27" s="107" t="s">
        <v>45</v>
      </c>
      <c r="G27" s="100" t="s">
        <v>46</v>
      </c>
      <c r="H27" s="108">
        <v>3960</v>
      </c>
      <c r="I27" s="108"/>
      <c r="J27" s="108">
        <v>3960</v>
      </c>
      <c r="K27" s="109"/>
      <c r="L27" s="108">
        <v>117435.4</v>
      </c>
      <c r="M27" s="108"/>
      <c r="N27" s="108"/>
      <c r="O27" s="110">
        <v>117435.4</v>
      </c>
      <c r="BG27" s="88"/>
      <c r="BH27" s="89"/>
      <c r="BI27" s="96"/>
      <c r="BJ27" s="80" t="s">
        <v>44</v>
      </c>
    </row>
    <row r="28" spans="1:63" s="66" customFormat="1" ht="23.25" x14ac:dyDescent="0.25">
      <c r="A28" s="105"/>
      <c r="B28" s="106" t="s">
        <v>47</v>
      </c>
      <c r="C28" s="141" t="s">
        <v>48</v>
      </c>
      <c r="D28" s="141"/>
      <c r="E28" s="141"/>
      <c r="F28" s="107" t="s">
        <v>45</v>
      </c>
      <c r="G28" s="100" t="s">
        <v>49</v>
      </c>
      <c r="H28" s="108">
        <v>6250</v>
      </c>
      <c r="I28" s="108"/>
      <c r="J28" s="108">
        <v>6250</v>
      </c>
      <c r="K28" s="109"/>
      <c r="L28" s="108">
        <v>314.89</v>
      </c>
      <c r="M28" s="108"/>
      <c r="N28" s="108"/>
      <c r="O28" s="110">
        <v>314.89</v>
      </c>
      <c r="BG28" s="88"/>
      <c r="BH28" s="89"/>
      <c r="BI28" s="96"/>
      <c r="BJ28" s="80" t="s">
        <v>48</v>
      </c>
    </row>
    <row r="29" spans="1:63" s="66" customFormat="1" ht="22.5" x14ac:dyDescent="0.25">
      <c r="A29" s="105"/>
      <c r="B29" s="106" t="s">
        <v>50</v>
      </c>
      <c r="C29" s="141" t="s">
        <v>51</v>
      </c>
      <c r="D29" s="141"/>
      <c r="E29" s="141"/>
      <c r="F29" s="107" t="s">
        <v>52</v>
      </c>
      <c r="G29" s="100" t="s">
        <v>53</v>
      </c>
      <c r="H29" s="108">
        <v>9.0399999999999991</v>
      </c>
      <c r="I29" s="108"/>
      <c r="J29" s="108">
        <v>9.0399999999999991</v>
      </c>
      <c r="K29" s="109"/>
      <c r="L29" s="108">
        <v>16952.98</v>
      </c>
      <c r="M29" s="108"/>
      <c r="N29" s="108"/>
      <c r="O29" s="110">
        <v>16952.98</v>
      </c>
      <c r="BG29" s="88"/>
      <c r="BH29" s="89"/>
      <c r="BI29" s="96"/>
      <c r="BJ29" s="80" t="s">
        <v>51</v>
      </c>
    </row>
    <row r="30" spans="1:63" s="66" customFormat="1" ht="22.5" x14ac:dyDescent="0.25">
      <c r="A30" s="105"/>
      <c r="B30" s="106" t="s">
        <v>54</v>
      </c>
      <c r="C30" s="141" t="s">
        <v>55</v>
      </c>
      <c r="D30" s="141"/>
      <c r="E30" s="141"/>
      <c r="F30" s="107" t="s">
        <v>45</v>
      </c>
      <c r="G30" s="100" t="s">
        <v>56</v>
      </c>
      <c r="H30" s="108">
        <v>11978</v>
      </c>
      <c r="I30" s="108"/>
      <c r="J30" s="108">
        <v>11978</v>
      </c>
      <c r="K30" s="109"/>
      <c r="L30" s="108">
        <v>2179.2199999999998</v>
      </c>
      <c r="M30" s="108"/>
      <c r="N30" s="108"/>
      <c r="O30" s="110">
        <v>2179.2199999999998</v>
      </c>
      <c r="BG30" s="88"/>
      <c r="BH30" s="89"/>
      <c r="BI30" s="96"/>
      <c r="BJ30" s="80" t="s">
        <v>55</v>
      </c>
    </row>
    <row r="31" spans="1:63" s="66" customFormat="1" ht="23.25" x14ac:dyDescent="0.25">
      <c r="A31" s="111" t="s">
        <v>57</v>
      </c>
      <c r="B31" s="112" t="s">
        <v>58</v>
      </c>
      <c r="C31" s="140" t="s">
        <v>59</v>
      </c>
      <c r="D31" s="140"/>
      <c r="E31" s="140"/>
      <c r="F31" s="113" t="s">
        <v>60</v>
      </c>
      <c r="G31" s="114" t="s">
        <v>61</v>
      </c>
      <c r="H31" s="115">
        <v>0</v>
      </c>
      <c r="I31" s="115"/>
      <c r="J31" s="115">
        <v>0</v>
      </c>
      <c r="K31" s="116"/>
      <c r="L31" s="115">
        <v>0</v>
      </c>
      <c r="M31" s="115"/>
      <c r="N31" s="115"/>
      <c r="O31" s="117">
        <v>0</v>
      </c>
      <c r="BG31" s="88"/>
      <c r="BH31" s="89"/>
      <c r="BI31" s="96"/>
      <c r="BJ31" s="80"/>
      <c r="BK31" s="118" t="s">
        <v>59</v>
      </c>
    </row>
    <row r="32" spans="1:63" s="66" customFormat="1" ht="23.25" x14ac:dyDescent="0.25">
      <c r="A32" s="111" t="s">
        <v>57</v>
      </c>
      <c r="B32" s="112" t="s">
        <v>62</v>
      </c>
      <c r="C32" s="140" t="s">
        <v>63</v>
      </c>
      <c r="D32" s="140"/>
      <c r="E32" s="140"/>
      <c r="F32" s="113" t="s">
        <v>60</v>
      </c>
      <c r="G32" s="114" t="s">
        <v>61</v>
      </c>
      <c r="H32" s="115">
        <v>59.99</v>
      </c>
      <c r="I32" s="115"/>
      <c r="J32" s="115">
        <v>59.99</v>
      </c>
      <c r="K32" s="116"/>
      <c r="L32" s="115">
        <v>0</v>
      </c>
      <c r="M32" s="115"/>
      <c r="N32" s="115"/>
      <c r="O32" s="117">
        <v>0</v>
      </c>
      <c r="BG32" s="88"/>
      <c r="BH32" s="89"/>
      <c r="BI32" s="96"/>
      <c r="BJ32" s="80"/>
      <c r="BK32" s="118" t="s">
        <v>63</v>
      </c>
    </row>
    <row r="33" spans="1:64" s="66" customFormat="1" ht="23.25" x14ac:dyDescent="0.25">
      <c r="A33" s="105"/>
      <c r="B33" s="106" t="s">
        <v>64</v>
      </c>
      <c r="C33" s="141" t="s">
        <v>65</v>
      </c>
      <c r="D33" s="141"/>
      <c r="E33" s="141"/>
      <c r="F33" s="107" t="s">
        <v>60</v>
      </c>
      <c r="G33" s="100" t="s">
        <v>66</v>
      </c>
      <c r="H33" s="108">
        <v>548.29999999999995</v>
      </c>
      <c r="I33" s="108"/>
      <c r="J33" s="108">
        <v>548.29999999999995</v>
      </c>
      <c r="K33" s="109"/>
      <c r="L33" s="108">
        <v>1810.94</v>
      </c>
      <c r="M33" s="108"/>
      <c r="N33" s="108"/>
      <c r="O33" s="110">
        <v>1810.94</v>
      </c>
      <c r="BG33" s="88"/>
      <c r="BH33" s="89"/>
      <c r="BI33" s="96"/>
      <c r="BJ33" s="80" t="s">
        <v>65</v>
      </c>
      <c r="BK33" s="118"/>
    </row>
    <row r="34" spans="1:64" s="66" customFormat="1" ht="22.5" x14ac:dyDescent="0.25">
      <c r="A34" s="111" t="s">
        <v>57</v>
      </c>
      <c r="B34" s="112" t="s">
        <v>67</v>
      </c>
      <c r="C34" s="140" t="s">
        <v>68</v>
      </c>
      <c r="D34" s="140"/>
      <c r="E34" s="140"/>
      <c r="F34" s="113" t="s">
        <v>60</v>
      </c>
      <c r="G34" s="114" t="s">
        <v>61</v>
      </c>
      <c r="H34" s="115">
        <v>0</v>
      </c>
      <c r="I34" s="115"/>
      <c r="J34" s="115">
        <v>0</v>
      </c>
      <c r="K34" s="116"/>
      <c r="L34" s="115">
        <v>0</v>
      </c>
      <c r="M34" s="115"/>
      <c r="N34" s="115"/>
      <c r="O34" s="117">
        <v>0</v>
      </c>
      <c r="BG34" s="88"/>
      <c r="BH34" s="89"/>
      <c r="BI34" s="96"/>
      <c r="BJ34" s="80"/>
      <c r="BK34" s="118" t="s">
        <v>68</v>
      </c>
    </row>
    <row r="35" spans="1:64" s="66" customFormat="1" ht="34.5" x14ac:dyDescent="0.25">
      <c r="A35" s="105"/>
      <c r="B35" s="106" t="s">
        <v>69</v>
      </c>
      <c r="C35" s="141" t="s">
        <v>70</v>
      </c>
      <c r="D35" s="141"/>
      <c r="E35" s="141"/>
      <c r="F35" s="107" t="s">
        <v>60</v>
      </c>
      <c r="G35" s="100" t="s">
        <v>71</v>
      </c>
      <c r="H35" s="108">
        <v>1010</v>
      </c>
      <c r="I35" s="108"/>
      <c r="J35" s="108">
        <v>1010</v>
      </c>
      <c r="K35" s="109"/>
      <c r="L35" s="108">
        <v>50603.12</v>
      </c>
      <c r="M35" s="108"/>
      <c r="N35" s="108"/>
      <c r="O35" s="110">
        <v>50603.12</v>
      </c>
      <c r="BG35" s="88"/>
      <c r="BH35" s="89"/>
      <c r="BI35" s="96"/>
      <c r="BJ35" s="80" t="s">
        <v>70</v>
      </c>
      <c r="BK35" s="118"/>
    </row>
    <row r="36" spans="1:64" s="66" customFormat="1" ht="22.5" x14ac:dyDescent="0.25">
      <c r="A36" s="105"/>
      <c r="B36" s="106" t="s">
        <v>72</v>
      </c>
      <c r="C36" s="141" t="s">
        <v>73</v>
      </c>
      <c r="D36" s="141"/>
      <c r="E36" s="141"/>
      <c r="F36" s="107" t="s">
        <v>45</v>
      </c>
      <c r="G36" s="100" t="s">
        <v>74</v>
      </c>
      <c r="H36" s="108">
        <v>7826.9</v>
      </c>
      <c r="I36" s="108"/>
      <c r="J36" s="108">
        <v>7826.9</v>
      </c>
      <c r="K36" s="109"/>
      <c r="L36" s="108">
        <v>16430.62</v>
      </c>
      <c r="M36" s="108"/>
      <c r="N36" s="108"/>
      <c r="O36" s="110">
        <v>16430.62</v>
      </c>
      <c r="BG36" s="88"/>
      <c r="BH36" s="89"/>
      <c r="BI36" s="96"/>
      <c r="BJ36" s="80" t="s">
        <v>73</v>
      </c>
      <c r="BK36" s="118"/>
    </row>
    <row r="37" spans="1:64" s="66" customFormat="1" ht="23.25" x14ac:dyDescent="0.25">
      <c r="A37" s="105" t="s">
        <v>75</v>
      </c>
      <c r="B37" s="106" t="s">
        <v>76</v>
      </c>
      <c r="C37" s="141" t="s">
        <v>77</v>
      </c>
      <c r="D37" s="141"/>
      <c r="E37" s="141"/>
      <c r="F37" s="107" t="s">
        <v>60</v>
      </c>
      <c r="G37" s="100" t="s">
        <v>78</v>
      </c>
      <c r="H37" s="108">
        <v>1520</v>
      </c>
      <c r="I37" s="108"/>
      <c r="J37" s="108">
        <v>1520</v>
      </c>
      <c r="K37" s="109"/>
      <c r="L37" s="108">
        <v>574354.80000000005</v>
      </c>
      <c r="M37" s="108"/>
      <c r="N37" s="108"/>
      <c r="O37" s="110">
        <v>574354.80000000005</v>
      </c>
      <c r="BG37" s="88"/>
      <c r="BH37" s="89"/>
      <c r="BI37" s="96"/>
      <c r="BJ37" s="80"/>
      <c r="BK37" s="118"/>
      <c r="BL37" s="80" t="s">
        <v>77</v>
      </c>
    </row>
    <row r="38" spans="1:64" s="66" customFormat="1" ht="15" x14ac:dyDescent="0.25">
      <c r="A38" s="142" t="s">
        <v>79</v>
      </c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4"/>
      <c r="BG38" s="88"/>
      <c r="BH38" s="89" t="s">
        <v>79</v>
      </c>
      <c r="BI38" s="96"/>
      <c r="BJ38" s="80"/>
      <c r="BK38" s="118"/>
      <c r="BL38" s="80"/>
    </row>
    <row r="39" spans="1:64" s="66" customFormat="1" ht="180" x14ac:dyDescent="0.25">
      <c r="A39" s="90" t="s">
        <v>80</v>
      </c>
      <c r="B39" s="91" t="s">
        <v>33</v>
      </c>
      <c r="C39" s="139" t="s">
        <v>34</v>
      </c>
      <c r="D39" s="139"/>
      <c r="E39" s="139"/>
      <c r="F39" s="90" t="s">
        <v>35</v>
      </c>
      <c r="G39" s="119">
        <v>0.3</v>
      </c>
      <c r="H39" s="93" t="s">
        <v>36</v>
      </c>
      <c r="I39" s="93" t="s">
        <v>37</v>
      </c>
      <c r="J39" s="93">
        <v>55740.05</v>
      </c>
      <c r="K39" s="94" t="s">
        <v>38</v>
      </c>
      <c r="L39" s="93">
        <v>302897.74</v>
      </c>
      <c r="M39" s="93">
        <v>106509.39</v>
      </c>
      <c r="N39" s="95" t="s">
        <v>81</v>
      </c>
      <c r="O39" s="93">
        <v>147989.82999999999</v>
      </c>
      <c r="BG39" s="88"/>
      <c r="BH39" s="89"/>
      <c r="BI39" s="96" t="s">
        <v>34</v>
      </c>
      <c r="BJ39" s="80"/>
      <c r="BK39" s="118"/>
      <c r="BL39" s="80"/>
    </row>
    <row r="40" spans="1:64" s="66" customFormat="1" ht="15" x14ac:dyDescent="0.25">
      <c r="A40" s="97"/>
      <c r="B40" s="98"/>
      <c r="C40" s="98"/>
      <c r="D40" s="98"/>
      <c r="E40" s="99" t="s">
        <v>82</v>
      </c>
      <c r="F40" s="99"/>
      <c r="G40" s="100"/>
      <c r="H40" s="101"/>
      <c r="I40" s="72"/>
      <c r="J40" s="72"/>
      <c r="K40" s="72"/>
      <c r="L40" s="102">
        <v>168515.76</v>
      </c>
      <c r="M40" s="103"/>
      <c r="N40" s="103"/>
      <c r="O40" s="104"/>
      <c r="BG40" s="88"/>
      <c r="BH40" s="89"/>
      <c r="BI40" s="96"/>
      <c r="BJ40" s="80"/>
      <c r="BK40" s="118"/>
      <c r="BL40" s="80"/>
    </row>
    <row r="41" spans="1:64" s="66" customFormat="1" ht="15" x14ac:dyDescent="0.25">
      <c r="A41" s="97"/>
      <c r="B41" s="98"/>
      <c r="C41" s="98"/>
      <c r="D41" s="98"/>
      <c r="E41" s="99" t="s">
        <v>83</v>
      </c>
      <c r="F41" s="99"/>
      <c r="G41" s="100"/>
      <c r="H41" s="101"/>
      <c r="I41" s="72"/>
      <c r="J41" s="72"/>
      <c r="K41" s="72"/>
      <c r="L41" s="102">
        <v>111942.61</v>
      </c>
      <c r="M41" s="103"/>
      <c r="N41" s="103"/>
      <c r="O41" s="104"/>
      <c r="BG41" s="88"/>
      <c r="BH41" s="89"/>
      <c r="BI41" s="96"/>
      <c r="BJ41" s="80"/>
      <c r="BK41" s="118"/>
      <c r="BL41" s="80"/>
    </row>
    <row r="42" spans="1:64" s="66" customFormat="1" ht="15" x14ac:dyDescent="0.25">
      <c r="A42" s="97"/>
      <c r="B42" s="98"/>
      <c r="C42" s="98"/>
      <c r="D42" s="98"/>
      <c r="E42" s="99" t="s">
        <v>42</v>
      </c>
      <c r="F42" s="99"/>
      <c r="G42" s="100"/>
      <c r="H42" s="101"/>
      <c r="I42" s="72"/>
      <c r="J42" s="72"/>
      <c r="K42" s="72"/>
      <c r="L42" s="102">
        <v>583356.11</v>
      </c>
      <c r="M42" s="103"/>
      <c r="N42" s="103"/>
      <c r="O42" s="104"/>
      <c r="BG42" s="88"/>
      <c r="BH42" s="89"/>
      <c r="BI42" s="96"/>
      <c r="BJ42" s="80"/>
      <c r="BK42" s="118"/>
      <c r="BL42" s="80"/>
    </row>
    <row r="43" spans="1:64" s="66" customFormat="1" ht="23.25" x14ac:dyDescent="0.25">
      <c r="A43" s="105"/>
      <c r="B43" s="106" t="s">
        <v>43</v>
      </c>
      <c r="C43" s="141" t="s">
        <v>44</v>
      </c>
      <c r="D43" s="141"/>
      <c r="E43" s="141"/>
      <c r="F43" s="107" t="s">
        <v>45</v>
      </c>
      <c r="G43" s="100" t="s">
        <v>84</v>
      </c>
      <c r="H43" s="108">
        <v>3960</v>
      </c>
      <c r="I43" s="108"/>
      <c r="J43" s="108">
        <v>3960</v>
      </c>
      <c r="K43" s="109"/>
      <c r="L43" s="108">
        <v>2517.37</v>
      </c>
      <c r="M43" s="108"/>
      <c r="N43" s="108"/>
      <c r="O43" s="110">
        <v>2517.37</v>
      </c>
      <c r="BG43" s="88"/>
      <c r="BH43" s="89"/>
      <c r="BI43" s="96"/>
      <c r="BJ43" s="80" t="s">
        <v>44</v>
      </c>
      <c r="BK43" s="118"/>
      <c r="BL43" s="80"/>
    </row>
    <row r="44" spans="1:64" s="66" customFormat="1" ht="23.25" x14ac:dyDescent="0.25">
      <c r="A44" s="105"/>
      <c r="B44" s="106" t="s">
        <v>47</v>
      </c>
      <c r="C44" s="141" t="s">
        <v>48</v>
      </c>
      <c r="D44" s="141"/>
      <c r="E44" s="141"/>
      <c r="F44" s="107" t="s">
        <v>45</v>
      </c>
      <c r="G44" s="100" t="s">
        <v>85</v>
      </c>
      <c r="H44" s="108">
        <v>6250</v>
      </c>
      <c r="I44" s="108"/>
      <c r="J44" s="108">
        <v>6250</v>
      </c>
      <c r="K44" s="109"/>
      <c r="L44" s="108">
        <v>6.75</v>
      </c>
      <c r="M44" s="108"/>
      <c r="N44" s="108"/>
      <c r="O44" s="110">
        <v>6.75</v>
      </c>
      <c r="BG44" s="88"/>
      <c r="BH44" s="89"/>
      <c r="BI44" s="96"/>
      <c r="BJ44" s="80" t="s">
        <v>48</v>
      </c>
      <c r="BK44" s="118"/>
      <c r="BL44" s="80"/>
    </row>
    <row r="45" spans="1:64" s="66" customFormat="1" ht="22.5" x14ac:dyDescent="0.25">
      <c r="A45" s="105"/>
      <c r="B45" s="106" t="s">
        <v>50</v>
      </c>
      <c r="C45" s="141" t="s">
        <v>51</v>
      </c>
      <c r="D45" s="141"/>
      <c r="E45" s="141"/>
      <c r="F45" s="107" t="s">
        <v>52</v>
      </c>
      <c r="G45" s="100" t="s">
        <v>86</v>
      </c>
      <c r="H45" s="108">
        <v>9.0399999999999991</v>
      </c>
      <c r="I45" s="108"/>
      <c r="J45" s="108">
        <v>9.0399999999999991</v>
      </c>
      <c r="K45" s="109"/>
      <c r="L45" s="108">
        <v>363.41</v>
      </c>
      <c r="M45" s="108"/>
      <c r="N45" s="108"/>
      <c r="O45" s="110">
        <v>363.41</v>
      </c>
      <c r="BG45" s="88"/>
      <c r="BH45" s="89"/>
      <c r="BI45" s="96"/>
      <c r="BJ45" s="80" t="s">
        <v>51</v>
      </c>
      <c r="BK45" s="118"/>
      <c r="BL45" s="80"/>
    </row>
    <row r="46" spans="1:64" s="66" customFormat="1" ht="22.5" x14ac:dyDescent="0.25">
      <c r="A46" s="105"/>
      <c r="B46" s="106" t="s">
        <v>54</v>
      </c>
      <c r="C46" s="141" t="s">
        <v>55</v>
      </c>
      <c r="D46" s="141"/>
      <c r="E46" s="141"/>
      <c r="F46" s="107" t="s">
        <v>45</v>
      </c>
      <c r="G46" s="100" t="s">
        <v>87</v>
      </c>
      <c r="H46" s="108">
        <v>11978</v>
      </c>
      <c r="I46" s="108"/>
      <c r="J46" s="108">
        <v>11978</v>
      </c>
      <c r="K46" s="109"/>
      <c r="L46" s="108">
        <v>46.71</v>
      </c>
      <c r="M46" s="108"/>
      <c r="N46" s="108"/>
      <c r="O46" s="110">
        <v>46.71</v>
      </c>
      <c r="BG46" s="88"/>
      <c r="BH46" s="89"/>
      <c r="BI46" s="96"/>
      <c r="BJ46" s="80" t="s">
        <v>55</v>
      </c>
      <c r="BK46" s="118"/>
      <c r="BL46" s="80"/>
    </row>
    <row r="47" spans="1:64" s="66" customFormat="1" ht="23.25" x14ac:dyDescent="0.25">
      <c r="A47" s="111" t="s">
        <v>57</v>
      </c>
      <c r="B47" s="112" t="s">
        <v>58</v>
      </c>
      <c r="C47" s="140" t="s">
        <v>59</v>
      </c>
      <c r="D47" s="140"/>
      <c r="E47" s="140"/>
      <c r="F47" s="113" t="s">
        <v>60</v>
      </c>
      <c r="G47" s="114" t="s">
        <v>61</v>
      </c>
      <c r="H47" s="115">
        <v>0</v>
      </c>
      <c r="I47" s="115"/>
      <c r="J47" s="115">
        <v>0</v>
      </c>
      <c r="K47" s="116"/>
      <c r="L47" s="115">
        <v>0</v>
      </c>
      <c r="M47" s="115"/>
      <c r="N47" s="115"/>
      <c r="O47" s="117">
        <v>0</v>
      </c>
      <c r="BG47" s="88"/>
      <c r="BH47" s="89"/>
      <c r="BI47" s="96"/>
      <c r="BJ47" s="80"/>
      <c r="BK47" s="118" t="s">
        <v>59</v>
      </c>
      <c r="BL47" s="80"/>
    </row>
    <row r="48" spans="1:64" s="66" customFormat="1" ht="23.25" x14ac:dyDescent="0.25">
      <c r="A48" s="111" t="s">
        <v>57</v>
      </c>
      <c r="B48" s="112" t="s">
        <v>62</v>
      </c>
      <c r="C48" s="140" t="s">
        <v>63</v>
      </c>
      <c r="D48" s="140"/>
      <c r="E48" s="140"/>
      <c r="F48" s="113" t="s">
        <v>60</v>
      </c>
      <c r="G48" s="114" t="s">
        <v>61</v>
      </c>
      <c r="H48" s="115">
        <v>59.99</v>
      </c>
      <c r="I48" s="115"/>
      <c r="J48" s="115">
        <v>59.99</v>
      </c>
      <c r="K48" s="116"/>
      <c r="L48" s="115">
        <v>0</v>
      </c>
      <c r="M48" s="115"/>
      <c r="N48" s="115"/>
      <c r="O48" s="117">
        <v>0</v>
      </c>
      <c r="BG48" s="88"/>
      <c r="BH48" s="89"/>
      <c r="BI48" s="96"/>
      <c r="BJ48" s="80"/>
      <c r="BK48" s="118" t="s">
        <v>63</v>
      </c>
      <c r="BL48" s="80"/>
    </row>
    <row r="49" spans="1:64" s="66" customFormat="1" ht="23.25" x14ac:dyDescent="0.25">
      <c r="A49" s="105"/>
      <c r="B49" s="106" t="s">
        <v>64</v>
      </c>
      <c r="C49" s="141" t="s">
        <v>65</v>
      </c>
      <c r="D49" s="141"/>
      <c r="E49" s="141"/>
      <c r="F49" s="107" t="s">
        <v>60</v>
      </c>
      <c r="G49" s="100" t="s">
        <v>88</v>
      </c>
      <c r="H49" s="108">
        <v>548.29999999999995</v>
      </c>
      <c r="I49" s="108"/>
      <c r="J49" s="108">
        <v>548.29999999999995</v>
      </c>
      <c r="K49" s="109"/>
      <c r="L49" s="108">
        <v>38.82</v>
      </c>
      <c r="M49" s="108"/>
      <c r="N49" s="108"/>
      <c r="O49" s="110">
        <v>38.82</v>
      </c>
      <c r="BG49" s="88"/>
      <c r="BH49" s="89"/>
      <c r="BI49" s="96"/>
      <c r="BJ49" s="80" t="s">
        <v>65</v>
      </c>
      <c r="BK49" s="118"/>
      <c r="BL49" s="80"/>
    </row>
    <row r="50" spans="1:64" s="66" customFormat="1" ht="22.5" x14ac:dyDescent="0.25">
      <c r="A50" s="111" t="s">
        <v>57</v>
      </c>
      <c r="B50" s="112" t="s">
        <v>67</v>
      </c>
      <c r="C50" s="140" t="s">
        <v>68</v>
      </c>
      <c r="D50" s="140"/>
      <c r="E50" s="140"/>
      <c r="F50" s="113" t="s">
        <v>60</v>
      </c>
      <c r="G50" s="114" t="s">
        <v>61</v>
      </c>
      <c r="H50" s="115">
        <v>0</v>
      </c>
      <c r="I50" s="115"/>
      <c r="J50" s="115">
        <v>0</v>
      </c>
      <c r="K50" s="116"/>
      <c r="L50" s="115">
        <v>0</v>
      </c>
      <c r="M50" s="115"/>
      <c r="N50" s="115"/>
      <c r="O50" s="117">
        <v>0</v>
      </c>
      <c r="BG50" s="88"/>
      <c r="BH50" s="89"/>
      <c r="BI50" s="96"/>
      <c r="BJ50" s="80"/>
      <c r="BK50" s="118" t="s">
        <v>68</v>
      </c>
      <c r="BL50" s="80"/>
    </row>
    <row r="51" spans="1:64" s="66" customFormat="1" ht="34.5" x14ac:dyDescent="0.25">
      <c r="A51" s="105"/>
      <c r="B51" s="106" t="s">
        <v>69</v>
      </c>
      <c r="C51" s="141" t="s">
        <v>70</v>
      </c>
      <c r="D51" s="141"/>
      <c r="E51" s="141"/>
      <c r="F51" s="107" t="s">
        <v>60</v>
      </c>
      <c r="G51" s="100" t="s">
        <v>89</v>
      </c>
      <c r="H51" s="108">
        <v>1010</v>
      </c>
      <c r="I51" s="108"/>
      <c r="J51" s="108">
        <v>1010</v>
      </c>
      <c r="K51" s="109"/>
      <c r="L51" s="108">
        <v>1084.74</v>
      </c>
      <c r="M51" s="108"/>
      <c r="N51" s="108"/>
      <c r="O51" s="110">
        <v>1084.74</v>
      </c>
      <c r="BG51" s="88"/>
      <c r="BH51" s="89"/>
      <c r="BI51" s="96"/>
      <c r="BJ51" s="80" t="s">
        <v>70</v>
      </c>
      <c r="BK51" s="118"/>
      <c r="BL51" s="80"/>
    </row>
    <row r="52" spans="1:64" s="66" customFormat="1" ht="22.5" x14ac:dyDescent="0.25">
      <c r="A52" s="105"/>
      <c r="B52" s="106" t="s">
        <v>72</v>
      </c>
      <c r="C52" s="141" t="s">
        <v>73</v>
      </c>
      <c r="D52" s="141"/>
      <c r="E52" s="141"/>
      <c r="F52" s="107" t="s">
        <v>45</v>
      </c>
      <c r="G52" s="100" t="s">
        <v>90</v>
      </c>
      <c r="H52" s="108">
        <v>7826.9</v>
      </c>
      <c r="I52" s="108"/>
      <c r="J52" s="108">
        <v>7826.9</v>
      </c>
      <c r="K52" s="109"/>
      <c r="L52" s="108">
        <v>352.21</v>
      </c>
      <c r="M52" s="108"/>
      <c r="N52" s="108"/>
      <c r="O52" s="110">
        <v>352.21</v>
      </c>
      <c r="BG52" s="88"/>
      <c r="BH52" s="89"/>
      <c r="BI52" s="96"/>
      <c r="BJ52" s="80" t="s">
        <v>73</v>
      </c>
      <c r="BK52" s="118"/>
      <c r="BL52" s="80"/>
    </row>
    <row r="53" spans="1:64" s="66" customFormat="1" ht="23.25" x14ac:dyDescent="0.25">
      <c r="A53" s="105" t="s">
        <v>75</v>
      </c>
      <c r="B53" s="106" t="s">
        <v>76</v>
      </c>
      <c r="C53" s="141" t="s">
        <v>77</v>
      </c>
      <c r="D53" s="141"/>
      <c r="E53" s="141"/>
      <c r="F53" s="107" t="s">
        <v>60</v>
      </c>
      <c r="G53" s="100" t="s">
        <v>91</v>
      </c>
      <c r="H53" s="108">
        <v>1520</v>
      </c>
      <c r="I53" s="108"/>
      <c r="J53" s="108">
        <v>1520</v>
      </c>
      <c r="K53" s="109"/>
      <c r="L53" s="108">
        <v>12312</v>
      </c>
      <c r="M53" s="108"/>
      <c r="N53" s="108"/>
      <c r="O53" s="110">
        <v>12312</v>
      </c>
      <c r="BG53" s="88"/>
      <c r="BH53" s="89"/>
      <c r="BI53" s="96"/>
      <c r="BJ53" s="80"/>
      <c r="BK53" s="118"/>
      <c r="BL53" s="80" t="s">
        <v>77</v>
      </c>
    </row>
    <row r="54" spans="1:64" s="66" customFormat="1" ht="15" x14ac:dyDescent="0.25">
      <c r="A54" s="142" t="s">
        <v>92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4"/>
      <c r="BG54" s="88"/>
      <c r="BH54" s="89" t="s">
        <v>92</v>
      </c>
      <c r="BI54" s="96"/>
      <c r="BJ54" s="80"/>
      <c r="BK54" s="118"/>
      <c r="BL54" s="80"/>
    </row>
    <row r="55" spans="1:64" s="66" customFormat="1" ht="180" x14ac:dyDescent="0.25">
      <c r="A55" s="90" t="s">
        <v>93</v>
      </c>
      <c r="B55" s="91" t="s">
        <v>94</v>
      </c>
      <c r="C55" s="139" t="s">
        <v>95</v>
      </c>
      <c r="D55" s="139"/>
      <c r="E55" s="139"/>
      <c r="F55" s="90" t="s">
        <v>35</v>
      </c>
      <c r="G55" s="92">
        <v>1.1850000000000001</v>
      </c>
      <c r="H55" s="93" t="s">
        <v>96</v>
      </c>
      <c r="I55" s="93" t="s">
        <v>97</v>
      </c>
      <c r="J55" s="93">
        <v>31472.11</v>
      </c>
      <c r="K55" s="94" t="s">
        <v>38</v>
      </c>
      <c r="L55" s="93">
        <v>693462.38</v>
      </c>
      <c r="M55" s="93">
        <v>213343.68</v>
      </c>
      <c r="N55" s="95" t="s">
        <v>98</v>
      </c>
      <c r="O55" s="93">
        <v>330055.89</v>
      </c>
      <c r="BG55" s="88"/>
      <c r="BH55" s="89"/>
      <c r="BI55" s="96" t="s">
        <v>95</v>
      </c>
      <c r="BJ55" s="80"/>
      <c r="BK55" s="118"/>
      <c r="BL55" s="80"/>
    </row>
    <row r="56" spans="1:64" s="66" customFormat="1" ht="15" x14ac:dyDescent="0.25">
      <c r="A56" s="97"/>
      <c r="B56" s="98"/>
      <c r="C56" s="98"/>
      <c r="D56" s="98"/>
      <c r="E56" s="99" t="s">
        <v>99</v>
      </c>
      <c r="F56" s="99"/>
      <c r="G56" s="100"/>
      <c r="H56" s="101"/>
      <c r="I56" s="72"/>
      <c r="J56" s="72"/>
      <c r="K56" s="72"/>
      <c r="L56" s="102">
        <v>363532.4</v>
      </c>
      <c r="M56" s="103"/>
      <c r="N56" s="103"/>
      <c r="O56" s="104"/>
      <c r="BG56" s="88"/>
      <c r="BH56" s="89"/>
      <c r="BI56" s="96"/>
      <c r="BJ56" s="80"/>
      <c r="BK56" s="118"/>
      <c r="BL56" s="80"/>
    </row>
    <row r="57" spans="1:64" s="66" customFormat="1" ht="15" x14ac:dyDescent="0.25">
      <c r="A57" s="97"/>
      <c r="B57" s="98"/>
      <c r="C57" s="98"/>
      <c r="D57" s="98"/>
      <c r="E57" s="99" t="s">
        <v>100</v>
      </c>
      <c r="F57" s="99"/>
      <c r="G57" s="100"/>
      <c r="H57" s="101"/>
      <c r="I57" s="72"/>
      <c r="J57" s="72"/>
      <c r="K57" s="72"/>
      <c r="L57" s="102">
        <v>241489.38</v>
      </c>
      <c r="M57" s="103"/>
      <c r="N57" s="103"/>
      <c r="O57" s="104"/>
      <c r="BG57" s="88"/>
      <c r="BH57" s="89"/>
      <c r="BI57" s="96"/>
      <c r="BJ57" s="80"/>
      <c r="BK57" s="118"/>
      <c r="BL57" s="80"/>
    </row>
    <row r="58" spans="1:64" s="66" customFormat="1" ht="15" x14ac:dyDescent="0.25">
      <c r="A58" s="97"/>
      <c r="B58" s="98"/>
      <c r="C58" s="98"/>
      <c r="D58" s="98"/>
      <c r="E58" s="99" t="s">
        <v>42</v>
      </c>
      <c r="F58" s="99"/>
      <c r="G58" s="100"/>
      <c r="H58" s="101"/>
      <c r="I58" s="72"/>
      <c r="J58" s="72"/>
      <c r="K58" s="72"/>
      <c r="L58" s="102">
        <v>1298484.1599999999</v>
      </c>
      <c r="M58" s="103"/>
      <c r="N58" s="103"/>
      <c r="O58" s="104"/>
      <c r="BG58" s="88"/>
      <c r="BH58" s="89"/>
      <c r="BI58" s="96"/>
      <c r="BJ58" s="80"/>
      <c r="BK58" s="118"/>
      <c r="BL58" s="80"/>
    </row>
    <row r="59" spans="1:64" s="66" customFormat="1" ht="23.25" x14ac:dyDescent="0.25">
      <c r="A59" s="105"/>
      <c r="B59" s="106" t="s">
        <v>43</v>
      </c>
      <c r="C59" s="141" t="s">
        <v>44</v>
      </c>
      <c r="D59" s="141"/>
      <c r="E59" s="141"/>
      <c r="F59" s="107" t="s">
        <v>45</v>
      </c>
      <c r="G59" s="100" t="s">
        <v>101</v>
      </c>
      <c r="H59" s="108">
        <v>3960</v>
      </c>
      <c r="I59" s="108"/>
      <c r="J59" s="108">
        <v>3960</v>
      </c>
      <c r="K59" s="109"/>
      <c r="L59" s="108">
        <v>5818.82</v>
      </c>
      <c r="M59" s="108"/>
      <c r="N59" s="108"/>
      <c r="O59" s="110">
        <v>5818.82</v>
      </c>
      <c r="BG59" s="88"/>
      <c r="BH59" s="89"/>
      <c r="BI59" s="96"/>
      <c r="BJ59" s="80" t="s">
        <v>44</v>
      </c>
      <c r="BK59" s="118"/>
      <c r="BL59" s="80"/>
    </row>
    <row r="60" spans="1:64" s="66" customFormat="1" ht="23.25" x14ac:dyDescent="0.25">
      <c r="A60" s="105"/>
      <c r="B60" s="106" t="s">
        <v>47</v>
      </c>
      <c r="C60" s="141" t="s">
        <v>48</v>
      </c>
      <c r="D60" s="141"/>
      <c r="E60" s="141"/>
      <c r="F60" s="107" t="s">
        <v>45</v>
      </c>
      <c r="G60" s="100" t="s">
        <v>102</v>
      </c>
      <c r="H60" s="108">
        <v>6250</v>
      </c>
      <c r="I60" s="108"/>
      <c r="J60" s="108">
        <v>6250</v>
      </c>
      <c r="K60" s="109"/>
      <c r="L60" s="108">
        <v>15.55</v>
      </c>
      <c r="M60" s="108"/>
      <c r="N60" s="108"/>
      <c r="O60" s="110">
        <v>15.55</v>
      </c>
      <c r="BG60" s="88"/>
      <c r="BH60" s="89"/>
      <c r="BI60" s="96"/>
      <c r="BJ60" s="80" t="s">
        <v>48</v>
      </c>
      <c r="BK60" s="118"/>
      <c r="BL60" s="80"/>
    </row>
    <row r="61" spans="1:64" s="66" customFormat="1" ht="22.5" x14ac:dyDescent="0.25">
      <c r="A61" s="105"/>
      <c r="B61" s="106" t="s">
        <v>50</v>
      </c>
      <c r="C61" s="141" t="s">
        <v>51</v>
      </c>
      <c r="D61" s="141"/>
      <c r="E61" s="141"/>
      <c r="F61" s="107" t="s">
        <v>52</v>
      </c>
      <c r="G61" s="100" t="s">
        <v>103</v>
      </c>
      <c r="H61" s="108">
        <v>9.0399999999999991</v>
      </c>
      <c r="I61" s="108"/>
      <c r="J61" s="108">
        <v>9.0399999999999991</v>
      </c>
      <c r="K61" s="109"/>
      <c r="L61" s="108">
        <v>803.43</v>
      </c>
      <c r="M61" s="108"/>
      <c r="N61" s="108"/>
      <c r="O61" s="110">
        <v>803.43</v>
      </c>
      <c r="BG61" s="88"/>
      <c r="BH61" s="89"/>
      <c r="BI61" s="96"/>
      <c r="BJ61" s="80" t="s">
        <v>51</v>
      </c>
      <c r="BK61" s="118"/>
      <c r="BL61" s="80"/>
    </row>
    <row r="62" spans="1:64" s="66" customFormat="1" ht="22.5" x14ac:dyDescent="0.25">
      <c r="A62" s="105"/>
      <c r="B62" s="106" t="s">
        <v>54</v>
      </c>
      <c r="C62" s="141" t="s">
        <v>55</v>
      </c>
      <c r="D62" s="141"/>
      <c r="E62" s="141"/>
      <c r="F62" s="107" t="s">
        <v>45</v>
      </c>
      <c r="G62" s="100" t="s">
        <v>104</v>
      </c>
      <c r="H62" s="108">
        <v>11978</v>
      </c>
      <c r="I62" s="108"/>
      <c r="J62" s="108">
        <v>11978</v>
      </c>
      <c r="K62" s="109"/>
      <c r="L62" s="108">
        <v>113.55</v>
      </c>
      <c r="M62" s="108"/>
      <c r="N62" s="108"/>
      <c r="O62" s="110">
        <v>113.55</v>
      </c>
      <c r="BG62" s="88"/>
      <c r="BH62" s="89"/>
      <c r="BI62" s="96"/>
      <c r="BJ62" s="80" t="s">
        <v>55</v>
      </c>
      <c r="BK62" s="118"/>
      <c r="BL62" s="80"/>
    </row>
    <row r="63" spans="1:64" s="66" customFormat="1" ht="23.25" x14ac:dyDescent="0.25">
      <c r="A63" s="111" t="s">
        <v>57</v>
      </c>
      <c r="B63" s="112" t="s">
        <v>58</v>
      </c>
      <c r="C63" s="140" t="s">
        <v>59</v>
      </c>
      <c r="D63" s="140"/>
      <c r="E63" s="140"/>
      <c r="F63" s="113" t="s">
        <v>60</v>
      </c>
      <c r="G63" s="114" t="s">
        <v>61</v>
      </c>
      <c r="H63" s="115">
        <v>0</v>
      </c>
      <c r="I63" s="115"/>
      <c r="J63" s="115">
        <v>0</v>
      </c>
      <c r="K63" s="116"/>
      <c r="L63" s="115">
        <v>0</v>
      </c>
      <c r="M63" s="115"/>
      <c r="N63" s="115"/>
      <c r="O63" s="117">
        <v>0</v>
      </c>
      <c r="BG63" s="88"/>
      <c r="BH63" s="89"/>
      <c r="BI63" s="96"/>
      <c r="BJ63" s="80"/>
      <c r="BK63" s="118" t="s">
        <v>59</v>
      </c>
      <c r="BL63" s="80"/>
    </row>
    <row r="64" spans="1:64" s="66" customFormat="1" ht="23.25" x14ac:dyDescent="0.25">
      <c r="A64" s="111" t="s">
        <v>57</v>
      </c>
      <c r="B64" s="112" t="s">
        <v>62</v>
      </c>
      <c r="C64" s="140" t="s">
        <v>63</v>
      </c>
      <c r="D64" s="140"/>
      <c r="E64" s="140"/>
      <c r="F64" s="113" t="s">
        <v>60</v>
      </c>
      <c r="G64" s="114" t="s">
        <v>61</v>
      </c>
      <c r="H64" s="115">
        <v>59.99</v>
      </c>
      <c r="I64" s="115"/>
      <c r="J64" s="115">
        <v>59.99</v>
      </c>
      <c r="K64" s="116"/>
      <c r="L64" s="115">
        <v>0</v>
      </c>
      <c r="M64" s="115"/>
      <c r="N64" s="115"/>
      <c r="O64" s="117">
        <v>0</v>
      </c>
      <c r="BG64" s="88"/>
      <c r="BH64" s="89"/>
      <c r="BI64" s="96"/>
      <c r="BJ64" s="80"/>
      <c r="BK64" s="118" t="s">
        <v>63</v>
      </c>
      <c r="BL64" s="80"/>
    </row>
    <row r="65" spans="1:64" s="66" customFormat="1" ht="23.25" x14ac:dyDescent="0.25">
      <c r="A65" s="105"/>
      <c r="B65" s="106" t="s">
        <v>64</v>
      </c>
      <c r="C65" s="141" t="s">
        <v>65</v>
      </c>
      <c r="D65" s="141"/>
      <c r="E65" s="141"/>
      <c r="F65" s="107" t="s">
        <v>60</v>
      </c>
      <c r="G65" s="100" t="s">
        <v>105</v>
      </c>
      <c r="H65" s="108">
        <v>548.29999999999995</v>
      </c>
      <c r="I65" s="108"/>
      <c r="J65" s="108">
        <v>548.29999999999995</v>
      </c>
      <c r="K65" s="109"/>
      <c r="L65" s="108">
        <v>81.22</v>
      </c>
      <c r="M65" s="108"/>
      <c r="N65" s="108"/>
      <c r="O65" s="110">
        <v>81.22</v>
      </c>
      <c r="BG65" s="88"/>
      <c r="BH65" s="89"/>
      <c r="BI65" s="96"/>
      <c r="BJ65" s="80" t="s">
        <v>65</v>
      </c>
      <c r="BK65" s="118"/>
      <c r="BL65" s="80"/>
    </row>
    <row r="66" spans="1:64" s="66" customFormat="1" ht="22.5" x14ac:dyDescent="0.25">
      <c r="A66" s="111" t="s">
        <v>57</v>
      </c>
      <c r="B66" s="112" t="s">
        <v>67</v>
      </c>
      <c r="C66" s="140" t="s">
        <v>68</v>
      </c>
      <c r="D66" s="140"/>
      <c r="E66" s="140"/>
      <c r="F66" s="113" t="s">
        <v>60</v>
      </c>
      <c r="G66" s="114" t="s">
        <v>61</v>
      </c>
      <c r="H66" s="115">
        <v>0</v>
      </c>
      <c r="I66" s="115"/>
      <c r="J66" s="115">
        <v>0</v>
      </c>
      <c r="K66" s="116"/>
      <c r="L66" s="115">
        <v>0</v>
      </c>
      <c r="M66" s="115"/>
      <c r="N66" s="115"/>
      <c r="O66" s="117">
        <v>0</v>
      </c>
      <c r="BG66" s="88"/>
      <c r="BH66" s="89"/>
      <c r="BI66" s="96"/>
      <c r="BJ66" s="80"/>
      <c r="BK66" s="118" t="s">
        <v>68</v>
      </c>
      <c r="BL66" s="80"/>
    </row>
    <row r="67" spans="1:64" s="66" customFormat="1" ht="34.5" x14ac:dyDescent="0.25">
      <c r="A67" s="105"/>
      <c r="B67" s="106" t="s">
        <v>69</v>
      </c>
      <c r="C67" s="141" t="s">
        <v>70</v>
      </c>
      <c r="D67" s="141"/>
      <c r="E67" s="141"/>
      <c r="F67" s="107" t="s">
        <v>60</v>
      </c>
      <c r="G67" s="100" t="s">
        <v>106</v>
      </c>
      <c r="H67" s="108">
        <v>1010</v>
      </c>
      <c r="I67" s="108"/>
      <c r="J67" s="108">
        <v>1010</v>
      </c>
      <c r="K67" s="109"/>
      <c r="L67" s="108">
        <v>2609.13</v>
      </c>
      <c r="M67" s="108"/>
      <c r="N67" s="108"/>
      <c r="O67" s="110">
        <v>2609.13</v>
      </c>
      <c r="BG67" s="88"/>
      <c r="BH67" s="89"/>
      <c r="BI67" s="96"/>
      <c r="BJ67" s="80" t="s">
        <v>70</v>
      </c>
      <c r="BK67" s="118"/>
      <c r="BL67" s="80"/>
    </row>
    <row r="68" spans="1:64" s="66" customFormat="1" ht="22.5" x14ac:dyDescent="0.25">
      <c r="A68" s="105"/>
      <c r="B68" s="106" t="s">
        <v>72</v>
      </c>
      <c r="C68" s="141" t="s">
        <v>73</v>
      </c>
      <c r="D68" s="141"/>
      <c r="E68" s="141"/>
      <c r="F68" s="107" t="s">
        <v>45</v>
      </c>
      <c r="G68" s="100" t="s">
        <v>107</v>
      </c>
      <c r="H68" s="108">
        <v>7826.9</v>
      </c>
      <c r="I68" s="108"/>
      <c r="J68" s="108">
        <v>7826.9</v>
      </c>
      <c r="K68" s="109"/>
      <c r="L68" s="108">
        <v>834.74</v>
      </c>
      <c r="M68" s="108"/>
      <c r="N68" s="108"/>
      <c r="O68" s="110">
        <v>834.74</v>
      </c>
      <c r="BG68" s="88"/>
      <c r="BH68" s="89"/>
      <c r="BI68" s="96"/>
      <c r="BJ68" s="80" t="s">
        <v>73</v>
      </c>
      <c r="BK68" s="118"/>
      <c r="BL68" s="80"/>
    </row>
    <row r="69" spans="1:64" s="66" customFormat="1" ht="23.25" x14ac:dyDescent="0.25">
      <c r="A69" s="105" t="s">
        <v>75</v>
      </c>
      <c r="B69" s="106" t="s">
        <v>76</v>
      </c>
      <c r="C69" s="141" t="s">
        <v>77</v>
      </c>
      <c r="D69" s="141"/>
      <c r="E69" s="141"/>
      <c r="F69" s="107" t="s">
        <v>60</v>
      </c>
      <c r="G69" s="100" t="s">
        <v>108</v>
      </c>
      <c r="H69" s="108">
        <v>1520</v>
      </c>
      <c r="I69" s="108"/>
      <c r="J69" s="108">
        <v>1520</v>
      </c>
      <c r="K69" s="109"/>
      <c r="L69" s="108">
        <v>27018</v>
      </c>
      <c r="M69" s="108"/>
      <c r="N69" s="108"/>
      <c r="O69" s="110">
        <v>27018</v>
      </c>
      <c r="BG69" s="88"/>
      <c r="BH69" s="89"/>
      <c r="BI69" s="96"/>
      <c r="BJ69" s="80"/>
      <c r="BK69" s="118"/>
      <c r="BL69" s="80" t="s">
        <v>77</v>
      </c>
    </row>
    <row r="70" spans="1:64" s="66" customFormat="1" ht="15" x14ac:dyDescent="0.25">
      <c r="A70" s="142" t="s">
        <v>109</v>
      </c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4"/>
      <c r="BG70" s="88"/>
      <c r="BH70" s="89" t="s">
        <v>109</v>
      </c>
      <c r="BI70" s="96"/>
      <c r="BJ70" s="80"/>
      <c r="BK70" s="118"/>
      <c r="BL70" s="80"/>
    </row>
    <row r="71" spans="1:64" s="66" customFormat="1" ht="180" x14ac:dyDescent="0.25">
      <c r="A71" s="90" t="s">
        <v>110</v>
      </c>
      <c r="B71" s="91" t="s">
        <v>111</v>
      </c>
      <c r="C71" s="139" t="s">
        <v>112</v>
      </c>
      <c r="D71" s="139"/>
      <c r="E71" s="139"/>
      <c r="F71" s="90" t="s">
        <v>35</v>
      </c>
      <c r="G71" s="92">
        <v>1.1850000000000001</v>
      </c>
      <c r="H71" s="93" t="s">
        <v>113</v>
      </c>
      <c r="I71" s="93" t="s">
        <v>114</v>
      </c>
      <c r="J71" s="93">
        <v>41458.68</v>
      </c>
      <c r="K71" s="94" t="s">
        <v>38</v>
      </c>
      <c r="L71" s="93">
        <v>839736.35</v>
      </c>
      <c r="M71" s="93">
        <v>260418.42</v>
      </c>
      <c r="N71" s="95" t="s">
        <v>115</v>
      </c>
      <c r="O71" s="93">
        <v>434787.54</v>
      </c>
      <c r="BG71" s="88"/>
      <c r="BH71" s="89"/>
      <c r="BI71" s="96" t="s">
        <v>112</v>
      </c>
      <c r="BJ71" s="80"/>
      <c r="BK71" s="118"/>
      <c r="BL71" s="80"/>
    </row>
    <row r="72" spans="1:64" s="66" customFormat="1" ht="15" x14ac:dyDescent="0.25">
      <c r="A72" s="97"/>
      <c r="B72" s="98"/>
      <c r="C72" s="98"/>
      <c r="D72" s="98"/>
      <c r="E72" s="99" t="s">
        <v>116</v>
      </c>
      <c r="F72" s="99"/>
      <c r="G72" s="100"/>
      <c r="H72" s="101"/>
      <c r="I72" s="72"/>
      <c r="J72" s="72"/>
      <c r="K72" s="72"/>
      <c r="L72" s="102">
        <v>424588.09</v>
      </c>
      <c r="M72" s="103"/>
      <c r="N72" s="103"/>
      <c r="O72" s="104"/>
      <c r="BG72" s="88"/>
      <c r="BH72" s="89"/>
      <c r="BI72" s="96"/>
      <c r="BJ72" s="80"/>
      <c r="BK72" s="118"/>
      <c r="BL72" s="80"/>
    </row>
    <row r="73" spans="1:64" s="66" customFormat="1" ht="15" x14ac:dyDescent="0.25">
      <c r="A73" s="97"/>
      <c r="B73" s="98"/>
      <c r="C73" s="98"/>
      <c r="D73" s="98"/>
      <c r="E73" s="99" t="s">
        <v>117</v>
      </c>
      <c r="F73" s="99"/>
      <c r="G73" s="100"/>
      <c r="H73" s="101"/>
      <c r="I73" s="72"/>
      <c r="J73" s="72"/>
      <c r="K73" s="72"/>
      <c r="L73" s="102">
        <v>282047.81</v>
      </c>
      <c r="M73" s="103"/>
      <c r="N73" s="103"/>
      <c r="O73" s="104"/>
      <c r="BG73" s="88"/>
      <c r="BH73" s="89"/>
      <c r="BI73" s="96"/>
      <c r="BJ73" s="80"/>
      <c r="BK73" s="118"/>
      <c r="BL73" s="80"/>
    </row>
    <row r="74" spans="1:64" s="66" customFormat="1" ht="15" x14ac:dyDescent="0.25">
      <c r="A74" s="97"/>
      <c r="B74" s="98"/>
      <c r="C74" s="98"/>
      <c r="D74" s="98"/>
      <c r="E74" s="99" t="s">
        <v>42</v>
      </c>
      <c r="F74" s="99"/>
      <c r="G74" s="100"/>
      <c r="H74" s="101"/>
      <c r="I74" s="72"/>
      <c r="J74" s="72"/>
      <c r="K74" s="72"/>
      <c r="L74" s="102">
        <v>1546372.25</v>
      </c>
      <c r="M74" s="103"/>
      <c r="N74" s="103"/>
      <c r="O74" s="104"/>
      <c r="BG74" s="88"/>
      <c r="BH74" s="89"/>
      <c r="BI74" s="96"/>
      <c r="BJ74" s="80"/>
      <c r="BK74" s="118"/>
      <c r="BL74" s="80"/>
    </row>
    <row r="75" spans="1:64" s="66" customFormat="1" ht="23.25" x14ac:dyDescent="0.25">
      <c r="A75" s="105"/>
      <c r="B75" s="106" t="s">
        <v>43</v>
      </c>
      <c r="C75" s="141" t="s">
        <v>44</v>
      </c>
      <c r="D75" s="141"/>
      <c r="E75" s="141"/>
      <c r="F75" s="107" t="s">
        <v>45</v>
      </c>
      <c r="G75" s="100" t="s">
        <v>118</v>
      </c>
      <c r="H75" s="108">
        <v>3960</v>
      </c>
      <c r="I75" s="108"/>
      <c r="J75" s="108">
        <v>3960</v>
      </c>
      <c r="K75" s="109"/>
      <c r="L75" s="108">
        <v>6288.08</v>
      </c>
      <c r="M75" s="108"/>
      <c r="N75" s="108"/>
      <c r="O75" s="110">
        <v>6288.08</v>
      </c>
      <c r="BG75" s="88"/>
      <c r="BH75" s="89"/>
      <c r="BI75" s="96"/>
      <c r="BJ75" s="80" t="s">
        <v>44</v>
      </c>
      <c r="BK75" s="118"/>
      <c r="BL75" s="80"/>
    </row>
    <row r="76" spans="1:64" s="66" customFormat="1" ht="23.25" x14ac:dyDescent="0.25">
      <c r="A76" s="105"/>
      <c r="B76" s="106" t="s">
        <v>47</v>
      </c>
      <c r="C76" s="141" t="s">
        <v>48</v>
      </c>
      <c r="D76" s="141"/>
      <c r="E76" s="141"/>
      <c r="F76" s="107" t="s">
        <v>45</v>
      </c>
      <c r="G76" s="100" t="s">
        <v>119</v>
      </c>
      <c r="H76" s="108">
        <v>6250</v>
      </c>
      <c r="I76" s="108"/>
      <c r="J76" s="108">
        <v>6250</v>
      </c>
      <c r="K76" s="109"/>
      <c r="L76" s="108">
        <v>17.03</v>
      </c>
      <c r="M76" s="108"/>
      <c r="N76" s="108"/>
      <c r="O76" s="110">
        <v>17.03</v>
      </c>
      <c r="BG76" s="88"/>
      <c r="BH76" s="89"/>
      <c r="BI76" s="96"/>
      <c r="BJ76" s="80" t="s">
        <v>48</v>
      </c>
      <c r="BK76" s="118"/>
      <c r="BL76" s="80"/>
    </row>
    <row r="77" spans="1:64" s="66" customFormat="1" ht="22.5" x14ac:dyDescent="0.25">
      <c r="A77" s="105"/>
      <c r="B77" s="106" t="s">
        <v>50</v>
      </c>
      <c r="C77" s="141" t="s">
        <v>51</v>
      </c>
      <c r="D77" s="141"/>
      <c r="E77" s="141"/>
      <c r="F77" s="107" t="s">
        <v>52</v>
      </c>
      <c r="G77" s="100" t="s">
        <v>120</v>
      </c>
      <c r="H77" s="108">
        <v>9.0399999999999991</v>
      </c>
      <c r="I77" s="108"/>
      <c r="J77" s="108">
        <v>9.0399999999999991</v>
      </c>
      <c r="K77" s="109"/>
      <c r="L77" s="108">
        <v>931.98</v>
      </c>
      <c r="M77" s="108"/>
      <c r="N77" s="108"/>
      <c r="O77" s="110">
        <v>931.98</v>
      </c>
      <c r="BG77" s="88"/>
      <c r="BH77" s="89"/>
      <c r="BI77" s="96"/>
      <c r="BJ77" s="80" t="s">
        <v>51</v>
      </c>
      <c r="BK77" s="118"/>
      <c r="BL77" s="80"/>
    </row>
    <row r="78" spans="1:64" s="66" customFormat="1" ht="22.5" x14ac:dyDescent="0.25">
      <c r="A78" s="105"/>
      <c r="B78" s="106" t="s">
        <v>54</v>
      </c>
      <c r="C78" s="141" t="s">
        <v>55</v>
      </c>
      <c r="D78" s="141"/>
      <c r="E78" s="141"/>
      <c r="F78" s="107" t="s">
        <v>45</v>
      </c>
      <c r="G78" s="100" t="s">
        <v>121</v>
      </c>
      <c r="H78" s="108">
        <v>11978</v>
      </c>
      <c r="I78" s="108"/>
      <c r="J78" s="108">
        <v>11978</v>
      </c>
      <c r="K78" s="109"/>
      <c r="L78" s="108">
        <v>127.75</v>
      </c>
      <c r="M78" s="108"/>
      <c r="N78" s="108"/>
      <c r="O78" s="110">
        <v>127.75</v>
      </c>
      <c r="BG78" s="88"/>
      <c r="BH78" s="89"/>
      <c r="BI78" s="96"/>
      <c r="BJ78" s="80" t="s">
        <v>55</v>
      </c>
      <c r="BK78" s="118"/>
      <c r="BL78" s="80"/>
    </row>
    <row r="79" spans="1:64" s="66" customFormat="1" ht="23.25" x14ac:dyDescent="0.25">
      <c r="A79" s="111" t="s">
        <v>57</v>
      </c>
      <c r="B79" s="112" t="s">
        <v>58</v>
      </c>
      <c r="C79" s="140" t="s">
        <v>59</v>
      </c>
      <c r="D79" s="140"/>
      <c r="E79" s="140"/>
      <c r="F79" s="113" t="s">
        <v>60</v>
      </c>
      <c r="G79" s="114" t="s">
        <v>61</v>
      </c>
      <c r="H79" s="115">
        <v>0</v>
      </c>
      <c r="I79" s="115"/>
      <c r="J79" s="115">
        <v>0</v>
      </c>
      <c r="K79" s="116"/>
      <c r="L79" s="115">
        <v>0</v>
      </c>
      <c r="M79" s="115"/>
      <c r="N79" s="115"/>
      <c r="O79" s="117">
        <v>0</v>
      </c>
      <c r="BG79" s="88"/>
      <c r="BH79" s="89"/>
      <c r="BI79" s="96"/>
      <c r="BJ79" s="80"/>
      <c r="BK79" s="118" t="s">
        <v>59</v>
      </c>
      <c r="BL79" s="80"/>
    </row>
    <row r="80" spans="1:64" s="66" customFormat="1" ht="23.25" x14ac:dyDescent="0.25">
      <c r="A80" s="111" t="s">
        <v>57</v>
      </c>
      <c r="B80" s="112" t="s">
        <v>62</v>
      </c>
      <c r="C80" s="140" t="s">
        <v>63</v>
      </c>
      <c r="D80" s="140"/>
      <c r="E80" s="140"/>
      <c r="F80" s="113" t="s">
        <v>60</v>
      </c>
      <c r="G80" s="114" t="s">
        <v>61</v>
      </c>
      <c r="H80" s="115">
        <v>59.99</v>
      </c>
      <c r="I80" s="115"/>
      <c r="J80" s="115">
        <v>59.99</v>
      </c>
      <c r="K80" s="116"/>
      <c r="L80" s="115">
        <v>0</v>
      </c>
      <c r="M80" s="115"/>
      <c r="N80" s="115"/>
      <c r="O80" s="117">
        <v>0</v>
      </c>
      <c r="BG80" s="88"/>
      <c r="BH80" s="89"/>
      <c r="BI80" s="96"/>
      <c r="BJ80" s="80"/>
      <c r="BK80" s="118" t="s">
        <v>63</v>
      </c>
      <c r="BL80" s="80"/>
    </row>
    <row r="81" spans="1:64" s="66" customFormat="1" ht="23.25" x14ac:dyDescent="0.25">
      <c r="A81" s="105"/>
      <c r="B81" s="106" t="s">
        <v>64</v>
      </c>
      <c r="C81" s="141" t="s">
        <v>65</v>
      </c>
      <c r="D81" s="141"/>
      <c r="E81" s="141"/>
      <c r="F81" s="107" t="s">
        <v>60</v>
      </c>
      <c r="G81" s="100" t="s">
        <v>122</v>
      </c>
      <c r="H81" s="108">
        <v>548.29999999999995</v>
      </c>
      <c r="I81" s="108"/>
      <c r="J81" s="108">
        <v>548.29999999999995</v>
      </c>
      <c r="K81" s="109"/>
      <c r="L81" s="108">
        <v>102.66</v>
      </c>
      <c r="M81" s="108"/>
      <c r="N81" s="108"/>
      <c r="O81" s="110">
        <v>102.66</v>
      </c>
      <c r="BG81" s="88"/>
      <c r="BH81" s="89"/>
      <c r="BI81" s="96"/>
      <c r="BJ81" s="80" t="s">
        <v>65</v>
      </c>
      <c r="BK81" s="118"/>
      <c r="BL81" s="80"/>
    </row>
    <row r="82" spans="1:64" s="66" customFormat="1" ht="22.5" x14ac:dyDescent="0.25">
      <c r="A82" s="111" t="s">
        <v>57</v>
      </c>
      <c r="B82" s="112" t="s">
        <v>67</v>
      </c>
      <c r="C82" s="140" t="s">
        <v>68</v>
      </c>
      <c r="D82" s="140"/>
      <c r="E82" s="140"/>
      <c r="F82" s="113" t="s">
        <v>60</v>
      </c>
      <c r="G82" s="114" t="s">
        <v>61</v>
      </c>
      <c r="H82" s="115">
        <v>0</v>
      </c>
      <c r="I82" s="115"/>
      <c r="J82" s="115">
        <v>0</v>
      </c>
      <c r="K82" s="116"/>
      <c r="L82" s="115">
        <v>0</v>
      </c>
      <c r="M82" s="115"/>
      <c r="N82" s="115"/>
      <c r="O82" s="117">
        <v>0</v>
      </c>
      <c r="BG82" s="88"/>
      <c r="BH82" s="89"/>
      <c r="BI82" s="96"/>
      <c r="BJ82" s="80"/>
      <c r="BK82" s="118" t="s">
        <v>68</v>
      </c>
      <c r="BL82" s="80"/>
    </row>
    <row r="83" spans="1:64" s="66" customFormat="1" ht="34.5" x14ac:dyDescent="0.25">
      <c r="A83" s="105"/>
      <c r="B83" s="106" t="s">
        <v>69</v>
      </c>
      <c r="C83" s="141" t="s">
        <v>70</v>
      </c>
      <c r="D83" s="141"/>
      <c r="E83" s="141"/>
      <c r="F83" s="107" t="s">
        <v>60</v>
      </c>
      <c r="G83" s="100" t="s">
        <v>123</v>
      </c>
      <c r="H83" s="108">
        <v>1010</v>
      </c>
      <c r="I83" s="108"/>
      <c r="J83" s="108">
        <v>1010</v>
      </c>
      <c r="K83" s="109"/>
      <c r="L83" s="108">
        <v>2908.35</v>
      </c>
      <c r="M83" s="108"/>
      <c r="N83" s="108"/>
      <c r="O83" s="110">
        <v>2908.35</v>
      </c>
      <c r="BG83" s="88"/>
      <c r="BH83" s="89"/>
      <c r="BI83" s="96"/>
      <c r="BJ83" s="80" t="s">
        <v>70</v>
      </c>
      <c r="BK83" s="118"/>
      <c r="BL83" s="80"/>
    </row>
    <row r="84" spans="1:64" s="66" customFormat="1" ht="22.5" x14ac:dyDescent="0.25">
      <c r="A84" s="105"/>
      <c r="B84" s="106" t="s">
        <v>72</v>
      </c>
      <c r="C84" s="141" t="s">
        <v>73</v>
      </c>
      <c r="D84" s="141"/>
      <c r="E84" s="141"/>
      <c r="F84" s="107" t="s">
        <v>45</v>
      </c>
      <c r="G84" s="100" t="s">
        <v>124</v>
      </c>
      <c r="H84" s="108">
        <v>7826.9</v>
      </c>
      <c r="I84" s="108"/>
      <c r="J84" s="108">
        <v>7826.9</v>
      </c>
      <c r="K84" s="109"/>
      <c r="L84" s="108">
        <v>927.49</v>
      </c>
      <c r="M84" s="108"/>
      <c r="N84" s="108"/>
      <c r="O84" s="110">
        <v>927.49</v>
      </c>
      <c r="BG84" s="88"/>
      <c r="BH84" s="89"/>
      <c r="BI84" s="96"/>
      <c r="BJ84" s="80" t="s">
        <v>73</v>
      </c>
      <c r="BK84" s="118"/>
      <c r="BL84" s="80"/>
    </row>
    <row r="85" spans="1:64" s="66" customFormat="1" ht="23.25" x14ac:dyDescent="0.25">
      <c r="A85" s="105" t="s">
        <v>75</v>
      </c>
      <c r="B85" s="106" t="s">
        <v>76</v>
      </c>
      <c r="C85" s="141" t="s">
        <v>77</v>
      </c>
      <c r="D85" s="141"/>
      <c r="E85" s="141"/>
      <c r="F85" s="107" t="s">
        <v>60</v>
      </c>
      <c r="G85" s="100" t="s">
        <v>125</v>
      </c>
      <c r="H85" s="108">
        <v>1520</v>
      </c>
      <c r="I85" s="108"/>
      <c r="J85" s="108">
        <v>1520</v>
      </c>
      <c r="K85" s="109"/>
      <c r="L85" s="108">
        <v>37825.199999999997</v>
      </c>
      <c r="M85" s="108"/>
      <c r="N85" s="108"/>
      <c r="O85" s="110">
        <v>37825.199999999997</v>
      </c>
      <c r="BG85" s="88"/>
      <c r="BH85" s="89"/>
      <c r="BI85" s="96"/>
      <c r="BJ85" s="80"/>
      <c r="BK85" s="118"/>
      <c r="BL85" s="80" t="s">
        <v>77</v>
      </c>
    </row>
    <row r="86" spans="1:64" s="66" customFormat="1" ht="15" x14ac:dyDescent="0.25">
      <c r="A86" s="142" t="s">
        <v>109</v>
      </c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4"/>
      <c r="BG86" s="88"/>
      <c r="BH86" s="89" t="s">
        <v>109</v>
      </c>
      <c r="BI86" s="96"/>
      <c r="BJ86" s="80"/>
      <c r="BK86" s="118"/>
      <c r="BL86" s="80"/>
    </row>
    <row r="87" spans="1:64" s="66" customFormat="1" ht="180" x14ac:dyDescent="0.25">
      <c r="A87" s="90" t="s">
        <v>126</v>
      </c>
      <c r="B87" s="91" t="s">
        <v>127</v>
      </c>
      <c r="C87" s="139" t="s">
        <v>128</v>
      </c>
      <c r="D87" s="139"/>
      <c r="E87" s="139"/>
      <c r="F87" s="90" t="s">
        <v>129</v>
      </c>
      <c r="G87" s="120">
        <v>19.059999999999999</v>
      </c>
      <c r="H87" s="93" t="s">
        <v>130</v>
      </c>
      <c r="I87" s="93" t="s">
        <v>131</v>
      </c>
      <c r="J87" s="93">
        <v>5184.76</v>
      </c>
      <c r="K87" s="94" t="s">
        <v>38</v>
      </c>
      <c r="L87" s="93">
        <v>1604282.04</v>
      </c>
      <c r="M87" s="93">
        <v>702989.58</v>
      </c>
      <c r="N87" s="95" t="s">
        <v>132</v>
      </c>
      <c r="O87" s="93">
        <v>874570.5</v>
      </c>
      <c r="BG87" s="88"/>
      <c r="BH87" s="89"/>
      <c r="BI87" s="96" t="s">
        <v>128</v>
      </c>
      <c r="BJ87" s="80"/>
      <c r="BK87" s="118"/>
      <c r="BL87" s="80"/>
    </row>
    <row r="88" spans="1:64" s="66" customFormat="1" ht="15" x14ac:dyDescent="0.25">
      <c r="A88" s="97"/>
      <c r="B88" s="98"/>
      <c r="C88" s="98"/>
      <c r="D88" s="98"/>
      <c r="E88" s="99" t="s">
        <v>133</v>
      </c>
      <c r="F88" s="99"/>
      <c r="G88" s="100"/>
      <c r="H88" s="101"/>
      <c r="I88" s="72"/>
      <c r="J88" s="72"/>
      <c r="K88" s="72"/>
      <c r="L88" s="102">
        <v>784049.42</v>
      </c>
      <c r="M88" s="103"/>
      <c r="N88" s="103"/>
      <c r="O88" s="104"/>
      <c r="BG88" s="88"/>
      <c r="BH88" s="89"/>
      <c r="BI88" s="96"/>
      <c r="BJ88" s="80"/>
      <c r="BK88" s="118"/>
      <c r="BL88" s="80"/>
    </row>
    <row r="89" spans="1:64" s="66" customFormat="1" ht="15" x14ac:dyDescent="0.25">
      <c r="A89" s="97"/>
      <c r="B89" s="98"/>
      <c r="C89" s="98"/>
      <c r="D89" s="98"/>
      <c r="E89" s="99" t="s">
        <v>134</v>
      </c>
      <c r="F89" s="99"/>
      <c r="G89" s="100"/>
      <c r="H89" s="101"/>
      <c r="I89" s="72"/>
      <c r="J89" s="72"/>
      <c r="K89" s="72"/>
      <c r="L89" s="102">
        <v>520323.71</v>
      </c>
      <c r="M89" s="103"/>
      <c r="N89" s="103"/>
      <c r="O89" s="104"/>
      <c r="BG89" s="88"/>
      <c r="BH89" s="89"/>
      <c r="BI89" s="96"/>
      <c r="BJ89" s="80"/>
      <c r="BK89" s="118"/>
      <c r="BL89" s="80"/>
    </row>
    <row r="90" spans="1:64" s="66" customFormat="1" ht="15" x14ac:dyDescent="0.25">
      <c r="A90" s="97"/>
      <c r="B90" s="98"/>
      <c r="C90" s="98"/>
      <c r="D90" s="98"/>
      <c r="E90" s="99" t="s">
        <v>42</v>
      </c>
      <c r="F90" s="99"/>
      <c r="G90" s="100"/>
      <c r="H90" s="101"/>
      <c r="I90" s="72"/>
      <c r="J90" s="72"/>
      <c r="K90" s="72"/>
      <c r="L90" s="102">
        <v>2908655.17</v>
      </c>
      <c r="M90" s="103"/>
      <c r="N90" s="103"/>
      <c r="O90" s="104"/>
      <c r="BG90" s="88"/>
      <c r="BH90" s="89"/>
      <c r="BI90" s="96"/>
      <c r="BJ90" s="80"/>
      <c r="BK90" s="118"/>
      <c r="BL90" s="80"/>
    </row>
    <row r="91" spans="1:64" s="66" customFormat="1" ht="23.25" x14ac:dyDescent="0.25">
      <c r="A91" s="105"/>
      <c r="B91" s="106" t="s">
        <v>135</v>
      </c>
      <c r="C91" s="141" t="s">
        <v>136</v>
      </c>
      <c r="D91" s="141"/>
      <c r="E91" s="141"/>
      <c r="F91" s="107" t="s">
        <v>60</v>
      </c>
      <c r="G91" s="100" t="s">
        <v>137</v>
      </c>
      <c r="H91" s="108">
        <v>485.9</v>
      </c>
      <c r="I91" s="108"/>
      <c r="J91" s="108">
        <v>485.9</v>
      </c>
      <c r="K91" s="109"/>
      <c r="L91" s="108">
        <v>1296.58</v>
      </c>
      <c r="M91" s="108"/>
      <c r="N91" s="108"/>
      <c r="O91" s="110">
        <v>1296.58</v>
      </c>
      <c r="BG91" s="88"/>
      <c r="BH91" s="89"/>
      <c r="BI91" s="96"/>
      <c r="BJ91" s="80" t="s">
        <v>136</v>
      </c>
      <c r="BK91" s="118"/>
      <c r="BL91" s="80"/>
    </row>
    <row r="92" spans="1:64" s="66" customFormat="1" ht="22.5" x14ac:dyDescent="0.25">
      <c r="A92" s="111" t="s">
        <v>138</v>
      </c>
      <c r="B92" s="112" t="s">
        <v>139</v>
      </c>
      <c r="C92" s="140" t="s">
        <v>68</v>
      </c>
      <c r="D92" s="140"/>
      <c r="E92" s="140"/>
      <c r="F92" s="113" t="s">
        <v>140</v>
      </c>
      <c r="G92" s="114" t="s">
        <v>141</v>
      </c>
      <c r="H92" s="115">
        <v>0</v>
      </c>
      <c r="I92" s="115"/>
      <c r="J92" s="115">
        <v>0</v>
      </c>
      <c r="K92" s="116"/>
      <c r="L92" s="115">
        <v>0</v>
      </c>
      <c r="M92" s="115"/>
      <c r="N92" s="115"/>
      <c r="O92" s="117">
        <v>0</v>
      </c>
      <c r="BG92" s="88"/>
      <c r="BH92" s="89"/>
      <c r="BI92" s="96"/>
      <c r="BJ92" s="80"/>
      <c r="BK92" s="118" t="s">
        <v>68</v>
      </c>
      <c r="BL92" s="80"/>
    </row>
    <row r="93" spans="1:64" s="66" customFormat="1" ht="23.25" x14ac:dyDescent="0.25">
      <c r="A93" s="105" t="s">
        <v>75</v>
      </c>
      <c r="B93" s="106" t="s">
        <v>142</v>
      </c>
      <c r="C93" s="141" t="s">
        <v>143</v>
      </c>
      <c r="D93" s="141"/>
      <c r="E93" s="141"/>
      <c r="F93" s="107" t="s">
        <v>60</v>
      </c>
      <c r="G93" s="100" t="s">
        <v>144</v>
      </c>
      <c r="H93" s="108">
        <v>1382.9</v>
      </c>
      <c r="I93" s="108"/>
      <c r="J93" s="108">
        <v>1382.9</v>
      </c>
      <c r="K93" s="109"/>
      <c r="L93" s="108">
        <v>97524.87</v>
      </c>
      <c r="M93" s="108"/>
      <c r="N93" s="108"/>
      <c r="O93" s="110">
        <v>97524.87</v>
      </c>
      <c r="BG93" s="88"/>
      <c r="BH93" s="89"/>
      <c r="BI93" s="96"/>
      <c r="BJ93" s="80"/>
      <c r="BK93" s="118"/>
      <c r="BL93" s="80" t="s">
        <v>143</v>
      </c>
    </row>
    <row r="94" spans="1:64" s="66" customFormat="1" ht="15" x14ac:dyDescent="0.25">
      <c r="A94" s="142" t="s">
        <v>145</v>
      </c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4"/>
      <c r="BG94" s="88"/>
      <c r="BH94" s="89" t="s">
        <v>145</v>
      </c>
      <c r="BI94" s="96"/>
      <c r="BJ94" s="80"/>
      <c r="BK94" s="118"/>
      <c r="BL94" s="80"/>
    </row>
    <row r="95" spans="1:64" s="66" customFormat="1" ht="180" x14ac:dyDescent="0.25">
      <c r="A95" s="90" t="s">
        <v>146</v>
      </c>
      <c r="B95" s="91" t="s">
        <v>127</v>
      </c>
      <c r="C95" s="139" t="s">
        <v>128</v>
      </c>
      <c r="D95" s="139"/>
      <c r="E95" s="139"/>
      <c r="F95" s="90" t="s">
        <v>129</v>
      </c>
      <c r="G95" s="120">
        <v>1.58</v>
      </c>
      <c r="H95" s="93" t="s">
        <v>147</v>
      </c>
      <c r="I95" s="93" t="s">
        <v>131</v>
      </c>
      <c r="J95" s="93">
        <v>2695.54</v>
      </c>
      <c r="K95" s="94" t="s">
        <v>38</v>
      </c>
      <c r="L95" s="93">
        <v>98182</v>
      </c>
      <c r="M95" s="93">
        <v>58275.11</v>
      </c>
      <c r="N95" s="95" t="s">
        <v>148</v>
      </c>
      <c r="O95" s="93">
        <v>37691.74</v>
      </c>
      <c r="BG95" s="88"/>
      <c r="BH95" s="89"/>
      <c r="BI95" s="96" t="s">
        <v>128</v>
      </c>
      <c r="BJ95" s="80"/>
      <c r="BK95" s="118"/>
      <c r="BL95" s="80"/>
    </row>
    <row r="96" spans="1:64" s="66" customFormat="1" ht="15" x14ac:dyDescent="0.25">
      <c r="A96" s="97"/>
      <c r="B96" s="98"/>
      <c r="C96" s="98"/>
      <c r="D96" s="98"/>
      <c r="E96" s="99" t="s">
        <v>149</v>
      </c>
      <c r="F96" s="99"/>
      <c r="G96" s="100"/>
      <c r="H96" s="101"/>
      <c r="I96" s="72"/>
      <c r="J96" s="72"/>
      <c r="K96" s="72"/>
      <c r="L96" s="102">
        <v>64994.66</v>
      </c>
      <c r="M96" s="103"/>
      <c r="N96" s="103"/>
      <c r="O96" s="104"/>
      <c r="BG96" s="88"/>
      <c r="BH96" s="89"/>
      <c r="BI96" s="96"/>
      <c r="BJ96" s="80"/>
      <c r="BK96" s="118"/>
      <c r="BL96" s="80"/>
    </row>
    <row r="97" spans="1:64" s="66" customFormat="1" ht="15" x14ac:dyDescent="0.25">
      <c r="A97" s="97"/>
      <c r="B97" s="98"/>
      <c r="C97" s="98"/>
      <c r="D97" s="98"/>
      <c r="E97" s="99" t="s">
        <v>150</v>
      </c>
      <c r="F97" s="99"/>
      <c r="G97" s="100"/>
      <c r="H97" s="101"/>
      <c r="I97" s="72"/>
      <c r="J97" s="72"/>
      <c r="K97" s="72"/>
      <c r="L97" s="102">
        <v>43132.82</v>
      </c>
      <c r="M97" s="103"/>
      <c r="N97" s="103"/>
      <c r="O97" s="104"/>
      <c r="BG97" s="88"/>
      <c r="BH97" s="89"/>
      <c r="BI97" s="96"/>
      <c r="BJ97" s="80"/>
      <c r="BK97" s="118"/>
      <c r="BL97" s="80"/>
    </row>
    <row r="98" spans="1:64" s="66" customFormat="1" ht="15" x14ac:dyDescent="0.25">
      <c r="A98" s="97"/>
      <c r="B98" s="98"/>
      <c r="C98" s="98"/>
      <c r="D98" s="98"/>
      <c r="E98" s="99" t="s">
        <v>42</v>
      </c>
      <c r="F98" s="99"/>
      <c r="G98" s="100"/>
      <c r="H98" s="101"/>
      <c r="I98" s="72"/>
      <c r="J98" s="72"/>
      <c r="K98" s="72"/>
      <c r="L98" s="102">
        <v>206309.48</v>
      </c>
      <c r="M98" s="103"/>
      <c r="N98" s="103"/>
      <c r="O98" s="104"/>
      <c r="BG98" s="88"/>
      <c r="BH98" s="89"/>
      <c r="BI98" s="96"/>
      <c r="BJ98" s="80"/>
      <c r="BK98" s="118"/>
      <c r="BL98" s="80"/>
    </row>
    <row r="99" spans="1:64" s="66" customFormat="1" ht="23.25" x14ac:dyDescent="0.25">
      <c r="A99" s="105"/>
      <c r="B99" s="106" t="s">
        <v>135</v>
      </c>
      <c r="C99" s="141" t="s">
        <v>136</v>
      </c>
      <c r="D99" s="141"/>
      <c r="E99" s="141"/>
      <c r="F99" s="107" t="s">
        <v>60</v>
      </c>
      <c r="G99" s="100" t="s">
        <v>151</v>
      </c>
      <c r="H99" s="108">
        <v>485.9</v>
      </c>
      <c r="I99" s="108"/>
      <c r="J99" s="108">
        <v>485.9</v>
      </c>
      <c r="K99" s="109"/>
      <c r="L99" s="108">
        <v>107.48</v>
      </c>
      <c r="M99" s="108"/>
      <c r="N99" s="108"/>
      <c r="O99" s="110">
        <v>107.48</v>
      </c>
      <c r="BG99" s="88"/>
      <c r="BH99" s="89"/>
      <c r="BI99" s="96"/>
      <c r="BJ99" s="80" t="s">
        <v>136</v>
      </c>
      <c r="BK99" s="118"/>
      <c r="BL99" s="80"/>
    </row>
    <row r="100" spans="1:64" s="66" customFormat="1" ht="22.5" x14ac:dyDescent="0.25">
      <c r="A100" s="111" t="s">
        <v>138</v>
      </c>
      <c r="B100" s="112" t="s">
        <v>139</v>
      </c>
      <c r="C100" s="140" t="s">
        <v>68</v>
      </c>
      <c r="D100" s="140"/>
      <c r="E100" s="140"/>
      <c r="F100" s="113" t="s">
        <v>140</v>
      </c>
      <c r="G100" s="114" t="s">
        <v>152</v>
      </c>
      <c r="H100" s="115">
        <v>0</v>
      </c>
      <c r="I100" s="115"/>
      <c r="J100" s="115">
        <v>0</v>
      </c>
      <c r="K100" s="116"/>
      <c r="L100" s="115">
        <v>0</v>
      </c>
      <c r="M100" s="115"/>
      <c r="N100" s="115"/>
      <c r="O100" s="117">
        <v>0</v>
      </c>
      <c r="BG100" s="88"/>
      <c r="BH100" s="89"/>
      <c r="BI100" s="96"/>
      <c r="BJ100" s="80"/>
      <c r="BK100" s="118" t="s">
        <v>68</v>
      </c>
      <c r="BL100" s="80"/>
    </row>
    <row r="101" spans="1:64" s="66" customFormat="1" ht="23.25" x14ac:dyDescent="0.25">
      <c r="A101" s="105" t="s">
        <v>75</v>
      </c>
      <c r="B101" s="106" t="s">
        <v>142</v>
      </c>
      <c r="C101" s="141" t="s">
        <v>143</v>
      </c>
      <c r="D101" s="141"/>
      <c r="E101" s="141"/>
      <c r="F101" s="107" t="s">
        <v>60</v>
      </c>
      <c r="G101" s="100" t="s">
        <v>153</v>
      </c>
      <c r="H101" s="108">
        <v>1382.9</v>
      </c>
      <c r="I101" s="108"/>
      <c r="J101" s="108">
        <v>1382.9</v>
      </c>
      <c r="K101" s="109"/>
      <c r="L101" s="108">
        <v>4151.47</v>
      </c>
      <c r="M101" s="108"/>
      <c r="N101" s="108"/>
      <c r="O101" s="110">
        <v>4151.47</v>
      </c>
      <c r="BG101" s="88"/>
      <c r="BH101" s="89"/>
      <c r="BI101" s="96"/>
      <c r="BJ101" s="80"/>
      <c r="BK101" s="118"/>
      <c r="BL101" s="80" t="s">
        <v>143</v>
      </c>
    </row>
    <row r="102" spans="1:64" s="66" customFormat="1" ht="15" x14ac:dyDescent="0.25">
      <c r="A102" s="142" t="s">
        <v>154</v>
      </c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4"/>
      <c r="BG102" s="88"/>
      <c r="BH102" s="89" t="s">
        <v>154</v>
      </c>
      <c r="BI102" s="96"/>
      <c r="BJ102" s="80"/>
      <c r="BK102" s="118"/>
      <c r="BL102" s="80"/>
    </row>
    <row r="103" spans="1:64" s="66" customFormat="1" ht="180" x14ac:dyDescent="0.25">
      <c r="A103" s="90" t="s">
        <v>155</v>
      </c>
      <c r="B103" s="91" t="s">
        <v>156</v>
      </c>
      <c r="C103" s="139" t="s">
        <v>157</v>
      </c>
      <c r="D103" s="139"/>
      <c r="E103" s="139"/>
      <c r="F103" s="90" t="s">
        <v>60</v>
      </c>
      <c r="G103" s="120">
        <v>2245.3200000000002</v>
      </c>
      <c r="H103" s="93">
        <v>108.4</v>
      </c>
      <c r="I103" s="93"/>
      <c r="J103" s="93">
        <v>108.4</v>
      </c>
      <c r="K103" s="94" t="s">
        <v>38</v>
      </c>
      <c r="L103" s="93">
        <v>2154025.29</v>
      </c>
      <c r="M103" s="93"/>
      <c r="N103" s="95"/>
      <c r="O103" s="93">
        <v>2154025.29</v>
      </c>
      <c r="BG103" s="88"/>
      <c r="BH103" s="89"/>
      <c r="BI103" s="96" t="s">
        <v>157</v>
      </c>
      <c r="BJ103" s="80"/>
      <c r="BK103" s="118"/>
      <c r="BL103" s="80"/>
    </row>
    <row r="104" spans="1:64" s="66" customFormat="1" ht="15" x14ac:dyDescent="0.25">
      <c r="A104" s="142" t="s">
        <v>158</v>
      </c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4"/>
      <c r="BG104" s="88"/>
      <c r="BH104" s="89" t="s">
        <v>158</v>
      </c>
      <c r="BI104" s="96"/>
      <c r="BJ104" s="80"/>
      <c r="BK104" s="118"/>
      <c r="BL104" s="80"/>
    </row>
    <row r="105" spans="1:64" s="66" customFormat="1" ht="180" x14ac:dyDescent="0.25">
      <c r="A105" s="90" t="s">
        <v>159</v>
      </c>
      <c r="B105" s="91" t="s">
        <v>156</v>
      </c>
      <c r="C105" s="139" t="s">
        <v>157</v>
      </c>
      <c r="D105" s="139"/>
      <c r="E105" s="139"/>
      <c r="F105" s="90" t="s">
        <v>60</v>
      </c>
      <c r="G105" s="120">
        <v>90.72</v>
      </c>
      <c r="H105" s="93">
        <v>108.4</v>
      </c>
      <c r="I105" s="93"/>
      <c r="J105" s="93">
        <v>108.4</v>
      </c>
      <c r="K105" s="94" t="s">
        <v>38</v>
      </c>
      <c r="L105" s="93">
        <v>87031.32</v>
      </c>
      <c r="M105" s="93"/>
      <c r="N105" s="95"/>
      <c r="O105" s="93">
        <v>87031.32</v>
      </c>
      <c r="BG105" s="88"/>
      <c r="BH105" s="89"/>
      <c r="BI105" s="96" t="s">
        <v>157</v>
      </c>
      <c r="BJ105" s="80"/>
      <c r="BK105" s="118"/>
      <c r="BL105" s="80"/>
    </row>
    <row r="106" spans="1:64" s="66" customFormat="1" ht="15" x14ac:dyDescent="0.25">
      <c r="A106" s="142" t="s">
        <v>160</v>
      </c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4"/>
      <c r="BG106" s="88"/>
      <c r="BH106" s="89" t="s">
        <v>160</v>
      </c>
      <c r="BI106" s="96"/>
      <c r="BJ106" s="80"/>
      <c r="BK106" s="118"/>
      <c r="BL106" s="80"/>
    </row>
    <row r="107" spans="1:64" s="66" customFormat="1" ht="180" x14ac:dyDescent="0.25">
      <c r="A107" s="90" t="s">
        <v>161</v>
      </c>
      <c r="B107" s="91" t="s">
        <v>162</v>
      </c>
      <c r="C107" s="139" t="s">
        <v>163</v>
      </c>
      <c r="D107" s="139"/>
      <c r="E107" s="139"/>
      <c r="F107" s="90" t="s">
        <v>164</v>
      </c>
      <c r="G107" s="92">
        <v>0.70499999999999996</v>
      </c>
      <c r="H107" s="93" t="s">
        <v>165</v>
      </c>
      <c r="I107" s="93" t="s">
        <v>166</v>
      </c>
      <c r="J107" s="93">
        <v>61370.79</v>
      </c>
      <c r="K107" s="94" t="s">
        <v>38</v>
      </c>
      <c r="L107" s="93">
        <v>429677.28</v>
      </c>
      <c r="M107" s="93">
        <v>31698.99</v>
      </c>
      <c r="N107" s="95" t="s">
        <v>167</v>
      </c>
      <c r="O107" s="93">
        <v>382907.7</v>
      </c>
      <c r="BG107" s="88"/>
      <c r="BH107" s="89"/>
      <c r="BI107" s="96" t="s">
        <v>163</v>
      </c>
      <c r="BJ107" s="80"/>
      <c r="BK107" s="118"/>
      <c r="BL107" s="80"/>
    </row>
    <row r="108" spans="1:64" s="66" customFormat="1" ht="15" x14ac:dyDescent="0.25">
      <c r="A108" s="97"/>
      <c r="B108" s="98"/>
      <c r="C108" s="98"/>
      <c r="D108" s="98"/>
      <c r="E108" s="99" t="s">
        <v>168</v>
      </c>
      <c r="F108" s="99"/>
      <c r="G108" s="100"/>
      <c r="H108" s="101"/>
      <c r="I108" s="72"/>
      <c r="J108" s="72"/>
      <c r="K108" s="72"/>
      <c r="L108" s="102">
        <v>39837.1</v>
      </c>
      <c r="M108" s="103"/>
      <c r="N108" s="103"/>
      <c r="O108" s="104"/>
      <c r="BG108" s="88"/>
      <c r="BH108" s="89"/>
      <c r="BI108" s="96"/>
      <c r="BJ108" s="80"/>
      <c r="BK108" s="118"/>
      <c r="BL108" s="80"/>
    </row>
    <row r="109" spans="1:64" s="66" customFormat="1" ht="15" x14ac:dyDescent="0.25">
      <c r="A109" s="97"/>
      <c r="B109" s="98"/>
      <c r="C109" s="98"/>
      <c r="D109" s="98"/>
      <c r="E109" s="99" t="s">
        <v>169</v>
      </c>
      <c r="F109" s="99"/>
      <c r="G109" s="100"/>
      <c r="H109" s="101"/>
      <c r="I109" s="72"/>
      <c r="J109" s="72"/>
      <c r="K109" s="72"/>
      <c r="L109" s="102">
        <v>22652.47</v>
      </c>
      <c r="M109" s="103"/>
      <c r="N109" s="103"/>
      <c r="O109" s="104"/>
      <c r="BG109" s="88"/>
      <c r="BH109" s="89"/>
      <c r="BI109" s="96"/>
      <c r="BJ109" s="80"/>
      <c r="BK109" s="118"/>
      <c r="BL109" s="80"/>
    </row>
    <row r="110" spans="1:64" s="66" customFormat="1" ht="15" x14ac:dyDescent="0.25">
      <c r="A110" s="97"/>
      <c r="B110" s="98"/>
      <c r="C110" s="98"/>
      <c r="D110" s="98"/>
      <c r="E110" s="99" t="s">
        <v>42</v>
      </c>
      <c r="F110" s="99"/>
      <c r="G110" s="100"/>
      <c r="H110" s="101"/>
      <c r="I110" s="72"/>
      <c r="J110" s="72"/>
      <c r="K110" s="72"/>
      <c r="L110" s="102">
        <v>492166.85</v>
      </c>
      <c r="M110" s="103"/>
      <c r="N110" s="103"/>
      <c r="O110" s="104"/>
      <c r="BG110" s="88"/>
      <c r="BH110" s="89"/>
      <c r="BI110" s="96"/>
      <c r="BJ110" s="80"/>
      <c r="BK110" s="118"/>
      <c r="BL110" s="80"/>
    </row>
    <row r="111" spans="1:64" s="66" customFormat="1" ht="22.5" x14ac:dyDescent="0.25">
      <c r="A111" s="105"/>
      <c r="B111" s="106" t="s">
        <v>170</v>
      </c>
      <c r="C111" s="141" t="s">
        <v>171</v>
      </c>
      <c r="D111" s="141"/>
      <c r="E111" s="141"/>
      <c r="F111" s="107" t="s">
        <v>60</v>
      </c>
      <c r="G111" s="100" t="s">
        <v>172</v>
      </c>
      <c r="H111" s="108">
        <v>2.44</v>
      </c>
      <c r="I111" s="108"/>
      <c r="J111" s="108">
        <v>2.44</v>
      </c>
      <c r="K111" s="109"/>
      <c r="L111" s="108">
        <v>3.01</v>
      </c>
      <c r="M111" s="108"/>
      <c r="N111" s="108"/>
      <c r="O111" s="110">
        <v>3.01</v>
      </c>
      <c r="BG111" s="88"/>
      <c r="BH111" s="89"/>
      <c r="BI111" s="96"/>
      <c r="BJ111" s="80" t="s">
        <v>171</v>
      </c>
      <c r="BK111" s="118"/>
      <c r="BL111" s="80"/>
    </row>
    <row r="112" spans="1:64" s="66" customFormat="1" ht="22.5" x14ac:dyDescent="0.25">
      <c r="A112" s="105"/>
      <c r="B112" s="106" t="s">
        <v>173</v>
      </c>
      <c r="C112" s="141" t="s">
        <v>174</v>
      </c>
      <c r="D112" s="141"/>
      <c r="E112" s="141"/>
      <c r="F112" s="107" t="s">
        <v>175</v>
      </c>
      <c r="G112" s="100" t="s">
        <v>176</v>
      </c>
      <c r="H112" s="108">
        <v>3.62</v>
      </c>
      <c r="I112" s="108"/>
      <c r="J112" s="108">
        <v>3.62</v>
      </c>
      <c r="K112" s="109"/>
      <c r="L112" s="108">
        <v>638.03</v>
      </c>
      <c r="M112" s="108"/>
      <c r="N112" s="108"/>
      <c r="O112" s="110">
        <v>638.03</v>
      </c>
      <c r="BG112" s="88"/>
      <c r="BH112" s="89"/>
      <c r="BI112" s="96"/>
      <c r="BJ112" s="80" t="s">
        <v>174</v>
      </c>
      <c r="BK112" s="118"/>
      <c r="BL112" s="80"/>
    </row>
    <row r="113" spans="1:64" s="66" customFormat="1" ht="22.5" x14ac:dyDescent="0.25">
      <c r="A113" s="111" t="s">
        <v>138</v>
      </c>
      <c r="B113" s="112" t="s">
        <v>177</v>
      </c>
      <c r="C113" s="140" t="s">
        <v>178</v>
      </c>
      <c r="D113" s="140"/>
      <c r="E113" s="140"/>
      <c r="F113" s="113" t="s">
        <v>60</v>
      </c>
      <c r="G113" s="114" t="s">
        <v>179</v>
      </c>
      <c r="H113" s="115">
        <v>0</v>
      </c>
      <c r="I113" s="115"/>
      <c r="J113" s="115">
        <v>0</v>
      </c>
      <c r="K113" s="116"/>
      <c r="L113" s="115">
        <v>0</v>
      </c>
      <c r="M113" s="115"/>
      <c r="N113" s="115"/>
      <c r="O113" s="117">
        <v>0</v>
      </c>
      <c r="BG113" s="88"/>
      <c r="BH113" s="89"/>
      <c r="BI113" s="96"/>
      <c r="BJ113" s="80"/>
      <c r="BK113" s="118" t="s">
        <v>178</v>
      </c>
      <c r="BL113" s="80"/>
    </row>
    <row r="114" spans="1:64" s="66" customFormat="1" ht="23.25" x14ac:dyDescent="0.25">
      <c r="A114" s="105" t="s">
        <v>75</v>
      </c>
      <c r="B114" s="106" t="s">
        <v>180</v>
      </c>
      <c r="C114" s="141" t="s">
        <v>181</v>
      </c>
      <c r="D114" s="141"/>
      <c r="E114" s="141"/>
      <c r="F114" s="107" t="s">
        <v>60</v>
      </c>
      <c r="G114" s="100" t="s">
        <v>179</v>
      </c>
      <c r="H114" s="108">
        <v>592.76</v>
      </c>
      <c r="I114" s="108"/>
      <c r="J114" s="108">
        <v>592.76</v>
      </c>
      <c r="K114" s="109"/>
      <c r="L114" s="108">
        <v>42625.37</v>
      </c>
      <c r="M114" s="108"/>
      <c r="N114" s="108"/>
      <c r="O114" s="110">
        <v>42625.37</v>
      </c>
      <c r="BG114" s="88"/>
      <c r="BH114" s="89"/>
      <c r="BI114" s="96"/>
      <c r="BJ114" s="80"/>
      <c r="BK114" s="118"/>
      <c r="BL114" s="80" t="s">
        <v>181</v>
      </c>
    </row>
    <row r="115" spans="1:64" s="66" customFormat="1" ht="15" x14ac:dyDescent="0.25">
      <c r="A115" s="142" t="s">
        <v>182</v>
      </c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4"/>
      <c r="BG115" s="88"/>
      <c r="BH115" s="89" t="s">
        <v>182</v>
      </c>
      <c r="BI115" s="96"/>
      <c r="BJ115" s="80"/>
      <c r="BK115" s="118"/>
      <c r="BL115" s="80"/>
    </row>
    <row r="116" spans="1:64" s="66" customFormat="1" ht="180" x14ac:dyDescent="0.25">
      <c r="A116" s="90" t="s">
        <v>183</v>
      </c>
      <c r="B116" s="91" t="s">
        <v>162</v>
      </c>
      <c r="C116" s="139" t="s">
        <v>163</v>
      </c>
      <c r="D116" s="139"/>
      <c r="E116" s="139"/>
      <c r="F116" s="90" t="s">
        <v>164</v>
      </c>
      <c r="G116" s="92">
        <v>3.4000000000000002E-2</v>
      </c>
      <c r="H116" s="93" t="s">
        <v>165</v>
      </c>
      <c r="I116" s="93" t="s">
        <v>166</v>
      </c>
      <c r="J116" s="93">
        <v>61370.79</v>
      </c>
      <c r="K116" s="94" t="s">
        <v>38</v>
      </c>
      <c r="L116" s="93">
        <v>20722.03</v>
      </c>
      <c r="M116" s="93">
        <v>1528.75</v>
      </c>
      <c r="N116" s="95" t="s">
        <v>184</v>
      </c>
      <c r="O116" s="93">
        <v>18466.47</v>
      </c>
      <c r="BG116" s="88"/>
      <c r="BH116" s="89"/>
      <c r="BI116" s="96" t="s">
        <v>163</v>
      </c>
      <c r="BJ116" s="80"/>
      <c r="BK116" s="118"/>
      <c r="BL116" s="80"/>
    </row>
    <row r="117" spans="1:64" s="66" customFormat="1" ht="15" x14ac:dyDescent="0.25">
      <c r="A117" s="97"/>
      <c r="B117" s="98"/>
      <c r="C117" s="98"/>
      <c r="D117" s="98"/>
      <c r="E117" s="99" t="s">
        <v>185</v>
      </c>
      <c r="F117" s="99"/>
      <c r="G117" s="100"/>
      <c r="H117" s="101"/>
      <c r="I117" s="72"/>
      <c r="J117" s="72"/>
      <c r="K117" s="72"/>
      <c r="L117" s="102">
        <v>1921.23</v>
      </c>
      <c r="M117" s="103"/>
      <c r="N117" s="103"/>
      <c r="O117" s="104"/>
      <c r="BG117" s="88"/>
      <c r="BH117" s="89"/>
      <c r="BI117" s="96"/>
      <c r="BJ117" s="80"/>
      <c r="BK117" s="118"/>
      <c r="BL117" s="80"/>
    </row>
    <row r="118" spans="1:64" s="66" customFormat="1" ht="15" x14ac:dyDescent="0.25">
      <c r="A118" s="97"/>
      <c r="B118" s="98"/>
      <c r="C118" s="98"/>
      <c r="D118" s="98"/>
      <c r="E118" s="99" t="s">
        <v>186</v>
      </c>
      <c r="F118" s="99"/>
      <c r="G118" s="100"/>
      <c r="H118" s="101"/>
      <c r="I118" s="72"/>
      <c r="J118" s="72"/>
      <c r="K118" s="72"/>
      <c r="L118" s="102">
        <v>1092.46</v>
      </c>
      <c r="M118" s="103"/>
      <c r="N118" s="103"/>
      <c r="O118" s="104"/>
      <c r="BG118" s="88"/>
      <c r="BH118" s="89"/>
      <c r="BI118" s="96"/>
      <c r="BJ118" s="80"/>
      <c r="BK118" s="118"/>
      <c r="BL118" s="80"/>
    </row>
    <row r="119" spans="1:64" s="66" customFormat="1" ht="15" x14ac:dyDescent="0.25">
      <c r="A119" s="97"/>
      <c r="B119" s="98"/>
      <c r="C119" s="98"/>
      <c r="D119" s="98"/>
      <c r="E119" s="99" t="s">
        <v>42</v>
      </c>
      <c r="F119" s="99"/>
      <c r="G119" s="100"/>
      <c r="H119" s="101"/>
      <c r="I119" s="72"/>
      <c r="J119" s="72"/>
      <c r="K119" s="72"/>
      <c r="L119" s="102">
        <v>23735.72</v>
      </c>
      <c r="M119" s="103"/>
      <c r="N119" s="103"/>
      <c r="O119" s="104"/>
      <c r="BG119" s="88"/>
      <c r="BH119" s="89"/>
      <c r="BI119" s="96"/>
      <c r="BJ119" s="80"/>
      <c r="BK119" s="118"/>
      <c r="BL119" s="80"/>
    </row>
    <row r="120" spans="1:64" s="66" customFormat="1" ht="22.5" x14ac:dyDescent="0.25">
      <c r="A120" s="105"/>
      <c r="B120" s="106" t="s">
        <v>170</v>
      </c>
      <c r="C120" s="141" t="s">
        <v>171</v>
      </c>
      <c r="D120" s="141"/>
      <c r="E120" s="141"/>
      <c r="F120" s="107" t="s">
        <v>60</v>
      </c>
      <c r="G120" s="100" t="s">
        <v>187</v>
      </c>
      <c r="H120" s="108">
        <v>2.44</v>
      </c>
      <c r="I120" s="108"/>
      <c r="J120" s="108">
        <v>2.44</v>
      </c>
      <c r="K120" s="109"/>
      <c r="L120" s="108">
        <v>0.15</v>
      </c>
      <c r="M120" s="108"/>
      <c r="N120" s="108"/>
      <c r="O120" s="110">
        <v>0.15</v>
      </c>
      <c r="BG120" s="88"/>
      <c r="BH120" s="89"/>
      <c r="BI120" s="96"/>
      <c r="BJ120" s="80" t="s">
        <v>171</v>
      </c>
      <c r="BK120" s="118"/>
      <c r="BL120" s="80"/>
    </row>
    <row r="121" spans="1:64" s="66" customFormat="1" ht="22.5" x14ac:dyDescent="0.25">
      <c r="A121" s="105"/>
      <c r="B121" s="106" t="s">
        <v>173</v>
      </c>
      <c r="C121" s="141" t="s">
        <v>174</v>
      </c>
      <c r="D121" s="141"/>
      <c r="E121" s="141"/>
      <c r="F121" s="107" t="s">
        <v>175</v>
      </c>
      <c r="G121" s="100" t="s">
        <v>188</v>
      </c>
      <c r="H121" s="108">
        <v>3.62</v>
      </c>
      <c r="I121" s="108"/>
      <c r="J121" s="108">
        <v>3.62</v>
      </c>
      <c r="K121" s="109"/>
      <c r="L121" s="108">
        <v>30.77</v>
      </c>
      <c r="M121" s="108"/>
      <c r="N121" s="108"/>
      <c r="O121" s="110">
        <v>30.77</v>
      </c>
      <c r="BG121" s="88"/>
      <c r="BH121" s="89"/>
      <c r="BI121" s="96"/>
      <c r="BJ121" s="80" t="s">
        <v>174</v>
      </c>
      <c r="BK121" s="118"/>
      <c r="BL121" s="80"/>
    </row>
    <row r="122" spans="1:64" s="66" customFormat="1" ht="22.5" x14ac:dyDescent="0.25">
      <c r="A122" s="111" t="s">
        <v>138</v>
      </c>
      <c r="B122" s="112" t="s">
        <v>177</v>
      </c>
      <c r="C122" s="140" t="s">
        <v>178</v>
      </c>
      <c r="D122" s="140"/>
      <c r="E122" s="140"/>
      <c r="F122" s="113" t="s">
        <v>60</v>
      </c>
      <c r="G122" s="114" t="s">
        <v>189</v>
      </c>
      <c r="H122" s="115">
        <v>0</v>
      </c>
      <c r="I122" s="115"/>
      <c r="J122" s="115">
        <v>0</v>
      </c>
      <c r="K122" s="116"/>
      <c r="L122" s="115">
        <v>0</v>
      </c>
      <c r="M122" s="115"/>
      <c r="N122" s="115"/>
      <c r="O122" s="117">
        <v>0</v>
      </c>
      <c r="BG122" s="88"/>
      <c r="BH122" s="89"/>
      <c r="BI122" s="96"/>
      <c r="BJ122" s="80"/>
      <c r="BK122" s="118" t="s">
        <v>178</v>
      </c>
      <c r="BL122" s="80"/>
    </row>
    <row r="123" spans="1:64" s="66" customFormat="1" ht="23.25" x14ac:dyDescent="0.25">
      <c r="A123" s="105" t="s">
        <v>75</v>
      </c>
      <c r="B123" s="106" t="s">
        <v>180</v>
      </c>
      <c r="C123" s="141" t="s">
        <v>181</v>
      </c>
      <c r="D123" s="141"/>
      <c r="E123" s="141"/>
      <c r="F123" s="107" t="s">
        <v>60</v>
      </c>
      <c r="G123" s="100" t="s">
        <v>189</v>
      </c>
      <c r="H123" s="108">
        <v>592.76</v>
      </c>
      <c r="I123" s="108"/>
      <c r="J123" s="108">
        <v>592.76</v>
      </c>
      <c r="K123" s="109"/>
      <c r="L123" s="108">
        <v>2055.69</v>
      </c>
      <c r="M123" s="108"/>
      <c r="N123" s="108"/>
      <c r="O123" s="110">
        <v>2055.69</v>
      </c>
      <c r="BG123" s="88"/>
      <c r="BH123" s="89"/>
      <c r="BI123" s="96"/>
      <c r="BJ123" s="80"/>
      <c r="BK123" s="118"/>
      <c r="BL123" s="80" t="s">
        <v>181</v>
      </c>
    </row>
    <row r="124" spans="1:64" s="66" customFormat="1" ht="15" x14ac:dyDescent="0.25">
      <c r="A124" s="142" t="s">
        <v>190</v>
      </c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4"/>
      <c r="BG124" s="88"/>
      <c r="BH124" s="89" t="s">
        <v>190</v>
      </c>
      <c r="BI124" s="96"/>
      <c r="BJ124" s="80"/>
      <c r="BK124" s="118"/>
      <c r="BL124" s="80"/>
    </row>
    <row r="125" spans="1:64" s="66" customFormat="1" ht="15" x14ac:dyDescent="0.25">
      <c r="A125" s="142" t="s">
        <v>191</v>
      </c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4"/>
      <c r="BG125" s="88"/>
      <c r="BH125" s="89" t="s">
        <v>191</v>
      </c>
      <c r="BI125" s="96"/>
      <c r="BJ125" s="80"/>
      <c r="BK125" s="118"/>
      <c r="BL125" s="80"/>
    </row>
    <row r="126" spans="1:64" s="66" customFormat="1" ht="180" x14ac:dyDescent="0.25">
      <c r="A126" s="90" t="s">
        <v>192</v>
      </c>
      <c r="B126" s="91" t="s">
        <v>193</v>
      </c>
      <c r="C126" s="139" t="s">
        <v>194</v>
      </c>
      <c r="D126" s="139"/>
      <c r="E126" s="139"/>
      <c r="F126" s="90" t="s">
        <v>164</v>
      </c>
      <c r="G126" s="120">
        <v>15.09</v>
      </c>
      <c r="H126" s="93" t="s">
        <v>195</v>
      </c>
      <c r="I126" s="93"/>
      <c r="J126" s="93"/>
      <c r="K126" s="94" t="s">
        <v>38</v>
      </c>
      <c r="L126" s="93">
        <v>258832.58</v>
      </c>
      <c r="M126" s="93">
        <v>258832.58</v>
      </c>
      <c r="N126" s="95"/>
      <c r="O126" s="93"/>
      <c r="BG126" s="88"/>
      <c r="BH126" s="89"/>
      <c r="BI126" s="96" t="s">
        <v>194</v>
      </c>
      <c r="BJ126" s="80"/>
      <c r="BK126" s="118"/>
      <c r="BL126" s="80"/>
    </row>
    <row r="127" spans="1:64" s="66" customFormat="1" ht="15" x14ac:dyDescent="0.25">
      <c r="A127" s="97"/>
      <c r="B127" s="98"/>
      <c r="C127" s="98"/>
      <c r="D127" s="98"/>
      <c r="E127" s="99" t="s">
        <v>196</v>
      </c>
      <c r="F127" s="99"/>
      <c r="G127" s="100"/>
      <c r="H127" s="101"/>
      <c r="I127" s="72"/>
      <c r="J127" s="72"/>
      <c r="K127" s="72"/>
      <c r="L127" s="102">
        <v>230361</v>
      </c>
      <c r="M127" s="103"/>
      <c r="N127" s="103"/>
      <c r="O127" s="104"/>
      <c r="BG127" s="88"/>
      <c r="BH127" s="89"/>
      <c r="BI127" s="96"/>
      <c r="BJ127" s="80"/>
      <c r="BK127" s="118"/>
      <c r="BL127" s="80"/>
    </row>
    <row r="128" spans="1:64" s="66" customFormat="1" ht="15" x14ac:dyDescent="0.25">
      <c r="A128" s="97"/>
      <c r="B128" s="98"/>
      <c r="C128" s="98"/>
      <c r="D128" s="98"/>
      <c r="E128" s="99" t="s">
        <v>197</v>
      </c>
      <c r="F128" s="99"/>
      <c r="G128" s="100"/>
      <c r="H128" s="101"/>
      <c r="I128" s="72"/>
      <c r="J128" s="72"/>
      <c r="K128" s="72"/>
      <c r="L128" s="102">
        <v>103533.03</v>
      </c>
      <c r="M128" s="103"/>
      <c r="N128" s="103"/>
      <c r="O128" s="104"/>
      <c r="BG128" s="88"/>
      <c r="BH128" s="89"/>
      <c r="BI128" s="96"/>
      <c r="BJ128" s="80"/>
      <c r="BK128" s="118"/>
      <c r="BL128" s="80"/>
    </row>
    <row r="129" spans="1:64" s="66" customFormat="1" ht="15" x14ac:dyDescent="0.25">
      <c r="A129" s="97"/>
      <c r="B129" s="98"/>
      <c r="C129" s="98"/>
      <c r="D129" s="98"/>
      <c r="E129" s="99" t="s">
        <v>42</v>
      </c>
      <c r="F129" s="99"/>
      <c r="G129" s="100"/>
      <c r="H129" s="101"/>
      <c r="I129" s="72"/>
      <c r="J129" s="72"/>
      <c r="K129" s="72"/>
      <c r="L129" s="102">
        <v>592726.61</v>
      </c>
      <c r="M129" s="103"/>
      <c r="N129" s="103"/>
      <c r="O129" s="104"/>
      <c r="BG129" s="88"/>
      <c r="BH129" s="89"/>
      <c r="BI129" s="96"/>
      <c r="BJ129" s="80"/>
      <c r="BK129" s="118"/>
      <c r="BL129" s="80"/>
    </row>
    <row r="130" spans="1:64" s="66" customFormat="1" ht="157.5" x14ac:dyDescent="0.25">
      <c r="A130" s="90" t="s">
        <v>198</v>
      </c>
      <c r="B130" s="91" t="s">
        <v>199</v>
      </c>
      <c r="C130" s="139" t="s">
        <v>200</v>
      </c>
      <c r="D130" s="139"/>
      <c r="E130" s="139"/>
      <c r="F130" s="90" t="s">
        <v>201</v>
      </c>
      <c r="G130" s="121">
        <v>352</v>
      </c>
      <c r="H130" s="93">
        <v>38.58</v>
      </c>
      <c r="I130" s="93">
        <v>38.58</v>
      </c>
      <c r="J130" s="93"/>
      <c r="K130" s="94" t="s">
        <v>202</v>
      </c>
      <c r="L130" s="93">
        <v>210628.28</v>
      </c>
      <c r="M130" s="93"/>
      <c r="N130" s="95">
        <v>210628.28</v>
      </c>
      <c r="O130" s="93"/>
      <c r="BG130" s="88"/>
      <c r="BH130" s="89"/>
      <c r="BI130" s="96" t="s">
        <v>200</v>
      </c>
      <c r="BJ130" s="80"/>
      <c r="BK130" s="118"/>
      <c r="BL130" s="80"/>
    </row>
    <row r="131" spans="1:64" s="66" customFormat="1" ht="157.5" x14ac:dyDescent="0.25">
      <c r="A131" s="90" t="s">
        <v>203</v>
      </c>
      <c r="B131" s="91" t="s">
        <v>204</v>
      </c>
      <c r="C131" s="139" t="s">
        <v>205</v>
      </c>
      <c r="D131" s="139"/>
      <c r="E131" s="139"/>
      <c r="F131" s="90" t="s">
        <v>201</v>
      </c>
      <c r="G131" s="121">
        <v>2578</v>
      </c>
      <c r="H131" s="93">
        <v>68.099999999999994</v>
      </c>
      <c r="I131" s="93">
        <v>68.099999999999994</v>
      </c>
      <c r="J131" s="93"/>
      <c r="K131" s="94" t="s">
        <v>202</v>
      </c>
      <c r="L131" s="93">
        <v>2722963.52</v>
      </c>
      <c r="M131" s="93"/>
      <c r="N131" s="95">
        <v>2722963.52</v>
      </c>
      <c r="O131" s="93"/>
      <c r="BG131" s="88"/>
      <c r="BH131" s="89"/>
      <c r="BI131" s="96" t="s">
        <v>205</v>
      </c>
      <c r="BJ131" s="80"/>
      <c r="BK131" s="118"/>
      <c r="BL131" s="80"/>
    </row>
    <row r="132" spans="1:64" s="66" customFormat="1" ht="180" x14ac:dyDescent="0.25">
      <c r="A132" s="90" t="s">
        <v>206</v>
      </c>
      <c r="B132" s="91" t="s">
        <v>207</v>
      </c>
      <c r="C132" s="139" t="s">
        <v>208</v>
      </c>
      <c r="D132" s="139"/>
      <c r="E132" s="139"/>
      <c r="F132" s="90" t="s">
        <v>164</v>
      </c>
      <c r="G132" s="120">
        <v>6.46</v>
      </c>
      <c r="H132" s="93" t="s">
        <v>209</v>
      </c>
      <c r="I132" s="93"/>
      <c r="J132" s="93"/>
      <c r="K132" s="94" t="s">
        <v>38</v>
      </c>
      <c r="L132" s="93">
        <v>127852.77</v>
      </c>
      <c r="M132" s="93">
        <v>127852.77</v>
      </c>
      <c r="N132" s="95"/>
      <c r="O132" s="93"/>
      <c r="BG132" s="88"/>
      <c r="BH132" s="89"/>
      <c r="BI132" s="96" t="s">
        <v>208</v>
      </c>
      <c r="BJ132" s="80"/>
      <c r="BK132" s="118"/>
      <c r="BL132" s="80"/>
    </row>
    <row r="133" spans="1:64" s="66" customFormat="1" ht="15" x14ac:dyDescent="0.25">
      <c r="A133" s="97"/>
      <c r="B133" s="98"/>
      <c r="C133" s="98"/>
      <c r="D133" s="98"/>
      <c r="E133" s="99" t="s">
        <v>210</v>
      </c>
      <c r="F133" s="99"/>
      <c r="G133" s="100"/>
      <c r="H133" s="101"/>
      <c r="I133" s="72"/>
      <c r="J133" s="72"/>
      <c r="K133" s="72"/>
      <c r="L133" s="102">
        <v>113788.97</v>
      </c>
      <c r="M133" s="103"/>
      <c r="N133" s="103"/>
      <c r="O133" s="104"/>
      <c r="BG133" s="88"/>
      <c r="BH133" s="89"/>
      <c r="BI133" s="96"/>
      <c r="BJ133" s="80"/>
      <c r="BK133" s="118"/>
      <c r="BL133" s="80"/>
    </row>
    <row r="134" spans="1:64" s="66" customFormat="1" ht="15" x14ac:dyDescent="0.25">
      <c r="A134" s="97"/>
      <c r="B134" s="98"/>
      <c r="C134" s="98"/>
      <c r="D134" s="98"/>
      <c r="E134" s="99" t="s">
        <v>211</v>
      </c>
      <c r="F134" s="99"/>
      <c r="G134" s="100"/>
      <c r="H134" s="101"/>
      <c r="I134" s="72"/>
      <c r="J134" s="72"/>
      <c r="K134" s="72"/>
      <c r="L134" s="102">
        <v>51141.11</v>
      </c>
      <c r="M134" s="103"/>
      <c r="N134" s="103"/>
      <c r="O134" s="104"/>
      <c r="BG134" s="88"/>
      <c r="BH134" s="89"/>
      <c r="BI134" s="96"/>
      <c r="BJ134" s="80"/>
      <c r="BK134" s="118"/>
      <c r="BL134" s="80"/>
    </row>
    <row r="135" spans="1:64" s="66" customFormat="1" ht="15" x14ac:dyDescent="0.25">
      <c r="A135" s="97"/>
      <c r="B135" s="98"/>
      <c r="C135" s="98"/>
      <c r="D135" s="98"/>
      <c r="E135" s="99" t="s">
        <v>42</v>
      </c>
      <c r="F135" s="99"/>
      <c r="G135" s="100"/>
      <c r="H135" s="101"/>
      <c r="I135" s="72"/>
      <c r="J135" s="72"/>
      <c r="K135" s="72"/>
      <c r="L135" s="102">
        <v>292782.84999999998</v>
      </c>
      <c r="M135" s="103"/>
      <c r="N135" s="103"/>
      <c r="O135" s="104"/>
      <c r="BG135" s="88"/>
      <c r="BH135" s="89"/>
      <c r="BI135" s="96"/>
      <c r="BJ135" s="80"/>
      <c r="BK135" s="118"/>
      <c r="BL135" s="80"/>
    </row>
    <row r="136" spans="1:64" s="66" customFormat="1" ht="157.5" x14ac:dyDescent="0.25">
      <c r="A136" s="90" t="s">
        <v>212</v>
      </c>
      <c r="B136" s="91" t="s">
        <v>204</v>
      </c>
      <c r="C136" s="139" t="s">
        <v>205</v>
      </c>
      <c r="D136" s="139"/>
      <c r="E136" s="139"/>
      <c r="F136" s="90" t="s">
        <v>201</v>
      </c>
      <c r="G136" s="121">
        <v>1292</v>
      </c>
      <c r="H136" s="93">
        <v>68.099999999999994</v>
      </c>
      <c r="I136" s="93">
        <v>68.099999999999994</v>
      </c>
      <c r="J136" s="93"/>
      <c r="K136" s="94" t="s">
        <v>202</v>
      </c>
      <c r="L136" s="93">
        <v>1364650.45</v>
      </c>
      <c r="M136" s="93"/>
      <c r="N136" s="95">
        <v>1364650.45</v>
      </c>
      <c r="O136" s="93"/>
      <c r="BG136" s="88"/>
      <c r="BH136" s="89"/>
      <c r="BI136" s="96" t="s">
        <v>205</v>
      </c>
      <c r="BJ136" s="80"/>
      <c r="BK136" s="118"/>
      <c r="BL136" s="80"/>
    </row>
    <row r="137" spans="1:64" s="66" customFormat="1" ht="180" x14ac:dyDescent="0.25">
      <c r="A137" s="90" t="s">
        <v>213</v>
      </c>
      <c r="B137" s="91" t="s">
        <v>214</v>
      </c>
      <c r="C137" s="139" t="s">
        <v>215</v>
      </c>
      <c r="D137" s="139"/>
      <c r="E137" s="139"/>
      <c r="F137" s="90" t="s">
        <v>164</v>
      </c>
      <c r="G137" s="120">
        <v>4.66</v>
      </c>
      <c r="H137" s="93" t="s">
        <v>216</v>
      </c>
      <c r="I137" s="93"/>
      <c r="J137" s="93"/>
      <c r="K137" s="94" t="s">
        <v>38</v>
      </c>
      <c r="L137" s="93">
        <v>124509.01</v>
      </c>
      <c r="M137" s="93">
        <v>124509.01</v>
      </c>
      <c r="N137" s="95"/>
      <c r="O137" s="93"/>
      <c r="BG137" s="88"/>
      <c r="BH137" s="89"/>
      <c r="BI137" s="96" t="s">
        <v>215</v>
      </c>
      <c r="BJ137" s="80"/>
      <c r="BK137" s="118"/>
      <c r="BL137" s="80"/>
    </row>
    <row r="138" spans="1:64" s="66" customFormat="1" ht="15" x14ac:dyDescent="0.25">
      <c r="A138" s="97"/>
      <c r="B138" s="98"/>
      <c r="C138" s="98"/>
      <c r="D138" s="98"/>
      <c r="E138" s="99" t="s">
        <v>217</v>
      </c>
      <c r="F138" s="99"/>
      <c r="G138" s="100"/>
      <c r="H138" s="101"/>
      <c r="I138" s="72"/>
      <c r="J138" s="72"/>
      <c r="K138" s="72"/>
      <c r="L138" s="102">
        <v>110813.02</v>
      </c>
      <c r="M138" s="103"/>
      <c r="N138" s="103"/>
      <c r="O138" s="104"/>
      <c r="BG138" s="88"/>
      <c r="BH138" s="89"/>
      <c r="BI138" s="96"/>
      <c r="BJ138" s="80"/>
      <c r="BK138" s="118"/>
      <c r="BL138" s="80"/>
    </row>
    <row r="139" spans="1:64" s="66" customFormat="1" ht="15" x14ac:dyDescent="0.25">
      <c r="A139" s="97"/>
      <c r="B139" s="98"/>
      <c r="C139" s="98"/>
      <c r="D139" s="98"/>
      <c r="E139" s="99" t="s">
        <v>218</v>
      </c>
      <c r="F139" s="99"/>
      <c r="G139" s="100"/>
      <c r="H139" s="101"/>
      <c r="I139" s="72"/>
      <c r="J139" s="72"/>
      <c r="K139" s="72"/>
      <c r="L139" s="102">
        <v>49803.6</v>
      </c>
      <c r="M139" s="103"/>
      <c r="N139" s="103"/>
      <c r="O139" s="104"/>
      <c r="BG139" s="88"/>
      <c r="BH139" s="89"/>
      <c r="BI139" s="96"/>
      <c r="BJ139" s="80"/>
      <c r="BK139" s="118"/>
      <c r="BL139" s="80"/>
    </row>
    <row r="140" spans="1:64" s="66" customFormat="1" ht="15" x14ac:dyDescent="0.25">
      <c r="A140" s="97"/>
      <c r="B140" s="98"/>
      <c r="C140" s="98"/>
      <c r="D140" s="98"/>
      <c r="E140" s="99" t="s">
        <v>42</v>
      </c>
      <c r="F140" s="99"/>
      <c r="G140" s="100"/>
      <c r="H140" s="101"/>
      <c r="I140" s="72"/>
      <c r="J140" s="72"/>
      <c r="K140" s="72"/>
      <c r="L140" s="102">
        <v>285125.63</v>
      </c>
      <c r="M140" s="103"/>
      <c r="N140" s="103"/>
      <c r="O140" s="104"/>
      <c r="BG140" s="88"/>
      <c r="BH140" s="89"/>
      <c r="BI140" s="96"/>
      <c r="BJ140" s="80"/>
      <c r="BK140" s="118"/>
      <c r="BL140" s="80"/>
    </row>
    <row r="141" spans="1:64" s="66" customFormat="1" ht="157.5" x14ac:dyDescent="0.25">
      <c r="A141" s="90" t="s">
        <v>219</v>
      </c>
      <c r="B141" s="91" t="s">
        <v>199</v>
      </c>
      <c r="C141" s="139" t="s">
        <v>200</v>
      </c>
      <c r="D141" s="139"/>
      <c r="E141" s="139"/>
      <c r="F141" s="90" t="s">
        <v>201</v>
      </c>
      <c r="G141" s="121">
        <v>932</v>
      </c>
      <c r="H141" s="93">
        <v>38.58</v>
      </c>
      <c r="I141" s="93">
        <v>38.58</v>
      </c>
      <c r="J141" s="93"/>
      <c r="K141" s="94" t="s">
        <v>202</v>
      </c>
      <c r="L141" s="93">
        <v>557686.25</v>
      </c>
      <c r="M141" s="93"/>
      <c r="N141" s="95">
        <v>557686.25</v>
      </c>
      <c r="O141" s="93"/>
      <c r="BG141" s="88"/>
      <c r="BH141" s="89"/>
      <c r="BI141" s="96" t="s">
        <v>200</v>
      </c>
      <c r="BJ141" s="80"/>
      <c r="BK141" s="118"/>
      <c r="BL141" s="80"/>
    </row>
    <row r="142" spans="1:64" s="66" customFormat="1" ht="15" x14ac:dyDescent="0.25">
      <c r="A142" s="142" t="s">
        <v>220</v>
      </c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4"/>
      <c r="BG142" s="88"/>
      <c r="BH142" s="89" t="s">
        <v>220</v>
      </c>
      <c r="BI142" s="96"/>
      <c r="BJ142" s="80"/>
      <c r="BK142" s="118"/>
      <c r="BL142" s="80"/>
    </row>
    <row r="143" spans="1:64" s="66" customFormat="1" ht="180" x14ac:dyDescent="0.25">
      <c r="A143" s="90" t="s">
        <v>221</v>
      </c>
      <c r="B143" s="91" t="s">
        <v>222</v>
      </c>
      <c r="C143" s="139" t="s">
        <v>223</v>
      </c>
      <c r="D143" s="139"/>
      <c r="E143" s="139"/>
      <c r="F143" s="90" t="s">
        <v>164</v>
      </c>
      <c r="G143" s="120">
        <v>0.33</v>
      </c>
      <c r="H143" s="93" t="s">
        <v>224</v>
      </c>
      <c r="I143" s="93"/>
      <c r="J143" s="93"/>
      <c r="K143" s="94" t="s">
        <v>38</v>
      </c>
      <c r="L143" s="93">
        <v>10272.34</v>
      </c>
      <c r="M143" s="93">
        <v>10272.34</v>
      </c>
      <c r="N143" s="95"/>
      <c r="O143" s="93"/>
      <c r="BG143" s="88"/>
      <c r="BH143" s="89"/>
      <c r="BI143" s="96" t="s">
        <v>223</v>
      </c>
      <c r="BJ143" s="80"/>
      <c r="BK143" s="118"/>
      <c r="BL143" s="80"/>
    </row>
    <row r="144" spans="1:64" s="66" customFormat="1" ht="15" x14ac:dyDescent="0.25">
      <c r="A144" s="97"/>
      <c r="B144" s="98"/>
      <c r="C144" s="98"/>
      <c r="D144" s="98"/>
      <c r="E144" s="99" t="s">
        <v>225</v>
      </c>
      <c r="F144" s="99"/>
      <c r="G144" s="100"/>
      <c r="H144" s="101"/>
      <c r="I144" s="72"/>
      <c r="J144" s="72"/>
      <c r="K144" s="72"/>
      <c r="L144" s="102">
        <v>9142.3799999999992</v>
      </c>
      <c r="M144" s="103"/>
      <c r="N144" s="103"/>
      <c r="O144" s="104"/>
      <c r="BG144" s="88"/>
      <c r="BH144" s="89"/>
      <c r="BI144" s="96"/>
      <c r="BJ144" s="80"/>
      <c r="BK144" s="118"/>
      <c r="BL144" s="80"/>
    </row>
    <row r="145" spans="1:64" s="66" customFormat="1" ht="15" x14ac:dyDescent="0.25">
      <c r="A145" s="97"/>
      <c r="B145" s="98"/>
      <c r="C145" s="98"/>
      <c r="D145" s="98"/>
      <c r="E145" s="99" t="s">
        <v>226</v>
      </c>
      <c r="F145" s="99"/>
      <c r="G145" s="100"/>
      <c r="H145" s="101"/>
      <c r="I145" s="72"/>
      <c r="J145" s="72"/>
      <c r="K145" s="72"/>
      <c r="L145" s="102">
        <v>4108.9399999999996</v>
      </c>
      <c r="M145" s="103"/>
      <c r="N145" s="103"/>
      <c r="O145" s="104"/>
      <c r="BG145" s="88"/>
      <c r="BH145" s="89"/>
      <c r="BI145" s="96"/>
      <c r="BJ145" s="80"/>
      <c r="BK145" s="118"/>
      <c r="BL145" s="80"/>
    </row>
    <row r="146" spans="1:64" s="66" customFormat="1" ht="15" x14ac:dyDescent="0.25">
      <c r="A146" s="97"/>
      <c r="B146" s="98"/>
      <c r="C146" s="98"/>
      <c r="D146" s="98"/>
      <c r="E146" s="99" t="s">
        <v>42</v>
      </c>
      <c r="F146" s="99"/>
      <c r="G146" s="100"/>
      <c r="H146" s="101"/>
      <c r="I146" s="72"/>
      <c r="J146" s="72"/>
      <c r="K146" s="72"/>
      <c r="L146" s="102">
        <v>23523.66</v>
      </c>
      <c r="M146" s="103"/>
      <c r="N146" s="103"/>
      <c r="O146" s="104"/>
      <c r="BG146" s="88"/>
      <c r="BH146" s="89"/>
      <c r="BI146" s="96"/>
      <c r="BJ146" s="80"/>
      <c r="BK146" s="118"/>
      <c r="BL146" s="80"/>
    </row>
    <row r="147" spans="1:64" s="66" customFormat="1" ht="15" x14ac:dyDescent="0.25">
      <c r="A147" s="142" t="s">
        <v>227</v>
      </c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4"/>
      <c r="BG147" s="88"/>
      <c r="BH147" s="89" t="s">
        <v>227</v>
      </c>
      <c r="BI147" s="96"/>
      <c r="BJ147" s="80"/>
      <c r="BK147" s="118"/>
      <c r="BL147" s="80"/>
    </row>
    <row r="148" spans="1:64" s="66" customFormat="1" ht="180" x14ac:dyDescent="0.25">
      <c r="A148" s="90" t="s">
        <v>228</v>
      </c>
      <c r="B148" s="91" t="s">
        <v>229</v>
      </c>
      <c r="C148" s="139" t="s">
        <v>230</v>
      </c>
      <c r="D148" s="139"/>
      <c r="E148" s="139"/>
      <c r="F148" s="90" t="s">
        <v>231</v>
      </c>
      <c r="G148" s="92">
        <v>1.7709999999999999</v>
      </c>
      <c r="H148" s="93">
        <v>18.190000000000001</v>
      </c>
      <c r="I148" s="93" t="s">
        <v>232</v>
      </c>
      <c r="J148" s="93"/>
      <c r="K148" s="94" t="s">
        <v>38</v>
      </c>
      <c r="L148" s="93">
        <v>439.73</v>
      </c>
      <c r="M148" s="93"/>
      <c r="N148" s="95" t="s">
        <v>233</v>
      </c>
      <c r="O148" s="93"/>
      <c r="BG148" s="88"/>
      <c r="BH148" s="89"/>
      <c r="BI148" s="96" t="s">
        <v>230</v>
      </c>
      <c r="BJ148" s="80"/>
      <c r="BK148" s="118"/>
      <c r="BL148" s="80"/>
    </row>
    <row r="149" spans="1:64" s="66" customFormat="1" ht="15" x14ac:dyDescent="0.25">
      <c r="A149" s="97"/>
      <c r="B149" s="98"/>
      <c r="C149" s="98"/>
      <c r="D149" s="98"/>
      <c r="E149" s="99" t="s">
        <v>234</v>
      </c>
      <c r="F149" s="99"/>
      <c r="G149" s="100"/>
      <c r="H149" s="101"/>
      <c r="I149" s="72"/>
      <c r="J149" s="72"/>
      <c r="K149" s="72"/>
      <c r="L149" s="102">
        <v>216.37</v>
      </c>
      <c r="M149" s="103"/>
      <c r="N149" s="103"/>
      <c r="O149" s="104"/>
      <c r="BG149" s="88"/>
      <c r="BH149" s="89"/>
      <c r="BI149" s="96"/>
      <c r="BJ149" s="80"/>
      <c r="BK149" s="118"/>
      <c r="BL149" s="80"/>
    </row>
    <row r="150" spans="1:64" s="66" customFormat="1" ht="15" x14ac:dyDescent="0.25">
      <c r="A150" s="97"/>
      <c r="B150" s="98"/>
      <c r="C150" s="98"/>
      <c r="D150" s="98"/>
      <c r="E150" s="99" t="s">
        <v>235</v>
      </c>
      <c r="F150" s="99"/>
      <c r="G150" s="100"/>
      <c r="H150" s="101"/>
      <c r="I150" s="72"/>
      <c r="J150" s="72"/>
      <c r="K150" s="72"/>
      <c r="L150" s="102">
        <v>108.18</v>
      </c>
      <c r="M150" s="103"/>
      <c r="N150" s="103"/>
      <c r="O150" s="104"/>
      <c r="BG150" s="88"/>
      <c r="BH150" s="89"/>
      <c r="BI150" s="96"/>
      <c r="BJ150" s="80"/>
      <c r="BK150" s="118"/>
      <c r="BL150" s="80"/>
    </row>
    <row r="151" spans="1:64" s="66" customFormat="1" ht="15" x14ac:dyDescent="0.25">
      <c r="A151" s="97"/>
      <c r="B151" s="98"/>
      <c r="C151" s="98"/>
      <c r="D151" s="98"/>
      <c r="E151" s="99" t="s">
        <v>42</v>
      </c>
      <c r="F151" s="99"/>
      <c r="G151" s="100"/>
      <c r="H151" s="101"/>
      <c r="I151" s="72"/>
      <c r="J151" s="72"/>
      <c r="K151" s="72"/>
      <c r="L151" s="102">
        <v>764.28</v>
      </c>
      <c r="M151" s="103"/>
      <c r="N151" s="103"/>
      <c r="O151" s="104"/>
      <c r="BG151" s="88"/>
      <c r="BH151" s="89"/>
      <c r="BI151" s="96"/>
      <c r="BJ151" s="80"/>
      <c r="BK151" s="118"/>
      <c r="BL151" s="80"/>
    </row>
    <row r="152" spans="1:64" s="66" customFormat="1" ht="15" x14ac:dyDescent="0.25">
      <c r="A152" s="145" t="s">
        <v>236</v>
      </c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7"/>
      <c r="BG152" s="88" t="s">
        <v>236</v>
      </c>
      <c r="BH152" s="89"/>
      <c r="BI152" s="96"/>
      <c r="BJ152" s="80"/>
      <c r="BK152" s="118"/>
      <c r="BL152" s="80"/>
    </row>
    <row r="153" spans="1:64" s="66" customFormat="1" ht="15" x14ac:dyDescent="0.25">
      <c r="A153" s="142" t="s">
        <v>237</v>
      </c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4"/>
      <c r="BG153" s="88"/>
      <c r="BH153" s="89" t="s">
        <v>237</v>
      </c>
      <c r="BI153" s="96"/>
      <c r="BJ153" s="80"/>
      <c r="BK153" s="118"/>
      <c r="BL153" s="80"/>
    </row>
    <row r="154" spans="1:64" s="66" customFormat="1" ht="180" x14ac:dyDescent="0.25">
      <c r="A154" s="90" t="s">
        <v>238</v>
      </c>
      <c r="B154" s="91" t="s">
        <v>239</v>
      </c>
      <c r="C154" s="139" t="s">
        <v>240</v>
      </c>
      <c r="D154" s="139"/>
      <c r="E154" s="139"/>
      <c r="F154" s="90" t="s">
        <v>35</v>
      </c>
      <c r="G154" s="92">
        <v>1.125</v>
      </c>
      <c r="H154" s="93" t="s">
        <v>241</v>
      </c>
      <c r="I154" s="93" t="s">
        <v>242</v>
      </c>
      <c r="J154" s="93">
        <v>18816.03</v>
      </c>
      <c r="K154" s="94" t="s">
        <v>38</v>
      </c>
      <c r="L154" s="93">
        <v>396789.71</v>
      </c>
      <c r="M154" s="93">
        <v>97535.34</v>
      </c>
      <c r="N154" s="95" t="s">
        <v>243</v>
      </c>
      <c r="O154" s="93">
        <v>187337.1</v>
      </c>
      <c r="BG154" s="88"/>
      <c r="BH154" s="89"/>
      <c r="BI154" s="96" t="s">
        <v>240</v>
      </c>
      <c r="BJ154" s="80"/>
      <c r="BK154" s="118"/>
      <c r="BL154" s="80"/>
    </row>
    <row r="155" spans="1:64" s="66" customFormat="1" ht="15" x14ac:dyDescent="0.25">
      <c r="A155" s="97"/>
      <c r="B155" s="98"/>
      <c r="C155" s="98"/>
      <c r="D155" s="98"/>
      <c r="E155" s="99" t="s">
        <v>244</v>
      </c>
      <c r="F155" s="99"/>
      <c r="G155" s="100"/>
      <c r="H155" s="101"/>
      <c r="I155" s="72"/>
      <c r="J155" s="72"/>
      <c r="K155" s="72"/>
      <c r="L155" s="102">
        <v>186659.31</v>
      </c>
      <c r="M155" s="103"/>
      <c r="N155" s="103"/>
      <c r="O155" s="104"/>
      <c r="BG155" s="88"/>
      <c r="BH155" s="89"/>
      <c r="BI155" s="96"/>
      <c r="BJ155" s="80"/>
      <c r="BK155" s="118"/>
      <c r="BL155" s="80"/>
    </row>
    <row r="156" spans="1:64" s="66" customFormat="1" ht="15" x14ac:dyDescent="0.25">
      <c r="A156" s="97"/>
      <c r="B156" s="98"/>
      <c r="C156" s="98"/>
      <c r="D156" s="98"/>
      <c r="E156" s="99" t="s">
        <v>245</v>
      </c>
      <c r="F156" s="99"/>
      <c r="G156" s="100"/>
      <c r="H156" s="101"/>
      <c r="I156" s="72"/>
      <c r="J156" s="72"/>
      <c r="K156" s="72"/>
      <c r="L156" s="102">
        <v>123995.11</v>
      </c>
      <c r="M156" s="103"/>
      <c r="N156" s="103"/>
      <c r="O156" s="104"/>
      <c r="BG156" s="88"/>
      <c r="BH156" s="89"/>
      <c r="BI156" s="96"/>
      <c r="BJ156" s="80"/>
      <c r="BK156" s="118"/>
      <c r="BL156" s="80"/>
    </row>
    <row r="157" spans="1:64" s="66" customFormat="1" ht="15" x14ac:dyDescent="0.25">
      <c r="A157" s="97"/>
      <c r="B157" s="98"/>
      <c r="C157" s="98"/>
      <c r="D157" s="98"/>
      <c r="E157" s="99" t="s">
        <v>42</v>
      </c>
      <c r="F157" s="99"/>
      <c r="G157" s="100"/>
      <c r="H157" s="101"/>
      <c r="I157" s="72"/>
      <c r="J157" s="72"/>
      <c r="K157" s="72"/>
      <c r="L157" s="102">
        <v>707444.13</v>
      </c>
      <c r="M157" s="103"/>
      <c r="N157" s="103"/>
      <c r="O157" s="104"/>
      <c r="BG157" s="88"/>
      <c r="BH157" s="89"/>
      <c r="BI157" s="96"/>
      <c r="BJ157" s="80"/>
      <c r="BK157" s="118"/>
      <c r="BL157" s="80"/>
    </row>
    <row r="158" spans="1:64" s="66" customFormat="1" ht="23.25" x14ac:dyDescent="0.25">
      <c r="A158" s="105"/>
      <c r="B158" s="106" t="s">
        <v>43</v>
      </c>
      <c r="C158" s="141" t="s">
        <v>44</v>
      </c>
      <c r="D158" s="141"/>
      <c r="E158" s="141"/>
      <c r="F158" s="107" t="s">
        <v>45</v>
      </c>
      <c r="G158" s="100" t="s">
        <v>246</v>
      </c>
      <c r="H158" s="108">
        <v>3960</v>
      </c>
      <c r="I158" s="108"/>
      <c r="J158" s="108">
        <v>3960</v>
      </c>
      <c r="K158" s="109"/>
      <c r="L158" s="108">
        <v>3118.5</v>
      </c>
      <c r="M158" s="108"/>
      <c r="N158" s="108"/>
      <c r="O158" s="110">
        <v>3118.5</v>
      </c>
      <c r="BG158" s="88"/>
      <c r="BH158" s="89"/>
      <c r="BI158" s="96"/>
      <c r="BJ158" s="80" t="s">
        <v>44</v>
      </c>
      <c r="BK158" s="118"/>
      <c r="BL158" s="80"/>
    </row>
    <row r="159" spans="1:64" s="66" customFormat="1" ht="23.25" x14ac:dyDescent="0.25">
      <c r="A159" s="105"/>
      <c r="B159" s="106" t="s">
        <v>47</v>
      </c>
      <c r="C159" s="141" t="s">
        <v>48</v>
      </c>
      <c r="D159" s="141"/>
      <c r="E159" s="141"/>
      <c r="F159" s="107" t="s">
        <v>45</v>
      </c>
      <c r="G159" s="100" t="s">
        <v>247</v>
      </c>
      <c r="H159" s="108">
        <v>6250</v>
      </c>
      <c r="I159" s="108"/>
      <c r="J159" s="108">
        <v>6250</v>
      </c>
      <c r="K159" s="109"/>
      <c r="L159" s="108">
        <v>8.44</v>
      </c>
      <c r="M159" s="108"/>
      <c r="N159" s="108"/>
      <c r="O159" s="110">
        <v>8.44</v>
      </c>
      <c r="BG159" s="88"/>
      <c r="BH159" s="89"/>
      <c r="BI159" s="96"/>
      <c r="BJ159" s="80" t="s">
        <v>48</v>
      </c>
      <c r="BK159" s="118"/>
      <c r="BL159" s="80"/>
    </row>
    <row r="160" spans="1:64" s="66" customFormat="1" ht="22.5" x14ac:dyDescent="0.25">
      <c r="A160" s="105"/>
      <c r="B160" s="106" t="s">
        <v>50</v>
      </c>
      <c r="C160" s="141" t="s">
        <v>51</v>
      </c>
      <c r="D160" s="141"/>
      <c r="E160" s="141"/>
      <c r="F160" s="107" t="s">
        <v>52</v>
      </c>
      <c r="G160" s="100" t="s">
        <v>248</v>
      </c>
      <c r="H160" s="108">
        <v>9.0399999999999991</v>
      </c>
      <c r="I160" s="108"/>
      <c r="J160" s="108">
        <v>9.0399999999999991</v>
      </c>
      <c r="K160" s="109"/>
      <c r="L160" s="108">
        <v>457.65</v>
      </c>
      <c r="M160" s="108"/>
      <c r="N160" s="108"/>
      <c r="O160" s="110">
        <v>457.65</v>
      </c>
      <c r="BG160" s="88"/>
      <c r="BH160" s="89"/>
      <c r="BI160" s="96"/>
      <c r="BJ160" s="80" t="s">
        <v>51</v>
      </c>
      <c r="BK160" s="118"/>
      <c r="BL160" s="80"/>
    </row>
    <row r="161" spans="1:64" s="66" customFormat="1" ht="23.25" x14ac:dyDescent="0.25">
      <c r="A161" s="111" t="s">
        <v>57</v>
      </c>
      <c r="B161" s="112" t="s">
        <v>58</v>
      </c>
      <c r="C161" s="140" t="s">
        <v>59</v>
      </c>
      <c r="D161" s="140"/>
      <c r="E161" s="140"/>
      <c r="F161" s="113" t="s">
        <v>60</v>
      </c>
      <c r="G161" s="114" t="s">
        <v>61</v>
      </c>
      <c r="H161" s="115">
        <v>0</v>
      </c>
      <c r="I161" s="115"/>
      <c r="J161" s="115">
        <v>0</v>
      </c>
      <c r="K161" s="116"/>
      <c r="L161" s="115">
        <v>0</v>
      </c>
      <c r="M161" s="115"/>
      <c r="N161" s="115"/>
      <c r="O161" s="117">
        <v>0</v>
      </c>
      <c r="BG161" s="88"/>
      <c r="BH161" s="89"/>
      <c r="BI161" s="96"/>
      <c r="BJ161" s="80"/>
      <c r="BK161" s="118" t="s">
        <v>59</v>
      </c>
      <c r="BL161" s="80"/>
    </row>
    <row r="162" spans="1:64" s="66" customFormat="1" ht="23.25" x14ac:dyDescent="0.25">
      <c r="A162" s="111" t="s">
        <v>57</v>
      </c>
      <c r="B162" s="112" t="s">
        <v>62</v>
      </c>
      <c r="C162" s="140" t="s">
        <v>63</v>
      </c>
      <c r="D162" s="140"/>
      <c r="E162" s="140"/>
      <c r="F162" s="113" t="s">
        <v>60</v>
      </c>
      <c r="G162" s="114" t="s">
        <v>61</v>
      </c>
      <c r="H162" s="115">
        <v>59.99</v>
      </c>
      <c r="I162" s="115"/>
      <c r="J162" s="115">
        <v>59.99</v>
      </c>
      <c r="K162" s="116"/>
      <c r="L162" s="115">
        <v>0</v>
      </c>
      <c r="M162" s="115"/>
      <c r="N162" s="115"/>
      <c r="O162" s="117">
        <v>0</v>
      </c>
      <c r="BG162" s="88"/>
      <c r="BH162" s="89"/>
      <c r="BI162" s="96"/>
      <c r="BJ162" s="80"/>
      <c r="BK162" s="118" t="s">
        <v>63</v>
      </c>
      <c r="BL162" s="80"/>
    </row>
    <row r="163" spans="1:64" s="66" customFormat="1" ht="23.25" x14ac:dyDescent="0.25">
      <c r="A163" s="105"/>
      <c r="B163" s="106" t="s">
        <v>64</v>
      </c>
      <c r="C163" s="141" t="s">
        <v>65</v>
      </c>
      <c r="D163" s="141"/>
      <c r="E163" s="141"/>
      <c r="F163" s="107" t="s">
        <v>60</v>
      </c>
      <c r="G163" s="100" t="s">
        <v>249</v>
      </c>
      <c r="H163" s="108">
        <v>548.29999999999995</v>
      </c>
      <c r="I163" s="108"/>
      <c r="J163" s="108">
        <v>548.29999999999995</v>
      </c>
      <c r="K163" s="109"/>
      <c r="L163" s="108">
        <v>43.18</v>
      </c>
      <c r="M163" s="108"/>
      <c r="N163" s="108"/>
      <c r="O163" s="110">
        <v>43.18</v>
      </c>
      <c r="BG163" s="88"/>
      <c r="BH163" s="89"/>
      <c r="BI163" s="96"/>
      <c r="BJ163" s="80" t="s">
        <v>65</v>
      </c>
      <c r="BK163" s="118"/>
      <c r="BL163" s="80"/>
    </row>
    <row r="164" spans="1:64" s="66" customFormat="1" ht="22.5" x14ac:dyDescent="0.25">
      <c r="A164" s="111" t="s">
        <v>57</v>
      </c>
      <c r="B164" s="112" t="s">
        <v>67</v>
      </c>
      <c r="C164" s="140" t="s">
        <v>68</v>
      </c>
      <c r="D164" s="140"/>
      <c r="E164" s="140"/>
      <c r="F164" s="113" t="s">
        <v>60</v>
      </c>
      <c r="G164" s="114" t="s">
        <v>61</v>
      </c>
      <c r="H164" s="115">
        <v>0</v>
      </c>
      <c r="I164" s="115"/>
      <c r="J164" s="115">
        <v>0</v>
      </c>
      <c r="K164" s="116"/>
      <c r="L164" s="115">
        <v>0</v>
      </c>
      <c r="M164" s="115"/>
      <c r="N164" s="115"/>
      <c r="O164" s="117">
        <v>0</v>
      </c>
      <c r="BG164" s="88"/>
      <c r="BH164" s="89"/>
      <c r="BI164" s="96"/>
      <c r="BJ164" s="80"/>
      <c r="BK164" s="118" t="s">
        <v>68</v>
      </c>
      <c r="BL164" s="80"/>
    </row>
    <row r="165" spans="1:64" s="66" customFormat="1" ht="22.5" x14ac:dyDescent="0.25">
      <c r="A165" s="105"/>
      <c r="B165" s="106" t="s">
        <v>72</v>
      </c>
      <c r="C165" s="141" t="s">
        <v>73</v>
      </c>
      <c r="D165" s="141"/>
      <c r="E165" s="141"/>
      <c r="F165" s="107" t="s">
        <v>45</v>
      </c>
      <c r="G165" s="100" t="s">
        <v>250</v>
      </c>
      <c r="H165" s="108">
        <v>7826.9</v>
      </c>
      <c r="I165" s="108"/>
      <c r="J165" s="108">
        <v>7826.9</v>
      </c>
      <c r="K165" s="109"/>
      <c r="L165" s="108">
        <v>440.26</v>
      </c>
      <c r="M165" s="108"/>
      <c r="N165" s="108"/>
      <c r="O165" s="110">
        <v>440.26</v>
      </c>
      <c r="BG165" s="88"/>
      <c r="BH165" s="89"/>
      <c r="BI165" s="96"/>
      <c r="BJ165" s="80" t="s">
        <v>73</v>
      </c>
      <c r="BK165" s="118"/>
      <c r="BL165" s="80"/>
    </row>
    <row r="166" spans="1:64" s="66" customFormat="1" ht="23.25" x14ac:dyDescent="0.25">
      <c r="A166" s="105" t="s">
        <v>75</v>
      </c>
      <c r="B166" s="106" t="s">
        <v>76</v>
      </c>
      <c r="C166" s="141" t="s">
        <v>77</v>
      </c>
      <c r="D166" s="141"/>
      <c r="E166" s="141"/>
      <c r="F166" s="107" t="s">
        <v>60</v>
      </c>
      <c r="G166" s="100" t="s">
        <v>251</v>
      </c>
      <c r="H166" s="108">
        <v>1520</v>
      </c>
      <c r="I166" s="108"/>
      <c r="J166" s="108">
        <v>1520</v>
      </c>
      <c r="K166" s="109"/>
      <c r="L166" s="108">
        <v>17100</v>
      </c>
      <c r="M166" s="108"/>
      <c r="N166" s="108"/>
      <c r="O166" s="110">
        <v>17100</v>
      </c>
      <c r="BG166" s="88"/>
      <c r="BH166" s="89"/>
      <c r="BI166" s="96"/>
      <c r="BJ166" s="80"/>
      <c r="BK166" s="118"/>
      <c r="BL166" s="80" t="s">
        <v>77</v>
      </c>
    </row>
    <row r="167" spans="1:64" s="66" customFormat="1" ht="15" x14ac:dyDescent="0.25">
      <c r="A167" s="142" t="s">
        <v>252</v>
      </c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4"/>
      <c r="BG167" s="88"/>
      <c r="BH167" s="89" t="s">
        <v>252</v>
      </c>
      <c r="BI167" s="96"/>
      <c r="BJ167" s="80"/>
      <c r="BK167" s="118"/>
      <c r="BL167" s="80"/>
    </row>
    <row r="168" spans="1:64" s="66" customFormat="1" ht="180" x14ac:dyDescent="0.25">
      <c r="A168" s="90" t="s">
        <v>253</v>
      </c>
      <c r="B168" s="91" t="s">
        <v>127</v>
      </c>
      <c r="C168" s="139" t="s">
        <v>128</v>
      </c>
      <c r="D168" s="139"/>
      <c r="E168" s="139"/>
      <c r="F168" s="90" t="s">
        <v>129</v>
      </c>
      <c r="G168" s="120">
        <v>0.51</v>
      </c>
      <c r="H168" s="93" t="s">
        <v>130</v>
      </c>
      <c r="I168" s="93" t="s">
        <v>131</v>
      </c>
      <c r="J168" s="93">
        <v>5184.76</v>
      </c>
      <c r="K168" s="94" t="s">
        <v>38</v>
      </c>
      <c r="L168" s="93">
        <v>42926.75</v>
      </c>
      <c r="M168" s="93">
        <v>18810.32</v>
      </c>
      <c r="N168" s="95" t="s">
        <v>254</v>
      </c>
      <c r="O168" s="93">
        <v>23401.41</v>
      </c>
      <c r="BG168" s="88"/>
      <c r="BH168" s="89"/>
      <c r="BI168" s="96" t="s">
        <v>128</v>
      </c>
      <c r="BJ168" s="80"/>
      <c r="BK168" s="118"/>
      <c r="BL168" s="80"/>
    </row>
    <row r="169" spans="1:64" s="66" customFormat="1" ht="15" x14ac:dyDescent="0.25">
      <c r="A169" s="97"/>
      <c r="B169" s="98"/>
      <c r="C169" s="98"/>
      <c r="D169" s="98"/>
      <c r="E169" s="99" t="s">
        <v>255</v>
      </c>
      <c r="F169" s="99"/>
      <c r="G169" s="100"/>
      <c r="H169" s="101"/>
      <c r="I169" s="72"/>
      <c r="J169" s="72"/>
      <c r="K169" s="72"/>
      <c r="L169" s="102">
        <v>20979.29</v>
      </c>
      <c r="M169" s="103"/>
      <c r="N169" s="103"/>
      <c r="O169" s="104"/>
      <c r="BG169" s="88"/>
      <c r="BH169" s="89"/>
      <c r="BI169" s="96"/>
      <c r="BJ169" s="80"/>
      <c r="BK169" s="118"/>
      <c r="BL169" s="80"/>
    </row>
    <row r="170" spans="1:64" s="66" customFormat="1" ht="15" x14ac:dyDescent="0.25">
      <c r="A170" s="97"/>
      <c r="B170" s="98"/>
      <c r="C170" s="98"/>
      <c r="D170" s="98"/>
      <c r="E170" s="99" t="s">
        <v>256</v>
      </c>
      <c r="F170" s="99"/>
      <c r="G170" s="100"/>
      <c r="H170" s="101"/>
      <c r="I170" s="72"/>
      <c r="J170" s="72"/>
      <c r="K170" s="72"/>
      <c r="L170" s="102">
        <v>13922.62</v>
      </c>
      <c r="M170" s="103"/>
      <c r="N170" s="103"/>
      <c r="O170" s="104"/>
      <c r="BG170" s="88"/>
      <c r="BH170" s="89"/>
      <c r="BI170" s="96"/>
      <c r="BJ170" s="80"/>
      <c r="BK170" s="118"/>
      <c r="BL170" s="80"/>
    </row>
    <row r="171" spans="1:64" s="66" customFormat="1" ht="15" x14ac:dyDescent="0.25">
      <c r="A171" s="97"/>
      <c r="B171" s="98"/>
      <c r="C171" s="98"/>
      <c r="D171" s="98"/>
      <c r="E171" s="99" t="s">
        <v>42</v>
      </c>
      <c r="F171" s="99"/>
      <c r="G171" s="100"/>
      <c r="H171" s="101"/>
      <c r="I171" s="72"/>
      <c r="J171" s="72"/>
      <c r="K171" s="72"/>
      <c r="L171" s="102">
        <v>77828.66</v>
      </c>
      <c r="M171" s="103"/>
      <c r="N171" s="103"/>
      <c r="O171" s="104"/>
      <c r="BG171" s="88"/>
      <c r="BH171" s="89"/>
      <c r="BI171" s="96"/>
      <c r="BJ171" s="80"/>
      <c r="BK171" s="118"/>
      <c r="BL171" s="80"/>
    </row>
    <row r="172" spans="1:64" s="66" customFormat="1" ht="23.25" x14ac:dyDescent="0.25">
      <c r="A172" s="105"/>
      <c r="B172" s="106" t="s">
        <v>135</v>
      </c>
      <c r="C172" s="141" t="s">
        <v>136</v>
      </c>
      <c r="D172" s="141"/>
      <c r="E172" s="141"/>
      <c r="F172" s="107" t="s">
        <v>60</v>
      </c>
      <c r="G172" s="100" t="s">
        <v>257</v>
      </c>
      <c r="H172" s="108">
        <v>485.9</v>
      </c>
      <c r="I172" s="108"/>
      <c r="J172" s="108">
        <v>485.9</v>
      </c>
      <c r="K172" s="109"/>
      <c r="L172" s="108">
        <v>34.69</v>
      </c>
      <c r="M172" s="108"/>
      <c r="N172" s="108"/>
      <c r="O172" s="110">
        <v>34.69</v>
      </c>
      <c r="BG172" s="88"/>
      <c r="BH172" s="89"/>
      <c r="BI172" s="96"/>
      <c r="BJ172" s="80" t="s">
        <v>136</v>
      </c>
      <c r="BK172" s="118"/>
      <c r="BL172" s="80"/>
    </row>
    <row r="173" spans="1:64" s="66" customFormat="1" ht="22.5" x14ac:dyDescent="0.25">
      <c r="A173" s="111" t="s">
        <v>138</v>
      </c>
      <c r="B173" s="112" t="s">
        <v>139</v>
      </c>
      <c r="C173" s="140" t="s">
        <v>68</v>
      </c>
      <c r="D173" s="140"/>
      <c r="E173" s="140"/>
      <c r="F173" s="113" t="s">
        <v>140</v>
      </c>
      <c r="G173" s="114" t="s">
        <v>258</v>
      </c>
      <c r="H173" s="115">
        <v>0</v>
      </c>
      <c r="I173" s="115"/>
      <c r="J173" s="115">
        <v>0</v>
      </c>
      <c r="K173" s="116"/>
      <c r="L173" s="115">
        <v>0</v>
      </c>
      <c r="M173" s="115"/>
      <c r="N173" s="115"/>
      <c r="O173" s="117">
        <v>0</v>
      </c>
      <c r="BG173" s="88"/>
      <c r="BH173" s="89"/>
      <c r="BI173" s="96"/>
      <c r="BJ173" s="80"/>
      <c r="BK173" s="118" t="s">
        <v>68</v>
      </c>
      <c r="BL173" s="80"/>
    </row>
    <row r="174" spans="1:64" s="66" customFormat="1" ht="23.25" x14ac:dyDescent="0.25">
      <c r="A174" s="105" t="s">
        <v>75</v>
      </c>
      <c r="B174" s="106" t="s">
        <v>142</v>
      </c>
      <c r="C174" s="141" t="s">
        <v>143</v>
      </c>
      <c r="D174" s="141"/>
      <c r="E174" s="141"/>
      <c r="F174" s="107" t="s">
        <v>60</v>
      </c>
      <c r="G174" s="100" t="s">
        <v>259</v>
      </c>
      <c r="H174" s="108">
        <v>1382.9</v>
      </c>
      <c r="I174" s="108"/>
      <c r="J174" s="108">
        <v>1382.9</v>
      </c>
      <c r="K174" s="109"/>
      <c r="L174" s="108">
        <v>2609.5300000000002</v>
      </c>
      <c r="M174" s="108"/>
      <c r="N174" s="108"/>
      <c r="O174" s="110">
        <v>2609.5300000000002</v>
      </c>
      <c r="BG174" s="88"/>
      <c r="BH174" s="89"/>
      <c r="BI174" s="96"/>
      <c r="BJ174" s="80"/>
      <c r="BK174" s="118"/>
      <c r="BL174" s="80" t="s">
        <v>143</v>
      </c>
    </row>
    <row r="175" spans="1:64" s="66" customFormat="1" ht="15" x14ac:dyDescent="0.25">
      <c r="A175" s="142" t="s">
        <v>260</v>
      </c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4"/>
      <c r="BG175" s="88"/>
      <c r="BH175" s="89" t="s">
        <v>260</v>
      </c>
      <c r="BI175" s="96"/>
      <c r="BJ175" s="80"/>
      <c r="BK175" s="118"/>
      <c r="BL175" s="80"/>
    </row>
    <row r="176" spans="1:64" s="66" customFormat="1" ht="180" x14ac:dyDescent="0.25">
      <c r="A176" s="90" t="s">
        <v>261</v>
      </c>
      <c r="B176" s="91" t="s">
        <v>162</v>
      </c>
      <c r="C176" s="139" t="s">
        <v>163</v>
      </c>
      <c r="D176" s="139"/>
      <c r="E176" s="139"/>
      <c r="F176" s="90" t="s">
        <v>164</v>
      </c>
      <c r="G176" s="122">
        <v>1.6999999999999999E-3</v>
      </c>
      <c r="H176" s="93" t="s">
        <v>165</v>
      </c>
      <c r="I176" s="93" t="s">
        <v>166</v>
      </c>
      <c r="J176" s="93">
        <v>61370.79</v>
      </c>
      <c r="K176" s="94" t="s">
        <v>38</v>
      </c>
      <c r="L176" s="93">
        <v>1036.0999999999999</v>
      </c>
      <c r="M176" s="93">
        <v>76.44</v>
      </c>
      <c r="N176" s="95" t="s">
        <v>262</v>
      </c>
      <c r="O176" s="93">
        <v>923.32</v>
      </c>
      <c r="BG176" s="88"/>
      <c r="BH176" s="89"/>
      <c r="BI176" s="96" t="s">
        <v>163</v>
      </c>
      <c r="BJ176" s="80"/>
      <c r="BK176" s="118"/>
      <c r="BL176" s="80"/>
    </row>
    <row r="177" spans="1:64" s="66" customFormat="1" ht="15" x14ac:dyDescent="0.25">
      <c r="A177" s="97"/>
      <c r="B177" s="98"/>
      <c r="C177" s="98"/>
      <c r="D177" s="98"/>
      <c r="E177" s="99" t="s">
        <v>263</v>
      </c>
      <c r="F177" s="99"/>
      <c r="G177" s="100"/>
      <c r="H177" s="101"/>
      <c r="I177" s="72"/>
      <c r="J177" s="72"/>
      <c r="K177" s="72"/>
      <c r="L177" s="102">
        <v>96.06</v>
      </c>
      <c r="M177" s="103"/>
      <c r="N177" s="103"/>
      <c r="O177" s="104"/>
      <c r="BG177" s="88"/>
      <c r="BH177" s="89"/>
      <c r="BI177" s="96"/>
      <c r="BJ177" s="80"/>
      <c r="BK177" s="118"/>
      <c r="BL177" s="80"/>
    </row>
    <row r="178" spans="1:64" s="66" customFormat="1" ht="15" x14ac:dyDescent="0.25">
      <c r="A178" s="97"/>
      <c r="B178" s="98"/>
      <c r="C178" s="98"/>
      <c r="D178" s="98"/>
      <c r="E178" s="99" t="s">
        <v>264</v>
      </c>
      <c r="F178" s="99"/>
      <c r="G178" s="100"/>
      <c r="H178" s="101"/>
      <c r="I178" s="72"/>
      <c r="J178" s="72"/>
      <c r="K178" s="72"/>
      <c r="L178" s="102">
        <v>54.62</v>
      </c>
      <c r="M178" s="103"/>
      <c r="N178" s="103"/>
      <c r="O178" s="104"/>
      <c r="BG178" s="88"/>
      <c r="BH178" s="89"/>
      <c r="BI178" s="96"/>
      <c r="BJ178" s="80"/>
      <c r="BK178" s="118"/>
      <c r="BL178" s="80"/>
    </row>
    <row r="179" spans="1:64" s="66" customFormat="1" ht="15" x14ac:dyDescent="0.25">
      <c r="A179" s="97"/>
      <c r="B179" s="98"/>
      <c r="C179" s="98"/>
      <c r="D179" s="98"/>
      <c r="E179" s="99" t="s">
        <v>42</v>
      </c>
      <c r="F179" s="99"/>
      <c r="G179" s="100"/>
      <c r="H179" s="101"/>
      <c r="I179" s="72"/>
      <c r="J179" s="72"/>
      <c r="K179" s="72"/>
      <c r="L179" s="102">
        <v>1186.78</v>
      </c>
      <c r="M179" s="103"/>
      <c r="N179" s="103"/>
      <c r="O179" s="104"/>
      <c r="BG179" s="88"/>
      <c r="BH179" s="89"/>
      <c r="BI179" s="96"/>
      <c r="BJ179" s="80"/>
      <c r="BK179" s="118"/>
      <c r="BL179" s="80"/>
    </row>
    <row r="180" spans="1:64" s="66" customFormat="1" ht="22.5" x14ac:dyDescent="0.25">
      <c r="A180" s="105"/>
      <c r="B180" s="106" t="s">
        <v>170</v>
      </c>
      <c r="C180" s="141" t="s">
        <v>171</v>
      </c>
      <c r="D180" s="141"/>
      <c r="E180" s="141"/>
      <c r="F180" s="107" t="s">
        <v>60</v>
      </c>
      <c r="G180" s="100" t="s">
        <v>265</v>
      </c>
      <c r="H180" s="108">
        <v>2.44</v>
      </c>
      <c r="I180" s="108"/>
      <c r="J180" s="108">
        <v>2.44</v>
      </c>
      <c r="K180" s="109"/>
      <c r="L180" s="108">
        <v>0.01</v>
      </c>
      <c r="M180" s="108"/>
      <c r="N180" s="108"/>
      <c r="O180" s="110">
        <v>0.01</v>
      </c>
      <c r="BG180" s="88"/>
      <c r="BH180" s="89"/>
      <c r="BI180" s="96"/>
      <c r="BJ180" s="80" t="s">
        <v>171</v>
      </c>
      <c r="BK180" s="118"/>
      <c r="BL180" s="80"/>
    </row>
    <row r="181" spans="1:64" s="66" customFormat="1" ht="22.5" x14ac:dyDescent="0.25">
      <c r="A181" s="105"/>
      <c r="B181" s="106" t="s">
        <v>173</v>
      </c>
      <c r="C181" s="141" t="s">
        <v>174</v>
      </c>
      <c r="D181" s="141"/>
      <c r="E181" s="141"/>
      <c r="F181" s="107" t="s">
        <v>175</v>
      </c>
      <c r="G181" s="100" t="s">
        <v>266</v>
      </c>
      <c r="H181" s="108">
        <v>3.62</v>
      </c>
      <c r="I181" s="108"/>
      <c r="J181" s="108">
        <v>3.62</v>
      </c>
      <c r="K181" s="109"/>
      <c r="L181" s="108">
        <v>1.54</v>
      </c>
      <c r="M181" s="108"/>
      <c r="N181" s="108"/>
      <c r="O181" s="110">
        <v>1.54</v>
      </c>
      <c r="BG181" s="88"/>
      <c r="BH181" s="89"/>
      <c r="BI181" s="96"/>
      <c r="BJ181" s="80" t="s">
        <v>174</v>
      </c>
      <c r="BK181" s="118"/>
      <c r="BL181" s="80"/>
    </row>
    <row r="182" spans="1:64" s="66" customFormat="1" ht="22.5" x14ac:dyDescent="0.25">
      <c r="A182" s="111" t="s">
        <v>138</v>
      </c>
      <c r="B182" s="112" t="s">
        <v>177</v>
      </c>
      <c r="C182" s="140" t="s">
        <v>178</v>
      </c>
      <c r="D182" s="140"/>
      <c r="E182" s="140"/>
      <c r="F182" s="113" t="s">
        <v>60</v>
      </c>
      <c r="G182" s="114" t="s">
        <v>267</v>
      </c>
      <c r="H182" s="115">
        <v>0</v>
      </c>
      <c r="I182" s="115"/>
      <c r="J182" s="115">
        <v>0</v>
      </c>
      <c r="K182" s="116"/>
      <c r="L182" s="115">
        <v>0</v>
      </c>
      <c r="M182" s="115"/>
      <c r="N182" s="115"/>
      <c r="O182" s="117">
        <v>0</v>
      </c>
      <c r="BG182" s="88"/>
      <c r="BH182" s="89"/>
      <c r="BI182" s="96"/>
      <c r="BJ182" s="80"/>
      <c r="BK182" s="118" t="s">
        <v>178</v>
      </c>
      <c r="BL182" s="80"/>
    </row>
    <row r="183" spans="1:64" s="66" customFormat="1" ht="23.25" x14ac:dyDescent="0.25">
      <c r="A183" s="105" t="s">
        <v>75</v>
      </c>
      <c r="B183" s="106" t="s">
        <v>180</v>
      </c>
      <c r="C183" s="141" t="s">
        <v>181</v>
      </c>
      <c r="D183" s="141"/>
      <c r="E183" s="141"/>
      <c r="F183" s="107" t="s">
        <v>60</v>
      </c>
      <c r="G183" s="100" t="s">
        <v>267</v>
      </c>
      <c r="H183" s="108">
        <v>592.76</v>
      </c>
      <c r="I183" s="108"/>
      <c r="J183" s="108">
        <v>592.76</v>
      </c>
      <c r="K183" s="109"/>
      <c r="L183" s="108">
        <v>102.78</v>
      </c>
      <c r="M183" s="108"/>
      <c r="N183" s="108"/>
      <c r="O183" s="110">
        <v>102.78</v>
      </c>
      <c r="BG183" s="88"/>
      <c r="BH183" s="89"/>
      <c r="BI183" s="96"/>
      <c r="BJ183" s="80"/>
      <c r="BK183" s="118"/>
      <c r="BL183" s="80" t="s">
        <v>181</v>
      </c>
    </row>
    <row r="184" spans="1:64" s="66" customFormat="1" ht="15" x14ac:dyDescent="0.25">
      <c r="A184" s="145" t="s">
        <v>268</v>
      </c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7"/>
      <c r="BG184" s="88" t="s">
        <v>268</v>
      </c>
      <c r="BH184" s="89"/>
      <c r="BI184" s="96"/>
      <c r="BJ184" s="80"/>
      <c r="BK184" s="118"/>
      <c r="BL184" s="80"/>
    </row>
    <row r="185" spans="1:64" s="66" customFormat="1" ht="15" x14ac:dyDescent="0.25">
      <c r="A185" s="142" t="s">
        <v>269</v>
      </c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4"/>
      <c r="BG185" s="88"/>
      <c r="BH185" s="89" t="s">
        <v>269</v>
      </c>
      <c r="BI185" s="96"/>
      <c r="BJ185" s="80"/>
      <c r="BK185" s="118"/>
      <c r="BL185" s="80"/>
    </row>
    <row r="186" spans="1:64" s="66" customFormat="1" ht="180" x14ac:dyDescent="0.25">
      <c r="A186" s="90" t="s">
        <v>270</v>
      </c>
      <c r="B186" s="91" t="s">
        <v>271</v>
      </c>
      <c r="C186" s="139" t="s">
        <v>272</v>
      </c>
      <c r="D186" s="139"/>
      <c r="E186" s="139"/>
      <c r="F186" s="90" t="s">
        <v>273</v>
      </c>
      <c r="G186" s="92">
        <v>0.56899999999999995</v>
      </c>
      <c r="H186" s="93" t="s">
        <v>274</v>
      </c>
      <c r="I186" s="93" t="s">
        <v>275</v>
      </c>
      <c r="J186" s="93">
        <v>18394.330000000002</v>
      </c>
      <c r="K186" s="94" t="s">
        <v>38</v>
      </c>
      <c r="L186" s="93">
        <v>125796.44</v>
      </c>
      <c r="M186" s="93">
        <v>21276.51</v>
      </c>
      <c r="N186" s="95" t="s">
        <v>276</v>
      </c>
      <c r="O186" s="93">
        <v>92627.41</v>
      </c>
      <c r="BG186" s="88"/>
      <c r="BH186" s="89"/>
      <c r="BI186" s="96" t="s">
        <v>272</v>
      </c>
      <c r="BJ186" s="80"/>
      <c r="BK186" s="118"/>
      <c r="BL186" s="80"/>
    </row>
    <row r="187" spans="1:64" s="66" customFormat="1" ht="15" x14ac:dyDescent="0.25">
      <c r="A187" s="97"/>
      <c r="B187" s="98"/>
      <c r="C187" s="98"/>
      <c r="D187" s="98"/>
      <c r="E187" s="99" t="s">
        <v>277</v>
      </c>
      <c r="F187" s="99"/>
      <c r="G187" s="100"/>
      <c r="H187" s="101"/>
      <c r="I187" s="72"/>
      <c r="J187" s="72"/>
      <c r="K187" s="72"/>
      <c r="L187" s="102">
        <v>30656.18</v>
      </c>
      <c r="M187" s="103"/>
      <c r="N187" s="103"/>
      <c r="O187" s="104"/>
      <c r="BG187" s="88"/>
      <c r="BH187" s="89"/>
      <c r="BI187" s="96"/>
      <c r="BJ187" s="80"/>
      <c r="BK187" s="118"/>
      <c r="BL187" s="80"/>
    </row>
    <row r="188" spans="1:64" s="66" customFormat="1" ht="15" x14ac:dyDescent="0.25">
      <c r="A188" s="97"/>
      <c r="B188" s="98"/>
      <c r="C188" s="98"/>
      <c r="D188" s="98"/>
      <c r="E188" s="99" t="s">
        <v>278</v>
      </c>
      <c r="F188" s="99"/>
      <c r="G188" s="100"/>
      <c r="H188" s="101"/>
      <c r="I188" s="72"/>
      <c r="J188" s="72"/>
      <c r="K188" s="72"/>
      <c r="L188" s="102">
        <v>19389.38</v>
      </c>
      <c r="M188" s="103"/>
      <c r="N188" s="103"/>
      <c r="O188" s="104"/>
      <c r="BG188" s="88"/>
      <c r="BH188" s="89"/>
      <c r="BI188" s="96"/>
      <c r="BJ188" s="80"/>
      <c r="BK188" s="118"/>
      <c r="BL188" s="80"/>
    </row>
    <row r="189" spans="1:64" s="66" customFormat="1" ht="15" x14ac:dyDescent="0.25">
      <c r="A189" s="97"/>
      <c r="B189" s="98"/>
      <c r="C189" s="98"/>
      <c r="D189" s="98"/>
      <c r="E189" s="99" t="s">
        <v>42</v>
      </c>
      <c r="F189" s="99"/>
      <c r="G189" s="100"/>
      <c r="H189" s="101"/>
      <c r="I189" s="72"/>
      <c r="J189" s="72"/>
      <c r="K189" s="72"/>
      <c r="L189" s="102">
        <v>175842</v>
      </c>
      <c r="M189" s="103"/>
      <c r="N189" s="103"/>
      <c r="O189" s="104"/>
      <c r="BG189" s="88"/>
      <c r="BH189" s="89"/>
      <c r="BI189" s="96"/>
      <c r="BJ189" s="80"/>
      <c r="BK189" s="118"/>
      <c r="BL189" s="80"/>
    </row>
    <row r="190" spans="1:64" s="66" customFormat="1" ht="22.5" x14ac:dyDescent="0.25">
      <c r="A190" s="105"/>
      <c r="B190" s="106" t="s">
        <v>279</v>
      </c>
      <c r="C190" s="141" t="s">
        <v>280</v>
      </c>
      <c r="D190" s="141"/>
      <c r="E190" s="141"/>
      <c r="F190" s="107" t="s">
        <v>45</v>
      </c>
      <c r="G190" s="100" t="s">
        <v>281</v>
      </c>
      <c r="H190" s="108">
        <v>3938.2</v>
      </c>
      <c r="I190" s="108"/>
      <c r="J190" s="108">
        <v>3938.2</v>
      </c>
      <c r="K190" s="109"/>
      <c r="L190" s="108">
        <v>42.58</v>
      </c>
      <c r="M190" s="108"/>
      <c r="N190" s="108"/>
      <c r="O190" s="110">
        <v>42.58</v>
      </c>
      <c r="BG190" s="88"/>
      <c r="BH190" s="89"/>
      <c r="BI190" s="96"/>
      <c r="BJ190" s="80" t="s">
        <v>280</v>
      </c>
      <c r="BK190" s="118"/>
      <c r="BL190" s="80"/>
    </row>
    <row r="191" spans="1:64" s="66" customFormat="1" ht="23.25" x14ac:dyDescent="0.25">
      <c r="A191" s="105"/>
      <c r="B191" s="106" t="s">
        <v>62</v>
      </c>
      <c r="C191" s="141" t="s">
        <v>63</v>
      </c>
      <c r="D191" s="141"/>
      <c r="E191" s="141"/>
      <c r="F191" s="107" t="s">
        <v>60</v>
      </c>
      <c r="G191" s="100" t="s">
        <v>282</v>
      </c>
      <c r="H191" s="108">
        <v>59.99</v>
      </c>
      <c r="I191" s="108"/>
      <c r="J191" s="108">
        <v>59.99</v>
      </c>
      <c r="K191" s="109"/>
      <c r="L191" s="108">
        <v>49.49</v>
      </c>
      <c r="M191" s="108"/>
      <c r="N191" s="108"/>
      <c r="O191" s="110">
        <v>49.49</v>
      </c>
      <c r="BG191" s="88"/>
      <c r="BH191" s="89"/>
      <c r="BI191" s="96"/>
      <c r="BJ191" s="80" t="s">
        <v>63</v>
      </c>
      <c r="BK191" s="118"/>
      <c r="BL191" s="80"/>
    </row>
    <row r="192" spans="1:64" s="66" customFormat="1" ht="34.5" x14ac:dyDescent="0.25">
      <c r="A192" s="105"/>
      <c r="B192" s="106" t="s">
        <v>283</v>
      </c>
      <c r="C192" s="141" t="s">
        <v>284</v>
      </c>
      <c r="D192" s="141"/>
      <c r="E192" s="141"/>
      <c r="F192" s="107" t="s">
        <v>45</v>
      </c>
      <c r="G192" s="100" t="s">
        <v>285</v>
      </c>
      <c r="H192" s="108">
        <v>412</v>
      </c>
      <c r="I192" s="108"/>
      <c r="J192" s="108">
        <v>412</v>
      </c>
      <c r="K192" s="109"/>
      <c r="L192" s="108">
        <v>1.64</v>
      </c>
      <c r="M192" s="108"/>
      <c r="N192" s="108"/>
      <c r="O192" s="110">
        <v>1.64</v>
      </c>
      <c r="BG192" s="88"/>
      <c r="BH192" s="89"/>
      <c r="BI192" s="96"/>
      <c r="BJ192" s="80" t="s">
        <v>284</v>
      </c>
      <c r="BK192" s="118"/>
      <c r="BL192" s="80"/>
    </row>
    <row r="193" spans="1:64" s="66" customFormat="1" ht="23.25" x14ac:dyDescent="0.25">
      <c r="A193" s="105"/>
      <c r="B193" s="106" t="s">
        <v>286</v>
      </c>
      <c r="C193" s="141" t="s">
        <v>287</v>
      </c>
      <c r="D193" s="141"/>
      <c r="E193" s="141"/>
      <c r="F193" s="107" t="s">
        <v>60</v>
      </c>
      <c r="G193" s="100" t="s">
        <v>288</v>
      </c>
      <c r="H193" s="108">
        <v>592.76</v>
      </c>
      <c r="I193" s="108"/>
      <c r="J193" s="108">
        <v>592.76</v>
      </c>
      <c r="K193" s="109"/>
      <c r="L193" s="108">
        <v>1753.86</v>
      </c>
      <c r="M193" s="108"/>
      <c r="N193" s="108"/>
      <c r="O193" s="110">
        <v>1753.86</v>
      </c>
      <c r="BG193" s="88"/>
      <c r="BH193" s="89"/>
      <c r="BI193" s="96"/>
      <c r="BJ193" s="80" t="s">
        <v>287</v>
      </c>
      <c r="BK193" s="118"/>
      <c r="BL193" s="80"/>
    </row>
    <row r="194" spans="1:64" s="66" customFormat="1" ht="22.5" x14ac:dyDescent="0.25">
      <c r="A194" s="105"/>
      <c r="B194" s="106" t="s">
        <v>289</v>
      </c>
      <c r="C194" s="141" t="s">
        <v>290</v>
      </c>
      <c r="D194" s="141"/>
      <c r="E194" s="141"/>
      <c r="F194" s="107" t="s">
        <v>60</v>
      </c>
      <c r="G194" s="100" t="s">
        <v>291</v>
      </c>
      <c r="H194" s="108">
        <v>395</v>
      </c>
      <c r="I194" s="108"/>
      <c r="J194" s="108">
        <v>395</v>
      </c>
      <c r="K194" s="109"/>
      <c r="L194" s="108">
        <v>26.97</v>
      </c>
      <c r="M194" s="108"/>
      <c r="N194" s="108"/>
      <c r="O194" s="110">
        <v>26.97</v>
      </c>
      <c r="BG194" s="88"/>
      <c r="BH194" s="89"/>
      <c r="BI194" s="96"/>
      <c r="BJ194" s="80" t="s">
        <v>290</v>
      </c>
      <c r="BK194" s="118"/>
      <c r="BL194" s="80"/>
    </row>
    <row r="195" spans="1:64" s="66" customFormat="1" ht="23.25" x14ac:dyDescent="0.25">
      <c r="A195" s="105"/>
      <c r="B195" s="106" t="s">
        <v>135</v>
      </c>
      <c r="C195" s="141" t="s">
        <v>136</v>
      </c>
      <c r="D195" s="141"/>
      <c r="E195" s="141"/>
      <c r="F195" s="107" t="s">
        <v>60</v>
      </c>
      <c r="G195" s="100" t="s">
        <v>292</v>
      </c>
      <c r="H195" s="108">
        <v>485.9</v>
      </c>
      <c r="I195" s="108"/>
      <c r="J195" s="108">
        <v>485.9</v>
      </c>
      <c r="K195" s="109"/>
      <c r="L195" s="108">
        <v>226.71</v>
      </c>
      <c r="M195" s="108"/>
      <c r="N195" s="108"/>
      <c r="O195" s="110">
        <v>226.71</v>
      </c>
      <c r="BG195" s="88"/>
      <c r="BH195" s="89"/>
      <c r="BI195" s="96"/>
      <c r="BJ195" s="80" t="s">
        <v>136</v>
      </c>
      <c r="BK195" s="118"/>
      <c r="BL195" s="80"/>
    </row>
    <row r="196" spans="1:64" s="66" customFormat="1" ht="23.25" x14ac:dyDescent="0.25">
      <c r="A196" s="111" t="s">
        <v>57</v>
      </c>
      <c r="B196" s="112" t="s">
        <v>293</v>
      </c>
      <c r="C196" s="140" t="s">
        <v>294</v>
      </c>
      <c r="D196" s="140"/>
      <c r="E196" s="140"/>
      <c r="F196" s="113" t="s">
        <v>295</v>
      </c>
      <c r="G196" s="114" t="s">
        <v>61</v>
      </c>
      <c r="H196" s="115">
        <v>0</v>
      </c>
      <c r="I196" s="115"/>
      <c r="J196" s="115">
        <v>0</v>
      </c>
      <c r="K196" s="116"/>
      <c r="L196" s="115">
        <v>0</v>
      </c>
      <c r="M196" s="115"/>
      <c r="N196" s="115"/>
      <c r="O196" s="117">
        <v>0</v>
      </c>
      <c r="BG196" s="88"/>
      <c r="BH196" s="89"/>
      <c r="BI196" s="96"/>
      <c r="BJ196" s="80"/>
      <c r="BK196" s="118" t="s">
        <v>294</v>
      </c>
      <c r="BL196" s="80"/>
    </row>
    <row r="197" spans="1:64" s="66" customFormat="1" ht="22.5" x14ac:dyDescent="0.25">
      <c r="A197" s="111" t="s">
        <v>57</v>
      </c>
      <c r="B197" s="112" t="s">
        <v>296</v>
      </c>
      <c r="C197" s="140" t="s">
        <v>297</v>
      </c>
      <c r="D197" s="140"/>
      <c r="E197" s="140"/>
      <c r="F197" s="113" t="s">
        <v>140</v>
      </c>
      <c r="G197" s="114" t="s">
        <v>61</v>
      </c>
      <c r="H197" s="115">
        <v>0</v>
      </c>
      <c r="I197" s="115"/>
      <c r="J197" s="115">
        <v>0</v>
      </c>
      <c r="K197" s="116"/>
      <c r="L197" s="115">
        <v>0</v>
      </c>
      <c r="M197" s="115"/>
      <c r="N197" s="115"/>
      <c r="O197" s="117">
        <v>0</v>
      </c>
      <c r="BG197" s="88"/>
      <c r="BH197" s="89"/>
      <c r="BI197" s="96"/>
      <c r="BJ197" s="80"/>
      <c r="BK197" s="118" t="s">
        <v>297</v>
      </c>
      <c r="BL197" s="80"/>
    </row>
    <row r="198" spans="1:64" s="66" customFormat="1" ht="23.25" x14ac:dyDescent="0.25">
      <c r="A198" s="111" t="s">
        <v>57</v>
      </c>
      <c r="B198" s="112" t="s">
        <v>298</v>
      </c>
      <c r="C198" s="140" t="s">
        <v>299</v>
      </c>
      <c r="D198" s="140"/>
      <c r="E198" s="140"/>
      <c r="F198" s="113" t="s">
        <v>45</v>
      </c>
      <c r="G198" s="114" t="s">
        <v>61</v>
      </c>
      <c r="H198" s="115">
        <v>7571</v>
      </c>
      <c r="I198" s="115"/>
      <c r="J198" s="115">
        <v>7571</v>
      </c>
      <c r="K198" s="116"/>
      <c r="L198" s="115">
        <v>0</v>
      </c>
      <c r="M198" s="115"/>
      <c r="N198" s="115"/>
      <c r="O198" s="117">
        <v>0</v>
      </c>
      <c r="BG198" s="88"/>
      <c r="BH198" s="89"/>
      <c r="BI198" s="96"/>
      <c r="BJ198" s="80"/>
      <c r="BK198" s="118" t="s">
        <v>299</v>
      </c>
      <c r="BL198" s="80"/>
    </row>
    <row r="199" spans="1:64" s="66" customFormat="1" ht="22.5" x14ac:dyDescent="0.25">
      <c r="A199" s="111" t="s">
        <v>57</v>
      </c>
      <c r="B199" s="112" t="s">
        <v>300</v>
      </c>
      <c r="C199" s="140" t="s">
        <v>301</v>
      </c>
      <c r="D199" s="140"/>
      <c r="E199" s="140"/>
      <c r="F199" s="113" t="s">
        <v>140</v>
      </c>
      <c r="G199" s="114" t="s">
        <v>61</v>
      </c>
      <c r="H199" s="115">
        <v>0</v>
      </c>
      <c r="I199" s="115"/>
      <c r="J199" s="115">
        <v>0</v>
      </c>
      <c r="K199" s="116"/>
      <c r="L199" s="115">
        <v>0</v>
      </c>
      <c r="M199" s="115"/>
      <c r="N199" s="115"/>
      <c r="O199" s="117">
        <v>0</v>
      </c>
      <c r="BG199" s="88"/>
      <c r="BH199" s="89"/>
      <c r="BI199" s="96"/>
      <c r="BJ199" s="80"/>
      <c r="BK199" s="118" t="s">
        <v>301</v>
      </c>
      <c r="BL199" s="80"/>
    </row>
    <row r="200" spans="1:64" s="66" customFormat="1" ht="23.25" x14ac:dyDescent="0.25">
      <c r="A200" s="105" t="s">
        <v>75</v>
      </c>
      <c r="B200" s="106" t="s">
        <v>62</v>
      </c>
      <c r="C200" s="141" t="s">
        <v>63</v>
      </c>
      <c r="D200" s="141"/>
      <c r="E200" s="141"/>
      <c r="F200" s="107" t="s">
        <v>60</v>
      </c>
      <c r="G200" s="100" t="s">
        <v>302</v>
      </c>
      <c r="H200" s="108">
        <v>59.99</v>
      </c>
      <c r="I200" s="108"/>
      <c r="J200" s="108">
        <v>59.99</v>
      </c>
      <c r="K200" s="109"/>
      <c r="L200" s="108">
        <v>-49.49</v>
      </c>
      <c r="M200" s="108"/>
      <c r="N200" s="108"/>
      <c r="O200" s="110">
        <v>-49.49</v>
      </c>
      <c r="BG200" s="88"/>
      <c r="BH200" s="89"/>
      <c r="BI200" s="96"/>
      <c r="BJ200" s="80"/>
      <c r="BK200" s="118"/>
      <c r="BL200" s="80" t="s">
        <v>63</v>
      </c>
    </row>
    <row r="201" spans="1:64" s="66" customFormat="1" ht="23.25" x14ac:dyDescent="0.25">
      <c r="A201" s="105" t="s">
        <v>75</v>
      </c>
      <c r="B201" s="106" t="s">
        <v>303</v>
      </c>
      <c r="C201" s="141" t="s">
        <v>63</v>
      </c>
      <c r="D201" s="141"/>
      <c r="E201" s="141"/>
      <c r="F201" s="107" t="s">
        <v>60</v>
      </c>
      <c r="G201" s="100" t="s">
        <v>282</v>
      </c>
      <c r="H201" s="108">
        <v>59.99</v>
      </c>
      <c r="I201" s="108"/>
      <c r="J201" s="108">
        <v>59.99</v>
      </c>
      <c r="K201" s="109"/>
      <c r="L201" s="108">
        <v>49.49</v>
      </c>
      <c r="M201" s="108"/>
      <c r="N201" s="108"/>
      <c r="O201" s="110">
        <v>49.49</v>
      </c>
      <c r="BG201" s="88"/>
      <c r="BH201" s="89"/>
      <c r="BI201" s="96"/>
      <c r="BJ201" s="80"/>
      <c r="BK201" s="118"/>
      <c r="BL201" s="80" t="s">
        <v>63</v>
      </c>
    </row>
    <row r="202" spans="1:64" s="66" customFormat="1" ht="34.5" x14ac:dyDescent="0.25">
      <c r="A202" s="105" t="s">
        <v>75</v>
      </c>
      <c r="B202" s="106" t="s">
        <v>304</v>
      </c>
      <c r="C202" s="141" t="s">
        <v>305</v>
      </c>
      <c r="D202" s="141"/>
      <c r="E202" s="141"/>
      <c r="F202" s="107" t="s">
        <v>140</v>
      </c>
      <c r="G202" s="100" t="s">
        <v>306</v>
      </c>
      <c r="H202" s="108">
        <v>647.77</v>
      </c>
      <c r="I202" s="108"/>
      <c r="J202" s="108">
        <v>647.77</v>
      </c>
      <c r="K202" s="109"/>
      <c r="L202" s="108">
        <v>4534.3900000000003</v>
      </c>
      <c r="M202" s="108"/>
      <c r="N202" s="108"/>
      <c r="O202" s="110">
        <v>4534.3900000000003</v>
      </c>
      <c r="BG202" s="88"/>
      <c r="BH202" s="89"/>
      <c r="BI202" s="96"/>
      <c r="BJ202" s="80"/>
      <c r="BK202" s="118"/>
      <c r="BL202" s="80" t="s">
        <v>305</v>
      </c>
    </row>
    <row r="203" spans="1:64" s="66" customFormat="1" ht="34.5" x14ac:dyDescent="0.25">
      <c r="A203" s="105" t="s">
        <v>75</v>
      </c>
      <c r="B203" s="106" t="s">
        <v>307</v>
      </c>
      <c r="C203" s="141" t="s">
        <v>308</v>
      </c>
      <c r="D203" s="141"/>
      <c r="E203" s="141"/>
      <c r="F203" s="107" t="s">
        <v>140</v>
      </c>
      <c r="G203" s="100" t="s">
        <v>309</v>
      </c>
      <c r="H203" s="108">
        <v>510.81</v>
      </c>
      <c r="I203" s="108"/>
      <c r="J203" s="108">
        <v>510.81</v>
      </c>
      <c r="K203" s="109"/>
      <c r="L203" s="108">
        <v>1021.62</v>
      </c>
      <c r="M203" s="108"/>
      <c r="N203" s="108"/>
      <c r="O203" s="110">
        <v>1021.62</v>
      </c>
      <c r="BG203" s="88"/>
      <c r="BH203" s="89"/>
      <c r="BI203" s="96"/>
      <c r="BJ203" s="80"/>
      <c r="BK203" s="118"/>
      <c r="BL203" s="80" t="s">
        <v>308</v>
      </c>
    </row>
    <row r="204" spans="1:64" s="66" customFormat="1" ht="23.25" x14ac:dyDescent="0.25">
      <c r="A204" s="105" t="s">
        <v>75</v>
      </c>
      <c r="B204" s="106" t="s">
        <v>310</v>
      </c>
      <c r="C204" s="141" t="s">
        <v>311</v>
      </c>
      <c r="D204" s="141"/>
      <c r="E204" s="141"/>
      <c r="F204" s="107" t="s">
        <v>140</v>
      </c>
      <c r="G204" s="100" t="s">
        <v>312</v>
      </c>
      <c r="H204" s="108">
        <v>31.43</v>
      </c>
      <c r="I204" s="108"/>
      <c r="J204" s="108">
        <v>31.43</v>
      </c>
      <c r="K204" s="109"/>
      <c r="L204" s="108">
        <v>94.29</v>
      </c>
      <c r="M204" s="108"/>
      <c r="N204" s="108"/>
      <c r="O204" s="110">
        <v>94.29</v>
      </c>
      <c r="BG204" s="88"/>
      <c r="BH204" s="89"/>
      <c r="BI204" s="96"/>
      <c r="BJ204" s="80"/>
      <c r="BK204" s="118"/>
      <c r="BL204" s="80" t="s">
        <v>311</v>
      </c>
    </row>
    <row r="205" spans="1:64" s="66" customFormat="1" ht="23.25" x14ac:dyDescent="0.25">
      <c r="A205" s="105" t="s">
        <v>75</v>
      </c>
      <c r="B205" s="106" t="s">
        <v>313</v>
      </c>
      <c r="C205" s="141" t="s">
        <v>314</v>
      </c>
      <c r="D205" s="141"/>
      <c r="E205" s="141"/>
      <c r="F205" s="107" t="s">
        <v>140</v>
      </c>
      <c r="G205" s="100" t="s">
        <v>312</v>
      </c>
      <c r="H205" s="108">
        <v>462.83</v>
      </c>
      <c r="I205" s="108"/>
      <c r="J205" s="108">
        <v>462.83</v>
      </c>
      <c r="K205" s="109"/>
      <c r="L205" s="108">
        <v>1388.49</v>
      </c>
      <c r="M205" s="108"/>
      <c r="N205" s="108"/>
      <c r="O205" s="110">
        <v>1388.49</v>
      </c>
      <c r="BG205" s="88"/>
      <c r="BH205" s="89"/>
      <c r="BI205" s="96"/>
      <c r="BJ205" s="80"/>
      <c r="BK205" s="118"/>
      <c r="BL205" s="80" t="s">
        <v>314</v>
      </c>
    </row>
    <row r="206" spans="1:64" s="66" customFormat="1" ht="22.5" x14ac:dyDescent="0.25">
      <c r="A206" s="105" t="s">
        <v>75</v>
      </c>
      <c r="B206" s="106" t="s">
        <v>315</v>
      </c>
      <c r="C206" s="141" t="s">
        <v>316</v>
      </c>
      <c r="D206" s="141"/>
      <c r="E206" s="141"/>
      <c r="F206" s="107" t="s">
        <v>140</v>
      </c>
      <c r="G206" s="100" t="s">
        <v>312</v>
      </c>
      <c r="H206" s="108">
        <v>442.11</v>
      </c>
      <c r="I206" s="108"/>
      <c r="J206" s="108">
        <v>442.11</v>
      </c>
      <c r="K206" s="109"/>
      <c r="L206" s="108">
        <v>1326.33</v>
      </c>
      <c r="M206" s="108"/>
      <c r="N206" s="108"/>
      <c r="O206" s="110">
        <v>1326.33</v>
      </c>
      <c r="BG206" s="88"/>
      <c r="BH206" s="89"/>
      <c r="BI206" s="96"/>
      <c r="BJ206" s="80"/>
      <c r="BK206" s="118"/>
      <c r="BL206" s="80" t="s">
        <v>316</v>
      </c>
    </row>
    <row r="207" spans="1:64" s="66" customFormat="1" ht="15" x14ac:dyDescent="0.25">
      <c r="A207" s="142" t="s">
        <v>317</v>
      </c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4"/>
      <c r="BG207" s="88"/>
      <c r="BH207" s="89" t="s">
        <v>317</v>
      </c>
      <c r="BI207" s="96"/>
      <c r="BJ207" s="80"/>
      <c r="BK207" s="118"/>
      <c r="BL207" s="80"/>
    </row>
    <row r="208" spans="1:64" s="66" customFormat="1" ht="15" x14ac:dyDescent="0.25">
      <c r="A208" s="142" t="s">
        <v>318</v>
      </c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4"/>
      <c r="BG208" s="88"/>
      <c r="BH208" s="89" t="s">
        <v>318</v>
      </c>
      <c r="BI208" s="96"/>
      <c r="BJ208" s="80"/>
      <c r="BK208" s="118"/>
      <c r="BL208" s="80"/>
    </row>
    <row r="209" spans="1:64" s="66" customFormat="1" ht="15" x14ac:dyDescent="0.25">
      <c r="A209" s="142" t="s">
        <v>319</v>
      </c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4"/>
      <c r="BG209" s="88"/>
      <c r="BH209" s="89" t="s">
        <v>319</v>
      </c>
      <c r="BI209" s="96"/>
      <c r="BJ209" s="80"/>
      <c r="BK209" s="118"/>
      <c r="BL209" s="80"/>
    </row>
    <row r="210" spans="1:64" s="66" customFormat="1" ht="180" x14ac:dyDescent="0.25">
      <c r="A210" s="90" t="s">
        <v>320</v>
      </c>
      <c r="B210" s="91" t="s">
        <v>321</v>
      </c>
      <c r="C210" s="139" t="s">
        <v>322</v>
      </c>
      <c r="D210" s="139"/>
      <c r="E210" s="139"/>
      <c r="F210" s="90" t="s">
        <v>323</v>
      </c>
      <c r="G210" s="122">
        <v>0.2049</v>
      </c>
      <c r="H210" s="93">
        <v>428.4</v>
      </c>
      <c r="I210" s="93" t="s">
        <v>324</v>
      </c>
      <c r="J210" s="93"/>
      <c r="K210" s="94" t="s">
        <v>38</v>
      </c>
      <c r="L210" s="93">
        <v>1198.19</v>
      </c>
      <c r="M210" s="93"/>
      <c r="N210" s="95" t="s">
        <v>325</v>
      </c>
      <c r="O210" s="93"/>
      <c r="BG210" s="88"/>
      <c r="BH210" s="89"/>
      <c r="BI210" s="96" t="s">
        <v>322</v>
      </c>
      <c r="BJ210" s="80"/>
      <c r="BK210" s="118"/>
      <c r="BL210" s="80"/>
    </row>
    <row r="211" spans="1:64" s="66" customFormat="1" ht="15" x14ac:dyDescent="0.25">
      <c r="A211" s="97"/>
      <c r="B211" s="98"/>
      <c r="C211" s="98"/>
      <c r="D211" s="98"/>
      <c r="E211" s="99" t="s">
        <v>326</v>
      </c>
      <c r="F211" s="99"/>
      <c r="G211" s="100"/>
      <c r="H211" s="101"/>
      <c r="I211" s="72"/>
      <c r="J211" s="72"/>
      <c r="K211" s="72"/>
      <c r="L211" s="102">
        <v>380.33</v>
      </c>
      <c r="M211" s="103"/>
      <c r="N211" s="103"/>
      <c r="O211" s="104"/>
      <c r="BG211" s="88"/>
      <c r="BH211" s="89"/>
      <c r="BI211" s="96"/>
      <c r="BJ211" s="80"/>
      <c r="BK211" s="118"/>
      <c r="BL211" s="80"/>
    </row>
    <row r="212" spans="1:64" s="66" customFormat="1" ht="15" x14ac:dyDescent="0.25">
      <c r="A212" s="97"/>
      <c r="B212" s="98"/>
      <c r="C212" s="98"/>
      <c r="D212" s="98"/>
      <c r="E212" s="99" t="s">
        <v>327</v>
      </c>
      <c r="F212" s="99"/>
      <c r="G212" s="100"/>
      <c r="H212" s="101"/>
      <c r="I212" s="72"/>
      <c r="J212" s="72"/>
      <c r="K212" s="72"/>
      <c r="L212" s="102">
        <v>190.16</v>
      </c>
      <c r="M212" s="103"/>
      <c r="N212" s="103"/>
      <c r="O212" s="104"/>
      <c r="BG212" s="88"/>
      <c r="BH212" s="89"/>
      <c r="BI212" s="96"/>
      <c r="BJ212" s="80"/>
      <c r="BK212" s="118"/>
      <c r="BL212" s="80"/>
    </row>
    <row r="213" spans="1:64" s="66" customFormat="1" ht="15" x14ac:dyDescent="0.25">
      <c r="A213" s="97"/>
      <c r="B213" s="98"/>
      <c r="C213" s="98"/>
      <c r="D213" s="98"/>
      <c r="E213" s="99" t="s">
        <v>42</v>
      </c>
      <c r="F213" s="99"/>
      <c r="G213" s="100"/>
      <c r="H213" s="101"/>
      <c r="I213" s="72"/>
      <c r="J213" s="72"/>
      <c r="K213" s="72"/>
      <c r="L213" s="102">
        <v>1768.68</v>
      </c>
      <c r="M213" s="103"/>
      <c r="N213" s="103"/>
      <c r="O213" s="104"/>
      <c r="BG213" s="88"/>
      <c r="BH213" s="89"/>
      <c r="BI213" s="96"/>
      <c r="BJ213" s="80"/>
      <c r="BK213" s="118"/>
      <c r="BL213" s="80"/>
    </row>
    <row r="214" spans="1:64" s="66" customFormat="1" ht="180" x14ac:dyDescent="0.25">
      <c r="A214" s="90" t="s">
        <v>328</v>
      </c>
      <c r="B214" s="91" t="s">
        <v>329</v>
      </c>
      <c r="C214" s="139" t="s">
        <v>330</v>
      </c>
      <c r="D214" s="139"/>
      <c r="E214" s="139"/>
      <c r="F214" s="90" t="s">
        <v>323</v>
      </c>
      <c r="G214" s="122">
        <v>0.2049</v>
      </c>
      <c r="H214" s="93">
        <v>2766.48</v>
      </c>
      <c r="I214" s="93" t="s">
        <v>331</v>
      </c>
      <c r="J214" s="93"/>
      <c r="K214" s="94" t="s">
        <v>38</v>
      </c>
      <c r="L214" s="93">
        <v>7737.53</v>
      </c>
      <c r="M214" s="93"/>
      <c r="N214" s="95" t="s">
        <v>332</v>
      </c>
      <c r="O214" s="93"/>
      <c r="BG214" s="88"/>
      <c r="BH214" s="89"/>
      <c r="BI214" s="96" t="s">
        <v>330</v>
      </c>
      <c r="BJ214" s="80"/>
      <c r="BK214" s="118"/>
      <c r="BL214" s="80"/>
    </row>
    <row r="215" spans="1:64" s="66" customFormat="1" ht="15" x14ac:dyDescent="0.25">
      <c r="A215" s="97"/>
      <c r="B215" s="98"/>
      <c r="C215" s="98"/>
      <c r="D215" s="98"/>
      <c r="E215" s="99" t="s">
        <v>333</v>
      </c>
      <c r="F215" s="99"/>
      <c r="G215" s="100"/>
      <c r="H215" s="101"/>
      <c r="I215" s="72"/>
      <c r="J215" s="72"/>
      <c r="K215" s="72"/>
      <c r="L215" s="102">
        <v>2607.9699999999998</v>
      </c>
      <c r="M215" s="103"/>
      <c r="N215" s="103"/>
      <c r="O215" s="104"/>
      <c r="BG215" s="88"/>
      <c r="BH215" s="89"/>
      <c r="BI215" s="96"/>
      <c r="BJ215" s="80"/>
      <c r="BK215" s="118"/>
      <c r="BL215" s="80"/>
    </row>
    <row r="216" spans="1:64" s="66" customFormat="1" ht="15" x14ac:dyDescent="0.25">
      <c r="A216" s="97"/>
      <c r="B216" s="98"/>
      <c r="C216" s="98"/>
      <c r="D216" s="98"/>
      <c r="E216" s="99" t="s">
        <v>334</v>
      </c>
      <c r="F216" s="99"/>
      <c r="G216" s="100"/>
      <c r="H216" s="101"/>
      <c r="I216" s="72"/>
      <c r="J216" s="72"/>
      <c r="K216" s="72"/>
      <c r="L216" s="102">
        <v>1303.99</v>
      </c>
      <c r="M216" s="103"/>
      <c r="N216" s="103"/>
      <c r="O216" s="104"/>
      <c r="BG216" s="88"/>
      <c r="BH216" s="89"/>
      <c r="BI216" s="96"/>
      <c r="BJ216" s="80"/>
      <c r="BK216" s="118"/>
      <c r="BL216" s="80"/>
    </row>
    <row r="217" spans="1:64" s="66" customFormat="1" ht="15" x14ac:dyDescent="0.25">
      <c r="A217" s="97"/>
      <c r="B217" s="98"/>
      <c r="C217" s="98"/>
      <c r="D217" s="98"/>
      <c r="E217" s="99" t="s">
        <v>42</v>
      </c>
      <c r="F217" s="99"/>
      <c r="G217" s="100"/>
      <c r="H217" s="101"/>
      <c r="I217" s="72"/>
      <c r="J217" s="72"/>
      <c r="K217" s="72"/>
      <c r="L217" s="102">
        <v>11649.49</v>
      </c>
      <c r="M217" s="103"/>
      <c r="N217" s="103"/>
      <c r="O217" s="104"/>
      <c r="BG217" s="88"/>
      <c r="BH217" s="89"/>
      <c r="BI217" s="96"/>
      <c r="BJ217" s="80"/>
      <c r="BK217" s="118"/>
      <c r="BL217" s="80"/>
    </row>
    <row r="218" spans="1:64" s="66" customFormat="1" ht="157.5" x14ac:dyDescent="0.25">
      <c r="A218" s="90" t="s">
        <v>335</v>
      </c>
      <c r="B218" s="91" t="s">
        <v>204</v>
      </c>
      <c r="C218" s="139" t="s">
        <v>205</v>
      </c>
      <c r="D218" s="139"/>
      <c r="E218" s="139"/>
      <c r="F218" s="90" t="s">
        <v>201</v>
      </c>
      <c r="G218" s="120">
        <v>368.82</v>
      </c>
      <c r="H218" s="93">
        <v>68.099999999999994</v>
      </c>
      <c r="I218" s="93">
        <v>68.099999999999994</v>
      </c>
      <c r="J218" s="93"/>
      <c r="K218" s="94" t="s">
        <v>202</v>
      </c>
      <c r="L218" s="93">
        <v>389559.12</v>
      </c>
      <c r="M218" s="93"/>
      <c r="N218" s="95">
        <v>389559.12</v>
      </c>
      <c r="O218" s="93"/>
      <c r="BG218" s="88"/>
      <c r="BH218" s="89"/>
      <c r="BI218" s="96" t="s">
        <v>205</v>
      </c>
      <c r="BJ218" s="80"/>
      <c r="BK218" s="118"/>
      <c r="BL218" s="80"/>
    </row>
    <row r="219" spans="1:64" s="66" customFormat="1" ht="15" x14ac:dyDescent="0.25">
      <c r="A219" s="142" t="s">
        <v>336</v>
      </c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4"/>
      <c r="BG219" s="88"/>
      <c r="BH219" s="89" t="s">
        <v>336</v>
      </c>
      <c r="BI219" s="96"/>
      <c r="BJ219" s="80"/>
      <c r="BK219" s="118"/>
      <c r="BL219" s="80"/>
    </row>
    <row r="220" spans="1:64" s="66" customFormat="1" ht="180" x14ac:dyDescent="0.25">
      <c r="A220" s="90" t="s">
        <v>337</v>
      </c>
      <c r="B220" s="91" t="s">
        <v>338</v>
      </c>
      <c r="C220" s="139" t="s">
        <v>339</v>
      </c>
      <c r="D220" s="139"/>
      <c r="E220" s="139"/>
      <c r="F220" s="90" t="s">
        <v>323</v>
      </c>
      <c r="G220" s="122">
        <v>0.1104</v>
      </c>
      <c r="H220" s="93">
        <v>575.28</v>
      </c>
      <c r="I220" s="93" t="s">
        <v>340</v>
      </c>
      <c r="J220" s="93"/>
      <c r="K220" s="94" t="s">
        <v>38</v>
      </c>
      <c r="L220" s="93">
        <v>866.92</v>
      </c>
      <c r="M220" s="93"/>
      <c r="N220" s="95" t="s">
        <v>341</v>
      </c>
      <c r="O220" s="93"/>
      <c r="BG220" s="88"/>
      <c r="BH220" s="89"/>
      <c r="BI220" s="96" t="s">
        <v>339</v>
      </c>
      <c r="BJ220" s="80"/>
      <c r="BK220" s="118"/>
      <c r="BL220" s="80"/>
    </row>
    <row r="221" spans="1:64" s="66" customFormat="1" ht="15" x14ac:dyDescent="0.25">
      <c r="A221" s="97"/>
      <c r="B221" s="98"/>
      <c r="C221" s="98"/>
      <c r="D221" s="98"/>
      <c r="E221" s="99" t="s">
        <v>342</v>
      </c>
      <c r="F221" s="99"/>
      <c r="G221" s="100"/>
      <c r="H221" s="101"/>
      <c r="I221" s="72"/>
      <c r="J221" s="72"/>
      <c r="K221" s="72"/>
      <c r="L221" s="102">
        <v>275.18</v>
      </c>
      <c r="M221" s="103"/>
      <c r="N221" s="103"/>
      <c r="O221" s="104"/>
      <c r="BG221" s="88"/>
      <c r="BH221" s="89"/>
      <c r="BI221" s="96"/>
      <c r="BJ221" s="80"/>
      <c r="BK221" s="118"/>
      <c r="BL221" s="80"/>
    </row>
    <row r="222" spans="1:64" s="66" customFormat="1" ht="15" x14ac:dyDescent="0.25">
      <c r="A222" s="97"/>
      <c r="B222" s="98"/>
      <c r="C222" s="98"/>
      <c r="D222" s="98"/>
      <c r="E222" s="99" t="s">
        <v>343</v>
      </c>
      <c r="F222" s="99"/>
      <c r="G222" s="100"/>
      <c r="H222" s="101"/>
      <c r="I222" s="72"/>
      <c r="J222" s="72"/>
      <c r="K222" s="72"/>
      <c r="L222" s="102">
        <v>137.59</v>
      </c>
      <c r="M222" s="103"/>
      <c r="N222" s="103"/>
      <c r="O222" s="104"/>
      <c r="BG222" s="88"/>
      <c r="BH222" s="89"/>
      <c r="BI222" s="96"/>
      <c r="BJ222" s="80"/>
      <c r="BK222" s="118"/>
      <c r="BL222" s="80"/>
    </row>
    <row r="223" spans="1:64" s="66" customFormat="1" ht="15" x14ac:dyDescent="0.25">
      <c r="A223" s="97"/>
      <c r="B223" s="98"/>
      <c r="C223" s="98"/>
      <c r="D223" s="98"/>
      <c r="E223" s="99" t="s">
        <v>42</v>
      </c>
      <c r="F223" s="99"/>
      <c r="G223" s="100"/>
      <c r="H223" s="101"/>
      <c r="I223" s="72"/>
      <c r="J223" s="72"/>
      <c r="K223" s="72"/>
      <c r="L223" s="102">
        <v>1279.69</v>
      </c>
      <c r="M223" s="103"/>
      <c r="N223" s="103"/>
      <c r="O223" s="104"/>
      <c r="BG223" s="88"/>
      <c r="BH223" s="89"/>
      <c r="BI223" s="96"/>
      <c r="BJ223" s="80"/>
      <c r="BK223" s="118"/>
      <c r="BL223" s="80"/>
    </row>
    <row r="224" spans="1:64" s="66" customFormat="1" ht="180" x14ac:dyDescent="0.25">
      <c r="A224" s="90" t="s">
        <v>344</v>
      </c>
      <c r="B224" s="91" t="s">
        <v>345</v>
      </c>
      <c r="C224" s="139" t="s">
        <v>346</v>
      </c>
      <c r="D224" s="139"/>
      <c r="E224" s="139"/>
      <c r="F224" s="90" t="s">
        <v>323</v>
      </c>
      <c r="G224" s="122">
        <v>0.1104</v>
      </c>
      <c r="H224" s="93">
        <v>3342.83</v>
      </c>
      <c r="I224" s="93" t="s">
        <v>347</v>
      </c>
      <c r="J224" s="93"/>
      <c r="K224" s="94" t="s">
        <v>38</v>
      </c>
      <c r="L224" s="93">
        <v>5037.51</v>
      </c>
      <c r="M224" s="93"/>
      <c r="N224" s="95" t="s">
        <v>348</v>
      </c>
      <c r="O224" s="93"/>
      <c r="BG224" s="88"/>
      <c r="BH224" s="89"/>
      <c r="BI224" s="96" t="s">
        <v>346</v>
      </c>
      <c r="BJ224" s="80"/>
      <c r="BK224" s="118"/>
      <c r="BL224" s="80"/>
    </row>
    <row r="225" spans="1:64" s="66" customFormat="1" ht="15" x14ac:dyDescent="0.25">
      <c r="A225" s="97"/>
      <c r="B225" s="98"/>
      <c r="C225" s="98"/>
      <c r="D225" s="98"/>
      <c r="E225" s="99" t="s">
        <v>349</v>
      </c>
      <c r="F225" s="99"/>
      <c r="G225" s="100"/>
      <c r="H225" s="101"/>
      <c r="I225" s="72"/>
      <c r="J225" s="72"/>
      <c r="K225" s="72"/>
      <c r="L225" s="102">
        <v>1697.92</v>
      </c>
      <c r="M225" s="103"/>
      <c r="N225" s="103"/>
      <c r="O225" s="104"/>
      <c r="BG225" s="88"/>
      <c r="BH225" s="89"/>
      <c r="BI225" s="96"/>
      <c r="BJ225" s="80"/>
      <c r="BK225" s="118"/>
      <c r="BL225" s="80"/>
    </row>
    <row r="226" spans="1:64" s="66" customFormat="1" ht="15" x14ac:dyDescent="0.25">
      <c r="A226" s="97"/>
      <c r="B226" s="98"/>
      <c r="C226" s="98"/>
      <c r="D226" s="98"/>
      <c r="E226" s="99" t="s">
        <v>350</v>
      </c>
      <c r="F226" s="99"/>
      <c r="G226" s="100"/>
      <c r="H226" s="101"/>
      <c r="I226" s="72"/>
      <c r="J226" s="72"/>
      <c r="K226" s="72"/>
      <c r="L226" s="102">
        <v>848.96</v>
      </c>
      <c r="M226" s="103"/>
      <c r="N226" s="103"/>
      <c r="O226" s="104"/>
      <c r="BG226" s="88"/>
      <c r="BH226" s="89"/>
      <c r="BI226" s="96"/>
      <c r="BJ226" s="80"/>
      <c r="BK226" s="118"/>
      <c r="BL226" s="80"/>
    </row>
    <row r="227" spans="1:64" s="66" customFormat="1" ht="15" x14ac:dyDescent="0.25">
      <c r="A227" s="97"/>
      <c r="B227" s="98"/>
      <c r="C227" s="98"/>
      <c r="D227" s="98"/>
      <c r="E227" s="99" t="s">
        <v>42</v>
      </c>
      <c r="F227" s="99"/>
      <c r="G227" s="100"/>
      <c r="H227" s="101"/>
      <c r="I227" s="72"/>
      <c r="J227" s="72"/>
      <c r="K227" s="72"/>
      <c r="L227" s="102">
        <v>7584.39</v>
      </c>
      <c r="M227" s="103"/>
      <c r="N227" s="103"/>
      <c r="O227" s="104"/>
      <c r="BG227" s="88"/>
      <c r="BH227" s="89"/>
      <c r="BI227" s="96"/>
      <c r="BJ227" s="80"/>
      <c r="BK227" s="118"/>
      <c r="BL227" s="80"/>
    </row>
    <row r="228" spans="1:64" s="66" customFormat="1" ht="157.5" x14ac:dyDescent="0.25">
      <c r="A228" s="90" t="s">
        <v>351</v>
      </c>
      <c r="B228" s="91" t="s">
        <v>199</v>
      </c>
      <c r="C228" s="139" t="s">
        <v>200</v>
      </c>
      <c r="D228" s="139"/>
      <c r="E228" s="139"/>
      <c r="F228" s="90" t="s">
        <v>201</v>
      </c>
      <c r="G228" s="120">
        <v>198.72</v>
      </c>
      <c r="H228" s="93">
        <v>38.58</v>
      </c>
      <c r="I228" s="93">
        <v>38.58</v>
      </c>
      <c r="J228" s="93"/>
      <c r="K228" s="94" t="s">
        <v>202</v>
      </c>
      <c r="L228" s="93">
        <v>118909.24</v>
      </c>
      <c r="M228" s="93"/>
      <c r="N228" s="95">
        <v>118909.24</v>
      </c>
      <c r="O228" s="93"/>
      <c r="BG228" s="88"/>
      <c r="BH228" s="89"/>
      <c r="BI228" s="96" t="s">
        <v>200</v>
      </c>
      <c r="BJ228" s="80"/>
      <c r="BK228" s="118"/>
      <c r="BL228" s="80"/>
    </row>
    <row r="229" spans="1:64" s="66" customFormat="1" ht="15" x14ac:dyDescent="0.25">
      <c r="A229" s="142" t="s">
        <v>352</v>
      </c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4"/>
      <c r="BG229" s="88"/>
      <c r="BH229" s="89" t="s">
        <v>352</v>
      </c>
      <c r="BI229" s="96"/>
      <c r="BJ229" s="80"/>
      <c r="BK229" s="118"/>
      <c r="BL229" s="80"/>
    </row>
    <row r="230" spans="1:64" s="66" customFormat="1" ht="180" x14ac:dyDescent="0.25">
      <c r="A230" s="90" t="s">
        <v>353</v>
      </c>
      <c r="B230" s="91" t="s">
        <v>338</v>
      </c>
      <c r="C230" s="139" t="s">
        <v>339</v>
      </c>
      <c r="D230" s="139"/>
      <c r="E230" s="139"/>
      <c r="F230" s="90" t="s">
        <v>323</v>
      </c>
      <c r="G230" s="92">
        <v>1.4999999999999999E-2</v>
      </c>
      <c r="H230" s="93">
        <v>575.28</v>
      </c>
      <c r="I230" s="93" t="s">
        <v>340</v>
      </c>
      <c r="J230" s="93"/>
      <c r="K230" s="94" t="s">
        <v>38</v>
      </c>
      <c r="L230" s="93">
        <v>117.79</v>
      </c>
      <c r="M230" s="93"/>
      <c r="N230" s="95" t="s">
        <v>354</v>
      </c>
      <c r="O230" s="93"/>
      <c r="BG230" s="88"/>
      <c r="BH230" s="89"/>
      <c r="BI230" s="96" t="s">
        <v>339</v>
      </c>
      <c r="BJ230" s="80"/>
      <c r="BK230" s="118"/>
      <c r="BL230" s="80"/>
    </row>
    <row r="231" spans="1:64" s="66" customFormat="1" ht="15" x14ac:dyDescent="0.25">
      <c r="A231" s="97"/>
      <c r="B231" s="98"/>
      <c r="C231" s="98"/>
      <c r="D231" s="98"/>
      <c r="E231" s="99" t="s">
        <v>355</v>
      </c>
      <c r="F231" s="99"/>
      <c r="G231" s="100"/>
      <c r="H231" s="101"/>
      <c r="I231" s="72"/>
      <c r="J231" s="72"/>
      <c r="K231" s="72"/>
      <c r="L231" s="102">
        <v>37.39</v>
      </c>
      <c r="M231" s="103"/>
      <c r="N231" s="103"/>
      <c r="O231" s="104"/>
      <c r="BG231" s="88"/>
      <c r="BH231" s="89"/>
      <c r="BI231" s="96"/>
      <c r="BJ231" s="80"/>
      <c r="BK231" s="118"/>
      <c r="BL231" s="80"/>
    </row>
    <row r="232" spans="1:64" s="66" customFormat="1" ht="15" x14ac:dyDescent="0.25">
      <c r="A232" s="97"/>
      <c r="B232" s="98"/>
      <c r="C232" s="98"/>
      <c r="D232" s="98"/>
      <c r="E232" s="99" t="s">
        <v>356</v>
      </c>
      <c r="F232" s="99"/>
      <c r="G232" s="100"/>
      <c r="H232" s="101"/>
      <c r="I232" s="72"/>
      <c r="J232" s="72"/>
      <c r="K232" s="72"/>
      <c r="L232" s="102">
        <v>18.690000000000001</v>
      </c>
      <c r="M232" s="103"/>
      <c r="N232" s="103"/>
      <c r="O232" s="104"/>
      <c r="BG232" s="88"/>
      <c r="BH232" s="89"/>
      <c r="BI232" s="96"/>
      <c r="BJ232" s="80"/>
      <c r="BK232" s="118"/>
      <c r="BL232" s="80"/>
    </row>
    <row r="233" spans="1:64" s="66" customFormat="1" ht="15" x14ac:dyDescent="0.25">
      <c r="A233" s="97"/>
      <c r="B233" s="98"/>
      <c r="C233" s="98"/>
      <c r="D233" s="98"/>
      <c r="E233" s="99" t="s">
        <v>42</v>
      </c>
      <c r="F233" s="99"/>
      <c r="G233" s="100"/>
      <c r="H233" s="101"/>
      <c r="I233" s="72"/>
      <c r="J233" s="72"/>
      <c r="K233" s="72"/>
      <c r="L233" s="102">
        <v>173.87</v>
      </c>
      <c r="M233" s="103"/>
      <c r="N233" s="103"/>
      <c r="O233" s="104"/>
      <c r="BG233" s="88"/>
      <c r="BH233" s="89"/>
      <c r="BI233" s="96"/>
      <c r="BJ233" s="80"/>
      <c r="BK233" s="118"/>
      <c r="BL233" s="80"/>
    </row>
    <row r="234" spans="1:64" s="66" customFormat="1" ht="15" x14ac:dyDescent="0.25">
      <c r="A234" s="142" t="s">
        <v>357</v>
      </c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4"/>
      <c r="BG234" s="88"/>
      <c r="BH234" s="89" t="s">
        <v>357</v>
      </c>
      <c r="BI234" s="96"/>
      <c r="BJ234" s="80"/>
      <c r="BK234" s="118"/>
      <c r="BL234" s="80"/>
    </row>
    <row r="235" spans="1:64" s="66" customFormat="1" ht="180" x14ac:dyDescent="0.25">
      <c r="A235" s="90" t="s">
        <v>358</v>
      </c>
      <c r="B235" s="91" t="s">
        <v>359</v>
      </c>
      <c r="C235" s="139" t="s">
        <v>360</v>
      </c>
      <c r="D235" s="139"/>
      <c r="E235" s="139"/>
      <c r="F235" s="90" t="s">
        <v>35</v>
      </c>
      <c r="G235" s="92">
        <v>1.165</v>
      </c>
      <c r="H235" s="93" t="s">
        <v>361</v>
      </c>
      <c r="I235" s="93" t="s">
        <v>362</v>
      </c>
      <c r="J235" s="93">
        <v>13175</v>
      </c>
      <c r="K235" s="94" t="s">
        <v>38</v>
      </c>
      <c r="L235" s="93">
        <v>146347.70000000001</v>
      </c>
      <c r="M235" s="93">
        <v>10384.370000000001</v>
      </c>
      <c r="N235" s="95" t="s">
        <v>363</v>
      </c>
      <c r="O235" s="93">
        <v>135837.54</v>
      </c>
      <c r="BG235" s="88"/>
      <c r="BH235" s="89"/>
      <c r="BI235" s="96" t="s">
        <v>360</v>
      </c>
      <c r="BJ235" s="80"/>
      <c r="BK235" s="118"/>
      <c r="BL235" s="80"/>
    </row>
    <row r="236" spans="1:64" s="66" customFormat="1" ht="15" x14ac:dyDescent="0.25">
      <c r="A236" s="97"/>
      <c r="B236" s="98"/>
      <c r="C236" s="98"/>
      <c r="D236" s="98"/>
      <c r="E236" s="99" t="s">
        <v>364</v>
      </c>
      <c r="F236" s="99"/>
      <c r="G236" s="100"/>
      <c r="H236" s="101"/>
      <c r="I236" s="72"/>
      <c r="J236" s="72"/>
      <c r="K236" s="72"/>
      <c r="L236" s="102">
        <v>12214.89</v>
      </c>
      <c r="M236" s="103"/>
      <c r="N236" s="103"/>
      <c r="O236" s="104"/>
      <c r="BG236" s="88"/>
      <c r="BH236" s="89"/>
      <c r="BI236" s="96"/>
      <c r="BJ236" s="80"/>
      <c r="BK236" s="118"/>
      <c r="BL236" s="80"/>
    </row>
    <row r="237" spans="1:64" s="66" customFormat="1" ht="15" x14ac:dyDescent="0.25">
      <c r="A237" s="97"/>
      <c r="B237" s="98"/>
      <c r="C237" s="98"/>
      <c r="D237" s="98"/>
      <c r="E237" s="99" t="s">
        <v>365</v>
      </c>
      <c r="F237" s="99"/>
      <c r="G237" s="100"/>
      <c r="H237" s="101"/>
      <c r="I237" s="72"/>
      <c r="J237" s="72"/>
      <c r="K237" s="72"/>
      <c r="L237" s="102">
        <v>7725.66</v>
      </c>
      <c r="M237" s="103"/>
      <c r="N237" s="103"/>
      <c r="O237" s="104"/>
      <c r="BG237" s="88"/>
      <c r="BH237" s="89"/>
      <c r="BI237" s="96"/>
      <c r="BJ237" s="80"/>
      <c r="BK237" s="118"/>
      <c r="BL237" s="80"/>
    </row>
    <row r="238" spans="1:64" s="66" customFormat="1" ht="15" x14ac:dyDescent="0.25">
      <c r="A238" s="97"/>
      <c r="B238" s="98"/>
      <c r="C238" s="98"/>
      <c r="D238" s="98"/>
      <c r="E238" s="99" t="s">
        <v>42</v>
      </c>
      <c r="F238" s="99"/>
      <c r="G238" s="100"/>
      <c r="H238" s="101"/>
      <c r="I238" s="72"/>
      <c r="J238" s="72"/>
      <c r="K238" s="72"/>
      <c r="L238" s="102">
        <v>166288.25</v>
      </c>
      <c r="M238" s="103"/>
      <c r="N238" s="103"/>
      <c r="O238" s="104"/>
      <c r="BG238" s="88"/>
      <c r="BH238" s="89"/>
      <c r="BI238" s="96"/>
      <c r="BJ238" s="80"/>
      <c r="BK238" s="118"/>
      <c r="BL238" s="80"/>
    </row>
    <row r="239" spans="1:64" s="66" customFormat="1" ht="22.5" x14ac:dyDescent="0.25">
      <c r="A239" s="105"/>
      <c r="B239" s="106" t="s">
        <v>170</v>
      </c>
      <c r="C239" s="141" t="s">
        <v>171</v>
      </c>
      <c r="D239" s="141"/>
      <c r="E239" s="141"/>
      <c r="F239" s="107" t="s">
        <v>60</v>
      </c>
      <c r="G239" s="100" t="s">
        <v>366</v>
      </c>
      <c r="H239" s="108">
        <v>2.44</v>
      </c>
      <c r="I239" s="108"/>
      <c r="J239" s="108">
        <v>2.44</v>
      </c>
      <c r="K239" s="109"/>
      <c r="L239" s="108">
        <v>5.83</v>
      </c>
      <c r="M239" s="108"/>
      <c r="N239" s="108"/>
      <c r="O239" s="110">
        <v>5.83</v>
      </c>
      <c r="BG239" s="88"/>
      <c r="BH239" s="89"/>
      <c r="BI239" s="96"/>
      <c r="BJ239" s="80" t="s">
        <v>171</v>
      </c>
      <c r="BK239" s="118"/>
      <c r="BL239" s="80"/>
    </row>
    <row r="240" spans="1:64" s="66" customFormat="1" ht="22.5" x14ac:dyDescent="0.25">
      <c r="A240" s="111" t="s">
        <v>138</v>
      </c>
      <c r="B240" s="112" t="s">
        <v>367</v>
      </c>
      <c r="C240" s="140" t="s">
        <v>368</v>
      </c>
      <c r="D240" s="140"/>
      <c r="E240" s="140"/>
      <c r="F240" s="113" t="s">
        <v>295</v>
      </c>
      <c r="G240" s="114" t="s">
        <v>369</v>
      </c>
      <c r="H240" s="115">
        <v>0</v>
      </c>
      <c r="I240" s="115"/>
      <c r="J240" s="115">
        <v>0</v>
      </c>
      <c r="K240" s="116"/>
      <c r="L240" s="115">
        <v>0</v>
      </c>
      <c r="M240" s="115"/>
      <c r="N240" s="115"/>
      <c r="O240" s="117">
        <v>0</v>
      </c>
      <c r="BG240" s="88"/>
      <c r="BH240" s="89"/>
      <c r="BI240" s="96"/>
      <c r="BJ240" s="80"/>
      <c r="BK240" s="118" t="s">
        <v>368</v>
      </c>
      <c r="BL240" s="80"/>
    </row>
    <row r="241" spans="1:66" s="66" customFormat="1" ht="34.5" x14ac:dyDescent="0.25">
      <c r="A241" s="105" t="s">
        <v>75</v>
      </c>
      <c r="B241" s="106" t="s">
        <v>370</v>
      </c>
      <c r="C241" s="141" t="s">
        <v>371</v>
      </c>
      <c r="D241" s="141"/>
      <c r="E241" s="141"/>
      <c r="F241" s="107" t="s">
        <v>295</v>
      </c>
      <c r="G241" s="100" t="s">
        <v>369</v>
      </c>
      <c r="H241" s="108">
        <v>131.69999999999999</v>
      </c>
      <c r="I241" s="108"/>
      <c r="J241" s="108">
        <v>131.69999999999999</v>
      </c>
      <c r="K241" s="109"/>
      <c r="L241" s="108">
        <v>15343.05</v>
      </c>
      <c r="M241" s="108"/>
      <c r="N241" s="108"/>
      <c r="O241" s="110">
        <v>15343.05</v>
      </c>
      <c r="BG241" s="88"/>
      <c r="BH241" s="89"/>
      <c r="BI241" s="96"/>
      <c r="BJ241" s="80"/>
      <c r="BK241" s="118"/>
      <c r="BL241" s="80" t="s">
        <v>371</v>
      </c>
    </row>
    <row r="242" spans="1:66" s="66" customFormat="1" ht="15" x14ac:dyDescent="0.25">
      <c r="A242" s="142" t="s">
        <v>372</v>
      </c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4"/>
      <c r="BG242" s="88"/>
      <c r="BH242" s="89" t="s">
        <v>372</v>
      </c>
      <c r="BI242" s="96"/>
      <c r="BJ242" s="80"/>
      <c r="BK242" s="118"/>
      <c r="BL242" s="80"/>
    </row>
    <row r="243" spans="1:66" s="66" customFormat="1" ht="180" x14ac:dyDescent="0.25">
      <c r="A243" s="90" t="s">
        <v>373</v>
      </c>
      <c r="B243" s="91" t="s">
        <v>374</v>
      </c>
      <c r="C243" s="139" t="s">
        <v>375</v>
      </c>
      <c r="D243" s="139"/>
      <c r="E243" s="139"/>
      <c r="F243" s="90" t="s">
        <v>164</v>
      </c>
      <c r="G243" s="92">
        <v>2.714</v>
      </c>
      <c r="H243" s="93" t="s">
        <v>376</v>
      </c>
      <c r="I243" s="93"/>
      <c r="J243" s="93"/>
      <c r="K243" s="94" t="s">
        <v>38</v>
      </c>
      <c r="L243" s="93">
        <v>76920.53</v>
      </c>
      <c r="M243" s="93">
        <v>76920.53</v>
      </c>
      <c r="N243" s="95"/>
      <c r="O243" s="93"/>
      <c r="BG243" s="88"/>
      <c r="BH243" s="89"/>
      <c r="BI243" s="96" t="s">
        <v>375</v>
      </c>
      <c r="BJ243" s="80"/>
      <c r="BK243" s="118"/>
      <c r="BL243" s="80"/>
    </row>
    <row r="244" spans="1:66" s="66" customFormat="1" ht="15" x14ac:dyDescent="0.25">
      <c r="A244" s="97"/>
      <c r="B244" s="98"/>
      <c r="C244" s="98"/>
      <c r="D244" s="98"/>
      <c r="E244" s="99" t="s">
        <v>377</v>
      </c>
      <c r="F244" s="99"/>
      <c r="G244" s="100"/>
      <c r="H244" s="101"/>
      <c r="I244" s="72"/>
      <c r="J244" s="72"/>
      <c r="K244" s="72"/>
      <c r="L244" s="102">
        <v>68459.27</v>
      </c>
      <c r="M244" s="103"/>
      <c r="N244" s="103"/>
      <c r="O244" s="104"/>
      <c r="BG244" s="88"/>
      <c r="BH244" s="89"/>
      <c r="BI244" s="96"/>
      <c r="BJ244" s="80"/>
      <c r="BK244" s="118"/>
      <c r="BL244" s="80"/>
    </row>
    <row r="245" spans="1:66" s="66" customFormat="1" ht="15" x14ac:dyDescent="0.25">
      <c r="A245" s="97"/>
      <c r="B245" s="98"/>
      <c r="C245" s="98"/>
      <c r="D245" s="98"/>
      <c r="E245" s="99" t="s">
        <v>378</v>
      </c>
      <c r="F245" s="99"/>
      <c r="G245" s="100"/>
      <c r="H245" s="101"/>
      <c r="I245" s="72"/>
      <c r="J245" s="72"/>
      <c r="K245" s="72"/>
      <c r="L245" s="102">
        <v>30768.21</v>
      </c>
      <c r="M245" s="103"/>
      <c r="N245" s="103"/>
      <c r="O245" s="104"/>
      <c r="BG245" s="88"/>
      <c r="BH245" s="89"/>
      <c r="BI245" s="96"/>
      <c r="BJ245" s="80"/>
      <c r="BK245" s="118"/>
      <c r="BL245" s="80"/>
    </row>
    <row r="246" spans="1:66" s="66" customFormat="1" ht="15" x14ac:dyDescent="0.25">
      <c r="A246" s="97"/>
      <c r="B246" s="98"/>
      <c r="C246" s="98"/>
      <c r="D246" s="98"/>
      <c r="E246" s="99" t="s">
        <v>42</v>
      </c>
      <c r="F246" s="99"/>
      <c r="G246" s="100"/>
      <c r="H246" s="101"/>
      <c r="I246" s="72"/>
      <c r="J246" s="72"/>
      <c r="K246" s="72"/>
      <c r="L246" s="102">
        <v>176148.01</v>
      </c>
      <c r="M246" s="103"/>
      <c r="N246" s="103"/>
      <c r="O246" s="104"/>
      <c r="BG246" s="88"/>
      <c r="BH246" s="89"/>
      <c r="BI246" s="96"/>
      <c r="BJ246" s="80"/>
      <c r="BK246" s="118"/>
      <c r="BL246" s="80"/>
    </row>
    <row r="247" spans="1:66" s="66" customFormat="1" ht="180" x14ac:dyDescent="0.25">
      <c r="A247" s="90" t="s">
        <v>379</v>
      </c>
      <c r="B247" s="91" t="s">
        <v>303</v>
      </c>
      <c r="C247" s="139" t="s">
        <v>63</v>
      </c>
      <c r="D247" s="139"/>
      <c r="E247" s="139"/>
      <c r="F247" s="90" t="s">
        <v>60</v>
      </c>
      <c r="G247" s="120">
        <v>298.54000000000002</v>
      </c>
      <c r="H247" s="93">
        <v>59.99</v>
      </c>
      <c r="I247" s="93"/>
      <c r="J247" s="93">
        <v>59.99</v>
      </c>
      <c r="K247" s="94" t="s">
        <v>38</v>
      </c>
      <c r="L247" s="93">
        <v>158498.32</v>
      </c>
      <c r="M247" s="93"/>
      <c r="N247" s="95"/>
      <c r="O247" s="93">
        <v>158498.32</v>
      </c>
      <c r="BG247" s="88"/>
      <c r="BH247" s="89"/>
      <c r="BI247" s="96" t="s">
        <v>63</v>
      </c>
      <c r="BJ247" s="80"/>
      <c r="BK247" s="118"/>
      <c r="BL247" s="80"/>
    </row>
    <row r="248" spans="1:66" s="66" customFormat="1" ht="15" x14ac:dyDescent="0.25">
      <c r="A248" s="142" t="s">
        <v>380</v>
      </c>
      <c r="B248" s="143"/>
      <c r="C248" s="143"/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4"/>
      <c r="BG248" s="88"/>
      <c r="BH248" s="89" t="s">
        <v>380</v>
      </c>
      <c r="BI248" s="96"/>
      <c r="BJ248" s="80"/>
      <c r="BK248" s="118"/>
      <c r="BL248" s="80"/>
    </row>
    <row r="249" spans="1:66" s="66" customFormat="1" ht="180" x14ac:dyDescent="0.25">
      <c r="A249" s="90" t="s">
        <v>381</v>
      </c>
      <c r="B249" s="91" t="s">
        <v>222</v>
      </c>
      <c r="C249" s="139" t="s">
        <v>223</v>
      </c>
      <c r="D249" s="139"/>
      <c r="E249" s="139"/>
      <c r="F249" s="90" t="s">
        <v>164</v>
      </c>
      <c r="G249" s="92">
        <v>0.504</v>
      </c>
      <c r="H249" s="93" t="s">
        <v>224</v>
      </c>
      <c r="I249" s="93"/>
      <c r="J249" s="93"/>
      <c r="K249" s="94" t="s">
        <v>38</v>
      </c>
      <c r="L249" s="93">
        <v>15688.66</v>
      </c>
      <c r="M249" s="93">
        <v>15688.66</v>
      </c>
      <c r="N249" s="95"/>
      <c r="O249" s="93"/>
      <c r="BG249" s="88"/>
      <c r="BH249" s="89"/>
      <c r="BI249" s="96" t="s">
        <v>223</v>
      </c>
      <c r="BJ249" s="80"/>
      <c r="BK249" s="118"/>
      <c r="BL249" s="80"/>
    </row>
    <row r="250" spans="1:66" s="66" customFormat="1" ht="15" x14ac:dyDescent="0.25">
      <c r="A250" s="97"/>
      <c r="B250" s="98"/>
      <c r="C250" s="98"/>
      <c r="D250" s="98"/>
      <c r="E250" s="99" t="s">
        <v>382</v>
      </c>
      <c r="F250" s="99"/>
      <c r="G250" s="100"/>
      <c r="H250" s="101"/>
      <c r="I250" s="72"/>
      <c r="J250" s="72"/>
      <c r="K250" s="72"/>
      <c r="L250" s="102">
        <v>13962.91</v>
      </c>
      <c r="M250" s="103"/>
      <c r="N250" s="103"/>
      <c r="O250" s="104"/>
      <c r="BG250" s="88"/>
      <c r="BH250" s="89"/>
      <c r="BI250" s="96"/>
      <c r="BJ250" s="80"/>
      <c r="BK250" s="118"/>
      <c r="BL250" s="80"/>
    </row>
    <row r="251" spans="1:66" s="66" customFormat="1" ht="15" x14ac:dyDescent="0.25">
      <c r="A251" s="97"/>
      <c r="B251" s="98"/>
      <c r="C251" s="98"/>
      <c r="D251" s="98"/>
      <c r="E251" s="99" t="s">
        <v>383</v>
      </c>
      <c r="F251" s="99"/>
      <c r="G251" s="100"/>
      <c r="H251" s="101"/>
      <c r="I251" s="72"/>
      <c r="J251" s="72"/>
      <c r="K251" s="72"/>
      <c r="L251" s="102">
        <v>6275.46</v>
      </c>
      <c r="M251" s="103"/>
      <c r="N251" s="103"/>
      <c r="O251" s="104"/>
      <c r="BG251" s="88"/>
      <c r="BH251" s="89"/>
      <c r="BI251" s="96"/>
      <c r="BJ251" s="80"/>
      <c r="BK251" s="118"/>
      <c r="BL251" s="80"/>
    </row>
    <row r="252" spans="1:66" s="66" customFormat="1" ht="15" x14ac:dyDescent="0.25">
      <c r="A252" s="97"/>
      <c r="B252" s="98"/>
      <c r="C252" s="98"/>
      <c r="D252" s="98"/>
      <c r="E252" s="99" t="s">
        <v>42</v>
      </c>
      <c r="F252" s="99"/>
      <c r="G252" s="100"/>
      <c r="H252" s="101"/>
      <c r="I252" s="72"/>
      <c r="J252" s="72"/>
      <c r="K252" s="72"/>
      <c r="L252" s="102">
        <v>35927.03</v>
      </c>
      <c r="M252" s="103"/>
      <c r="N252" s="103"/>
      <c r="O252" s="104"/>
      <c r="BG252" s="88"/>
      <c r="BH252" s="89"/>
      <c r="BI252" s="96"/>
      <c r="BJ252" s="80"/>
      <c r="BK252" s="118"/>
      <c r="BL252" s="80"/>
    </row>
    <row r="253" spans="1:66" s="66" customFormat="1" ht="180" x14ac:dyDescent="0.25">
      <c r="A253" s="90" t="s">
        <v>384</v>
      </c>
      <c r="B253" s="91" t="s">
        <v>156</v>
      </c>
      <c r="C253" s="139" t="s">
        <v>157</v>
      </c>
      <c r="D253" s="139"/>
      <c r="E253" s="139"/>
      <c r="F253" s="90" t="s">
        <v>60</v>
      </c>
      <c r="G253" s="92">
        <v>63.503999999999998</v>
      </c>
      <c r="H253" s="93">
        <v>108.4</v>
      </c>
      <c r="I253" s="93"/>
      <c r="J253" s="93">
        <v>108.4</v>
      </c>
      <c r="K253" s="94" t="s">
        <v>38</v>
      </c>
      <c r="L253" s="93">
        <v>60921.93</v>
      </c>
      <c r="M253" s="93"/>
      <c r="N253" s="95"/>
      <c r="O253" s="93">
        <v>60921.93</v>
      </c>
      <c r="BG253" s="88"/>
      <c r="BH253" s="89"/>
      <c r="BI253" s="96" t="s">
        <v>157</v>
      </c>
      <c r="BJ253" s="80"/>
      <c r="BK253" s="118"/>
      <c r="BL253" s="80"/>
    </row>
    <row r="254" spans="1:66" s="66" customFormat="1" ht="22.5" x14ac:dyDescent="0.25">
      <c r="A254" s="136" t="s">
        <v>385</v>
      </c>
      <c r="B254" s="137"/>
      <c r="C254" s="137"/>
      <c r="D254" s="137"/>
      <c r="E254" s="137"/>
      <c r="F254" s="137"/>
      <c r="G254" s="137"/>
      <c r="H254" s="137"/>
      <c r="I254" s="137"/>
      <c r="J254" s="137"/>
      <c r="K254" s="138"/>
      <c r="L254" s="93">
        <v>27286383.210000001</v>
      </c>
      <c r="M254" s="93">
        <v>7105585.6200000001</v>
      </c>
      <c r="N254" s="93" t="s">
        <v>386</v>
      </c>
      <c r="O254" s="93">
        <v>12030799.01</v>
      </c>
      <c r="BM254" s="96" t="s">
        <v>385</v>
      </c>
    </row>
    <row r="255" spans="1:66" s="66" customFormat="1" ht="15" x14ac:dyDescent="0.25">
      <c r="A255" s="136" t="s">
        <v>387</v>
      </c>
      <c r="B255" s="137"/>
      <c r="C255" s="137"/>
      <c r="D255" s="137"/>
      <c r="E255" s="137"/>
      <c r="F255" s="137"/>
      <c r="G255" s="137"/>
      <c r="H255" s="137"/>
      <c r="I255" s="137"/>
      <c r="J255" s="137"/>
      <c r="K255" s="138"/>
      <c r="L255" s="93">
        <v>10511047.039999999</v>
      </c>
      <c r="M255" s="93"/>
      <c r="N255" s="93"/>
      <c r="O255" s="93"/>
      <c r="BM255" s="96" t="s">
        <v>387</v>
      </c>
    </row>
    <row r="256" spans="1:66" s="66" customFormat="1" ht="15" x14ac:dyDescent="0.25">
      <c r="A256" s="133" t="s">
        <v>388</v>
      </c>
      <c r="B256" s="134"/>
      <c r="C256" s="134"/>
      <c r="D256" s="134"/>
      <c r="E256" s="134"/>
      <c r="F256" s="134"/>
      <c r="G256" s="134"/>
      <c r="H256" s="134"/>
      <c r="I256" s="134"/>
      <c r="J256" s="134"/>
      <c r="K256" s="135"/>
      <c r="L256" s="123"/>
      <c r="M256" s="123"/>
      <c r="N256" s="123"/>
      <c r="O256" s="123"/>
      <c r="BM256" s="96"/>
      <c r="BN256" s="124" t="s">
        <v>388</v>
      </c>
    </row>
    <row r="257" spans="1:66" s="66" customFormat="1" ht="15" x14ac:dyDescent="0.25">
      <c r="A257" s="133" t="s">
        <v>389</v>
      </c>
      <c r="B257" s="134"/>
      <c r="C257" s="134"/>
      <c r="D257" s="134"/>
      <c r="E257" s="134"/>
      <c r="F257" s="134"/>
      <c r="G257" s="134"/>
      <c r="H257" s="134"/>
      <c r="I257" s="134"/>
      <c r="J257" s="134"/>
      <c r="K257" s="135"/>
      <c r="L257" s="123">
        <v>546527.54</v>
      </c>
      <c r="M257" s="123"/>
      <c r="N257" s="123"/>
      <c r="O257" s="123"/>
      <c r="BM257" s="96"/>
      <c r="BN257" s="124" t="s">
        <v>389</v>
      </c>
    </row>
    <row r="258" spans="1:66" s="66" customFormat="1" ht="15" x14ac:dyDescent="0.25">
      <c r="A258" s="133" t="s">
        <v>390</v>
      </c>
      <c r="B258" s="134"/>
      <c r="C258" s="134"/>
      <c r="D258" s="134"/>
      <c r="E258" s="134"/>
      <c r="F258" s="134"/>
      <c r="G258" s="134"/>
      <c r="H258" s="134"/>
      <c r="I258" s="134"/>
      <c r="J258" s="134"/>
      <c r="K258" s="135"/>
      <c r="L258" s="123">
        <v>5215.1499999999996</v>
      </c>
      <c r="M258" s="123"/>
      <c r="N258" s="123"/>
      <c r="O258" s="123"/>
      <c r="BM258" s="96"/>
      <c r="BN258" s="124" t="s">
        <v>390</v>
      </c>
    </row>
    <row r="259" spans="1:66" s="66" customFormat="1" ht="15" x14ac:dyDescent="0.25">
      <c r="A259" s="133" t="s">
        <v>391</v>
      </c>
      <c r="B259" s="134"/>
      <c r="C259" s="134"/>
      <c r="D259" s="134"/>
      <c r="E259" s="134"/>
      <c r="F259" s="134"/>
      <c r="G259" s="134"/>
      <c r="H259" s="134"/>
      <c r="I259" s="134"/>
      <c r="J259" s="134"/>
      <c r="K259" s="135"/>
      <c r="L259" s="123">
        <v>41854.39</v>
      </c>
      <c r="M259" s="123"/>
      <c r="N259" s="123"/>
      <c r="O259" s="123"/>
      <c r="BM259" s="96"/>
      <c r="BN259" s="124" t="s">
        <v>391</v>
      </c>
    </row>
    <row r="260" spans="1:66" s="66" customFormat="1" ht="15" x14ac:dyDescent="0.25">
      <c r="A260" s="133" t="s">
        <v>392</v>
      </c>
      <c r="B260" s="134"/>
      <c r="C260" s="134"/>
      <c r="D260" s="134"/>
      <c r="E260" s="134"/>
      <c r="F260" s="134"/>
      <c r="G260" s="134"/>
      <c r="H260" s="134"/>
      <c r="I260" s="134"/>
      <c r="J260" s="134"/>
      <c r="K260" s="135"/>
      <c r="L260" s="123">
        <v>870023.36</v>
      </c>
      <c r="M260" s="123"/>
      <c r="N260" s="123"/>
      <c r="O260" s="123"/>
      <c r="BM260" s="96"/>
      <c r="BN260" s="124" t="s">
        <v>392</v>
      </c>
    </row>
    <row r="261" spans="1:66" s="66" customFormat="1" ht="15" x14ac:dyDescent="0.25">
      <c r="A261" s="133" t="s">
        <v>393</v>
      </c>
      <c r="B261" s="134"/>
      <c r="C261" s="134"/>
      <c r="D261" s="134"/>
      <c r="E261" s="134"/>
      <c r="F261" s="134"/>
      <c r="G261" s="134"/>
      <c r="H261" s="134"/>
      <c r="I261" s="134"/>
      <c r="J261" s="134"/>
      <c r="K261" s="135"/>
      <c r="L261" s="123">
        <v>42871.07</v>
      </c>
      <c r="M261" s="123"/>
      <c r="N261" s="123"/>
      <c r="O261" s="123"/>
      <c r="BM261" s="96"/>
      <c r="BN261" s="124" t="s">
        <v>393</v>
      </c>
    </row>
    <row r="262" spans="1:66" s="66" customFormat="1" ht="15" x14ac:dyDescent="0.25">
      <c r="A262" s="133" t="s">
        <v>394</v>
      </c>
      <c r="B262" s="134"/>
      <c r="C262" s="134"/>
      <c r="D262" s="134"/>
      <c r="E262" s="134"/>
      <c r="F262" s="134"/>
      <c r="G262" s="134"/>
      <c r="H262" s="134"/>
      <c r="I262" s="134"/>
      <c r="J262" s="134"/>
      <c r="K262" s="135"/>
      <c r="L262" s="123">
        <v>9004555.5299999993</v>
      </c>
      <c r="M262" s="123"/>
      <c r="N262" s="123"/>
      <c r="O262" s="123"/>
      <c r="BM262" s="96"/>
      <c r="BN262" s="124" t="s">
        <v>394</v>
      </c>
    </row>
    <row r="263" spans="1:66" s="66" customFormat="1" ht="15" x14ac:dyDescent="0.25">
      <c r="A263" s="136" t="s">
        <v>395</v>
      </c>
      <c r="B263" s="137"/>
      <c r="C263" s="137"/>
      <c r="D263" s="137"/>
      <c r="E263" s="137"/>
      <c r="F263" s="137"/>
      <c r="G263" s="137"/>
      <c r="H263" s="137"/>
      <c r="I263" s="137"/>
      <c r="J263" s="137"/>
      <c r="K263" s="138"/>
      <c r="L263" s="93">
        <v>6858129.2699999996</v>
      </c>
      <c r="M263" s="93"/>
      <c r="N263" s="93"/>
      <c r="O263" s="93"/>
      <c r="BM263" s="96" t="s">
        <v>395</v>
      </c>
    </row>
    <row r="264" spans="1:66" s="66" customFormat="1" ht="15" x14ac:dyDescent="0.25">
      <c r="A264" s="133" t="s">
        <v>388</v>
      </c>
      <c r="B264" s="134"/>
      <c r="C264" s="134"/>
      <c r="D264" s="134"/>
      <c r="E264" s="134"/>
      <c r="F264" s="134"/>
      <c r="G264" s="134"/>
      <c r="H264" s="134"/>
      <c r="I264" s="134"/>
      <c r="J264" s="134"/>
      <c r="K264" s="135"/>
      <c r="L264" s="123"/>
      <c r="M264" s="123"/>
      <c r="N264" s="123"/>
      <c r="O264" s="123"/>
      <c r="BM264" s="96"/>
      <c r="BN264" s="124" t="s">
        <v>388</v>
      </c>
    </row>
    <row r="265" spans="1:66" s="66" customFormat="1" ht="15" x14ac:dyDescent="0.25">
      <c r="A265" s="133" t="s">
        <v>396</v>
      </c>
      <c r="B265" s="134"/>
      <c r="C265" s="134"/>
      <c r="D265" s="134"/>
      <c r="E265" s="134"/>
      <c r="F265" s="134"/>
      <c r="G265" s="134"/>
      <c r="H265" s="134"/>
      <c r="I265" s="134"/>
      <c r="J265" s="134"/>
      <c r="K265" s="135"/>
      <c r="L265" s="123">
        <v>245630.36</v>
      </c>
      <c r="M265" s="123"/>
      <c r="N265" s="123"/>
      <c r="O265" s="123"/>
      <c r="BM265" s="96"/>
      <c r="BN265" s="124" t="s">
        <v>396</v>
      </c>
    </row>
    <row r="266" spans="1:66" s="66" customFormat="1" ht="15" x14ac:dyDescent="0.25">
      <c r="A266" s="133" t="s">
        <v>397</v>
      </c>
      <c r="B266" s="134"/>
      <c r="C266" s="134"/>
      <c r="D266" s="134"/>
      <c r="E266" s="134"/>
      <c r="F266" s="134"/>
      <c r="G266" s="134"/>
      <c r="H266" s="134"/>
      <c r="I266" s="134"/>
      <c r="J266" s="134"/>
      <c r="K266" s="135"/>
      <c r="L266" s="123">
        <v>2607.5700000000002</v>
      </c>
      <c r="M266" s="123"/>
      <c r="N266" s="123"/>
      <c r="O266" s="123"/>
      <c r="BM266" s="96"/>
      <c r="BN266" s="124" t="s">
        <v>397</v>
      </c>
    </row>
    <row r="267" spans="1:66" s="66" customFormat="1" ht="15" x14ac:dyDescent="0.25">
      <c r="A267" s="133" t="s">
        <v>398</v>
      </c>
      <c r="B267" s="134"/>
      <c r="C267" s="134"/>
      <c r="D267" s="134"/>
      <c r="E267" s="134"/>
      <c r="F267" s="134"/>
      <c r="G267" s="134"/>
      <c r="H267" s="134"/>
      <c r="I267" s="134"/>
      <c r="J267" s="134"/>
      <c r="K267" s="135"/>
      <c r="L267" s="123">
        <v>23799.56</v>
      </c>
      <c r="M267" s="123"/>
      <c r="N267" s="123"/>
      <c r="O267" s="123"/>
      <c r="BM267" s="96"/>
      <c r="BN267" s="124" t="s">
        <v>398</v>
      </c>
    </row>
    <row r="268" spans="1:66" s="66" customFormat="1" ht="15" x14ac:dyDescent="0.25">
      <c r="A268" s="133" t="s">
        <v>399</v>
      </c>
      <c r="B268" s="134"/>
      <c r="C268" s="134"/>
      <c r="D268" s="134"/>
      <c r="E268" s="134"/>
      <c r="F268" s="134"/>
      <c r="G268" s="134"/>
      <c r="H268" s="134"/>
      <c r="I268" s="134"/>
      <c r="J268" s="134"/>
      <c r="K268" s="135"/>
      <c r="L268" s="123">
        <v>577379.14</v>
      </c>
      <c r="M268" s="123"/>
      <c r="N268" s="123"/>
      <c r="O268" s="123"/>
      <c r="BM268" s="96"/>
      <c r="BN268" s="124" t="s">
        <v>399</v>
      </c>
    </row>
    <row r="269" spans="1:66" s="66" customFormat="1" ht="15" x14ac:dyDescent="0.25">
      <c r="A269" s="133" t="s">
        <v>400</v>
      </c>
      <c r="B269" s="134"/>
      <c r="C269" s="134"/>
      <c r="D269" s="134"/>
      <c r="E269" s="134"/>
      <c r="F269" s="134"/>
      <c r="G269" s="134"/>
      <c r="H269" s="134"/>
      <c r="I269" s="134"/>
      <c r="J269" s="134"/>
      <c r="K269" s="135"/>
      <c r="L269" s="123">
        <v>27115.040000000001</v>
      </c>
      <c r="M269" s="123"/>
      <c r="N269" s="123"/>
      <c r="O269" s="123"/>
      <c r="BM269" s="96"/>
      <c r="BN269" s="124" t="s">
        <v>400</v>
      </c>
    </row>
    <row r="270" spans="1:66" s="66" customFormat="1" ht="15" x14ac:dyDescent="0.25">
      <c r="A270" s="133" t="s">
        <v>401</v>
      </c>
      <c r="B270" s="134"/>
      <c r="C270" s="134"/>
      <c r="D270" s="134"/>
      <c r="E270" s="134"/>
      <c r="F270" s="134"/>
      <c r="G270" s="134"/>
      <c r="H270" s="134"/>
      <c r="I270" s="134"/>
      <c r="J270" s="134"/>
      <c r="K270" s="135"/>
      <c r="L270" s="123">
        <v>5981597.5999999996</v>
      </c>
      <c r="M270" s="123"/>
      <c r="N270" s="123"/>
      <c r="O270" s="123"/>
      <c r="BM270" s="96"/>
      <c r="BN270" s="124" t="s">
        <v>401</v>
      </c>
    </row>
    <row r="271" spans="1:66" s="66" customFormat="1" ht="15" x14ac:dyDescent="0.25">
      <c r="A271" s="136" t="s">
        <v>402</v>
      </c>
      <c r="B271" s="137"/>
      <c r="C271" s="137"/>
      <c r="D271" s="137"/>
      <c r="E271" s="137"/>
      <c r="F271" s="137"/>
      <c r="G271" s="137"/>
      <c r="H271" s="137"/>
      <c r="I271" s="137"/>
      <c r="J271" s="137"/>
      <c r="K271" s="138"/>
      <c r="L271" s="93"/>
      <c r="M271" s="93"/>
      <c r="N271" s="93"/>
      <c r="O271" s="93"/>
      <c r="BM271" s="96" t="s">
        <v>402</v>
      </c>
    </row>
    <row r="272" spans="1:66" s="66" customFormat="1" ht="15" x14ac:dyDescent="0.25">
      <c r="A272" s="133" t="s">
        <v>403</v>
      </c>
      <c r="B272" s="134"/>
      <c r="C272" s="134"/>
      <c r="D272" s="134"/>
      <c r="E272" s="134"/>
      <c r="F272" s="134"/>
      <c r="G272" s="134"/>
      <c r="H272" s="134"/>
      <c r="I272" s="134"/>
      <c r="J272" s="134"/>
      <c r="K272" s="135"/>
      <c r="L272" s="123"/>
      <c r="M272" s="123"/>
      <c r="N272" s="123"/>
      <c r="O272" s="123"/>
      <c r="BM272" s="96"/>
      <c r="BN272" s="124" t="s">
        <v>403</v>
      </c>
    </row>
    <row r="273" spans="1:66" s="66" customFormat="1" ht="22.5" x14ac:dyDescent="0.25">
      <c r="A273" s="133" t="s">
        <v>404</v>
      </c>
      <c r="B273" s="134"/>
      <c r="C273" s="134"/>
      <c r="D273" s="134"/>
      <c r="E273" s="134"/>
      <c r="F273" s="134"/>
      <c r="G273" s="134"/>
      <c r="H273" s="134"/>
      <c r="I273" s="134"/>
      <c r="J273" s="134"/>
      <c r="K273" s="135"/>
      <c r="L273" s="123">
        <v>18665044.129999999</v>
      </c>
      <c r="M273" s="123">
        <v>5646469.6600000001</v>
      </c>
      <c r="N273" s="123" t="s">
        <v>405</v>
      </c>
      <c r="O273" s="123">
        <v>10305874.6</v>
      </c>
      <c r="BM273" s="96"/>
      <c r="BN273" s="124" t="s">
        <v>404</v>
      </c>
    </row>
    <row r="274" spans="1:66" s="66" customFormat="1" ht="15" x14ac:dyDescent="0.25">
      <c r="A274" s="133" t="s">
        <v>406</v>
      </c>
      <c r="B274" s="134"/>
      <c r="C274" s="134"/>
      <c r="D274" s="134"/>
      <c r="E274" s="134"/>
      <c r="F274" s="134"/>
      <c r="G274" s="134"/>
      <c r="H274" s="134"/>
      <c r="I274" s="134"/>
      <c r="J274" s="134"/>
      <c r="K274" s="135"/>
      <c r="L274" s="123">
        <v>9004555.5299999993</v>
      </c>
      <c r="M274" s="123"/>
      <c r="N274" s="123"/>
      <c r="O274" s="123"/>
      <c r="BM274" s="96"/>
      <c r="BN274" s="124" t="s">
        <v>406</v>
      </c>
    </row>
    <row r="275" spans="1:66" s="66" customFormat="1" ht="15" x14ac:dyDescent="0.25">
      <c r="A275" s="133" t="s">
        <v>407</v>
      </c>
      <c r="B275" s="134"/>
      <c r="C275" s="134"/>
      <c r="D275" s="134"/>
      <c r="E275" s="134"/>
      <c r="F275" s="134"/>
      <c r="G275" s="134"/>
      <c r="H275" s="134"/>
      <c r="I275" s="134"/>
      <c r="J275" s="134"/>
      <c r="K275" s="135"/>
      <c r="L275" s="123">
        <v>5981597.5999999996</v>
      </c>
      <c r="M275" s="123"/>
      <c r="N275" s="123"/>
      <c r="O275" s="123"/>
      <c r="BM275" s="96"/>
      <c r="BN275" s="124" t="s">
        <v>407</v>
      </c>
    </row>
    <row r="276" spans="1:66" s="66" customFormat="1" ht="15" x14ac:dyDescent="0.25">
      <c r="A276" s="133" t="s">
        <v>408</v>
      </c>
      <c r="B276" s="134"/>
      <c r="C276" s="134"/>
      <c r="D276" s="134"/>
      <c r="E276" s="134"/>
      <c r="F276" s="134"/>
      <c r="G276" s="134"/>
      <c r="H276" s="134"/>
      <c r="I276" s="134"/>
      <c r="J276" s="134"/>
      <c r="K276" s="135"/>
      <c r="L276" s="123">
        <v>33651197.259999998</v>
      </c>
      <c r="M276" s="123"/>
      <c r="N276" s="123"/>
      <c r="O276" s="123"/>
      <c r="BM276" s="96"/>
      <c r="BN276" s="124" t="s">
        <v>408</v>
      </c>
    </row>
    <row r="277" spans="1:66" s="66" customFormat="1" ht="15" x14ac:dyDescent="0.25">
      <c r="A277" s="133" t="s">
        <v>409</v>
      </c>
      <c r="B277" s="134"/>
      <c r="C277" s="134"/>
      <c r="D277" s="134"/>
      <c r="E277" s="134"/>
      <c r="F277" s="134"/>
      <c r="G277" s="134"/>
      <c r="H277" s="134"/>
      <c r="I277" s="134"/>
      <c r="J277" s="134"/>
      <c r="K277" s="135"/>
      <c r="L277" s="123"/>
      <c r="M277" s="123"/>
      <c r="N277" s="123"/>
      <c r="O277" s="123"/>
      <c r="BM277" s="96"/>
      <c r="BN277" s="124" t="s">
        <v>409</v>
      </c>
    </row>
    <row r="278" spans="1:66" s="66" customFormat="1" ht="22.5" x14ac:dyDescent="0.25">
      <c r="A278" s="133" t="s">
        <v>410</v>
      </c>
      <c r="B278" s="134"/>
      <c r="C278" s="134"/>
      <c r="D278" s="134"/>
      <c r="E278" s="134"/>
      <c r="F278" s="134"/>
      <c r="G278" s="134"/>
      <c r="H278" s="134"/>
      <c r="I278" s="134"/>
      <c r="J278" s="134"/>
      <c r="K278" s="135"/>
      <c r="L278" s="123">
        <v>1745390.79</v>
      </c>
      <c r="M278" s="123">
        <v>780075.01</v>
      </c>
      <c r="N278" s="123" t="s">
        <v>411</v>
      </c>
      <c r="O278" s="123">
        <v>935663.65</v>
      </c>
      <c r="BM278" s="96"/>
      <c r="BN278" s="124" t="s">
        <v>410</v>
      </c>
    </row>
    <row r="279" spans="1:66" s="66" customFormat="1" ht="15" x14ac:dyDescent="0.25">
      <c r="A279" s="133" t="s">
        <v>412</v>
      </c>
      <c r="B279" s="134"/>
      <c r="C279" s="134"/>
      <c r="D279" s="134"/>
      <c r="E279" s="134"/>
      <c r="F279" s="134"/>
      <c r="G279" s="134"/>
      <c r="H279" s="134"/>
      <c r="I279" s="134"/>
      <c r="J279" s="134"/>
      <c r="K279" s="135"/>
      <c r="L279" s="123">
        <v>870023.36</v>
      </c>
      <c r="M279" s="123"/>
      <c r="N279" s="123"/>
      <c r="O279" s="123"/>
      <c r="BM279" s="96"/>
      <c r="BN279" s="124" t="s">
        <v>412</v>
      </c>
    </row>
    <row r="280" spans="1:66" s="66" customFormat="1" ht="15" x14ac:dyDescent="0.25">
      <c r="A280" s="133" t="s">
        <v>413</v>
      </c>
      <c r="B280" s="134"/>
      <c r="C280" s="134"/>
      <c r="D280" s="134"/>
      <c r="E280" s="134"/>
      <c r="F280" s="134"/>
      <c r="G280" s="134"/>
      <c r="H280" s="134"/>
      <c r="I280" s="134"/>
      <c r="J280" s="134"/>
      <c r="K280" s="135"/>
      <c r="L280" s="123">
        <v>577379.14</v>
      </c>
      <c r="M280" s="123"/>
      <c r="N280" s="123"/>
      <c r="O280" s="123"/>
      <c r="BM280" s="96"/>
      <c r="BN280" s="124" t="s">
        <v>413</v>
      </c>
    </row>
    <row r="281" spans="1:66" s="66" customFormat="1" ht="15" x14ac:dyDescent="0.25">
      <c r="A281" s="133" t="s">
        <v>408</v>
      </c>
      <c r="B281" s="134"/>
      <c r="C281" s="134"/>
      <c r="D281" s="134"/>
      <c r="E281" s="134"/>
      <c r="F281" s="134"/>
      <c r="G281" s="134"/>
      <c r="H281" s="134"/>
      <c r="I281" s="134"/>
      <c r="J281" s="134"/>
      <c r="K281" s="135"/>
      <c r="L281" s="123">
        <v>3192793.29</v>
      </c>
      <c r="M281" s="123"/>
      <c r="N281" s="123"/>
      <c r="O281" s="123"/>
      <c r="BM281" s="96"/>
      <c r="BN281" s="124" t="s">
        <v>408</v>
      </c>
    </row>
    <row r="282" spans="1:66" s="66" customFormat="1" ht="15" x14ac:dyDescent="0.25">
      <c r="A282" s="133" t="s">
        <v>414</v>
      </c>
      <c r="B282" s="134"/>
      <c r="C282" s="134"/>
      <c r="D282" s="134"/>
      <c r="E282" s="134"/>
      <c r="F282" s="134"/>
      <c r="G282" s="134"/>
      <c r="H282" s="134"/>
      <c r="I282" s="134"/>
      <c r="J282" s="134"/>
      <c r="K282" s="135"/>
      <c r="L282" s="123"/>
      <c r="M282" s="123"/>
      <c r="N282" s="123"/>
      <c r="O282" s="123"/>
      <c r="BM282" s="96"/>
      <c r="BN282" s="124" t="s">
        <v>414</v>
      </c>
    </row>
    <row r="283" spans="1:66" s="66" customFormat="1" ht="22.5" x14ac:dyDescent="0.25">
      <c r="A283" s="133" t="s">
        <v>415</v>
      </c>
      <c r="B283" s="134"/>
      <c r="C283" s="134"/>
      <c r="D283" s="134"/>
      <c r="E283" s="134"/>
      <c r="F283" s="134"/>
      <c r="G283" s="134"/>
      <c r="H283" s="134"/>
      <c r="I283" s="134"/>
      <c r="J283" s="134"/>
      <c r="K283" s="135"/>
      <c r="L283" s="123">
        <v>451435.41</v>
      </c>
      <c r="M283" s="123">
        <v>33304.18</v>
      </c>
      <c r="N283" s="123" t="s">
        <v>416</v>
      </c>
      <c r="O283" s="123">
        <v>402297.49</v>
      </c>
      <c r="BM283" s="96"/>
      <c r="BN283" s="124" t="s">
        <v>415</v>
      </c>
    </row>
    <row r="284" spans="1:66" s="66" customFormat="1" ht="15" x14ac:dyDescent="0.25">
      <c r="A284" s="133" t="s">
        <v>417</v>
      </c>
      <c r="B284" s="134"/>
      <c r="C284" s="134"/>
      <c r="D284" s="134"/>
      <c r="E284" s="134"/>
      <c r="F284" s="134"/>
      <c r="G284" s="134"/>
      <c r="H284" s="134"/>
      <c r="I284" s="134"/>
      <c r="J284" s="134"/>
      <c r="K284" s="135"/>
      <c r="L284" s="123">
        <v>41854.39</v>
      </c>
      <c r="M284" s="123"/>
      <c r="N284" s="123"/>
      <c r="O284" s="123"/>
      <c r="BM284" s="96"/>
      <c r="BN284" s="124" t="s">
        <v>417</v>
      </c>
    </row>
    <row r="285" spans="1:66" s="66" customFormat="1" ht="15" x14ac:dyDescent="0.25">
      <c r="A285" s="133" t="s">
        <v>418</v>
      </c>
      <c r="B285" s="134"/>
      <c r="C285" s="134"/>
      <c r="D285" s="134"/>
      <c r="E285" s="134"/>
      <c r="F285" s="134"/>
      <c r="G285" s="134"/>
      <c r="H285" s="134"/>
      <c r="I285" s="134"/>
      <c r="J285" s="134"/>
      <c r="K285" s="135"/>
      <c r="L285" s="123">
        <v>23799.56</v>
      </c>
      <c r="M285" s="123"/>
      <c r="N285" s="123"/>
      <c r="O285" s="123"/>
      <c r="BM285" s="96"/>
      <c r="BN285" s="124" t="s">
        <v>418</v>
      </c>
    </row>
    <row r="286" spans="1:66" s="66" customFormat="1" ht="15" x14ac:dyDescent="0.25">
      <c r="A286" s="133" t="s">
        <v>408</v>
      </c>
      <c r="B286" s="134"/>
      <c r="C286" s="134"/>
      <c r="D286" s="134"/>
      <c r="E286" s="134"/>
      <c r="F286" s="134"/>
      <c r="G286" s="134"/>
      <c r="H286" s="134"/>
      <c r="I286" s="134"/>
      <c r="J286" s="134"/>
      <c r="K286" s="135"/>
      <c r="L286" s="123">
        <v>517089.36</v>
      </c>
      <c r="M286" s="123"/>
      <c r="N286" s="123"/>
      <c r="O286" s="123"/>
      <c r="BM286" s="96"/>
      <c r="BN286" s="124" t="s">
        <v>408</v>
      </c>
    </row>
    <row r="287" spans="1:66" s="66" customFormat="1" ht="15" x14ac:dyDescent="0.25">
      <c r="A287" s="133" t="s">
        <v>419</v>
      </c>
      <c r="B287" s="134"/>
      <c r="C287" s="134"/>
      <c r="D287" s="134"/>
      <c r="E287" s="134"/>
      <c r="F287" s="134"/>
      <c r="G287" s="134"/>
      <c r="H287" s="134"/>
      <c r="I287" s="134"/>
      <c r="J287" s="134"/>
      <c r="K287" s="135"/>
      <c r="L287" s="123"/>
      <c r="M287" s="123"/>
      <c r="N287" s="123"/>
      <c r="O287" s="123"/>
      <c r="BM287" s="96"/>
      <c r="BN287" s="124" t="s">
        <v>419</v>
      </c>
    </row>
    <row r="288" spans="1:66" s="66" customFormat="1" ht="15" x14ac:dyDescent="0.25">
      <c r="A288" s="133" t="s">
        <v>420</v>
      </c>
      <c r="B288" s="134"/>
      <c r="C288" s="134"/>
      <c r="D288" s="134"/>
      <c r="E288" s="134"/>
      <c r="F288" s="134"/>
      <c r="G288" s="134"/>
      <c r="H288" s="134"/>
      <c r="I288" s="134"/>
      <c r="J288" s="134"/>
      <c r="K288" s="135"/>
      <c r="L288" s="123">
        <v>614075.89</v>
      </c>
      <c r="M288" s="123">
        <v>614075.89</v>
      </c>
      <c r="N288" s="123"/>
      <c r="O288" s="123"/>
      <c r="BM288" s="96"/>
      <c r="BN288" s="124" t="s">
        <v>420</v>
      </c>
    </row>
    <row r="289" spans="1:66" s="66" customFormat="1" ht="15" x14ac:dyDescent="0.25">
      <c r="A289" s="133" t="s">
        <v>421</v>
      </c>
      <c r="B289" s="134"/>
      <c r="C289" s="134"/>
      <c r="D289" s="134"/>
      <c r="E289" s="134"/>
      <c r="F289" s="134"/>
      <c r="G289" s="134"/>
      <c r="H289" s="134"/>
      <c r="I289" s="134"/>
      <c r="J289" s="134"/>
      <c r="K289" s="135"/>
      <c r="L289" s="123">
        <v>546527.54</v>
      </c>
      <c r="M289" s="123"/>
      <c r="N289" s="123"/>
      <c r="O289" s="123"/>
      <c r="BM289" s="96"/>
      <c r="BN289" s="124" t="s">
        <v>421</v>
      </c>
    </row>
    <row r="290" spans="1:66" s="66" customFormat="1" ht="15" x14ac:dyDescent="0.25">
      <c r="A290" s="133" t="s">
        <v>422</v>
      </c>
      <c r="B290" s="134"/>
      <c r="C290" s="134"/>
      <c r="D290" s="134"/>
      <c r="E290" s="134"/>
      <c r="F290" s="134"/>
      <c r="G290" s="134"/>
      <c r="H290" s="134"/>
      <c r="I290" s="134"/>
      <c r="J290" s="134"/>
      <c r="K290" s="135"/>
      <c r="L290" s="123">
        <v>245630.36</v>
      </c>
      <c r="M290" s="123"/>
      <c r="N290" s="123"/>
      <c r="O290" s="123"/>
      <c r="BM290" s="96"/>
      <c r="BN290" s="124" t="s">
        <v>422</v>
      </c>
    </row>
    <row r="291" spans="1:66" s="66" customFormat="1" ht="15" x14ac:dyDescent="0.25">
      <c r="A291" s="133" t="s">
        <v>408</v>
      </c>
      <c r="B291" s="134"/>
      <c r="C291" s="134"/>
      <c r="D291" s="134"/>
      <c r="E291" s="134"/>
      <c r="F291" s="134"/>
      <c r="G291" s="134"/>
      <c r="H291" s="134"/>
      <c r="I291" s="134"/>
      <c r="J291" s="134"/>
      <c r="K291" s="135"/>
      <c r="L291" s="123">
        <v>1406233.79</v>
      </c>
      <c r="M291" s="123"/>
      <c r="N291" s="123"/>
      <c r="O291" s="123"/>
      <c r="BM291" s="96"/>
      <c r="BN291" s="124" t="s">
        <v>408</v>
      </c>
    </row>
    <row r="292" spans="1:66" s="66" customFormat="1" ht="15" x14ac:dyDescent="0.25">
      <c r="A292" s="133" t="s">
        <v>423</v>
      </c>
      <c r="B292" s="134"/>
      <c r="C292" s="134"/>
      <c r="D292" s="134"/>
      <c r="E292" s="134"/>
      <c r="F292" s="134"/>
      <c r="G292" s="134"/>
      <c r="H292" s="134"/>
      <c r="I292" s="134"/>
      <c r="J292" s="134"/>
      <c r="K292" s="135"/>
      <c r="L292" s="123"/>
      <c r="M292" s="123"/>
      <c r="N292" s="123"/>
      <c r="O292" s="123"/>
      <c r="BM292" s="96"/>
      <c r="BN292" s="124" t="s">
        <v>423</v>
      </c>
    </row>
    <row r="293" spans="1:66" s="66" customFormat="1" ht="15" x14ac:dyDescent="0.25">
      <c r="A293" s="133" t="s">
        <v>424</v>
      </c>
      <c r="B293" s="134"/>
      <c r="C293" s="134"/>
      <c r="D293" s="134"/>
      <c r="E293" s="134"/>
      <c r="F293" s="134"/>
      <c r="G293" s="134"/>
      <c r="H293" s="134"/>
      <c r="I293" s="134"/>
      <c r="J293" s="134"/>
      <c r="K293" s="135"/>
      <c r="L293" s="123">
        <v>5364396.8600000003</v>
      </c>
      <c r="M293" s="123"/>
      <c r="N293" s="123">
        <v>5364396.8600000003</v>
      </c>
      <c r="O293" s="123"/>
      <c r="BM293" s="96"/>
      <c r="BN293" s="124" t="s">
        <v>424</v>
      </c>
    </row>
    <row r="294" spans="1:66" s="66" customFormat="1" ht="15" x14ac:dyDescent="0.25">
      <c r="A294" s="133" t="s">
        <v>425</v>
      </c>
      <c r="B294" s="134"/>
      <c r="C294" s="134"/>
      <c r="D294" s="134"/>
      <c r="E294" s="134"/>
      <c r="F294" s="134"/>
      <c r="G294" s="134"/>
      <c r="H294" s="134"/>
      <c r="I294" s="134"/>
      <c r="J294" s="134"/>
      <c r="K294" s="135"/>
      <c r="L294" s="123"/>
      <c r="M294" s="123"/>
      <c r="N294" s="123"/>
      <c r="O294" s="123"/>
      <c r="BM294" s="96"/>
      <c r="BN294" s="124" t="s">
        <v>425</v>
      </c>
    </row>
    <row r="295" spans="1:66" s="66" customFormat="1" ht="22.5" x14ac:dyDescent="0.25">
      <c r="A295" s="133" t="s">
        <v>426</v>
      </c>
      <c r="B295" s="134"/>
      <c r="C295" s="134"/>
      <c r="D295" s="134"/>
      <c r="E295" s="134"/>
      <c r="F295" s="134"/>
      <c r="G295" s="134"/>
      <c r="H295" s="134"/>
      <c r="I295" s="134"/>
      <c r="J295" s="134"/>
      <c r="K295" s="135"/>
      <c r="L295" s="123">
        <v>173895.99</v>
      </c>
      <c r="M295" s="123"/>
      <c r="N295" s="123" t="s">
        <v>427</v>
      </c>
      <c r="O295" s="123">
        <v>158498.32</v>
      </c>
      <c r="BM295" s="96"/>
      <c r="BN295" s="124" t="s">
        <v>426</v>
      </c>
    </row>
    <row r="296" spans="1:66" s="66" customFormat="1" ht="15" x14ac:dyDescent="0.25">
      <c r="A296" s="133" t="s">
        <v>428</v>
      </c>
      <c r="B296" s="134"/>
      <c r="C296" s="134"/>
      <c r="D296" s="134"/>
      <c r="E296" s="134"/>
      <c r="F296" s="134"/>
      <c r="G296" s="134"/>
      <c r="H296" s="134"/>
      <c r="I296" s="134"/>
      <c r="J296" s="134"/>
      <c r="K296" s="135"/>
      <c r="L296" s="123">
        <v>5215.1499999999996</v>
      </c>
      <c r="M296" s="123"/>
      <c r="N296" s="123"/>
      <c r="O296" s="123"/>
      <c r="BM296" s="96"/>
      <c r="BN296" s="124" t="s">
        <v>428</v>
      </c>
    </row>
    <row r="297" spans="1:66" s="66" customFormat="1" ht="15" x14ac:dyDescent="0.25">
      <c r="A297" s="133" t="s">
        <v>429</v>
      </c>
      <c r="B297" s="134"/>
      <c r="C297" s="134"/>
      <c r="D297" s="134"/>
      <c r="E297" s="134"/>
      <c r="F297" s="134"/>
      <c r="G297" s="134"/>
      <c r="H297" s="134"/>
      <c r="I297" s="134"/>
      <c r="J297" s="134"/>
      <c r="K297" s="135"/>
      <c r="L297" s="123">
        <v>2607.5700000000002</v>
      </c>
      <c r="M297" s="123"/>
      <c r="N297" s="123"/>
      <c r="O297" s="123"/>
      <c r="BM297" s="96"/>
      <c r="BN297" s="124" t="s">
        <v>429</v>
      </c>
    </row>
    <row r="298" spans="1:66" s="66" customFormat="1" ht="15" x14ac:dyDescent="0.25">
      <c r="A298" s="133" t="s">
        <v>408</v>
      </c>
      <c r="B298" s="134"/>
      <c r="C298" s="134"/>
      <c r="D298" s="134"/>
      <c r="E298" s="134"/>
      <c r="F298" s="134"/>
      <c r="G298" s="134"/>
      <c r="H298" s="134"/>
      <c r="I298" s="134"/>
      <c r="J298" s="134"/>
      <c r="K298" s="135"/>
      <c r="L298" s="123">
        <v>181718.71</v>
      </c>
      <c r="M298" s="123"/>
      <c r="N298" s="123"/>
      <c r="O298" s="123"/>
      <c r="BM298" s="96"/>
      <c r="BN298" s="124" t="s">
        <v>408</v>
      </c>
    </row>
    <row r="299" spans="1:66" s="66" customFormat="1" ht="15" x14ac:dyDescent="0.25">
      <c r="A299" s="133" t="s">
        <v>430</v>
      </c>
      <c r="B299" s="134"/>
      <c r="C299" s="134"/>
      <c r="D299" s="134"/>
      <c r="E299" s="134"/>
      <c r="F299" s="134"/>
      <c r="G299" s="134"/>
      <c r="H299" s="134"/>
      <c r="I299" s="134"/>
      <c r="J299" s="134"/>
      <c r="K299" s="135"/>
      <c r="L299" s="123"/>
      <c r="M299" s="123"/>
      <c r="N299" s="123"/>
      <c r="O299" s="123"/>
      <c r="BM299" s="96"/>
      <c r="BN299" s="124" t="s">
        <v>430</v>
      </c>
    </row>
    <row r="300" spans="1:66" s="66" customFormat="1" ht="22.5" x14ac:dyDescent="0.25">
      <c r="A300" s="133" t="s">
        <v>431</v>
      </c>
      <c r="B300" s="134"/>
      <c r="C300" s="134"/>
      <c r="D300" s="134"/>
      <c r="E300" s="134"/>
      <c r="F300" s="134"/>
      <c r="G300" s="134"/>
      <c r="H300" s="134"/>
      <c r="I300" s="134"/>
      <c r="J300" s="134"/>
      <c r="K300" s="135"/>
      <c r="L300" s="123">
        <v>272144.14</v>
      </c>
      <c r="M300" s="123">
        <v>31660.880000000001</v>
      </c>
      <c r="N300" s="123" t="s">
        <v>432</v>
      </c>
      <c r="O300" s="123">
        <v>228464.95</v>
      </c>
      <c r="BM300" s="96"/>
      <c r="BN300" s="124" t="s">
        <v>431</v>
      </c>
    </row>
    <row r="301" spans="1:66" s="66" customFormat="1" ht="15" x14ac:dyDescent="0.25">
      <c r="A301" s="133" t="s">
        <v>433</v>
      </c>
      <c r="B301" s="134"/>
      <c r="C301" s="134"/>
      <c r="D301" s="134"/>
      <c r="E301" s="134"/>
      <c r="F301" s="134"/>
      <c r="G301" s="134"/>
      <c r="H301" s="134"/>
      <c r="I301" s="134"/>
      <c r="J301" s="134"/>
      <c r="K301" s="135"/>
      <c r="L301" s="123">
        <v>42871.07</v>
      </c>
      <c r="M301" s="123"/>
      <c r="N301" s="123"/>
      <c r="O301" s="123"/>
      <c r="BM301" s="96"/>
      <c r="BN301" s="124" t="s">
        <v>433</v>
      </c>
    </row>
    <row r="302" spans="1:66" s="66" customFormat="1" ht="15" x14ac:dyDescent="0.25">
      <c r="A302" s="133" t="s">
        <v>434</v>
      </c>
      <c r="B302" s="134"/>
      <c r="C302" s="134"/>
      <c r="D302" s="134"/>
      <c r="E302" s="134"/>
      <c r="F302" s="134"/>
      <c r="G302" s="134"/>
      <c r="H302" s="134"/>
      <c r="I302" s="134"/>
      <c r="J302" s="134"/>
      <c r="K302" s="135"/>
      <c r="L302" s="123">
        <v>27115.040000000001</v>
      </c>
      <c r="M302" s="123"/>
      <c r="N302" s="123"/>
      <c r="O302" s="123"/>
      <c r="BM302" s="96"/>
      <c r="BN302" s="124" t="s">
        <v>434</v>
      </c>
    </row>
    <row r="303" spans="1:66" s="66" customFormat="1" ht="15" x14ac:dyDescent="0.25">
      <c r="A303" s="133" t="s">
        <v>408</v>
      </c>
      <c r="B303" s="134"/>
      <c r="C303" s="134"/>
      <c r="D303" s="134"/>
      <c r="E303" s="134"/>
      <c r="F303" s="134"/>
      <c r="G303" s="134"/>
      <c r="H303" s="134"/>
      <c r="I303" s="134"/>
      <c r="J303" s="134"/>
      <c r="K303" s="135"/>
      <c r="L303" s="123">
        <v>342130.25</v>
      </c>
      <c r="M303" s="123"/>
      <c r="N303" s="123"/>
      <c r="O303" s="123"/>
      <c r="BM303" s="96"/>
      <c r="BN303" s="124" t="s">
        <v>408</v>
      </c>
    </row>
    <row r="304" spans="1:66" s="66" customFormat="1" ht="15" x14ac:dyDescent="0.25">
      <c r="A304" s="133" t="s">
        <v>435</v>
      </c>
      <c r="B304" s="134"/>
      <c r="C304" s="134"/>
      <c r="D304" s="134"/>
      <c r="E304" s="134"/>
      <c r="F304" s="134"/>
      <c r="G304" s="134"/>
      <c r="H304" s="134"/>
      <c r="I304" s="134"/>
      <c r="J304" s="134"/>
      <c r="K304" s="135"/>
      <c r="L304" s="123">
        <v>44655559.520000003</v>
      </c>
      <c r="M304" s="123"/>
      <c r="N304" s="123"/>
      <c r="O304" s="123"/>
      <c r="BM304" s="96"/>
      <c r="BN304" s="124" t="s">
        <v>435</v>
      </c>
    </row>
    <row r="305" spans="1:67" s="66" customFormat="1" ht="15" x14ac:dyDescent="0.25">
      <c r="A305" s="133" t="s">
        <v>436</v>
      </c>
      <c r="B305" s="134"/>
      <c r="C305" s="134"/>
      <c r="D305" s="134"/>
      <c r="E305" s="134"/>
      <c r="F305" s="134"/>
      <c r="G305" s="134"/>
      <c r="H305" s="134"/>
      <c r="I305" s="134"/>
      <c r="J305" s="134"/>
      <c r="K305" s="135"/>
      <c r="L305" s="123"/>
      <c r="M305" s="123"/>
      <c r="N305" s="123"/>
      <c r="O305" s="123"/>
      <c r="BM305" s="96"/>
      <c r="BN305" s="124" t="s">
        <v>436</v>
      </c>
    </row>
    <row r="306" spans="1:67" s="66" customFormat="1" ht="15" x14ac:dyDescent="0.25">
      <c r="A306" s="133" t="s">
        <v>437</v>
      </c>
      <c r="B306" s="134"/>
      <c r="C306" s="134"/>
      <c r="D306" s="134"/>
      <c r="E306" s="134"/>
      <c r="F306" s="134"/>
      <c r="G306" s="134"/>
      <c r="H306" s="134"/>
      <c r="I306" s="134"/>
      <c r="J306" s="134"/>
      <c r="K306" s="135"/>
      <c r="L306" s="123">
        <v>12030799.01</v>
      </c>
      <c r="M306" s="123"/>
      <c r="N306" s="123"/>
      <c r="O306" s="123"/>
      <c r="BM306" s="96"/>
      <c r="BN306" s="124" t="s">
        <v>437</v>
      </c>
    </row>
    <row r="307" spans="1:67" s="66" customFormat="1" ht="15" x14ac:dyDescent="0.25">
      <c r="A307" s="133" t="s">
        <v>438</v>
      </c>
      <c r="B307" s="134"/>
      <c r="C307" s="134"/>
      <c r="D307" s="134"/>
      <c r="E307" s="134"/>
      <c r="F307" s="134"/>
      <c r="G307" s="134"/>
      <c r="H307" s="134"/>
      <c r="I307" s="134"/>
      <c r="J307" s="134"/>
      <c r="K307" s="135"/>
      <c r="L307" s="123">
        <v>8149998.5800000001</v>
      </c>
      <c r="M307" s="123"/>
      <c r="N307" s="123"/>
      <c r="O307" s="123"/>
      <c r="BM307" s="96"/>
      <c r="BN307" s="124" t="s">
        <v>438</v>
      </c>
    </row>
    <row r="308" spans="1:67" s="66" customFormat="1" ht="15" x14ac:dyDescent="0.25">
      <c r="A308" s="133" t="s">
        <v>439</v>
      </c>
      <c r="B308" s="134"/>
      <c r="C308" s="134"/>
      <c r="D308" s="134"/>
      <c r="E308" s="134"/>
      <c r="F308" s="134"/>
      <c r="G308" s="134"/>
      <c r="H308" s="134"/>
      <c r="I308" s="134"/>
      <c r="J308" s="134"/>
      <c r="K308" s="135"/>
      <c r="L308" s="123">
        <v>7920175.9000000004</v>
      </c>
      <c r="M308" s="123"/>
      <c r="N308" s="123"/>
      <c r="O308" s="123"/>
      <c r="BM308" s="96"/>
      <c r="BN308" s="124" t="s">
        <v>439</v>
      </c>
    </row>
    <row r="309" spans="1:67" s="66" customFormat="1" ht="15" x14ac:dyDescent="0.25">
      <c r="A309" s="133" t="s">
        <v>440</v>
      </c>
      <c r="B309" s="134"/>
      <c r="C309" s="134"/>
      <c r="D309" s="134"/>
      <c r="E309" s="134"/>
      <c r="F309" s="134"/>
      <c r="G309" s="134"/>
      <c r="H309" s="134"/>
      <c r="I309" s="134"/>
      <c r="J309" s="134"/>
      <c r="K309" s="135"/>
      <c r="L309" s="123">
        <v>10511047.039999999</v>
      </c>
      <c r="M309" s="123"/>
      <c r="N309" s="123"/>
      <c r="O309" s="123"/>
      <c r="BM309" s="96"/>
      <c r="BN309" s="124" t="s">
        <v>440</v>
      </c>
    </row>
    <row r="310" spans="1:67" s="66" customFormat="1" ht="15" x14ac:dyDescent="0.25">
      <c r="A310" s="133" t="s">
        <v>441</v>
      </c>
      <c r="B310" s="134"/>
      <c r="C310" s="134"/>
      <c r="D310" s="134"/>
      <c r="E310" s="134"/>
      <c r="F310" s="134"/>
      <c r="G310" s="134"/>
      <c r="H310" s="134"/>
      <c r="I310" s="134"/>
      <c r="J310" s="134"/>
      <c r="K310" s="135"/>
      <c r="L310" s="123">
        <v>6858129.2699999996</v>
      </c>
      <c r="M310" s="123"/>
      <c r="N310" s="123"/>
      <c r="O310" s="123"/>
      <c r="BM310" s="96"/>
      <c r="BN310" s="124" t="s">
        <v>441</v>
      </c>
    </row>
    <row r="311" spans="1:67" s="66" customFormat="1" ht="15" x14ac:dyDescent="0.25">
      <c r="A311" s="136" t="s">
        <v>442</v>
      </c>
      <c r="B311" s="137"/>
      <c r="C311" s="137"/>
      <c r="D311" s="137"/>
      <c r="E311" s="137"/>
      <c r="F311" s="137"/>
      <c r="G311" s="137"/>
      <c r="H311" s="137"/>
      <c r="I311" s="137"/>
      <c r="J311" s="137"/>
      <c r="K311" s="138"/>
      <c r="L311" s="93">
        <v>44655559.520000003</v>
      </c>
      <c r="M311" s="93"/>
      <c r="N311" s="93"/>
      <c r="O311" s="93"/>
      <c r="BM311" s="96"/>
      <c r="BO311" s="96" t="s">
        <v>442</v>
      </c>
    </row>
    <row r="312" spans="1:67" s="66" customFormat="1" ht="53.25" customHeight="1" x14ac:dyDescent="0.25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</row>
    <row r="313" spans="1:67" s="71" customFormat="1" ht="12.75" customHeight="1" x14ac:dyDescent="0.2">
      <c r="A313" s="131" t="s">
        <v>443</v>
      </c>
      <c r="B313" s="131"/>
      <c r="C313" s="131"/>
      <c r="D313" s="131"/>
      <c r="E313" s="131"/>
      <c r="F313" s="131"/>
      <c r="G313" s="131"/>
      <c r="H313" s="131"/>
      <c r="I313" s="131"/>
      <c r="J313" s="131"/>
      <c r="K313" s="131"/>
      <c r="L313" s="131"/>
      <c r="M313" s="131"/>
      <c r="N313" s="131"/>
      <c r="O313" s="131"/>
      <c r="P313" s="125"/>
      <c r="Q313" s="125"/>
      <c r="R313" s="125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80"/>
      <c r="AO313" s="80"/>
      <c r="AP313" s="80"/>
      <c r="AQ313" s="80"/>
      <c r="AR313" s="80"/>
      <c r="AS313" s="80"/>
      <c r="AT313" s="80"/>
      <c r="AU313" s="80"/>
      <c r="AV313" s="80"/>
      <c r="AW313" s="80"/>
      <c r="AX313" s="80"/>
      <c r="AY313" s="80"/>
      <c r="AZ313" s="80"/>
      <c r="BA313" s="80"/>
      <c r="BB313" s="80"/>
      <c r="BC313" s="80"/>
      <c r="BD313" s="80"/>
      <c r="BE313" s="80"/>
      <c r="BF313" s="80"/>
      <c r="BG313" s="80"/>
      <c r="BH313" s="80"/>
      <c r="BI313" s="80"/>
      <c r="BJ313" s="80"/>
      <c r="BK313" s="80"/>
      <c r="BL313" s="80"/>
      <c r="BM313" s="80"/>
      <c r="BN313" s="80"/>
      <c r="BO313" s="80"/>
    </row>
    <row r="314" spans="1:67" s="71" customFormat="1" ht="12.75" customHeight="1" x14ac:dyDescent="0.2">
      <c r="A314" s="132" t="s">
        <v>444</v>
      </c>
      <c r="B314" s="132"/>
      <c r="C314" s="132"/>
      <c r="D314" s="132"/>
      <c r="E314" s="132"/>
      <c r="F314" s="132"/>
      <c r="G314" s="132"/>
      <c r="H314" s="132"/>
      <c r="I314" s="132"/>
      <c r="J314" s="132"/>
      <c r="K314" s="132"/>
      <c r="L314" s="132"/>
      <c r="M314" s="132"/>
      <c r="N314" s="132"/>
      <c r="O314" s="132"/>
      <c r="P314" s="126"/>
      <c r="Q314" s="126"/>
      <c r="R314" s="126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  <c r="BE314" s="80"/>
      <c r="BF314" s="80"/>
      <c r="BG314" s="80"/>
      <c r="BH314" s="80"/>
      <c r="BI314" s="80"/>
      <c r="BJ314" s="80"/>
      <c r="BK314" s="80"/>
      <c r="BL314" s="80"/>
      <c r="BM314" s="80"/>
      <c r="BN314" s="80"/>
      <c r="BO314" s="80"/>
    </row>
    <row r="315" spans="1:67" s="71" customFormat="1" ht="13.5" customHeight="1" x14ac:dyDescent="0.25">
      <c r="A315" s="69"/>
      <c r="B315" s="69"/>
      <c r="C315" s="69"/>
      <c r="D315" s="69"/>
      <c r="E315" s="69"/>
      <c r="F315" s="69"/>
      <c r="G315" s="69"/>
      <c r="H315" s="127"/>
      <c r="I315" s="128"/>
      <c r="J315" s="128"/>
      <c r="K315" s="128"/>
      <c r="L315" s="128"/>
      <c r="M315" s="69"/>
      <c r="N315" s="69"/>
      <c r="O315" s="69"/>
      <c r="P315" s="66"/>
      <c r="Q315" s="66"/>
      <c r="R315" s="66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0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  <c r="BE315" s="80"/>
      <c r="BF315" s="80"/>
      <c r="BG315" s="80"/>
      <c r="BH315" s="80"/>
      <c r="BI315" s="80"/>
      <c r="BJ315" s="80"/>
      <c r="BK315" s="80"/>
      <c r="BL315" s="80"/>
      <c r="BM315" s="80"/>
      <c r="BN315" s="80"/>
      <c r="BO315" s="80"/>
    </row>
    <row r="316" spans="1:67" s="71" customFormat="1" ht="12.75" customHeight="1" x14ac:dyDescent="0.2">
      <c r="A316" s="131" t="s">
        <v>445</v>
      </c>
      <c r="B316" s="131"/>
      <c r="C316" s="131"/>
      <c r="D316" s="131"/>
      <c r="E316" s="131"/>
      <c r="F316" s="131"/>
      <c r="G316" s="131"/>
      <c r="H316" s="131"/>
      <c r="I316" s="131"/>
      <c r="J316" s="131"/>
      <c r="K316" s="131"/>
      <c r="L316" s="131"/>
      <c r="M316" s="131"/>
      <c r="N316" s="131"/>
      <c r="O316" s="131"/>
      <c r="P316" s="125"/>
      <c r="Q316" s="125"/>
      <c r="R316" s="125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  <c r="BH316" s="80"/>
      <c r="BI316" s="80"/>
      <c r="BJ316" s="80"/>
      <c r="BK316" s="80"/>
      <c r="BL316" s="80"/>
      <c r="BM316" s="80"/>
      <c r="BN316" s="80"/>
      <c r="BO316" s="80"/>
    </row>
    <row r="317" spans="1:67" s="71" customFormat="1" ht="12.75" customHeight="1" x14ac:dyDescent="0.2">
      <c r="A317" s="132" t="s">
        <v>444</v>
      </c>
      <c r="B317" s="132"/>
      <c r="C317" s="132"/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132"/>
      <c r="O317" s="132"/>
      <c r="P317" s="126"/>
      <c r="Q317" s="126"/>
      <c r="R317" s="126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  <c r="BH317" s="80"/>
      <c r="BI317" s="80"/>
      <c r="BJ317" s="80"/>
      <c r="BK317" s="80"/>
      <c r="BL317" s="80"/>
      <c r="BM317" s="80"/>
      <c r="BN317" s="80"/>
      <c r="BO317" s="80"/>
    </row>
    <row r="318" spans="1:67" s="71" customFormat="1" ht="13.5" customHeight="1" x14ac:dyDescent="0.25">
      <c r="A318" s="69"/>
      <c r="B318" s="69"/>
      <c r="C318" s="69"/>
      <c r="D318" s="69"/>
      <c r="E318" s="69"/>
      <c r="F318" s="69"/>
      <c r="G318" s="69"/>
      <c r="H318" s="127"/>
      <c r="I318" s="128"/>
      <c r="J318" s="128"/>
      <c r="K318" s="128"/>
      <c r="L318" s="128"/>
      <c r="M318" s="69"/>
      <c r="N318" s="69"/>
      <c r="O318" s="69"/>
      <c r="P318" s="66"/>
      <c r="Q318" s="66"/>
      <c r="R318" s="66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  <c r="BI318" s="80"/>
      <c r="BJ318" s="80"/>
      <c r="BK318" s="80"/>
      <c r="BL318" s="80"/>
      <c r="BM318" s="80"/>
      <c r="BN318" s="80"/>
      <c r="BO318" s="80"/>
    </row>
    <row r="319" spans="1:67" s="66" customFormat="1" ht="15" x14ac:dyDescent="0.25">
      <c r="A319" s="64"/>
      <c r="B319" s="64"/>
      <c r="C319" s="64"/>
      <c r="D319" s="64"/>
      <c r="E319" s="64"/>
      <c r="F319" s="64"/>
      <c r="G319" s="64"/>
      <c r="H319" s="69"/>
      <c r="I319" s="129"/>
      <c r="J319" s="129"/>
      <c r="K319" s="129"/>
      <c r="L319" s="129"/>
      <c r="M319" s="64"/>
      <c r="N319" s="64"/>
      <c r="O319" s="64"/>
    </row>
  </sheetData>
  <mergeCells count="242">
    <mergeCell ref="A2:O2"/>
    <mergeCell ref="A3:O3"/>
    <mergeCell ref="A5:O5"/>
    <mergeCell ref="A6:O6"/>
    <mergeCell ref="A7:O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A21:O21"/>
    <mergeCell ref="A22:O22"/>
    <mergeCell ref="C23:E23"/>
    <mergeCell ref="C27:E27"/>
    <mergeCell ref="C28:E28"/>
    <mergeCell ref="C29:E29"/>
    <mergeCell ref="L17:O17"/>
    <mergeCell ref="J18:J19"/>
    <mergeCell ref="L18:L19"/>
    <mergeCell ref="M18:M19"/>
    <mergeCell ref="O18:O19"/>
    <mergeCell ref="C20:E20"/>
    <mergeCell ref="C36:E36"/>
    <mergeCell ref="C37:E37"/>
    <mergeCell ref="A38:O38"/>
    <mergeCell ref="C39:E39"/>
    <mergeCell ref="C43:E43"/>
    <mergeCell ref="C44:E44"/>
    <mergeCell ref="C30:E30"/>
    <mergeCell ref="C31:E31"/>
    <mergeCell ref="C32:E32"/>
    <mergeCell ref="C33:E33"/>
    <mergeCell ref="C34:E34"/>
    <mergeCell ref="C35:E35"/>
    <mergeCell ref="C51:E51"/>
    <mergeCell ref="C52:E52"/>
    <mergeCell ref="C53:E53"/>
    <mergeCell ref="A54:O54"/>
    <mergeCell ref="C55:E55"/>
    <mergeCell ref="C59:E59"/>
    <mergeCell ref="C45:E45"/>
    <mergeCell ref="C46:E46"/>
    <mergeCell ref="C47:E47"/>
    <mergeCell ref="C48:E48"/>
    <mergeCell ref="C49:E49"/>
    <mergeCell ref="C50:E50"/>
    <mergeCell ref="C66:E66"/>
    <mergeCell ref="C67:E67"/>
    <mergeCell ref="C68:E68"/>
    <mergeCell ref="C69:E69"/>
    <mergeCell ref="A70:O70"/>
    <mergeCell ref="C71:E71"/>
    <mergeCell ref="C60:E60"/>
    <mergeCell ref="C61:E61"/>
    <mergeCell ref="C62:E62"/>
    <mergeCell ref="C63:E63"/>
    <mergeCell ref="C64:E64"/>
    <mergeCell ref="C65:E65"/>
    <mergeCell ref="C81:E81"/>
    <mergeCell ref="C82:E82"/>
    <mergeCell ref="C83:E83"/>
    <mergeCell ref="C84:E84"/>
    <mergeCell ref="C85:E85"/>
    <mergeCell ref="A86:O86"/>
    <mergeCell ref="C75:E75"/>
    <mergeCell ref="C76:E76"/>
    <mergeCell ref="C77:E77"/>
    <mergeCell ref="C78:E78"/>
    <mergeCell ref="C79:E79"/>
    <mergeCell ref="C80:E80"/>
    <mergeCell ref="C99:E99"/>
    <mergeCell ref="C100:E100"/>
    <mergeCell ref="C101:E101"/>
    <mergeCell ref="A102:O102"/>
    <mergeCell ref="C103:E103"/>
    <mergeCell ref="A104:O104"/>
    <mergeCell ref="C87:E87"/>
    <mergeCell ref="C91:E91"/>
    <mergeCell ref="C92:E92"/>
    <mergeCell ref="C93:E93"/>
    <mergeCell ref="A94:O94"/>
    <mergeCell ref="C95:E95"/>
    <mergeCell ref="C114:E114"/>
    <mergeCell ref="A115:O115"/>
    <mergeCell ref="C116:E116"/>
    <mergeCell ref="C120:E120"/>
    <mergeCell ref="C121:E121"/>
    <mergeCell ref="C122:E122"/>
    <mergeCell ref="C105:E105"/>
    <mergeCell ref="A106:O106"/>
    <mergeCell ref="C107:E107"/>
    <mergeCell ref="C111:E111"/>
    <mergeCell ref="C112:E112"/>
    <mergeCell ref="C113:E113"/>
    <mergeCell ref="C132:E132"/>
    <mergeCell ref="C136:E136"/>
    <mergeCell ref="C137:E137"/>
    <mergeCell ref="C141:E141"/>
    <mergeCell ref="A142:O142"/>
    <mergeCell ref="C143:E143"/>
    <mergeCell ref="C123:E123"/>
    <mergeCell ref="A124:O124"/>
    <mergeCell ref="A125:O125"/>
    <mergeCell ref="C126:E126"/>
    <mergeCell ref="C130:E130"/>
    <mergeCell ref="C131:E131"/>
    <mergeCell ref="C159:E159"/>
    <mergeCell ref="C160:E160"/>
    <mergeCell ref="C161:E161"/>
    <mergeCell ref="C162:E162"/>
    <mergeCell ref="C163:E163"/>
    <mergeCell ref="C164:E164"/>
    <mergeCell ref="A147:O147"/>
    <mergeCell ref="C148:E148"/>
    <mergeCell ref="A152:O152"/>
    <mergeCell ref="A153:O153"/>
    <mergeCell ref="C154:E154"/>
    <mergeCell ref="C158:E158"/>
    <mergeCell ref="C174:E174"/>
    <mergeCell ref="A175:O175"/>
    <mergeCell ref="C176:E176"/>
    <mergeCell ref="C180:E180"/>
    <mergeCell ref="C181:E181"/>
    <mergeCell ref="C182:E182"/>
    <mergeCell ref="C165:E165"/>
    <mergeCell ref="C166:E166"/>
    <mergeCell ref="A167:O167"/>
    <mergeCell ref="C168:E168"/>
    <mergeCell ref="C172:E172"/>
    <mergeCell ref="C173:E173"/>
    <mergeCell ref="C192:E192"/>
    <mergeCell ref="C193:E193"/>
    <mergeCell ref="C194:E194"/>
    <mergeCell ref="C195:E195"/>
    <mergeCell ref="C196:E196"/>
    <mergeCell ref="C197:E197"/>
    <mergeCell ref="C183:E183"/>
    <mergeCell ref="A184:O184"/>
    <mergeCell ref="A185:O185"/>
    <mergeCell ref="C186:E186"/>
    <mergeCell ref="C190:E190"/>
    <mergeCell ref="C191:E191"/>
    <mergeCell ref="C204:E204"/>
    <mergeCell ref="C205:E205"/>
    <mergeCell ref="C206:E206"/>
    <mergeCell ref="A207:O207"/>
    <mergeCell ref="A208:O208"/>
    <mergeCell ref="A209:O209"/>
    <mergeCell ref="C198:E198"/>
    <mergeCell ref="C199:E199"/>
    <mergeCell ref="C200:E200"/>
    <mergeCell ref="C201:E201"/>
    <mergeCell ref="C202:E202"/>
    <mergeCell ref="C203:E203"/>
    <mergeCell ref="C228:E228"/>
    <mergeCell ref="A229:O229"/>
    <mergeCell ref="C230:E230"/>
    <mergeCell ref="A234:O234"/>
    <mergeCell ref="C235:E235"/>
    <mergeCell ref="C239:E239"/>
    <mergeCell ref="C210:E210"/>
    <mergeCell ref="C214:E214"/>
    <mergeCell ref="C218:E218"/>
    <mergeCell ref="A219:O219"/>
    <mergeCell ref="C220:E220"/>
    <mergeCell ref="C224:E224"/>
    <mergeCell ref="C249:E249"/>
    <mergeCell ref="C253:E253"/>
    <mergeCell ref="A254:K254"/>
    <mergeCell ref="A255:K255"/>
    <mergeCell ref="A256:K256"/>
    <mergeCell ref="A257:K257"/>
    <mergeCell ref="C240:E240"/>
    <mergeCell ref="C241:E241"/>
    <mergeCell ref="A242:O242"/>
    <mergeCell ref="C243:E243"/>
    <mergeCell ref="C247:E247"/>
    <mergeCell ref="A248:O248"/>
    <mergeCell ref="A264:K264"/>
    <mergeCell ref="A265:K265"/>
    <mergeCell ref="A266:K266"/>
    <mergeCell ref="A267:K267"/>
    <mergeCell ref="A268:K268"/>
    <mergeCell ref="A269:K269"/>
    <mergeCell ref="A258:K258"/>
    <mergeCell ref="A259:K259"/>
    <mergeCell ref="A260:K260"/>
    <mergeCell ref="A261:K261"/>
    <mergeCell ref="A262:K262"/>
    <mergeCell ref="A263:K263"/>
    <mergeCell ref="A276:K276"/>
    <mergeCell ref="A277:K277"/>
    <mergeCell ref="A278:K278"/>
    <mergeCell ref="A279:K279"/>
    <mergeCell ref="A280:K280"/>
    <mergeCell ref="A281:K281"/>
    <mergeCell ref="A270:K270"/>
    <mergeCell ref="A271:K271"/>
    <mergeCell ref="A272:K272"/>
    <mergeCell ref="A273:K273"/>
    <mergeCell ref="A274:K274"/>
    <mergeCell ref="A275:K275"/>
    <mergeCell ref="A288:K288"/>
    <mergeCell ref="A289:K289"/>
    <mergeCell ref="A290:K290"/>
    <mergeCell ref="A291:K291"/>
    <mergeCell ref="A292:K292"/>
    <mergeCell ref="A293:K293"/>
    <mergeCell ref="A282:K282"/>
    <mergeCell ref="A283:K283"/>
    <mergeCell ref="A284:K284"/>
    <mergeCell ref="A285:K285"/>
    <mergeCell ref="A286:K286"/>
    <mergeCell ref="A287:K287"/>
    <mergeCell ref="A300:K300"/>
    <mergeCell ref="A301:K301"/>
    <mergeCell ref="A302:K302"/>
    <mergeCell ref="A303:K303"/>
    <mergeCell ref="A304:K304"/>
    <mergeCell ref="A305:K305"/>
    <mergeCell ref="A294:K294"/>
    <mergeCell ref="A295:K295"/>
    <mergeCell ref="A296:K296"/>
    <mergeCell ref="A297:K297"/>
    <mergeCell ref="A298:K298"/>
    <mergeCell ref="A299:K299"/>
    <mergeCell ref="A313:O313"/>
    <mergeCell ref="A314:O314"/>
    <mergeCell ref="A316:O316"/>
    <mergeCell ref="A317:O317"/>
    <mergeCell ref="A306:K306"/>
    <mergeCell ref="A307:K307"/>
    <mergeCell ref="A308:K308"/>
    <mergeCell ref="A309:K309"/>
    <mergeCell ref="A310:K310"/>
    <mergeCell ref="A311:K3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B7FBC-1AD3-466D-9178-5BA4D5A60C1B}">
  <sheetPr>
    <tabColor rgb="FF00B050"/>
    <pageSetUpPr fitToPage="1"/>
  </sheetPr>
  <dimension ref="A1:K169"/>
  <sheetViews>
    <sheetView topLeftCell="A5" workbookViewId="0">
      <selection activeCell="C16" sqref="C16:E16"/>
    </sheetView>
  </sheetViews>
  <sheetFormatPr defaultColWidth="9.140625" defaultRowHeight="11.25" customHeight="1" x14ac:dyDescent="0.2"/>
  <cols>
    <col min="1" max="1" width="9" style="62" customWidth="1"/>
    <col min="2" max="2" width="20.140625" style="62" customWidth="1"/>
    <col min="3" max="3" width="13.42578125" style="62" customWidth="1"/>
    <col min="4" max="4" width="10.42578125" style="62" customWidth="1"/>
    <col min="5" max="5" width="19.5703125" style="62" customWidth="1"/>
    <col min="6" max="6" width="10.7109375" style="63" customWidth="1"/>
    <col min="7" max="7" width="10.7109375" style="62" customWidth="1"/>
    <col min="8" max="10" width="16" style="4" customWidth="1"/>
    <col min="11" max="11" width="21.85546875" style="4" customWidth="1"/>
    <col min="12" max="16384" width="9.140625" style="62"/>
  </cols>
  <sheetData>
    <row r="1" spans="1:11" s="6" customFormat="1" ht="15" x14ac:dyDescent="0.25">
      <c r="A1" s="1" t="s">
        <v>446</v>
      </c>
      <c r="B1" s="2"/>
      <c r="C1" s="2"/>
      <c r="D1" s="2"/>
      <c r="E1" s="2"/>
      <c r="F1" s="3"/>
      <c r="G1" s="2"/>
      <c r="H1" s="4"/>
      <c r="I1" s="4"/>
      <c r="J1" s="5"/>
      <c r="K1" s="4"/>
    </row>
    <row r="2" spans="1:11" s="6" customFormat="1" ht="30" customHeight="1" x14ac:dyDescent="0.25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1" s="6" customFormat="1" ht="15" x14ac:dyDescent="0.25">
      <c r="A3" s="189" t="s">
        <v>2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11" s="6" customFormat="1" ht="15" x14ac:dyDescent="0.25">
      <c r="A4" s="190" t="s">
        <v>5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</row>
    <row r="5" spans="1:11" s="6" customFormat="1" ht="15.75" customHeight="1" x14ac:dyDescent="0.25">
      <c r="A5" s="189" t="s">
        <v>6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</row>
    <row r="6" spans="1:11" s="6" customFormat="1" ht="15" x14ac:dyDescent="0.25">
      <c r="A6" s="2"/>
      <c r="B6" s="7" t="s">
        <v>7</v>
      </c>
      <c r="C6" s="191" t="s">
        <v>8</v>
      </c>
      <c r="D6" s="191"/>
      <c r="E6" s="191"/>
      <c r="F6" s="191"/>
      <c r="G6" s="191"/>
      <c r="H6" s="8"/>
      <c r="I6" s="9"/>
      <c r="J6" s="9"/>
      <c r="K6" s="9"/>
    </row>
    <row r="7" spans="1:11" s="6" customFormat="1" ht="15.75" thickBot="1" x14ac:dyDescent="0.3">
      <c r="A7" s="10"/>
      <c r="F7" s="11"/>
      <c r="H7" s="12"/>
      <c r="I7" s="12"/>
      <c r="J7" s="12"/>
      <c r="K7" s="12"/>
    </row>
    <row r="8" spans="1:11" s="6" customFormat="1" ht="36" customHeight="1" x14ac:dyDescent="0.25">
      <c r="A8" s="13" t="s">
        <v>16</v>
      </c>
      <c r="B8" s="14" t="s">
        <v>17</v>
      </c>
      <c r="C8" s="192" t="s">
        <v>18</v>
      </c>
      <c r="D8" s="193"/>
      <c r="E8" s="194"/>
      <c r="F8" s="15" t="s">
        <v>19</v>
      </c>
      <c r="G8" s="16" t="s">
        <v>20</v>
      </c>
      <c r="H8" s="17" t="s">
        <v>447</v>
      </c>
      <c r="I8" s="17" t="s">
        <v>448</v>
      </c>
      <c r="J8" s="17" t="s">
        <v>449</v>
      </c>
      <c r="K8" s="18" t="s">
        <v>450</v>
      </c>
    </row>
    <row r="9" spans="1:11" s="6" customFormat="1" ht="15.75" thickBot="1" x14ac:dyDescent="0.3">
      <c r="A9" s="19">
        <v>1</v>
      </c>
      <c r="B9" s="20">
        <v>2</v>
      </c>
      <c r="C9" s="183">
        <v>3</v>
      </c>
      <c r="D9" s="184"/>
      <c r="E9" s="185"/>
      <c r="F9" s="21">
        <v>4</v>
      </c>
      <c r="G9" s="20">
        <v>5</v>
      </c>
      <c r="H9" s="22">
        <v>6</v>
      </c>
      <c r="I9" s="23" t="s">
        <v>155</v>
      </c>
      <c r="J9" s="23" t="s">
        <v>159</v>
      </c>
      <c r="K9" s="24" t="s">
        <v>161</v>
      </c>
    </row>
    <row r="10" spans="1:11" s="6" customFormat="1" ht="15" customHeight="1" x14ac:dyDescent="0.25">
      <c r="A10" s="186" t="s">
        <v>30</v>
      </c>
      <c r="B10" s="187"/>
      <c r="C10" s="187"/>
      <c r="D10" s="187"/>
      <c r="E10" s="187"/>
      <c r="F10" s="187"/>
      <c r="G10" s="187"/>
      <c r="H10" s="25"/>
      <c r="I10" s="25"/>
      <c r="J10" s="25"/>
      <c r="K10" s="26"/>
    </row>
    <row r="11" spans="1:11" s="6" customFormat="1" ht="15" customHeight="1" x14ac:dyDescent="0.25">
      <c r="A11" s="175" t="s">
        <v>31</v>
      </c>
      <c r="B11" s="176"/>
      <c r="C11" s="176"/>
      <c r="D11" s="176"/>
      <c r="E11" s="176"/>
      <c r="F11" s="176"/>
      <c r="G11" s="176"/>
      <c r="H11" s="27"/>
      <c r="I11" s="27"/>
      <c r="J11" s="27"/>
      <c r="K11" s="28"/>
    </row>
    <row r="12" spans="1:11" s="6" customFormat="1" ht="34.5" customHeight="1" x14ac:dyDescent="0.25">
      <c r="A12" s="29" t="s">
        <v>32</v>
      </c>
      <c r="B12" s="30" t="s">
        <v>33</v>
      </c>
      <c r="C12" s="177" t="s">
        <v>34</v>
      </c>
      <c r="D12" s="178"/>
      <c r="E12" s="179"/>
      <c r="F12" s="31" t="s">
        <v>35</v>
      </c>
      <c r="G12" s="32">
        <v>13.994999999999999</v>
      </c>
      <c r="H12" s="33">
        <f>I12/G12</f>
        <v>1451220.8910325118</v>
      </c>
      <c r="I12" s="34">
        <v>20309836.370000001</v>
      </c>
      <c r="J12" s="35">
        <f>K12/G12</f>
        <v>493299.44265809224</v>
      </c>
      <c r="K12" s="34">
        <v>6903725.7000000002</v>
      </c>
    </row>
    <row r="13" spans="1:11" s="6" customFormat="1" ht="23.25" customHeight="1" x14ac:dyDescent="0.25">
      <c r="A13" s="36"/>
      <c r="B13" s="37" t="s">
        <v>43</v>
      </c>
      <c r="C13" s="174" t="s">
        <v>44</v>
      </c>
      <c r="D13" s="174"/>
      <c r="E13" s="174"/>
      <c r="F13" s="38" t="s">
        <v>45</v>
      </c>
      <c r="G13" s="39" t="s">
        <v>451</v>
      </c>
      <c r="H13" s="40"/>
      <c r="I13" s="41"/>
      <c r="J13" s="41"/>
      <c r="K13" s="42"/>
    </row>
    <row r="14" spans="1:11" s="6" customFormat="1" ht="23.25" customHeight="1" x14ac:dyDescent="0.25">
      <c r="A14" s="36"/>
      <c r="B14" s="37" t="s">
        <v>47</v>
      </c>
      <c r="C14" s="174" t="s">
        <v>48</v>
      </c>
      <c r="D14" s="174"/>
      <c r="E14" s="174"/>
      <c r="F14" s="38" t="s">
        <v>45</v>
      </c>
      <c r="G14" s="39" t="s">
        <v>452</v>
      </c>
      <c r="H14" s="40"/>
      <c r="I14" s="41"/>
      <c r="J14" s="41"/>
      <c r="K14" s="42"/>
    </row>
    <row r="15" spans="1:11" s="6" customFormat="1" ht="22.5" customHeight="1" x14ac:dyDescent="0.25">
      <c r="A15" s="36"/>
      <c r="B15" s="37" t="s">
        <v>50</v>
      </c>
      <c r="C15" s="174" t="s">
        <v>51</v>
      </c>
      <c r="D15" s="174"/>
      <c r="E15" s="174"/>
      <c r="F15" s="38" t="s">
        <v>52</v>
      </c>
      <c r="G15" s="39" t="s">
        <v>453</v>
      </c>
      <c r="H15" s="40"/>
      <c r="I15" s="41"/>
      <c r="J15" s="41"/>
      <c r="K15" s="42"/>
    </row>
    <row r="16" spans="1:11" s="6" customFormat="1" ht="22.5" customHeight="1" x14ac:dyDescent="0.25">
      <c r="A16" s="36"/>
      <c r="B16" s="37" t="s">
        <v>54</v>
      </c>
      <c r="C16" s="174" t="s">
        <v>55</v>
      </c>
      <c r="D16" s="174"/>
      <c r="E16" s="174"/>
      <c r="F16" s="38" t="s">
        <v>45</v>
      </c>
      <c r="G16" s="39" t="s">
        <v>454</v>
      </c>
      <c r="H16" s="40"/>
      <c r="I16" s="41"/>
      <c r="J16" s="41"/>
      <c r="K16" s="42"/>
    </row>
    <row r="17" spans="1:11" s="6" customFormat="1" ht="23.25" customHeight="1" x14ac:dyDescent="0.25">
      <c r="A17" s="43" t="s">
        <v>57</v>
      </c>
      <c r="B17" s="44" t="s">
        <v>58</v>
      </c>
      <c r="C17" s="180" t="s">
        <v>59</v>
      </c>
      <c r="D17" s="180"/>
      <c r="E17" s="180"/>
      <c r="F17" s="45" t="s">
        <v>60</v>
      </c>
      <c r="G17" s="46" t="s">
        <v>61</v>
      </c>
      <c r="H17" s="47"/>
      <c r="I17" s="48"/>
      <c r="J17" s="48"/>
      <c r="K17" s="49"/>
    </row>
    <row r="18" spans="1:11" s="6" customFormat="1" ht="23.25" customHeight="1" x14ac:dyDescent="0.25">
      <c r="A18" s="43" t="s">
        <v>57</v>
      </c>
      <c r="B18" s="44" t="s">
        <v>62</v>
      </c>
      <c r="C18" s="180" t="s">
        <v>63</v>
      </c>
      <c r="D18" s="180"/>
      <c r="E18" s="180"/>
      <c r="F18" s="45" t="s">
        <v>60</v>
      </c>
      <c r="G18" s="46" t="s">
        <v>61</v>
      </c>
      <c r="H18" s="47"/>
      <c r="I18" s="48"/>
      <c r="J18" s="48"/>
      <c r="K18" s="49"/>
    </row>
    <row r="19" spans="1:11" s="6" customFormat="1" ht="23.25" customHeight="1" x14ac:dyDescent="0.25">
      <c r="A19" s="36"/>
      <c r="B19" s="37" t="s">
        <v>64</v>
      </c>
      <c r="C19" s="174" t="s">
        <v>65</v>
      </c>
      <c r="D19" s="174"/>
      <c r="E19" s="174"/>
      <c r="F19" s="38" t="s">
        <v>60</v>
      </c>
      <c r="G19" s="39" t="s">
        <v>455</v>
      </c>
      <c r="H19" s="40"/>
      <c r="I19" s="41"/>
      <c r="J19" s="41"/>
      <c r="K19" s="42"/>
    </row>
    <row r="20" spans="1:11" s="6" customFormat="1" ht="22.5" customHeight="1" x14ac:dyDescent="0.25">
      <c r="A20" s="43" t="s">
        <v>57</v>
      </c>
      <c r="B20" s="44" t="s">
        <v>67</v>
      </c>
      <c r="C20" s="180" t="s">
        <v>68</v>
      </c>
      <c r="D20" s="180"/>
      <c r="E20" s="180"/>
      <c r="F20" s="45" t="s">
        <v>60</v>
      </c>
      <c r="G20" s="46" t="s">
        <v>61</v>
      </c>
      <c r="H20" s="47"/>
      <c r="I20" s="48"/>
      <c r="J20" s="48"/>
      <c r="K20" s="49"/>
    </row>
    <row r="21" spans="1:11" s="6" customFormat="1" ht="34.5" customHeight="1" x14ac:dyDescent="0.25">
      <c r="A21" s="36"/>
      <c r="B21" s="37" t="s">
        <v>69</v>
      </c>
      <c r="C21" s="174" t="s">
        <v>70</v>
      </c>
      <c r="D21" s="174"/>
      <c r="E21" s="174"/>
      <c r="F21" s="38" t="s">
        <v>60</v>
      </c>
      <c r="G21" s="39" t="s">
        <v>456</v>
      </c>
      <c r="H21" s="40"/>
      <c r="I21" s="41"/>
      <c r="J21" s="41"/>
      <c r="K21" s="42"/>
    </row>
    <row r="22" spans="1:11" s="6" customFormat="1" ht="22.5" customHeight="1" x14ac:dyDescent="0.25">
      <c r="A22" s="36"/>
      <c r="B22" s="37" t="s">
        <v>72</v>
      </c>
      <c r="C22" s="174" t="s">
        <v>73</v>
      </c>
      <c r="D22" s="174"/>
      <c r="E22" s="174"/>
      <c r="F22" s="38" t="s">
        <v>45</v>
      </c>
      <c r="G22" s="39" t="s">
        <v>457</v>
      </c>
      <c r="H22" s="40"/>
      <c r="I22" s="41"/>
      <c r="J22" s="41"/>
      <c r="K22" s="42"/>
    </row>
    <row r="23" spans="1:11" s="6" customFormat="1" ht="23.25" customHeight="1" x14ac:dyDescent="0.25">
      <c r="A23" s="36" t="s">
        <v>75</v>
      </c>
      <c r="B23" s="37" t="s">
        <v>76</v>
      </c>
      <c r="C23" s="174" t="s">
        <v>77</v>
      </c>
      <c r="D23" s="174"/>
      <c r="E23" s="174"/>
      <c r="F23" s="38" t="s">
        <v>60</v>
      </c>
      <c r="G23" s="39" t="s">
        <v>458</v>
      </c>
      <c r="H23" s="40"/>
      <c r="I23" s="41"/>
      <c r="J23" s="41"/>
      <c r="K23" s="42"/>
    </row>
    <row r="24" spans="1:11" s="6" customFormat="1" ht="15" customHeight="1" x14ac:dyDescent="0.25">
      <c r="A24" s="175" t="s">
        <v>79</v>
      </c>
      <c r="B24" s="176"/>
      <c r="C24" s="176"/>
      <c r="D24" s="176"/>
      <c r="E24" s="176"/>
      <c r="F24" s="176"/>
      <c r="G24" s="176"/>
      <c r="H24" s="27"/>
      <c r="I24" s="27"/>
      <c r="J24" s="27"/>
      <c r="K24" s="28"/>
    </row>
    <row r="25" spans="1:11" s="6" customFormat="1" ht="34.5" customHeight="1" x14ac:dyDescent="0.25">
      <c r="A25" s="29" t="s">
        <v>80</v>
      </c>
      <c r="B25" s="30" t="s">
        <v>33</v>
      </c>
      <c r="C25" s="177" t="s">
        <v>34</v>
      </c>
      <c r="D25" s="178"/>
      <c r="E25" s="179"/>
      <c r="F25" s="31" t="s">
        <v>35</v>
      </c>
      <c r="G25" s="50">
        <v>0.3</v>
      </c>
      <c r="H25" s="33">
        <f>I25/G25</f>
        <v>1451220.9333333336</v>
      </c>
      <c r="I25" s="34">
        <f>583356.11-K25</f>
        <v>435366.28</v>
      </c>
      <c r="J25" s="35">
        <f>K25/G25</f>
        <v>493299.43333333329</v>
      </c>
      <c r="K25" s="34">
        <v>147989.82999999999</v>
      </c>
    </row>
    <row r="26" spans="1:11" s="6" customFormat="1" ht="23.25" customHeight="1" x14ac:dyDescent="0.25">
      <c r="A26" s="36"/>
      <c r="B26" s="37" t="s">
        <v>43</v>
      </c>
      <c r="C26" s="174" t="s">
        <v>44</v>
      </c>
      <c r="D26" s="174"/>
      <c r="E26" s="174"/>
      <c r="F26" s="38" t="s">
        <v>45</v>
      </c>
      <c r="G26" s="39" t="s">
        <v>459</v>
      </c>
      <c r="H26" s="40"/>
      <c r="I26" s="41"/>
      <c r="J26" s="41"/>
      <c r="K26" s="42"/>
    </row>
    <row r="27" spans="1:11" s="6" customFormat="1" ht="23.25" customHeight="1" x14ac:dyDescent="0.25">
      <c r="A27" s="36"/>
      <c r="B27" s="37" t="s">
        <v>47</v>
      </c>
      <c r="C27" s="174" t="s">
        <v>48</v>
      </c>
      <c r="D27" s="174"/>
      <c r="E27" s="174"/>
      <c r="F27" s="38" t="s">
        <v>45</v>
      </c>
      <c r="G27" s="39" t="s">
        <v>460</v>
      </c>
      <c r="H27" s="40"/>
      <c r="I27" s="41"/>
      <c r="J27" s="41"/>
      <c r="K27" s="42"/>
    </row>
    <row r="28" spans="1:11" s="6" customFormat="1" ht="22.5" customHeight="1" x14ac:dyDescent="0.25">
      <c r="A28" s="36"/>
      <c r="B28" s="37" t="s">
        <v>50</v>
      </c>
      <c r="C28" s="174" t="s">
        <v>51</v>
      </c>
      <c r="D28" s="174"/>
      <c r="E28" s="174"/>
      <c r="F28" s="38" t="s">
        <v>52</v>
      </c>
      <c r="G28" s="39" t="s">
        <v>461</v>
      </c>
      <c r="H28" s="40"/>
      <c r="I28" s="41"/>
      <c r="J28" s="41"/>
      <c r="K28" s="42"/>
    </row>
    <row r="29" spans="1:11" s="6" customFormat="1" ht="22.5" customHeight="1" x14ac:dyDescent="0.25">
      <c r="A29" s="36"/>
      <c r="B29" s="37" t="s">
        <v>54</v>
      </c>
      <c r="C29" s="174" t="s">
        <v>55</v>
      </c>
      <c r="D29" s="174"/>
      <c r="E29" s="174"/>
      <c r="F29" s="38" t="s">
        <v>45</v>
      </c>
      <c r="G29" s="39" t="s">
        <v>462</v>
      </c>
      <c r="H29" s="40"/>
      <c r="I29" s="41"/>
      <c r="J29" s="41"/>
      <c r="K29" s="42"/>
    </row>
    <row r="30" spans="1:11" s="6" customFormat="1" ht="23.25" customHeight="1" x14ac:dyDescent="0.25">
      <c r="A30" s="43" t="s">
        <v>57</v>
      </c>
      <c r="B30" s="44" t="s">
        <v>58</v>
      </c>
      <c r="C30" s="180" t="s">
        <v>59</v>
      </c>
      <c r="D30" s="180"/>
      <c r="E30" s="180"/>
      <c r="F30" s="45" t="s">
        <v>60</v>
      </c>
      <c r="G30" s="46" t="s">
        <v>61</v>
      </c>
      <c r="H30" s="47"/>
      <c r="I30" s="48"/>
      <c r="J30" s="48"/>
      <c r="K30" s="49"/>
    </row>
    <row r="31" spans="1:11" s="6" customFormat="1" ht="23.25" customHeight="1" x14ac:dyDescent="0.25">
      <c r="A31" s="43" t="s">
        <v>57</v>
      </c>
      <c r="B31" s="44" t="s">
        <v>62</v>
      </c>
      <c r="C31" s="180" t="s">
        <v>63</v>
      </c>
      <c r="D31" s="180"/>
      <c r="E31" s="180"/>
      <c r="F31" s="45" t="s">
        <v>60</v>
      </c>
      <c r="G31" s="46" t="s">
        <v>61</v>
      </c>
      <c r="H31" s="47"/>
      <c r="I31" s="48"/>
      <c r="J31" s="48"/>
      <c r="K31" s="49"/>
    </row>
    <row r="32" spans="1:11" s="6" customFormat="1" ht="23.25" customHeight="1" x14ac:dyDescent="0.25">
      <c r="A32" s="36"/>
      <c r="B32" s="37" t="s">
        <v>64</v>
      </c>
      <c r="C32" s="174" t="s">
        <v>65</v>
      </c>
      <c r="D32" s="174"/>
      <c r="E32" s="174"/>
      <c r="F32" s="38" t="s">
        <v>60</v>
      </c>
      <c r="G32" s="39" t="s">
        <v>463</v>
      </c>
      <c r="H32" s="40"/>
      <c r="I32" s="41"/>
      <c r="J32" s="41"/>
      <c r="K32" s="42"/>
    </row>
    <row r="33" spans="1:11" s="6" customFormat="1" ht="22.5" customHeight="1" x14ac:dyDescent="0.25">
      <c r="A33" s="43" t="s">
        <v>57</v>
      </c>
      <c r="B33" s="44" t="s">
        <v>67</v>
      </c>
      <c r="C33" s="180" t="s">
        <v>68</v>
      </c>
      <c r="D33" s="180"/>
      <c r="E33" s="180"/>
      <c r="F33" s="45" t="s">
        <v>60</v>
      </c>
      <c r="G33" s="46" t="s">
        <v>61</v>
      </c>
      <c r="H33" s="47"/>
      <c r="I33" s="48"/>
      <c r="J33" s="48"/>
      <c r="K33" s="49"/>
    </row>
    <row r="34" spans="1:11" s="6" customFormat="1" ht="34.5" customHeight="1" x14ac:dyDescent="0.25">
      <c r="A34" s="36"/>
      <c r="B34" s="37" t="s">
        <v>69</v>
      </c>
      <c r="C34" s="174" t="s">
        <v>70</v>
      </c>
      <c r="D34" s="174"/>
      <c r="E34" s="174"/>
      <c r="F34" s="38" t="s">
        <v>60</v>
      </c>
      <c r="G34" s="39" t="s">
        <v>464</v>
      </c>
      <c r="H34" s="40"/>
      <c r="I34" s="41"/>
      <c r="J34" s="41"/>
      <c r="K34" s="42"/>
    </row>
    <row r="35" spans="1:11" s="6" customFormat="1" ht="22.5" customHeight="1" x14ac:dyDescent="0.25">
      <c r="A35" s="36"/>
      <c r="B35" s="37" t="s">
        <v>72</v>
      </c>
      <c r="C35" s="174" t="s">
        <v>73</v>
      </c>
      <c r="D35" s="174"/>
      <c r="E35" s="174"/>
      <c r="F35" s="38" t="s">
        <v>45</v>
      </c>
      <c r="G35" s="39" t="s">
        <v>465</v>
      </c>
      <c r="H35" s="40"/>
      <c r="I35" s="41"/>
      <c r="J35" s="41"/>
      <c r="K35" s="42"/>
    </row>
    <row r="36" spans="1:11" s="6" customFormat="1" ht="23.25" customHeight="1" x14ac:dyDescent="0.25">
      <c r="A36" s="36" t="s">
        <v>75</v>
      </c>
      <c r="B36" s="37" t="s">
        <v>76</v>
      </c>
      <c r="C36" s="174" t="s">
        <v>77</v>
      </c>
      <c r="D36" s="174"/>
      <c r="E36" s="174"/>
      <c r="F36" s="38" t="s">
        <v>60</v>
      </c>
      <c r="G36" s="39" t="s">
        <v>466</v>
      </c>
      <c r="H36" s="40"/>
      <c r="I36" s="41"/>
      <c r="J36" s="41"/>
      <c r="K36" s="42"/>
    </row>
    <row r="37" spans="1:11" s="6" customFormat="1" ht="15" customHeight="1" x14ac:dyDescent="0.25">
      <c r="A37" s="175" t="s">
        <v>92</v>
      </c>
      <c r="B37" s="176"/>
      <c r="C37" s="176"/>
      <c r="D37" s="176"/>
      <c r="E37" s="176"/>
      <c r="F37" s="176"/>
      <c r="G37" s="176"/>
      <c r="H37" s="27"/>
      <c r="I37" s="27"/>
      <c r="J37" s="27"/>
      <c r="K37" s="28"/>
    </row>
    <row r="38" spans="1:11" s="6" customFormat="1" ht="34.5" customHeight="1" x14ac:dyDescent="0.25">
      <c r="A38" s="29" t="s">
        <v>93</v>
      </c>
      <c r="B38" s="30" t="s">
        <v>94</v>
      </c>
      <c r="C38" s="177" t="s">
        <v>95</v>
      </c>
      <c r="D38" s="178"/>
      <c r="E38" s="179"/>
      <c r="F38" s="31" t="s">
        <v>35</v>
      </c>
      <c r="G38" s="32">
        <v>1.1850000000000001</v>
      </c>
      <c r="H38" s="33">
        <f>I38/G38</f>
        <v>817239.04641350196</v>
      </c>
      <c r="I38" s="34">
        <f>1298484.16-K38</f>
        <v>968428.2699999999</v>
      </c>
      <c r="J38" s="35">
        <f>K38/G38</f>
        <v>278528.17721518985</v>
      </c>
      <c r="K38" s="34">
        <v>330055.89</v>
      </c>
    </row>
    <row r="39" spans="1:11" s="6" customFormat="1" ht="23.25" customHeight="1" x14ac:dyDescent="0.25">
      <c r="A39" s="36"/>
      <c r="B39" s="37" t="s">
        <v>43</v>
      </c>
      <c r="C39" s="174" t="s">
        <v>44</v>
      </c>
      <c r="D39" s="174"/>
      <c r="E39" s="174"/>
      <c r="F39" s="38" t="s">
        <v>45</v>
      </c>
      <c r="G39" s="39" t="s">
        <v>467</v>
      </c>
      <c r="H39" s="40"/>
      <c r="I39" s="41"/>
      <c r="J39" s="41"/>
      <c r="K39" s="42"/>
    </row>
    <row r="40" spans="1:11" s="6" customFormat="1" ht="23.25" customHeight="1" x14ac:dyDescent="0.25">
      <c r="A40" s="36"/>
      <c r="B40" s="37" t="s">
        <v>47</v>
      </c>
      <c r="C40" s="174" t="s">
        <v>48</v>
      </c>
      <c r="D40" s="174"/>
      <c r="E40" s="174"/>
      <c r="F40" s="38" t="s">
        <v>45</v>
      </c>
      <c r="G40" s="39" t="s">
        <v>468</v>
      </c>
      <c r="H40" s="40"/>
      <c r="I40" s="41"/>
      <c r="J40" s="41"/>
      <c r="K40" s="42"/>
    </row>
    <row r="41" spans="1:11" s="6" customFormat="1" ht="22.5" customHeight="1" x14ac:dyDescent="0.25">
      <c r="A41" s="36"/>
      <c r="B41" s="37" t="s">
        <v>50</v>
      </c>
      <c r="C41" s="174" t="s">
        <v>51</v>
      </c>
      <c r="D41" s="174"/>
      <c r="E41" s="174"/>
      <c r="F41" s="38" t="s">
        <v>52</v>
      </c>
      <c r="G41" s="39" t="s">
        <v>469</v>
      </c>
      <c r="H41" s="40"/>
      <c r="I41" s="41"/>
      <c r="J41" s="41"/>
      <c r="K41" s="42"/>
    </row>
    <row r="42" spans="1:11" s="6" customFormat="1" ht="22.5" customHeight="1" x14ac:dyDescent="0.25">
      <c r="A42" s="36"/>
      <c r="B42" s="37" t="s">
        <v>54</v>
      </c>
      <c r="C42" s="174" t="s">
        <v>55</v>
      </c>
      <c r="D42" s="174"/>
      <c r="E42" s="174"/>
      <c r="F42" s="38" t="s">
        <v>45</v>
      </c>
      <c r="G42" s="39" t="s">
        <v>470</v>
      </c>
      <c r="H42" s="40"/>
      <c r="I42" s="41"/>
      <c r="J42" s="41"/>
      <c r="K42" s="42"/>
    </row>
    <row r="43" spans="1:11" s="6" customFormat="1" ht="23.25" customHeight="1" x14ac:dyDescent="0.25">
      <c r="A43" s="43" t="s">
        <v>57</v>
      </c>
      <c r="B43" s="44" t="s">
        <v>58</v>
      </c>
      <c r="C43" s="180" t="s">
        <v>59</v>
      </c>
      <c r="D43" s="180"/>
      <c r="E43" s="180"/>
      <c r="F43" s="45" t="s">
        <v>60</v>
      </c>
      <c r="G43" s="46" t="s">
        <v>61</v>
      </c>
      <c r="H43" s="47"/>
      <c r="I43" s="48"/>
      <c r="J43" s="48"/>
      <c r="K43" s="49"/>
    </row>
    <row r="44" spans="1:11" s="6" customFormat="1" ht="23.25" customHeight="1" x14ac:dyDescent="0.25">
      <c r="A44" s="43" t="s">
        <v>57</v>
      </c>
      <c r="B44" s="44" t="s">
        <v>62</v>
      </c>
      <c r="C44" s="180" t="s">
        <v>63</v>
      </c>
      <c r="D44" s="180"/>
      <c r="E44" s="180"/>
      <c r="F44" s="45" t="s">
        <v>60</v>
      </c>
      <c r="G44" s="46" t="s">
        <v>61</v>
      </c>
      <c r="H44" s="47"/>
      <c r="I44" s="48"/>
      <c r="J44" s="48"/>
      <c r="K44" s="49"/>
    </row>
    <row r="45" spans="1:11" s="6" customFormat="1" ht="23.25" customHeight="1" x14ac:dyDescent="0.25">
      <c r="A45" s="36"/>
      <c r="B45" s="37" t="s">
        <v>64</v>
      </c>
      <c r="C45" s="174" t="s">
        <v>65</v>
      </c>
      <c r="D45" s="174"/>
      <c r="E45" s="174"/>
      <c r="F45" s="38" t="s">
        <v>60</v>
      </c>
      <c r="G45" s="39" t="s">
        <v>471</v>
      </c>
      <c r="H45" s="40"/>
      <c r="I45" s="41"/>
      <c r="J45" s="41"/>
      <c r="K45" s="42"/>
    </row>
    <row r="46" spans="1:11" s="6" customFormat="1" ht="22.5" customHeight="1" x14ac:dyDescent="0.25">
      <c r="A46" s="43" t="s">
        <v>57</v>
      </c>
      <c r="B46" s="44" t="s">
        <v>67</v>
      </c>
      <c r="C46" s="180" t="s">
        <v>68</v>
      </c>
      <c r="D46" s="180"/>
      <c r="E46" s="180"/>
      <c r="F46" s="45" t="s">
        <v>60</v>
      </c>
      <c r="G46" s="46" t="s">
        <v>61</v>
      </c>
      <c r="H46" s="47"/>
      <c r="I46" s="48"/>
      <c r="J46" s="48"/>
      <c r="K46" s="49"/>
    </row>
    <row r="47" spans="1:11" s="6" customFormat="1" ht="34.5" customHeight="1" x14ac:dyDescent="0.25">
      <c r="A47" s="36"/>
      <c r="B47" s="37" t="s">
        <v>69</v>
      </c>
      <c r="C47" s="174" t="s">
        <v>70</v>
      </c>
      <c r="D47" s="174"/>
      <c r="E47" s="174"/>
      <c r="F47" s="38" t="s">
        <v>60</v>
      </c>
      <c r="G47" s="39" t="s">
        <v>472</v>
      </c>
      <c r="H47" s="40"/>
      <c r="I47" s="41"/>
      <c r="J47" s="41"/>
      <c r="K47" s="42"/>
    </row>
    <row r="48" spans="1:11" s="6" customFormat="1" ht="22.5" customHeight="1" x14ac:dyDescent="0.25">
      <c r="A48" s="36"/>
      <c r="B48" s="37" t="s">
        <v>72</v>
      </c>
      <c r="C48" s="174" t="s">
        <v>73</v>
      </c>
      <c r="D48" s="174"/>
      <c r="E48" s="174"/>
      <c r="F48" s="38" t="s">
        <v>45</v>
      </c>
      <c r="G48" s="39" t="s">
        <v>473</v>
      </c>
      <c r="H48" s="40"/>
      <c r="I48" s="41"/>
      <c r="J48" s="41"/>
      <c r="K48" s="42"/>
    </row>
    <row r="49" spans="1:11" s="6" customFormat="1" ht="23.25" customHeight="1" x14ac:dyDescent="0.25">
      <c r="A49" s="36" t="s">
        <v>75</v>
      </c>
      <c r="B49" s="37" t="s">
        <v>76</v>
      </c>
      <c r="C49" s="174" t="s">
        <v>77</v>
      </c>
      <c r="D49" s="174"/>
      <c r="E49" s="174"/>
      <c r="F49" s="38" t="s">
        <v>60</v>
      </c>
      <c r="G49" s="51" t="s">
        <v>108</v>
      </c>
      <c r="H49" s="40"/>
      <c r="I49" s="41"/>
      <c r="J49" s="41"/>
      <c r="K49" s="42"/>
    </row>
    <row r="50" spans="1:11" s="6" customFormat="1" ht="15" customHeight="1" x14ac:dyDescent="0.25">
      <c r="A50" s="175" t="s">
        <v>109</v>
      </c>
      <c r="B50" s="176"/>
      <c r="C50" s="176"/>
      <c r="D50" s="176"/>
      <c r="E50" s="176"/>
      <c r="F50" s="176"/>
      <c r="G50" s="176"/>
      <c r="H50" s="27"/>
      <c r="I50" s="27"/>
      <c r="J50" s="27"/>
      <c r="K50" s="28"/>
    </row>
    <row r="51" spans="1:11" s="6" customFormat="1" ht="34.5" customHeight="1" x14ac:dyDescent="0.25">
      <c r="A51" s="29" t="s">
        <v>110</v>
      </c>
      <c r="B51" s="30" t="s">
        <v>111</v>
      </c>
      <c r="C51" s="177" t="s">
        <v>112</v>
      </c>
      <c r="D51" s="178"/>
      <c r="E51" s="179"/>
      <c r="F51" s="31" t="s">
        <v>35</v>
      </c>
      <c r="G51" s="32">
        <v>1.1850000000000001</v>
      </c>
      <c r="H51" s="33">
        <f>I51/G51</f>
        <v>938046.16877637128</v>
      </c>
      <c r="I51" s="34">
        <f>1546372.25-K51</f>
        <v>1111584.71</v>
      </c>
      <c r="J51" s="35">
        <f>K51/G51</f>
        <v>366909.31645569619</v>
      </c>
      <c r="K51" s="34">
        <v>434787.54</v>
      </c>
    </row>
    <row r="52" spans="1:11" s="6" customFormat="1" ht="23.25" customHeight="1" x14ac:dyDescent="0.25">
      <c r="A52" s="36"/>
      <c r="B52" s="37" t="s">
        <v>43</v>
      </c>
      <c r="C52" s="174" t="s">
        <v>44</v>
      </c>
      <c r="D52" s="174"/>
      <c r="E52" s="174"/>
      <c r="F52" s="38" t="s">
        <v>45</v>
      </c>
      <c r="G52" s="39" t="s">
        <v>474</v>
      </c>
      <c r="H52" s="40"/>
      <c r="I52" s="41"/>
      <c r="J52" s="41"/>
      <c r="K52" s="42"/>
    </row>
    <row r="53" spans="1:11" s="6" customFormat="1" ht="23.25" customHeight="1" x14ac:dyDescent="0.25">
      <c r="A53" s="36"/>
      <c r="B53" s="37" t="s">
        <v>47</v>
      </c>
      <c r="C53" s="174" t="s">
        <v>48</v>
      </c>
      <c r="D53" s="174"/>
      <c r="E53" s="174"/>
      <c r="F53" s="38" t="s">
        <v>45</v>
      </c>
      <c r="G53" s="39" t="s">
        <v>475</v>
      </c>
      <c r="H53" s="40"/>
      <c r="I53" s="41"/>
      <c r="J53" s="41"/>
      <c r="K53" s="42"/>
    </row>
    <row r="54" spans="1:11" s="6" customFormat="1" ht="22.5" customHeight="1" x14ac:dyDescent="0.25">
      <c r="A54" s="36"/>
      <c r="B54" s="37" t="s">
        <v>50</v>
      </c>
      <c r="C54" s="174" t="s">
        <v>51</v>
      </c>
      <c r="D54" s="174"/>
      <c r="E54" s="174"/>
      <c r="F54" s="38" t="s">
        <v>52</v>
      </c>
      <c r="G54" s="39" t="s">
        <v>476</v>
      </c>
      <c r="H54" s="40"/>
      <c r="I54" s="41"/>
      <c r="J54" s="41"/>
      <c r="K54" s="42"/>
    </row>
    <row r="55" spans="1:11" s="6" customFormat="1" ht="22.5" customHeight="1" x14ac:dyDescent="0.25">
      <c r="A55" s="36"/>
      <c r="B55" s="37" t="s">
        <v>54</v>
      </c>
      <c r="C55" s="174" t="s">
        <v>55</v>
      </c>
      <c r="D55" s="174"/>
      <c r="E55" s="174"/>
      <c r="F55" s="38" t="s">
        <v>45</v>
      </c>
      <c r="G55" s="39" t="s">
        <v>477</v>
      </c>
      <c r="H55" s="40"/>
      <c r="I55" s="41"/>
      <c r="J55" s="41"/>
      <c r="K55" s="42"/>
    </row>
    <row r="56" spans="1:11" s="6" customFormat="1" ht="23.25" customHeight="1" x14ac:dyDescent="0.25">
      <c r="A56" s="43" t="s">
        <v>57</v>
      </c>
      <c r="B56" s="44" t="s">
        <v>58</v>
      </c>
      <c r="C56" s="180" t="s">
        <v>59</v>
      </c>
      <c r="D56" s="180"/>
      <c r="E56" s="180"/>
      <c r="F56" s="45" t="s">
        <v>60</v>
      </c>
      <c r="G56" s="46" t="s">
        <v>61</v>
      </c>
      <c r="H56" s="47"/>
      <c r="I56" s="48"/>
      <c r="J56" s="48"/>
      <c r="K56" s="49"/>
    </row>
    <row r="57" spans="1:11" s="6" customFormat="1" ht="23.25" customHeight="1" x14ac:dyDescent="0.25">
      <c r="A57" s="43" t="s">
        <v>57</v>
      </c>
      <c r="B57" s="44" t="s">
        <v>62</v>
      </c>
      <c r="C57" s="180" t="s">
        <v>63</v>
      </c>
      <c r="D57" s="180"/>
      <c r="E57" s="180"/>
      <c r="F57" s="45" t="s">
        <v>60</v>
      </c>
      <c r="G57" s="46" t="s">
        <v>61</v>
      </c>
      <c r="H57" s="47"/>
      <c r="I57" s="48"/>
      <c r="J57" s="48"/>
      <c r="K57" s="49"/>
    </row>
    <row r="58" spans="1:11" s="6" customFormat="1" ht="23.25" customHeight="1" x14ac:dyDescent="0.25">
      <c r="A58" s="36"/>
      <c r="B58" s="37" t="s">
        <v>64</v>
      </c>
      <c r="C58" s="174" t="s">
        <v>65</v>
      </c>
      <c r="D58" s="174"/>
      <c r="E58" s="174"/>
      <c r="F58" s="38" t="s">
        <v>60</v>
      </c>
      <c r="G58" s="39" t="s">
        <v>478</v>
      </c>
      <c r="H58" s="40"/>
      <c r="I58" s="41"/>
      <c r="J58" s="41"/>
      <c r="K58" s="42"/>
    </row>
    <row r="59" spans="1:11" s="6" customFormat="1" ht="22.5" customHeight="1" x14ac:dyDescent="0.25">
      <c r="A59" s="43" t="s">
        <v>57</v>
      </c>
      <c r="B59" s="44" t="s">
        <v>67</v>
      </c>
      <c r="C59" s="180" t="s">
        <v>68</v>
      </c>
      <c r="D59" s="180"/>
      <c r="E59" s="180"/>
      <c r="F59" s="45" t="s">
        <v>60</v>
      </c>
      <c r="G59" s="46" t="s">
        <v>61</v>
      </c>
      <c r="H59" s="47"/>
      <c r="I59" s="48"/>
      <c r="J59" s="48"/>
      <c r="K59" s="49"/>
    </row>
    <row r="60" spans="1:11" s="6" customFormat="1" ht="34.5" customHeight="1" x14ac:dyDescent="0.25">
      <c r="A60" s="36"/>
      <c r="B60" s="37" t="s">
        <v>69</v>
      </c>
      <c r="C60" s="174" t="s">
        <v>70</v>
      </c>
      <c r="D60" s="174"/>
      <c r="E60" s="174"/>
      <c r="F60" s="38" t="s">
        <v>60</v>
      </c>
      <c r="G60" s="39" t="s">
        <v>479</v>
      </c>
      <c r="H60" s="40"/>
      <c r="I60" s="41"/>
      <c r="J60" s="41"/>
      <c r="K60" s="42"/>
    </row>
    <row r="61" spans="1:11" s="6" customFormat="1" ht="22.5" customHeight="1" x14ac:dyDescent="0.25">
      <c r="A61" s="36"/>
      <c r="B61" s="37" t="s">
        <v>72</v>
      </c>
      <c r="C61" s="174" t="s">
        <v>73</v>
      </c>
      <c r="D61" s="174"/>
      <c r="E61" s="174"/>
      <c r="F61" s="38" t="s">
        <v>45</v>
      </c>
      <c r="G61" s="39" t="s">
        <v>480</v>
      </c>
      <c r="H61" s="40"/>
      <c r="I61" s="41"/>
      <c r="J61" s="41"/>
      <c r="K61" s="42"/>
    </row>
    <row r="62" spans="1:11" s="6" customFormat="1" ht="23.25" customHeight="1" x14ac:dyDescent="0.25">
      <c r="A62" s="36" t="s">
        <v>75</v>
      </c>
      <c r="B62" s="37" t="s">
        <v>76</v>
      </c>
      <c r="C62" s="174" t="s">
        <v>77</v>
      </c>
      <c r="D62" s="174"/>
      <c r="E62" s="174"/>
      <c r="F62" s="38" t="s">
        <v>60</v>
      </c>
      <c r="G62" s="39" t="s">
        <v>481</v>
      </c>
      <c r="H62" s="40"/>
      <c r="I62" s="41"/>
      <c r="J62" s="41"/>
      <c r="K62" s="42"/>
    </row>
    <row r="63" spans="1:11" s="6" customFormat="1" ht="15" customHeight="1" x14ac:dyDescent="0.25">
      <c r="A63" s="175" t="s">
        <v>109</v>
      </c>
      <c r="B63" s="176"/>
      <c r="C63" s="176"/>
      <c r="D63" s="176"/>
      <c r="E63" s="176"/>
      <c r="F63" s="176"/>
      <c r="G63" s="176"/>
      <c r="H63" s="27"/>
      <c r="I63" s="27"/>
      <c r="J63" s="27"/>
      <c r="K63" s="28"/>
    </row>
    <row r="64" spans="1:11" s="6" customFormat="1" ht="23.25" customHeight="1" x14ac:dyDescent="0.25">
      <c r="A64" s="29" t="s">
        <v>126</v>
      </c>
      <c r="B64" s="30" t="s">
        <v>127</v>
      </c>
      <c r="C64" s="177" t="s">
        <v>128</v>
      </c>
      <c r="D64" s="178"/>
      <c r="E64" s="179"/>
      <c r="F64" s="31" t="s">
        <v>129</v>
      </c>
      <c r="G64" s="52">
        <v>19.059999999999999</v>
      </c>
      <c r="H64" s="33">
        <f>I64/G64</f>
        <v>106720.07712486884</v>
      </c>
      <c r="I64" s="34">
        <f>2908655.17-K64</f>
        <v>2034084.67</v>
      </c>
      <c r="J64" s="35">
        <f>K64/G64</f>
        <v>45885.1259181532</v>
      </c>
      <c r="K64" s="34">
        <v>874570.5</v>
      </c>
    </row>
    <row r="65" spans="1:11" s="6" customFormat="1" ht="23.25" customHeight="1" x14ac:dyDescent="0.25">
      <c r="A65" s="36"/>
      <c r="B65" s="37" t="s">
        <v>135</v>
      </c>
      <c r="C65" s="174" t="s">
        <v>136</v>
      </c>
      <c r="D65" s="174"/>
      <c r="E65" s="174"/>
      <c r="F65" s="38" t="s">
        <v>60</v>
      </c>
      <c r="G65" s="39" t="s">
        <v>482</v>
      </c>
      <c r="H65" s="40"/>
      <c r="I65" s="41"/>
      <c r="J65" s="41"/>
      <c r="K65" s="42"/>
    </row>
    <row r="66" spans="1:11" s="6" customFormat="1" ht="22.5" customHeight="1" x14ac:dyDescent="0.25">
      <c r="A66" s="43" t="s">
        <v>138</v>
      </c>
      <c r="B66" s="44" t="s">
        <v>139</v>
      </c>
      <c r="C66" s="180" t="s">
        <v>68</v>
      </c>
      <c r="D66" s="180"/>
      <c r="E66" s="180"/>
      <c r="F66" s="45" t="s">
        <v>140</v>
      </c>
      <c r="G66" s="53" t="s">
        <v>483</v>
      </c>
      <c r="H66" s="47"/>
      <c r="I66" s="48"/>
      <c r="J66" s="48"/>
      <c r="K66" s="49"/>
    </row>
    <row r="67" spans="1:11" s="6" customFormat="1" ht="23.25" customHeight="1" x14ac:dyDescent="0.25">
      <c r="A67" s="36" t="s">
        <v>75</v>
      </c>
      <c r="B67" s="37" t="s">
        <v>142</v>
      </c>
      <c r="C67" s="174" t="s">
        <v>143</v>
      </c>
      <c r="D67" s="174"/>
      <c r="E67" s="174"/>
      <c r="F67" s="38" t="s">
        <v>60</v>
      </c>
      <c r="G67" s="39" t="s">
        <v>484</v>
      </c>
      <c r="H67" s="40"/>
      <c r="I67" s="41"/>
      <c r="J67" s="41"/>
      <c r="K67" s="42"/>
    </row>
    <row r="68" spans="1:11" s="6" customFormat="1" ht="15" customHeight="1" x14ac:dyDescent="0.25">
      <c r="A68" s="175" t="s">
        <v>145</v>
      </c>
      <c r="B68" s="176"/>
      <c r="C68" s="176"/>
      <c r="D68" s="176"/>
      <c r="E68" s="176"/>
      <c r="F68" s="176"/>
      <c r="G68" s="176"/>
      <c r="H68" s="27"/>
      <c r="I68" s="27"/>
      <c r="J68" s="27"/>
      <c r="K68" s="28"/>
    </row>
    <row r="69" spans="1:11" s="6" customFormat="1" ht="23.25" customHeight="1" x14ac:dyDescent="0.25">
      <c r="A69" s="29" t="s">
        <v>146</v>
      </c>
      <c r="B69" s="30" t="s">
        <v>127</v>
      </c>
      <c r="C69" s="177" t="s">
        <v>128</v>
      </c>
      <c r="D69" s="178"/>
      <c r="E69" s="179"/>
      <c r="F69" s="31" t="s">
        <v>129</v>
      </c>
      <c r="G69" s="52">
        <v>1.58</v>
      </c>
      <c r="H69" s="33">
        <f>I69/G69</f>
        <v>106720.08860759494</v>
      </c>
      <c r="I69" s="34">
        <f>206309.48-K69</f>
        <v>168617.74000000002</v>
      </c>
      <c r="J69" s="35">
        <f>K69/G69</f>
        <v>23855.531645569619</v>
      </c>
      <c r="K69" s="34">
        <v>37691.74</v>
      </c>
    </row>
    <row r="70" spans="1:11" s="6" customFormat="1" ht="23.25" customHeight="1" x14ac:dyDescent="0.25">
      <c r="A70" s="36"/>
      <c r="B70" s="37" t="s">
        <v>135</v>
      </c>
      <c r="C70" s="174" t="s">
        <v>136</v>
      </c>
      <c r="D70" s="174"/>
      <c r="E70" s="174"/>
      <c r="F70" s="38" t="s">
        <v>60</v>
      </c>
      <c r="G70" s="39" t="s">
        <v>485</v>
      </c>
      <c r="H70" s="40"/>
      <c r="I70" s="41"/>
      <c r="J70" s="41"/>
      <c r="K70" s="42"/>
    </row>
    <row r="71" spans="1:11" s="6" customFormat="1" ht="22.5" customHeight="1" x14ac:dyDescent="0.25">
      <c r="A71" s="43" t="s">
        <v>138</v>
      </c>
      <c r="B71" s="44" t="s">
        <v>139</v>
      </c>
      <c r="C71" s="180" t="s">
        <v>68</v>
      </c>
      <c r="D71" s="180"/>
      <c r="E71" s="180"/>
      <c r="F71" s="45" t="s">
        <v>140</v>
      </c>
      <c r="G71" s="53" t="s">
        <v>486</v>
      </c>
      <c r="H71" s="47"/>
      <c r="I71" s="48"/>
      <c r="J71" s="48"/>
      <c r="K71" s="49"/>
    </row>
    <row r="72" spans="1:11" s="6" customFormat="1" ht="23.25" customHeight="1" x14ac:dyDescent="0.25">
      <c r="A72" s="36" t="s">
        <v>75</v>
      </c>
      <c r="B72" s="37" t="s">
        <v>142</v>
      </c>
      <c r="C72" s="174" t="s">
        <v>143</v>
      </c>
      <c r="D72" s="174"/>
      <c r="E72" s="174"/>
      <c r="F72" s="38" t="s">
        <v>60</v>
      </c>
      <c r="G72" s="39" t="s">
        <v>487</v>
      </c>
      <c r="H72" s="40"/>
      <c r="I72" s="41"/>
      <c r="J72" s="41"/>
      <c r="K72" s="42"/>
    </row>
    <row r="73" spans="1:11" s="6" customFormat="1" ht="15" customHeight="1" x14ac:dyDescent="0.25">
      <c r="A73" s="175" t="s">
        <v>154</v>
      </c>
      <c r="B73" s="176"/>
      <c r="C73" s="176"/>
      <c r="D73" s="176"/>
      <c r="E73" s="176"/>
      <c r="F73" s="176"/>
      <c r="G73" s="176"/>
      <c r="H73" s="27"/>
      <c r="I73" s="27"/>
      <c r="J73" s="27"/>
      <c r="K73" s="28"/>
    </row>
    <row r="74" spans="1:11" s="6" customFormat="1" ht="23.25" customHeight="1" x14ac:dyDescent="0.25">
      <c r="A74" s="29" t="s">
        <v>155</v>
      </c>
      <c r="B74" s="30" t="s">
        <v>156</v>
      </c>
      <c r="C74" s="177" t="s">
        <v>157</v>
      </c>
      <c r="D74" s="178"/>
      <c r="E74" s="179"/>
      <c r="F74" s="31" t="s">
        <v>60</v>
      </c>
      <c r="G74" s="52">
        <v>2245.3200000000002</v>
      </c>
      <c r="H74" s="33"/>
      <c r="I74" s="34">
        <f>2154025.29-K74</f>
        <v>0</v>
      </c>
      <c r="J74" s="35">
        <f>K74/G74</f>
        <v>959.34000053444493</v>
      </c>
      <c r="K74" s="34">
        <v>2154025.29</v>
      </c>
    </row>
    <row r="75" spans="1:11" s="6" customFormat="1" ht="15" customHeight="1" x14ac:dyDescent="0.25">
      <c r="A75" s="175" t="s">
        <v>158</v>
      </c>
      <c r="B75" s="176"/>
      <c r="C75" s="176"/>
      <c r="D75" s="176"/>
      <c r="E75" s="176"/>
      <c r="F75" s="176"/>
      <c r="G75" s="176"/>
      <c r="H75" s="27"/>
      <c r="I75" s="27"/>
      <c r="J75" s="27"/>
      <c r="K75" s="28"/>
    </row>
    <row r="76" spans="1:11" s="6" customFormat="1" ht="23.25" customHeight="1" x14ac:dyDescent="0.25">
      <c r="A76" s="29" t="s">
        <v>159</v>
      </c>
      <c r="B76" s="30" t="s">
        <v>156</v>
      </c>
      <c r="C76" s="177" t="s">
        <v>157</v>
      </c>
      <c r="D76" s="178"/>
      <c r="E76" s="179"/>
      <c r="F76" s="31" t="s">
        <v>60</v>
      </c>
      <c r="G76" s="52">
        <v>90.72</v>
      </c>
      <c r="H76" s="33"/>
      <c r="I76" s="34">
        <f>87031.32-K76</f>
        <v>0</v>
      </c>
      <c r="J76" s="35">
        <f>K76/G76</f>
        <v>959.33994708994715</v>
      </c>
      <c r="K76" s="34">
        <v>87031.32</v>
      </c>
    </row>
    <row r="77" spans="1:11" s="6" customFormat="1" ht="15" customHeight="1" x14ac:dyDescent="0.25">
      <c r="A77" s="175" t="s">
        <v>160</v>
      </c>
      <c r="B77" s="176"/>
      <c r="C77" s="176"/>
      <c r="D77" s="176"/>
      <c r="E77" s="176"/>
      <c r="F77" s="176"/>
      <c r="G77" s="176"/>
      <c r="H77" s="27"/>
      <c r="I77" s="27"/>
      <c r="J77" s="27"/>
      <c r="K77" s="28"/>
    </row>
    <row r="78" spans="1:11" s="6" customFormat="1" ht="15" customHeight="1" x14ac:dyDescent="0.25">
      <c r="A78" s="29" t="s">
        <v>161</v>
      </c>
      <c r="B78" s="30" t="s">
        <v>162</v>
      </c>
      <c r="C78" s="177" t="s">
        <v>163</v>
      </c>
      <c r="D78" s="178"/>
      <c r="E78" s="179"/>
      <c r="F78" s="31" t="s">
        <v>164</v>
      </c>
      <c r="G78" s="32">
        <v>0.70499999999999996</v>
      </c>
      <c r="H78" s="33">
        <f>I78/G78</f>
        <v>154977.51773049642</v>
      </c>
      <c r="I78" s="34">
        <f>492166.85-K78</f>
        <v>109259.14999999997</v>
      </c>
      <c r="J78" s="35">
        <f>K78/G78</f>
        <v>543131.48936170223</v>
      </c>
      <c r="K78" s="34">
        <v>382907.7</v>
      </c>
    </row>
    <row r="79" spans="1:11" s="6" customFormat="1" ht="22.5" customHeight="1" x14ac:dyDescent="0.25">
      <c r="A79" s="36"/>
      <c r="B79" s="37" t="s">
        <v>170</v>
      </c>
      <c r="C79" s="174" t="s">
        <v>171</v>
      </c>
      <c r="D79" s="174"/>
      <c r="E79" s="174"/>
      <c r="F79" s="38" t="s">
        <v>60</v>
      </c>
      <c r="G79" s="39" t="s">
        <v>488</v>
      </c>
      <c r="H79" s="40"/>
      <c r="I79" s="41"/>
      <c r="J79" s="41"/>
      <c r="K79" s="42"/>
    </row>
    <row r="80" spans="1:11" s="6" customFormat="1" ht="22.5" customHeight="1" x14ac:dyDescent="0.25">
      <c r="A80" s="36"/>
      <c r="B80" s="37" t="s">
        <v>173</v>
      </c>
      <c r="C80" s="174" t="s">
        <v>174</v>
      </c>
      <c r="D80" s="174"/>
      <c r="E80" s="174"/>
      <c r="F80" s="38" t="s">
        <v>175</v>
      </c>
      <c r="G80" s="39" t="s">
        <v>489</v>
      </c>
      <c r="H80" s="40"/>
      <c r="I80" s="41"/>
      <c r="J80" s="41"/>
      <c r="K80" s="42"/>
    </row>
    <row r="81" spans="1:11" s="6" customFormat="1" ht="22.5" customHeight="1" x14ac:dyDescent="0.25">
      <c r="A81" s="43" t="s">
        <v>138</v>
      </c>
      <c r="B81" s="44" t="s">
        <v>177</v>
      </c>
      <c r="C81" s="180" t="s">
        <v>178</v>
      </c>
      <c r="D81" s="180"/>
      <c r="E81" s="180"/>
      <c r="F81" s="45" t="s">
        <v>60</v>
      </c>
      <c r="G81" s="53" t="s">
        <v>490</v>
      </c>
      <c r="H81" s="47"/>
      <c r="I81" s="48"/>
      <c r="J81" s="48"/>
      <c r="K81" s="49"/>
    </row>
    <row r="82" spans="1:11" s="6" customFormat="1" ht="23.25" customHeight="1" x14ac:dyDescent="0.25">
      <c r="A82" s="36" t="s">
        <v>75</v>
      </c>
      <c r="B82" s="37" t="s">
        <v>180</v>
      </c>
      <c r="C82" s="174" t="s">
        <v>181</v>
      </c>
      <c r="D82" s="174"/>
      <c r="E82" s="174"/>
      <c r="F82" s="38" t="s">
        <v>60</v>
      </c>
      <c r="G82" s="39" t="s">
        <v>490</v>
      </c>
      <c r="H82" s="40"/>
      <c r="I82" s="41"/>
      <c r="J82" s="41"/>
      <c r="K82" s="42"/>
    </row>
    <row r="83" spans="1:11" s="6" customFormat="1" ht="15" customHeight="1" x14ac:dyDescent="0.25">
      <c r="A83" s="175" t="s">
        <v>182</v>
      </c>
      <c r="B83" s="176"/>
      <c r="C83" s="176"/>
      <c r="D83" s="176"/>
      <c r="E83" s="176"/>
      <c r="F83" s="176"/>
      <c r="G83" s="176"/>
      <c r="H83" s="27"/>
      <c r="I83" s="27"/>
      <c r="J83" s="27"/>
      <c r="K83" s="28"/>
    </row>
    <row r="84" spans="1:11" s="6" customFormat="1" ht="15" customHeight="1" x14ac:dyDescent="0.25">
      <c r="A84" s="29" t="s">
        <v>183</v>
      </c>
      <c r="B84" s="30" t="s">
        <v>162</v>
      </c>
      <c r="C84" s="177" t="s">
        <v>163</v>
      </c>
      <c r="D84" s="178"/>
      <c r="E84" s="179"/>
      <c r="F84" s="31" t="s">
        <v>164</v>
      </c>
      <c r="G84" s="32">
        <v>3.4000000000000002E-2</v>
      </c>
      <c r="H84" s="33">
        <f>I84/G84</f>
        <v>154977.94117647057</v>
      </c>
      <c r="I84" s="34">
        <f>23735.72-K84</f>
        <v>5269.25</v>
      </c>
      <c r="J84" s="35">
        <f>K84/G84</f>
        <v>543131.4705882353</v>
      </c>
      <c r="K84" s="34">
        <v>18466.47</v>
      </c>
    </row>
    <row r="85" spans="1:11" s="6" customFormat="1" ht="22.5" customHeight="1" x14ac:dyDescent="0.25">
      <c r="A85" s="36"/>
      <c r="B85" s="37" t="s">
        <v>170</v>
      </c>
      <c r="C85" s="174" t="s">
        <v>171</v>
      </c>
      <c r="D85" s="174"/>
      <c r="E85" s="174"/>
      <c r="F85" s="38" t="s">
        <v>60</v>
      </c>
      <c r="G85" s="39" t="s">
        <v>491</v>
      </c>
      <c r="H85" s="40"/>
      <c r="I85" s="41"/>
      <c r="J85" s="41"/>
      <c r="K85" s="42"/>
    </row>
    <row r="86" spans="1:11" s="6" customFormat="1" ht="22.5" customHeight="1" x14ac:dyDescent="0.25">
      <c r="A86" s="36"/>
      <c r="B86" s="37" t="s">
        <v>173</v>
      </c>
      <c r="C86" s="174" t="s">
        <v>174</v>
      </c>
      <c r="D86" s="174"/>
      <c r="E86" s="174"/>
      <c r="F86" s="38" t="s">
        <v>175</v>
      </c>
      <c r="G86" s="39" t="s">
        <v>492</v>
      </c>
      <c r="H86" s="40"/>
      <c r="I86" s="41"/>
      <c r="J86" s="41"/>
      <c r="K86" s="42"/>
    </row>
    <row r="87" spans="1:11" s="6" customFormat="1" ht="22.5" customHeight="1" x14ac:dyDescent="0.25">
      <c r="A87" s="43" t="s">
        <v>138</v>
      </c>
      <c r="B87" s="44" t="s">
        <v>177</v>
      </c>
      <c r="C87" s="180" t="s">
        <v>178</v>
      </c>
      <c r="D87" s="180"/>
      <c r="E87" s="180"/>
      <c r="F87" s="45" t="s">
        <v>60</v>
      </c>
      <c r="G87" s="53" t="s">
        <v>493</v>
      </c>
      <c r="H87" s="47"/>
      <c r="I87" s="48"/>
      <c r="J87" s="48"/>
      <c r="K87" s="49"/>
    </row>
    <row r="88" spans="1:11" s="6" customFormat="1" ht="23.25" customHeight="1" x14ac:dyDescent="0.25">
      <c r="A88" s="36" t="s">
        <v>75</v>
      </c>
      <c r="B88" s="37" t="s">
        <v>180</v>
      </c>
      <c r="C88" s="174" t="s">
        <v>181</v>
      </c>
      <c r="D88" s="174"/>
      <c r="E88" s="174"/>
      <c r="F88" s="38" t="s">
        <v>60</v>
      </c>
      <c r="G88" s="39" t="s">
        <v>493</v>
      </c>
      <c r="H88" s="40"/>
      <c r="I88" s="41"/>
      <c r="J88" s="41"/>
      <c r="K88" s="42"/>
    </row>
    <row r="89" spans="1:11" s="6" customFormat="1" ht="15" customHeight="1" x14ac:dyDescent="0.25">
      <c r="A89" s="175" t="s">
        <v>190</v>
      </c>
      <c r="B89" s="176"/>
      <c r="C89" s="176"/>
      <c r="D89" s="176"/>
      <c r="E89" s="176"/>
      <c r="F89" s="176"/>
      <c r="G89" s="176"/>
      <c r="H89" s="27"/>
      <c r="I89" s="27"/>
      <c r="J89" s="27"/>
      <c r="K89" s="28"/>
    </row>
    <row r="90" spans="1:11" s="6" customFormat="1" ht="15" customHeight="1" x14ac:dyDescent="0.25">
      <c r="A90" s="175" t="s">
        <v>191</v>
      </c>
      <c r="B90" s="176"/>
      <c r="C90" s="176"/>
      <c r="D90" s="176"/>
      <c r="E90" s="176"/>
      <c r="F90" s="176"/>
      <c r="G90" s="176"/>
      <c r="H90" s="27"/>
      <c r="I90" s="27"/>
      <c r="J90" s="27"/>
      <c r="K90" s="28"/>
    </row>
    <row r="91" spans="1:11" s="6" customFormat="1" ht="45.75" customHeight="1" x14ac:dyDescent="0.25">
      <c r="A91" s="29" t="s">
        <v>192</v>
      </c>
      <c r="B91" s="30" t="s">
        <v>193</v>
      </c>
      <c r="C91" s="177" t="s">
        <v>194</v>
      </c>
      <c r="D91" s="178"/>
      <c r="E91" s="179"/>
      <c r="F91" s="31" t="s">
        <v>164</v>
      </c>
      <c r="G91" s="52">
        <v>15.09</v>
      </c>
      <c r="H91" s="33">
        <f t="shared" ref="H91:H97" si="0">I91/G91</f>
        <v>39279.430748840292</v>
      </c>
      <c r="I91" s="34">
        <v>592726.61</v>
      </c>
      <c r="J91" s="35">
        <f>K91/G91</f>
        <v>0</v>
      </c>
      <c r="K91" s="34">
        <v>0</v>
      </c>
    </row>
    <row r="92" spans="1:11" s="6" customFormat="1" ht="45.75" customHeight="1" x14ac:dyDescent="0.25">
      <c r="A92" s="29" t="s">
        <v>198</v>
      </c>
      <c r="B92" s="30" t="s">
        <v>199</v>
      </c>
      <c r="C92" s="177" t="s">
        <v>200</v>
      </c>
      <c r="D92" s="178"/>
      <c r="E92" s="179"/>
      <c r="F92" s="31" t="s">
        <v>201</v>
      </c>
      <c r="G92" s="54">
        <v>352</v>
      </c>
      <c r="H92" s="33">
        <f t="shared" si="0"/>
        <v>598.37579545454548</v>
      </c>
      <c r="I92" s="34">
        <v>210628.28</v>
      </c>
      <c r="J92" s="35">
        <f t="shared" ref="J92:J97" si="1">K92/G92</f>
        <v>0</v>
      </c>
      <c r="K92" s="34">
        <v>0</v>
      </c>
    </row>
    <row r="93" spans="1:11" s="6" customFormat="1" ht="45.75" customHeight="1" x14ac:dyDescent="0.25">
      <c r="A93" s="29" t="s">
        <v>203</v>
      </c>
      <c r="B93" s="30" t="s">
        <v>204</v>
      </c>
      <c r="C93" s="177" t="s">
        <v>205</v>
      </c>
      <c r="D93" s="178"/>
      <c r="E93" s="179"/>
      <c r="F93" s="31" t="s">
        <v>201</v>
      </c>
      <c r="G93" s="54">
        <v>2578</v>
      </c>
      <c r="H93" s="33">
        <f t="shared" si="0"/>
        <v>1056.2310007757951</v>
      </c>
      <c r="I93" s="34">
        <v>2722963.52</v>
      </c>
      <c r="J93" s="35">
        <f t="shared" si="1"/>
        <v>0</v>
      </c>
      <c r="K93" s="34">
        <v>0</v>
      </c>
    </row>
    <row r="94" spans="1:11" s="6" customFormat="1" ht="45.75" customHeight="1" x14ac:dyDescent="0.25">
      <c r="A94" s="29" t="s">
        <v>206</v>
      </c>
      <c r="B94" s="30" t="s">
        <v>207</v>
      </c>
      <c r="C94" s="177" t="s">
        <v>208</v>
      </c>
      <c r="D94" s="178"/>
      <c r="E94" s="179"/>
      <c r="F94" s="31" t="s">
        <v>164</v>
      </c>
      <c r="G94" s="52">
        <v>6.46</v>
      </c>
      <c r="H94" s="33">
        <f t="shared" si="0"/>
        <v>45322.422600619189</v>
      </c>
      <c r="I94" s="34">
        <v>292782.84999999998</v>
      </c>
      <c r="J94" s="35">
        <f t="shared" si="1"/>
        <v>0</v>
      </c>
      <c r="K94" s="34">
        <v>0</v>
      </c>
    </row>
    <row r="95" spans="1:11" s="6" customFormat="1" ht="45.75" customHeight="1" x14ac:dyDescent="0.25">
      <c r="A95" s="29" t="s">
        <v>212</v>
      </c>
      <c r="B95" s="30" t="s">
        <v>204</v>
      </c>
      <c r="C95" s="177" t="s">
        <v>205</v>
      </c>
      <c r="D95" s="178"/>
      <c r="E95" s="179"/>
      <c r="F95" s="31" t="s">
        <v>201</v>
      </c>
      <c r="G95" s="54">
        <v>1292</v>
      </c>
      <c r="H95" s="33">
        <f t="shared" si="0"/>
        <v>1056.2309984520123</v>
      </c>
      <c r="I95" s="34">
        <v>1364650.45</v>
      </c>
      <c r="J95" s="35">
        <f t="shared" si="1"/>
        <v>0</v>
      </c>
      <c r="K95" s="34">
        <v>0</v>
      </c>
    </row>
    <row r="96" spans="1:11" s="6" customFormat="1" ht="45.75" customHeight="1" x14ac:dyDescent="0.25">
      <c r="A96" s="29" t="s">
        <v>213</v>
      </c>
      <c r="B96" s="30" t="s">
        <v>214</v>
      </c>
      <c r="C96" s="177" t="s">
        <v>215</v>
      </c>
      <c r="D96" s="178"/>
      <c r="E96" s="179"/>
      <c r="F96" s="31" t="s">
        <v>164</v>
      </c>
      <c r="G96" s="52">
        <v>4.66</v>
      </c>
      <c r="H96" s="33">
        <f t="shared" si="0"/>
        <v>61185.757510729614</v>
      </c>
      <c r="I96" s="34">
        <v>285125.63</v>
      </c>
      <c r="J96" s="35">
        <f t="shared" si="1"/>
        <v>0</v>
      </c>
      <c r="K96" s="34">
        <v>0</v>
      </c>
    </row>
    <row r="97" spans="1:11" s="6" customFormat="1" ht="45.75" customHeight="1" x14ac:dyDescent="0.25">
      <c r="A97" s="29" t="s">
        <v>219</v>
      </c>
      <c r="B97" s="30" t="s">
        <v>199</v>
      </c>
      <c r="C97" s="177" t="s">
        <v>200</v>
      </c>
      <c r="D97" s="178"/>
      <c r="E97" s="179"/>
      <c r="F97" s="31" t="s">
        <v>201</v>
      </c>
      <c r="G97" s="54">
        <v>932</v>
      </c>
      <c r="H97" s="33">
        <f t="shared" si="0"/>
        <v>598.37580472103002</v>
      </c>
      <c r="I97" s="34">
        <v>557686.25</v>
      </c>
      <c r="J97" s="35">
        <f t="shared" si="1"/>
        <v>0</v>
      </c>
      <c r="K97" s="34">
        <v>0</v>
      </c>
    </row>
    <row r="98" spans="1:11" s="6" customFormat="1" ht="15" customHeight="1" x14ac:dyDescent="0.25">
      <c r="A98" s="175" t="s">
        <v>220</v>
      </c>
      <c r="B98" s="176"/>
      <c r="C98" s="176"/>
      <c r="D98" s="176"/>
      <c r="E98" s="176"/>
      <c r="F98" s="176"/>
      <c r="G98" s="176"/>
      <c r="H98" s="27"/>
      <c r="I98" s="27"/>
      <c r="J98" s="27"/>
      <c r="K98" s="28"/>
    </row>
    <row r="99" spans="1:11" s="6" customFormat="1" ht="23.25" customHeight="1" x14ac:dyDescent="0.25">
      <c r="A99" s="29" t="s">
        <v>221</v>
      </c>
      <c r="B99" s="30" t="s">
        <v>222</v>
      </c>
      <c r="C99" s="177" t="s">
        <v>223</v>
      </c>
      <c r="D99" s="178"/>
      <c r="E99" s="179"/>
      <c r="F99" s="31" t="s">
        <v>164</v>
      </c>
      <c r="G99" s="52">
        <v>0.33</v>
      </c>
      <c r="H99" s="33">
        <f>I99/G99</f>
        <v>71283.818181818177</v>
      </c>
      <c r="I99" s="34">
        <v>23523.66</v>
      </c>
      <c r="J99" s="35">
        <f>K99/G99</f>
        <v>0</v>
      </c>
      <c r="K99" s="34">
        <v>0</v>
      </c>
    </row>
    <row r="100" spans="1:11" s="6" customFormat="1" ht="15" customHeight="1" x14ac:dyDescent="0.25">
      <c r="A100" s="175" t="s">
        <v>227</v>
      </c>
      <c r="B100" s="176"/>
      <c r="C100" s="176"/>
      <c r="D100" s="176"/>
      <c r="E100" s="176"/>
      <c r="F100" s="176"/>
      <c r="G100" s="176"/>
      <c r="H100" s="27"/>
      <c r="I100" s="27"/>
      <c r="J100" s="27"/>
      <c r="K100" s="28"/>
    </row>
    <row r="101" spans="1:11" s="6" customFormat="1" ht="23.25" customHeight="1" x14ac:dyDescent="0.25">
      <c r="A101" s="29" t="s">
        <v>228</v>
      </c>
      <c r="B101" s="30" t="s">
        <v>229</v>
      </c>
      <c r="C101" s="177" t="s">
        <v>230</v>
      </c>
      <c r="D101" s="178"/>
      <c r="E101" s="179"/>
      <c r="F101" s="31" t="s">
        <v>231</v>
      </c>
      <c r="G101" s="32">
        <v>1.7709999999999999</v>
      </c>
      <c r="H101" s="33">
        <f>I101/G101</f>
        <v>431.55279503105589</v>
      </c>
      <c r="I101" s="34">
        <v>764.28</v>
      </c>
      <c r="J101" s="35">
        <f>K101/G101</f>
        <v>0</v>
      </c>
      <c r="K101" s="34">
        <v>0</v>
      </c>
    </row>
    <row r="102" spans="1:11" s="6" customFormat="1" ht="15" customHeight="1" x14ac:dyDescent="0.25">
      <c r="A102" s="181" t="s">
        <v>236</v>
      </c>
      <c r="B102" s="182"/>
      <c r="C102" s="182"/>
      <c r="D102" s="182"/>
      <c r="E102" s="182"/>
      <c r="F102" s="182"/>
      <c r="G102" s="182"/>
      <c r="H102" s="25"/>
      <c r="I102" s="25"/>
      <c r="J102" s="25"/>
      <c r="K102" s="26"/>
    </row>
    <row r="103" spans="1:11" s="6" customFormat="1" ht="15" customHeight="1" x14ac:dyDescent="0.25">
      <c r="A103" s="175" t="s">
        <v>237</v>
      </c>
      <c r="B103" s="176"/>
      <c r="C103" s="176"/>
      <c r="D103" s="176"/>
      <c r="E103" s="176"/>
      <c r="F103" s="176"/>
      <c r="G103" s="176"/>
      <c r="H103" s="27"/>
      <c r="I103" s="27"/>
      <c r="J103" s="27"/>
      <c r="K103" s="28"/>
    </row>
    <row r="104" spans="1:11" s="6" customFormat="1" ht="34.5" customHeight="1" x14ac:dyDescent="0.25">
      <c r="A104" s="29" t="s">
        <v>238</v>
      </c>
      <c r="B104" s="30" t="s">
        <v>239</v>
      </c>
      <c r="C104" s="177" t="s">
        <v>240</v>
      </c>
      <c r="D104" s="178"/>
      <c r="E104" s="179"/>
      <c r="F104" s="31" t="s">
        <v>35</v>
      </c>
      <c r="G104" s="32">
        <v>1.125</v>
      </c>
      <c r="H104" s="33">
        <f>I104/G104</f>
        <v>462317.36000000004</v>
      </c>
      <c r="I104" s="34">
        <f>707444.13-K104</f>
        <v>520107.03</v>
      </c>
      <c r="J104" s="35">
        <f>K104/G104</f>
        <v>166521.86666666667</v>
      </c>
      <c r="K104" s="34">
        <v>187337.1</v>
      </c>
    </row>
    <row r="105" spans="1:11" s="6" customFormat="1" ht="23.25" customHeight="1" x14ac:dyDescent="0.25">
      <c r="A105" s="36"/>
      <c r="B105" s="37" t="s">
        <v>43</v>
      </c>
      <c r="C105" s="174" t="s">
        <v>44</v>
      </c>
      <c r="D105" s="174"/>
      <c r="E105" s="174"/>
      <c r="F105" s="38" t="s">
        <v>45</v>
      </c>
      <c r="G105" s="39" t="s">
        <v>494</v>
      </c>
      <c r="H105" s="40"/>
      <c r="I105" s="41"/>
      <c r="J105" s="41"/>
      <c r="K105" s="42"/>
    </row>
    <row r="106" spans="1:11" s="6" customFormat="1" ht="23.25" customHeight="1" x14ac:dyDescent="0.25">
      <c r="A106" s="36"/>
      <c r="B106" s="37" t="s">
        <v>47</v>
      </c>
      <c r="C106" s="174" t="s">
        <v>48</v>
      </c>
      <c r="D106" s="174"/>
      <c r="E106" s="174"/>
      <c r="F106" s="38" t="s">
        <v>45</v>
      </c>
      <c r="G106" s="39" t="s">
        <v>495</v>
      </c>
      <c r="H106" s="40"/>
      <c r="I106" s="41"/>
      <c r="J106" s="41"/>
      <c r="K106" s="42"/>
    </row>
    <row r="107" spans="1:11" s="6" customFormat="1" ht="22.5" customHeight="1" x14ac:dyDescent="0.25">
      <c r="A107" s="36"/>
      <c r="B107" s="37" t="s">
        <v>50</v>
      </c>
      <c r="C107" s="174" t="s">
        <v>51</v>
      </c>
      <c r="D107" s="174"/>
      <c r="E107" s="174"/>
      <c r="F107" s="38" t="s">
        <v>52</v>
      </c>
      <c r="G107" s="39" t="s">
        <v>496</v>
      </c>
      <c r="H107" s="40"/>
      <c r="I107" s="41"/>
      <c r="J107" s="41"/>
      <c r="K107" s="42"/>
    </row>
    <row r="108" spans="1:11" s="6" customFormat="1" ht="23.25" customHeight="1" x14ac:dyDescent="0.25">
      <c r="A108" s="43" t="s">
        <v>57</v>
      </c>
      <c r="B108" s="44" t="s">
        <v>58</v>
      </c>
      <c r="C108" s="180" t="s">
        <v>59</v>
      </c>
      <c r="D108" s="180"/>
      <c r="E108" s="180"/>
      <c r="F108" s="45" t="s">
        <v>60</v>
      </c>
      <c r="G108" s="46" t="s">
        <v>61</v>
      </c>
      <c r="H108" s="47"/>
      <c r="I108" s="48"/>
      <c r="J108" s="48"/>
      <c r="K108" s="49"/>
    </row>
    <row r="109" spans="1:11" s="6" customFormat="1" ht="23.25" customHeight="1" x14ac:dyDescent="0.25">
      <c r="A109" s="43" t="s">
        <v>57</v>
      </c>
      <c r="B109" s="44" t="s">
        <v>62</v>
      </c>
      <c r="C109" s="180" t="s">
        <v>63</v>
      </c>
      <c r="D109" s="180"/>
      <c r="E109" s="180"/>
      <c r="F109" s="45" t="s">
        <v>60</v>
      </c>
      <c r="G109" s="46" t="s">
        <v>61</v>
      </c>
      <c r="H109" s="47"/>
      <c r="I109" s="48"/>
      <c r="J109" s="48"/>
      <c r="K109" s="49"/>
    </row>
    <row r="110" spans="1:11" s="6" customFormat="1" ht="23.25" customHeight="1" x14ac:dyDescent="0.25">
      <c r="A110" s="36"/>
      <c r="B110" s="37" t="s">
        <v>64</v>
      </c>
      <c r="C110" s="174" t="s">
        <v>65</v>
      </c>
      <c r="D110" s="174"/>
      <c r="E110" s="174"/>
      <c r="F110" s="38" t="s">
        <v>60</v>
      </c>
      <c r="G110" s="39" t="s">
        <v>497</v>
      </c>
      <c r="H110" s="40"/>
      <c r="I110" s="41"/>
      <c r="J110" s="41"/>
      <c r="K110" s="42"/>
    </row>
    <row r="111" spans="1:11" s="6" customFormat="1" ht="22.5" customHeight="1" x14ac:dyDescent="0.25">
      <c r="A111" s="43" t="s">
        <v>57</v>
      </c>
      <c r="B111" s="44" t="s">
        <v>67</v>
      </c>
      <c r="C111" s="180" t="s">
        <v>68</v>
      </c>
      <c r="D111" s="180"/>
      <c r="E111" s="180"/>
      <c r="F111" s="45" t="s">
        <v>60</v>
      </c>
      <c r="G111" s="46" t="s">
        <v>61</v>
      </c>
      <c r="H111" s="47"/>
      <c r="I111" s="48"/>
      <c r="J111" s="48"/>
      <c r="K111" s="49"/>
    </row>
    <row r="112" spans="1:11" s="6" customFormat="1" ht="22.5" customHeight="1" x14ac:dyDescent="0.25">
      <c r="A112" s="36"/>
      <c r="B112" s="37" t="s">
        <v>72</v>
      </c>
      <c r="C112" s="174" t="s">
        <v>73</v>
      </c>
      <c r="D112" s="174"/>
      <c r="E112" s="174"/>
      <c r="F112" s="38" t="s">
        <v>45</v>
      </c>
      <c r="G112" s="39" t="s">
        <v>498</v>
      </c>
      <c r="H112" s="40"/>
      <c r="I112" s="41"/>
      <c r="J112" s="41"/>
      <c r="K112" s="42"/>
    </row>
    <row r="113" spans="1:11" s="6" customFormat="1" ht="23.25" customHeight="1" x14ac:dyDescent="0.25">
      <c r="A113" s="36" t="s">
        <v>75</v>
      </c>
      <c r="B113" s="37" t="s">
        <v>76</v>
      </c>
      <c r="C113" s="174" t="s">
        <v>77</v>
      </c>
      <c r="D113" s="174"/>
      <c r="E113" s="174"/>
      <c r="F113" s="38" t="s">
        <v>60</v>
      </c>
      <c r="G113" s="39" t="s">
        <v>499</v>
      </c>
      <c r="H113" s="40"/>
      <c r="I113" s="41"/>
      <c r="J113" s="41"/>
      <c r="K113" s="42"/>
    </row>
    <row r="114" spans="1:11" s="6" customFormat="1" ht="15" customHeight="1" x14ac:dyDescent="0.25">
      <c r="A114" s="175" t="s">
        <v>252</v>
      </c>
      <c r="B114" s="176"/>
      <c r="C114" s="176"/>
      <c r="D114" s="176"/>
      <c r="E114" s="176"/>
      <c r="F114" s="176"/>
      <c r="G114" s="176"/>
      <c r="H114" s="27"/>
      <c r="I114" s="27"/>
      <c r="J114" s="27"/>
      <c r="K114" s="28"/>
    </row>
    <row r="115" spans="1:11" s="6" customFormat="1" ht="23.25" customHeight="1" x14ac:dyDescent="0.25">
      <c r="A115" s="29" t="s">
        <v>253</v>
      </c>
      <c r="B115" s="30" t="s">
        <v>127</v>
      </c>
      <c r="C115" s="177" t="s">
        <v>128</v>
      </c>
      <c r="D115" s="178"/>
      <c r="E115" s="179"/>
      <c r="F115" s="31" t="s">
        <v>129</v>
      </c>
      <c r="G115" s="52">
        <v>0.51</v>
      </c>
      <c r="H115" s="33">
        <f>I115/G115</f>
        <v>106720.09803921568</v>
      </c>
      <c r="I115" s="34">
        <f>77828.66-K115</f>
        <v>54427.25</v>
      </c>
      <c r="J115" s="35">
        <f>K115/G115</f>
        <v>45885.117647058825</v>
      </c>
      <c r="K115" s="34">
        <v>23401.41</v>
      </c>
    </row>
    <row r="116" spans="1:11" s="6" customFormat="1" ht="23.25" customHeight="1" x14ac:dyDescent="0.25">
      <c r="A116" s="36"/>
      <c r="B116" s="37" t="s">
        <v>135</v>
      </c>
      <c r="C116" s="174" t="s">
        <v>136</v>
      </c>
      <c r="D116" s="174"/>
      <c r="E116" s="174"/>
      <c r="F116" s="38" t="s">
        <v>60</v>
      </c>
      <c r="G116" s="39" t="s">
        <v>500</v>
      </c>
      <c r="H116" s="40"/>
      <c r="I116" s="41"/>
      <c r="J116" s="41"/>
      <c r="K116" s="42"/>
    </row>
    <row r="117" spans="1:11" s="6" customFormat="1" ht="22.5" customHeight="1" x14ac:dyDescent="0.25">
      <c r="A117" s="43" t="s">
        <v>138</v>
      </c>
      <c r="B117" s="44" t="s">
        <v>139</v>
      </c>
      <c r="C117" s="180" t="s">
        <v>68</v>
      </c>
      <c r="D117" s="180"/>
      <c r="E117" s="180"/>
      <c r="F117" s="45" t="s">
        <v>140</v>
      </c>
      <c r="G117" s="53" t="s">
        <v>501</v>
      </c>
      <c r="H117" s="47"/>
      <c r="I117" s="48"/>
      <c r="J117" s="48"/>
      <c r="K117" s="49"/>
    </row>
    <row r="118" spans="1:11" s="6" customFormat="1" ht="23.25" customHeight="1" x14ac:dyDescent="0.25">
      <c r="A118" s="36" t="s">
        <v>75</v>
      </c>
      <c r="B118" s="37" t="s">
        <v>142</v>
      </c>
      <c r="C118" s="174" t="s">
        <v>143</v>
      </c>
      <c r="D118" s="174"/>
      <c r="E118" s="174"/>
      <c r="F118" s="38" t="s">
        <v>60</v>
      </c>
      <c r="G118" s="39" t="s">
        <v>502</v>
      </c>
      <c r="H118" s="40"/>
      <c r="I118" s="41"/>
      <c r="J118" s="41"/>
      <c r="K118" s="42"/>
    </row>
    <row r="119" spans="1:11" s="6" customFormat="1" ht="15" customHeight="1" x14ac:dyDescent="0.25">
      <c r="A119" s="175" t="s">
        <v>260</v>
      </c>
      <c r="B119" s="176"/>
      <c r="C119" s="176"/>
      <c r="D119" s="176"/>
      <c r="E119" s="176"/>
      <c r="F119" s="176"/>
      <c r="G119" s="176"/>
      <c r="H119" s="27"/>
      <c r="I119" s="27"/>
      <c r="J119" s="27"/>
      <c r="K119" s="28"/>
    </row>
    <row r="120" spans="1:11" s="6" customFormat="1" ht="15" customHeight="1" x14ac:dyDescent="0.25">
      <c r="A120" s="29" t="s">
        <v>261</v>
      </c>
      <c r="B120" s="30" t="s">
        <v>162</v>
      </c>
      <c r="C120" s="177" t="s">
        <v>163</v>
      </c>
      <c r="D120" s="178"/>
      <c r="E120" s="179"/>
      <c r="F120" s="31" t="s">
        <v>164</v>
      </c>
      <c r="G120" s="55">
        <v>1.6999999999999999E-3</v>
      </c>
      <c r="H120" s="33">
        <f>I120/G120</f>
        <v>154976.47058823524</v>
      </c>
      <c r="I120" s="34">
        <f>1186.78-K120</f>
        <v>263.45999999999992</v>
      </c>
      <c r="J120" s="35">
        <f>K120/G120</f>
        <v>543129.4117647059</v>
      </c>
      <c r="K120" s="34">
        <v>923.32</v>
      </c>
    </row>
    <row r="121" spans="1:11" s="6" customFormat="1" ht="22.5" customHeight="1" x14ac:dyDescent="0.25">
      <c r="A121" s="36"/>
      <c r="B121" s="37" t="s">
        <v>170</v>
      </c>
      <c r="C121" s="174" t="s">
        <v>171</v>
      </c>
      <c r="D121" s="174"/>
      <c r="E121" s="174"/>
      <c r="F121" s="38" t="s">
        <v>60</v>
      </c>
      <c r="G121" s="39" t="s">
        <v>503</v>
      </c>
      <c r="H121" s="40"/>
      <c r="I121" s="41"/>
      <c r="J121" s="41"/>
      <c r="K121" s="42"/>
    </row>
    <row r="122" spans="1:11" s="6" customFormat="1" ht="22.5" customHeight="1" x14ac:dyDescent="0.25">
      <c r="A122" s="36"/>
      <c r="B122" s="37" t="s">
        <v>173</v>
      </c>
      <c r="C122" s="174" t="s">
        <v>174</v>
      </c>
      <c r="D122" s="174"/>
      <c r="E122" s="174"/>
      <c r="F122" s="38" t="s">
        <v>175</v>
      </c>
      <c r="G122" s="39" t="s">
        <v>504</v>
      </c>
      <c r="H122" s="40"/>
      <c r="I122" s="41"/>
      <c r="J122" s="41"/>
      <c r="K122" s="42"/>
    </row>
    <row r="123" spans="1:11" s="6" customFormat="1" ht="22.5" customHeight="1" x14ac:dyDescent="0.25">
      <c r="A123" s="43" t="s">
        <v>138</v>
      </c>
      <c r="B123" s="44" t="s">
        <v>177</v>
      </c>
      <c r="C123" s="180" t="s">
        <v>178</v>
      </c>
      <c r="D123" s="180"/>
      <c r="E123" s="180"/>
      <c r="F123" s="45" t="s">
        <v>60</v>
      </c>
      <c r="G123" s="53" t="s">
        <v>505</v>
      </c>
      <c r="H123" s="47"/>
      <c r="I123" s="48"/>
      <c r="J123" s="48"/>
      <c r="K123" s="49"/>
    </row>
    <row r="124" spans="1:11" s="6" customFormat="1" ht="23.25" customHeight="1" x14ac:dyDescent="0.25">
      <c r="A124" s="36" t="s">
        <v>75</v>
      </c>
      <c r="B124" s="37" t="s">
        <v>180</v>
      </c>
      <c r="C124" s="174" t="s">
        <v>181</v>
      </c>
      <c r="D124" s="174"/>
      <c r="E124" s="174"/>
      <c r="F124" s="38" t="s">
        <v>60</v>
      </c>
      <c r="G124" s="39" t="s">
        <v>505</v>
      </c>
      <c r="H124" s="40"/>
      <c r="I124" s="41"/>
      <c r="J124" s="41"/>
      <c r="K124" s="42"/>
    </row>
    <row r="125" spans="1:11" s="6" customFormat="1" ht="15" customHeight="1" x14ac:dyDescent="0.25">
      <c r="A125" s="181" t="s">
        <v>268</v>
      </c>
      <c r="B125" s="182"/>
      <c r="C125" s="182"/>
      <c r="D125" s="182"/>
      <c r="E125" s="182"/>
      <c r="F125" s="182"/>
      <c r="G125" s="182"/>
      <c r="H125" s="25"/>
      <c r="I125" s="25"/>
      <c r="J125" s="25"/>
      <c r="K125" s="26"/>
    </row>
    <row r="126" spans="1:11" s="6" customFormat="1" ht="15" customHeight="1" x14ac:dyDescent="0.25">
      <c r="A126" s="175" t="s">
        <v>269</v>
      </c>
      <c r="B126" s="176"/>
      <c r="C126" s="176"/>
      <c r="D126" s="176"/>
      <c r="E126" s="176"/>
      <c r="F126" s="176"/>
      <c r="G126" s="176"/>
      <c r="H126" s="27"/>
      <c r="I126" s="27"/>
      <c r="J126" s="27"/>
      <c r="K126" s="28"/>
    </row>
    <row r="127" spans="1:11" s="6" customFormat="1" ht="45.75" customHeight="1" x14ac:dyDescent="0.25">
      <c r="A127" s="29" t="s">
        <v>270</v>
      </c>
      <c r="B127" s="30" t="s">
        <v>271</v>
      </c>
      <c r="C127" s="177" t="s">
        <v>272</v>
      </c>
      <c r="D127" s="178"/>
      <c r="E127" s="179"/>
      <c r="F127" s="31" t="s">
        <v>273</v>
      </c>
      <c r="G127" s="32">
        <v>0.56899999999999995</v>
      </c>
      <c r="H127" s="33">
        <f>I127/G127</f>
        <v>146247.08260105448</v>
      </c>
      <c r="I127" s="34">
        <f>175842-K127</f>
        <v>83214.59</v>
      </c>
      <c r="J127" s="35">
        <f>K127/G127</f>
        <v>162789.82425307558</v>
      </c>
      <c r="K127" s="34">
        <v>92627.41</v>
      </c>
    </row>
    <row r="128" spans="1:11" s="6" customFormat="1" ht="22.5" customHeight="1" x14ac:dyDescent="0.25">
      <c r="A128" s="36"/>
      <c r="B128" s="37" t="s">
        <v>279</v>
      </c>
      <c r="C128" s="174" t="s">
        <v>280</v>
      </c>
      <c r="D128" s="174"/>
      <c r="E128" s="174"/>
      <c r="F128" s="38" t="s">
        <v>45</v>
      </c>
      <c r="G128" s="39" t="s">
        <v>506</v>
      </c>
      <c r="H128" s="40"/>
      <c r="I128" s="41"/>
      <c r="J128" s="41"/>
      <c r="K128" s="42"/>
    </row>
    <row r="129" spans="1:11" s="6" customFormat="1" ht="23.25" customHeight="1" x14ac:dyDescent="0.25">
      <c r="A129" s="36"/>
      <c r="B129" s="37" t="s">
        <v>62</v>
      </c>
      <c r="C129" s="174" t="s">
        <v>63</v>
      </c>
      <c r="D129" s="174"/>
      <c r="E129" s="174"/>
      <c r="F129" s="38" t="s">
        <v>60</v>
      </c>
      <c r="G129" s="39" t="s">
        <v>507</v>
      </c>
      <c r="H129" s="40"/>
      <c r="I129" s="41"/>
      <c r="J129" s="41"/>
      <c r="K129" s="42"/>
    </row>
    <row r="130" spans="1:11" s="6" customFormat="1" ht="34.5" customHeight="1" x14ac:dyDescent="0.25">
      <c r="A130" s="36"/>
      <c r="B130" s="37" t="s">
        <v>283</v>
      </c>
      <c r="C130" s="174" t="s">
        <v>284</v>
      </c>
      <c r="D130" s="174"/>
      <c r="E130" s="174"/>
      <c r="F130" s="38" t="s">
        <v>45</v>
      </c>
      <c r="G130" s="39" t="s">
        <v>508</v>
      </c>
      <c r="H130" s="40"/>
      <c r="I130" s="41"/>
      <c r="J130" s="41"/>
      <c r="K130" s="42"/>
    </row>
    <row r="131" spans="1:11" s="6" customFormat="1" ht="23.25" customHeight="1" x14ac:dyDescent="0.25">
      <c r="A131" s="36"/>
      <c r="B131" s="37" t="s">
        <v>286</v>
      </c>
      <c r="C131" s="174" t="s">
        <v>287</v>
      </c>
      <c r="D131" s="174"/>
      <c r="E131" s="174"/>
      <c r="F131" s="38" t="s">
        <v>60</v>
      </c>
      <c r="G131" s="39" t="s">
        <v>509</v>
      </c>
      <c r="H131" s="40"/>
      <c r="I131" s="41"/>
      <c r="J131" s="41"/>
      <c r="K131" s="42"/>
    </row>
    <row r="132" spans="1:11" s="6" customFormat="1" ht="22.5" customHeight="1" x14ac:dyDescent="0.25">
      <c r="A132" s="36"/>
      <c r="B132" s="37" t="s">
        <v>289</v>
      </c>
      <c r="C132" s="174" t="s">
        <v>290</v>
      </c>
      <c r="D132" s="174"/>
      <c r="E132" s="174"/>
      <c r="F132" s="38" t="s">
        <v>60</v>
      </c>
      <c r="G132" s="39" t="s">
        <v>510</v>
      </c>
      <c r="H132" s="40"/>
      <c r="I132" s="41"/>
      <c r="J132" s="41"/>
      <c r="K132" s="42"/>
    </row>
    <row r="133" spans="1:11" s="6" customFormat="1" ht="23.25" customHeight="1" x14ac:dyDescent="0.25">
      <c r="A133" s="36"/>
      <c r="B133" s="37" t="s">
        <v>135</v>
      </c>
      <c r="C133" s="174" t="s">
        <v>136</v>
      </c>
      <c r="D133" s="174"/>
      <c r="E133" s="174"/>
      <c r="F133" s="38" t="s">
        <v>60</v>
      </c>
      <c r="G133" s="39" t="s">
        <v>511</v>
      </c>
      <c r="H133" s="40"/>
      <c r="I133" s="41"/>
      <c r="J133" s="41"/>
      <c r="K133" s="42"/>
    </row>
    <row r="134" spans="1:11" s="6" customFormat="1" ht="23.25" customHeight="1" x14ac:dyDescent="0.25">
      <c r="A134" s="43" t="s">
        <v>57</v>
      </c>
      <c r="B134" s="44" t="s">
        <v>293</v>
      </c>
      <c r="C134" s="180" t="s">
        <v>294</v>
      </c>
      <c r="D134" s="180"/>
      <c r="E134" s="180"/>
      <c r="F134" s="45" t="s">
        <v>295</v>
      </c>
      <c r="G134" s="46" t="s">
        <v>61</v>
      </c>
      <c r="H134" s="47"/>
      <c r="I134" s="48"/>
      <c r="J134" s="48"/>
      <c r="K134" s="49"/>
    </row>
    <row r="135" spans="1:11" s="6" customFormat="1" ht="22.5" customHeight="1" x14ac:dyDescent="0.25">
      <c r="A135" s="43" t="s">
        <v>57</v>
      </c>
      <c r="B135" s="44" t="s">
        <v>296</v>
      </c>
      <c r="C135" s="180" t="s">
        <v>297</v>
      </c>
      <c r="D135" s="180"/>
      <c r="E135" s="180"/>
      <c r="F135" s="45" t="s">
        <v>140</v>
      </c>
      <c r="G135" s="46" t="s">
        <v>61</v>
      </c>
      <c r="H135" s="47"/>
      <c r="I135" s="48"/>
      <c r="J135" s="48"/>
      <c r="K135" s="49"/>
    </row>
    <row r="136" spans="1:11" s="6" customFormat="1" ht="23.25" customHeight="1" x14ac:dyDescent="0.25">
      <c r="A136" s="43" t="s">
        <v>57</v>
      </c>
      <c r="B136" s="44" t="s">
        <v>298</v>
      </c>
      <c r="C136" s="180" t="s">
        <v>299</v>
      </c>
      <c r="D136" s="180"/>
      <c r="E136" s="180"/>
      <c r="F136" s="45" t="s">
        <v>45</v>
      </c>
      <c r="G136" s="46" t="s">
        <v>61</v>
      </c>
      <c r="H136" s="47"/>
      <c r="I136" s="48"/>
      <c r="J136" s="48"/>
      <c r="K136" s="49"/>
    </row>
    <row r="137" spans="1:11" s="6" customFormat="1" ht="22.5" customHeight="1" x14ac:dyDescent="0.25">
      <c r="A137" s="43" t="s">
        <v>57</v>
      </c>
      <c r="B137" s="44" t="s">
        <v>300</v>
      </c>
      <c r="C137" s="180" t="s">
        <v>301</v>
      </c>
      <c r="D137" s="180"/>
      <c r="E137" s="180"/>
      <c r="F137" s="45" t="s">
        <v>140</v>
      </c>
      <c r="G137" s="46" t="s">
        <v>61</v>
      </c>
      <c r="H137" s="47"/>
      <c r="I137" s="48"/>
      <c r="J137" s="48"/>
      <c r="K137" s="49"/>
    </row>
    <row r="138" spans="1:11" s="6" customFormat="1" ht="23.25" customHeight="1" x14ac:dyDescent="0.25">
      <c r="A138" s="36" t="s">
        <v>75</v>
      </c>
      <c r="B138" s="37" t="s">
        <v>303</v>
      </c>
      <c r="C138" s="174" t="s">
        <v>63</v>
      </c>
      <c r="D138" s="174"/>
      <c r="E138" s="174"/>
      <c r="F138" s="38" t="s">
        <v>60</v>
      </c>
      <c r="G138" s="39" t="s">
        <v>507</v>
      </c>
      <c r="H138" s="40"/>
      <c r="I138" s="41"/>
      <c r="J138" s="41"/>
      <c r="K138" s="42"/>
    </row>
    <row r="139" spans="1:11" s="6" customFormat="1" ht="34.5" customHeight="1" x14ac:dyDescent="0.25">
      <c r="A139" s="36" t="s">
        <v>75</v>
      </c>
      <c r="B139" s="37" t="s">
        <v>304</v>
      </c>
      <c r="C139" s="174" t="s">
        <v>305</v>
      </c>
      <c r="D139" s="174"/>
      <c r="E139" s="174"/>
      <c r="F139" s="38" t="s">
        <v>140</v>
      </c>
      <c r="G139" s="39" t="s">
        <v>512</v>
      </c>
      <c r="H139" s="40"/>
      <c r="I139" s="41"/>
      <c r="J139" s="41"/>
      <c r="K139" s="42"/>
    </row>
    <row r="140" spans="1:11" s="6" customFormat="1" ht="34.5" customHeight="1" x14ac:dyDescent="0.25">
      <c r="A140" s="36" t="s">
        <v>75</v>
      </c>
      <c r="B140" s="37" t="s">
        <v>307</v>
      </c>
      <c r="C140" s="174" t="s">
        <v>308</v>
      </c>
      <c r="D140" s="174"/>
      <c r="E140" s="174"/>
      <c r="F140" s="38" t="s">
        <v>140</v>
      </c>
      <c r="G140" s="39" t="s">
        <v>513</v>
      </c>
      <c r="H140" s="40"/>
      <c r="I140" s="41"/>
      <c r="J140" s="41"/>
      <c r="K140" s="42"/>
    </row>
    <row r="141" spans="1:11" s="6" customFormat="1" ht="23.25" customHeight="1" x14ac:dyDescent="0.25">
      <c r="A141" s="36" t="s">
        <v>75</v>
      </c>
      <c r="B141" s="37" t="s">
        <v>310</v>
      </c>
      <c r="C141" s="174" t="s">
        <v>311</v>
      </c>
      <c r="D141" s="174"/>
      <c r="E141" s="174"/>
      <c r="F141" s="38" t="s">
        <v>140</v>
      </c>
      <c r="G141" s="39" t="s">
        <v>514</v>
      </c>
      <c r="H141" s="40"/>
      <c r="I141" s="41"/>
      <c r="J141" s="41"/>
      <c r="K141" s="42"/>
    </row>
    <row r="142" spans="1:11" s="6" customFormat="1" ht="23.25" customHeight="1" x14ac:dyDescent="0.25">
      <c r="A142" s="36" t="s">
        <v>75</v>
      </c>
      <c r="B142" s="37" t="s">
        <v>313</v>
      </c>
      <c r="C142" s="174" t="s">
        <v>314</v>
      </c>
      <c r="D142" s="174"/>
      <c r="E142" s="174"/>
      <c r="F142" s="38" t="s">
        <v>140</v>
      </c>
      <c r="G142" s="39" t="s">
        <v>514</v>
      </c>
      <c r="H142" s="40"/>
      <c r="I142" s="41"/>
      <c r="J142" s="41"/>
      <c r="K142" s="42"/>
    </row>
    <row r="143" spans="1:11" s="6" customFormat="1" ht="22.5" customHeight="1" x14ac:dyDescent="0.25">
      <c r="A143" s="36" t="s">
        <v>75</v>
      </c>
      <c r="B143" s="37" t="s">
        <v>315</v>
      </c>
      <c r="C143" s="174" t="s">
        <v>316</v>
      </c>
      <c r="D143" s="174"/>
      <c r="E143" s="174"/>
      <c r="F143" s="38" t="s">
        <v>140</v>
      </c>
      <c r="G143" s="39" t="s">
        <v>514</v>
      </c>
      <c r="H143" s="40"/>
      <c r="I143" s="41"/>
      <c r="J143" s="41"/>
      <c r="K143" s="42"/>
    </row>
    <row r="144" spans="1:11" s="6" customFormat="1" ht="15" customHeight="1" x14ac:dyDescent="0.25">
      <c r="A144" s="175" t="s">
        <v>317</v>
      </c>
      <c r="B144" s="176"/>
      <c r="C144" s="176"/>
      <c r="D144" s="176"/>
      <c r="E144" s="176"/>
      <c r="F144" s="176"/>
      <c r="G144" s="176"/>
      <c r="H144" s="27"/>
      <c r="I144" s="27"/>
      <c r="J144" s="27"/>
      <c r="K144" s="28"/>
    </row>
    <row r="145" spans="1:11" s="6" customFormat="1" ht="15" customHeight="1" x14ac:dyDescent="0.25">
      <c r="A145" s="175" t="s">
        <v>318</v>
      </c>
      <c r="B145" s="176"/>
      <c r="C145" s="176"/>
      <c r="D145" s="176"/>
      <c r="E145" s="176"/>
      <c r="F145" s="176"/>
      <c r="G145" s="176"/>
      <c r="H145" s="27"/>
      <c r="I145" s="27"/>
      <c r="J145" s="27"/>
      <c r="K145" s="28"/>
    </row>
    <row r="146" spans="1:11" s="6" customFormat="1" ht="15" customHeight="1" x14ac:dyDescent="0.25">
      <c r="A146" s="175" t="s">
        <v>319</v>
      </c>
      <c r="B146" s="176"/>
      <c r="C146" s="176"/>
      <c r="D146" s="176"/>
      <c r="E146" s="176"/>
      <c r="F146" s="176"/>
      <c r="G146" s="27"/>
      <c r="H146" s="27"/>
      <c r="I146" s="27"/>
      <c r="J146" s="27"/>
      <c r="K146" s="28"/>
    </row>
    <row r="147" spans="1:11" s="6" customFormat="1" ht="34.5" customHeight="1" x14ac:dyDescent="0.25">
      <c r="A147" s="29" t="s">
        <v>320</v>
      </c>
      <c r="B147" s="30" t="s">
        <v>321</v>
      </c>
      <c r="C147" s="177" t="s">
        <v>322</v>
      </c>
      <c r="D147" s="178"/>
      <c r="E147" s="179"/>
      <c r="F147" s="31" t="s">
        <v>323</v>
      </c>
      <c r="G147" s="55">
        <v>0.2049</v>
      </c>
      <c r="H147" s="33">
        <f t="shared" ref="H147:H148" si="2">I147/G147</f>
        <v>8631.9180087847726</v>
      </c>
      <c r="I147" s="34">
        <v>1768.68</v>
      </c>
      <c r="J147" s="35">
        <f t="shared" ref="J147:J148" si="3">K147/G147</f>
        <v>0</v>
      </c>
      <c r="K147" s="34">
        <v>0</v>
      </c>
    </row>
    <row r="148" spans="1:11" s="6" customFormat="1" ht="57" customHeight="1" x14ac:dyDescent="0.25">
      <c r="A148" s="29" t="s">
        <v>328</v>
      </c>
      <c r="B148" s="30" t="s">
        <v>329</v>
      </c>
      <c r="C148" s="177" t="s">
        <v>330</v>
      </c>
      <c r="D148" s="178"/>
      <c r="E148" s="179"/>
      <c r="F148" s="31" t="s">
        <v>323</v>
      </c>
      <c r="G148" s="55">
        <v>0.2049</v>
      </c>
      <c r="H148" s="33">
        <f t="shared" si="2"/>
        <v>56854.514397266961</v>
      </c>
      <c r="I148" s="34">
        <v>11649.49</v>
      </c>
      <c r="J148" s="35">
        <f t="shared" si="3"/>
        <v>0</v>
      </c>
      <c r="K148" s="34">
        <v>0</v>
      </c>
    </row>
    <row r="149" spans="1:11" s="6" customFormat="1" ht="45.75" customHeight="1" x14ac:dyDescent="0.25">
      <c r="A149" s="29" t="s">
        <v>335</v>
      </c>
      <c r="B149" s="30" t="s">
        <v>204</v>
      </c>
      <c r="C149" s="177" t="s">
        <v>205</v>
      </c>
      <c r="D149" s="178"/>
      <c r="E149" s="179"/>
      <c r="F149" s="31" t="s">
        <v>201</v>
      </c>
      <c r="G149" s="52">
        <v>368.82</v>
      </c>
      <c r="H149" s="33">
        <f>I149/G149</f>
        <v>1056.2310069952823</v>
      </c>
      <c r="I149" s="34">
        <v>389559.12</v>
      </c>
      <c r="J149" s="35"/>
      <c r="K149" s="34">
        <v>0</v>
      </c>
    </row>
    <row r="150" spans="1:11" s="6" customFormat="1" ht="15" customHeight="1" x14ac:dyDescent="0.25">
      <c r="A150" s="175" t="s">
        <v>336</v>
      </c>
      <c r="B150" s="176"/>
      <c r="C150" s="176"/>
      <c r="D150" s="176"/>
      <c r="E150" s="176"/>
      <c r="F150" s="176"/>
      <c r="G150" s="176"/>
      <c r="H150" s="27"/>
      <c r="I150" s="27"/>
      <c r="J150" s="27"/>
      <c r="K150" s="28"/>
    </row>
    <row r="151" spans="1:11" s="6" customFormat="1" ht="34.5" customHeight="1" x14ac:dyDescent="0.25">
      <c r="A151" s="29" t="s">
        <v>337</v>
      </c>
      <c r="B151" s="30" t="s">
        <v>338</v>
      </c>
      <c r="C151" s="177" t="s">
        <v>339</v>
      </c>
      <c r="D151" s="178"/>
      <c r="E151" s="179"/>
      <c r="F151" s="31" t="s">
        <v>323</v>
      </c>
      <c r="G151" s="55">
        <v>0.1104</v>
      </c>
      <c r="H151" s="33">
        <f t="shared" ref="H151:H152" si="4">I151/G151</f>
        <v>11591.394927536232</v>
      </c>
      <c r="I151" s="34">
        <v>1279.69</v>
      </c>
      <c r="J151" s="35">
        <f t="shared" ref="J151:J152" si="5">K151/G151</f>
        <v>0</v>
      </c>
      <c r="K151" s="34">
        <v>0</v>
      </c>
    </row>
    <row r="152" spans="1:11" s="6" customFormat="1" ht="57" customHeight="1" x14ac:dyDescent="0.25">
      <c r="A152" s="29" t="s">
        <v>344</v>
      </c>
      <c r="B152" s="30" t="s">
        <v>345</v>
      </c>
      <c r="C152" s="177" t="s">
        <v>346</v>
      </c>
      <c r="D152" s="178"/>
      <c r="E152" s="179"/>
      <c r="F152" s="31" t="s">
        <v>323</v>
      </c>
      <c r="G152" s="55">
        <v>0.1104</v>
      </c>
      <c r="H152" s="33">
        <f t="shared" si="4"/>
        <v>68699.184782608703</v>
      </c>
      <c r="I152" s="34">
        <v>7584.39</v>
      </c>
      <c r="J152" s="35">
        <f t="shared" si="5"/>
        <v>0</v>
      </c>
      <c r="K152" s="34">
        <v>0</v>
      </c>
    </row>
    <row r="153" spans="1:11" s="6" customFormat="1" ht="45.75" customHeight="1" x14ac:dyDescent="0.25">
      <c r="A153" s="29" t="s">
        <v>351</v>
      </c>
      <c r="B153" s="30" t="s">
        <v>199</v>
      </c>
      <c r="C153" s="177" t="s">
        <v>200</v>
      </c>
      <c r="D153" s="178"/>
      <c r="E153" s="179"/>
      <c r="F153" s="31" t="s">
        <v>201</v>
      </c>
      <c r="G153" s="52">
        <v>198.72</v>
      </c>
      <c r="H153" s="33">
        <f>I153/G153</f>
        <v>598.37580515297907</v>
      </c>
      <c r="I153" s="34">
        <v>118909.24</v>
      </c>
      <c r="J153" s="35"/>
      <c r="K153" s="34">
        <v>0</v>
      </c>
    </row>
    <row r="154" spans="1:11" s="6" customFormat="1" ht="15" customHeight="1" x14ac:dyDescent="0.25">
      <c r="A154" s="175" t="s">
        <v>352</v>
      </c>
      <c r="B154" s="176"/>
      <c r="C154" s="176"/>
      <c r="D154" s="176"/>
      <c r="E154" s="176"/>
      <c r="F154" s="176"/>
      <c r="G154" s="176"/>
      <c r="H154" s="27"/>
      <c r="I154" s="27"/>
      <c r="J154" s="27"/>
      <c r="K154" s="28"/>
    </row>
    <row r="155" spans="1:11" s="6" customFormat="1" ht="15" x14ac:dyDescent="0.25">
      <c r="A155" s="29" t="s">
        <v>353</v>
      </c>
      <c r="B155" s="30" t="s">
        <v>338</v>
      </c>
      <c r="C155" s="166" t="s">
        <v>339</v>
      </c>
      <c r="D155" s="166"/>
      <c r="E155" s="166"/>
      <c r="F155" s="31" t="s">
        <v>323</v>
      </c>
      <c r="G155" s="32">
        <v>1.4999999999999999E-2</v>
      </c>
      <c r="H155" s="33">
        <f>I155/G155</f>
        <v>11591.333333333334</v>
      </c>
      <c r="I155" s="34">
        <v>173.87</v>
      </c>
      <c r="J155" s="35">
        <f>K155/G155</f>
        <v>0</v>
      </c>
      <c r="K155" s="34">
        <v>0</v>
      </c>
    </row>
    <row r="156" spans="1:11" s="6" customFormat="1" ht="15" customHeight="1" x14ac:dyDescent="0.25">
      <c r="A156" s="175" t="s">
        <v>357</v>
      </c>
      <c r="B156" s="176"/>
      <c r="C156" s="176"/>
      <c r="D156" s="176"/>
      <c r="E156" s="176"/>
      <c r="F156" s="176"/>
      <c r="G156" s="176"/>
      <c r="H156" s="27"/>
      <c r="I156" s="27"/>
      <c r="J156" s="27"/>
      <c r="K156" s="28"/>
    </row>
    <row r="157" spans="1:11" s="6" customFormat="1" ht="15" x14ac:dyDescent="0.25">
      <c r="A157" s="29" t="s">
        <v>358</v>
      </c>
      <c r="B157" s="30" t="s">
        <v>359</v>
      </c>
      <c r="C157" s="166" t="s">
        <v>360</v>
      </c>
      <c r="D157" s="166"/>
      <c r="E157" s="166"/>
      <c r="F157" s="31" t="s">
        <v>35</v>
      </c>
      <c r="G157" s="32">
        <v>1.165</v>
      </c>
      <c r="H157" s="33">
        <f>I157/G157</f>
        <v>26137.948497854068</v>
      </c>
      <c r="I157" s="34">
        <f>166288.25-K157</f>
        <v>30450.709999999992</v>
      </c>
      <c r="J157" s="35">
        <f>K157/G157</f>
        <v>116598.74678111589</v>
      </c>
      <c r="K157" s="34">
        <v>135837.54</v>
      </c>
    </row>
    <row r="158" spans="1:11" s="6" customFormat="1" ht="22.5" x14ac:dyDescent="0.25">
      <c r="A158" s="36"/>
      <c r="B158" s="37" t="s">
        <v>170</v>
      </c>
      <c r="C158" s="174" t="s">
        <v>171</v>
      </c>
      <c r="D158" s="174"/>
      <c r="E158" s="174"/>
      <c r="F158" s="38" t="s">
        <v>60</v>
      </c>
      <c r="G158" s="39" t="s">
        <v>515</v>
      </c>
      <c r="H158" s="40"/>
      <c r="I158" s="41"/>
      <c r="J158" s="41"/>
      <c r="K158" s="42"/>
    </row>
    <row r="159" spans="1:11" s="6" customFormat="1" ht="22.5" x14ac:dyDescent="0.25">
      <c r="A159" s="36" t="s">
        <v>75</v>
      </c>
      <c r="B159" s="37" t="s">
        <v>370</v>
      </c>
      <c r="C159" s="174" t="s">
        <v>371</v>
      </c>
      <c r="D159" s="174"/>
      <c r="E159" s="174"/>
      <c r="F159" s="38" t="s">
        <v>295</v>
      </c>
      <c r="G159" s="39" t="s">
        <v>516</v>
      </c>
      <c r="H159" s="40"/>
      <c r="I159" s="41"/>
      <c r="J159" s="41"/>
      <c r="K159" s="42"/>
    </row>
    <row r="160" spans="1:11" s="6" customFormat="1" ht="15" customHeight="1" x14ac:dyDescent="0.25">
      <c r="A160" s="175" t="s">
        <v>372</v>
      </c>
      <c r="B160" s="176"/>
      <c r="C160" s="176"/>
      <c r="D160" s="176"/>
      <c r="E160" s="176"/>
      <c r="F160" s="176"/>
      <c r="G160" s="176"/>
      <c r="H160" s="27"/>
      <c r="I160" s="27"/>
      <c r="J160" s="27"/>
      <c r="K160" s="28"/>
    </row>
    <row r="161" spans="1:11" s="6" customFormat="1" ht="15" x14ac:dyDescent="0.25">
      <c r="A161" s="29" t="s">
        <v>373</v>
      </c>
      <c r="B161" s="30" t="s">
        <v>374</v>
      </c>
      <c r="C161" s="166" t="s">
        <v>375</v>
      </c>
      <c r="D161" s="166"/>
      <c r="E161" s="166"/>
      <c r="F161" s="31" t="s">
        <v>164</v>
      </c>
      <c r="G161" s="32">
        <v>2.714</v>
      </c>
      <c r="H161" s="33">
        <f>I161/G161</f>
        <v>64903.467207074435</v>
      </c>
      <c r="I161" s="34">
        <v>176148.01</v>
      </c>
      <c r="J161" s="35">
        <f>K161/G161</f>
        <v>0</v>
      </c>
      <c r="K161" s="34">
        <v>0</v>
      </c>
    </row>
    <row r="162" spans="1:11" s="6" customFormat="1" ht="15" x14ac:dyDescent="0.25">
      <c r="A162" s="29" t="s">
        <v>379</v>
      </c>
      <c r="B162" s="30" t="s">
        <v>303</v>
      </c>
      <c r="C162" s="166" t="s">
        <v>63</v>
      </c>
      <c r="D162" s="166"/>
      <c r="E162" s="166"/>
      <c r="F162" s="31" t="s">
        <v>60</v>
      </c>
      <c r="G162" s="52">
        <v>298.54000000000002</v>
      </c>
      <c r="H162" s="33"/>
      <c r="I162" s="34">
        <f>158498.32-K162</f>
        <v>0</v>
      </c>
      <c r="J162" s="35">
        <f>K162/G162</f>
        <v>530.9115026462116</v>
      </c>
      <c r="K162" s="34">
        <v>158498.32</v>
      </c>
    </row>
    <row r="163" spans="1:11" s="6" customFormat="1" ht="15" customHeight="1" x14ac:dyDescent="0.25">
      <c r="A163" s="175" t="s">
        <v>380</v>
      </c>
      <c r="B163" s="176"/>
      <c r="C163" s="176"/>
      <c r="D163" s="176"/>
      <c r="E163" s="176"/>
      <c r="F163" s="176"/>
      <c r="G163" s="176"/>
      <c r="H163" s="27"/>
      <c r="I163" s="27"/>
      <c r="J163" s="27"/>
      <c r="K163" s="28"/>
    </row>
    <row r="164" spans="1:11" s="6" customFormat="1" ht="15" x14ac:dyDescent="0.25">
      <c r="A164" s="29" t="s">
        <v>381</v>
      </c>
      <c r="B164" s="30" t="s">
        <v>222</v>
      </c>
      <c r="C164" s="166" t="s">
        <v>223</v>
      </c>
      <c r="D164" s="166"/>
      <c r="E164" s="166"/>
      <c r="F164" s="31" t="s">
        <v>164</v>
      </c>
      <c r="G164" s="32">
        <v>0.504</v>
      </c>
      <c r="H164" s="33">
        <f>I164/G164</f>
        <v>71283.789682539675</v>
      </c>
      <c r="I164" s="34">
        <f>35927.03-K164</f>
        <v>35927.03</v>
      </c>
      <c r="J164" s="35"/>
      <c r="K164" s="34">
        <v>0</v>
      </c>
    </row>
    <row r="165" spans="1:11" s="6" customFormat="1" ht="15" x14ac:dyDescent="0.25">
      <c r="A165" s="29" t="s">
        <v>384</v>
      </c>
      <c r="B165" s="30" t="s">
        <v>156</v>
      </c>
      <c r="C165" s="166" t="s">
        <v>157</v>
      </c>
      <c r="D165" s="166"/>
      <c r="E165" s="166"/>
      <c r="F165" s="31" t="s">
        <v>60</v>
      </c>
      <c r="G165" s="32">
        <v>63.503999999999998</v>
      </c>
      <c r="H165" s="33"/>
      <c r="I165" s="34">
        <f>60921.93-K165</f>
        <v>0</v>
      </c>
      <c r="J165" s="35">
        <f>K165/G165</f>
        <v>959.34004157218442</v>
      </c>
      <c r="K165" s="34">
        <v>60921.93</v>
      </c>
    </row>
    <row r="166" spans="1:11" s="6" customFormat="1" ht="20.25" customHeight="1" x14ac:dyDescent="0.25">
      <c r="A166" s="167" t="s">
        <v>442</v>
      </c>
      <c r="B166" s="168"/>
      <c r="C166" s="168"/>
      <c r="D166" s="168"/>
      <c r="E166" s="168"/>
      <c r="F166" s="168"/>
      <c r="G166" s="168"/>
      <c r="H166" s="56"/>
      <c r="I166" s="57">
        <f>SUM(I12:I165)</f>
        <v>32624760.530000009</v>
      </c>
      <c r="J166" s="58"/>
      <c r="K166" s="59">
        <f>SUM(K12:K165)</f>
        <v>12030799.010000002</v>
      </c>
    </row>
    <row r="167" spans="1:11" s="11" customFormat="1" ht="20.25" customHeight="1" thickBot="1" x14ac:dyDescent="0.3">
      <c r="A167" s="169" t="s">
        <v>517</v>
      </c>
      <c r="B167" s="170"/>
      <c r="C167" s="170"/>
      <c r="D167" s="170"/>
      <c r="E167" s="170"/>
      <c r="F167" s="170"/>
      <c r="G167" s="170"/>
      <c r="H167" s="60"/>
      <c r="I167" s="171">
        <f>I166+K166</f>
        <v>44655559.540000007</v>
      </c>
      <c r="J167" s="172"/>
      <c r="K167" s="173"/>
    </row>
    <row r="168" spans="1:11" s="6" customFormat="1" ht="15" x14ac:dyDescent="0.25">
      <c r="A168" s="2"/>
      <c r="B168" s="2"/>
      <c r="C168" s="2"/>
      <c r="D168" s="2"/>
      <c r="E168" s="2"/>
      <c r="F168" s="3"/>
      <c r="G168" s="2"/>
      <c r="H168" s="2"/>
      <c r="I168" s="61"/>
      <c r="J168" s="61"/>
      <c r="K168" s="2"/>
    </row>
    <row r="169" spans="1:11" s="6" customFormat="1" ht="53.25" customHeight="1" x14ac:dyDescent="0.25">
      <c r="A169" s="2"/>
      <c r="B169" s="2"/>
      <c r="C169" s="2"/>
      <c r="D169" s="2"/>
      <c r="E169" s="2"/>
      <c r="F169" s="3"/>
      <c r="G169" s="2"/>
      <c r="H169" s="4"/>
      <c r="I169" s="4"/>
      <c r="J169" s="4"/>
      <c r="K169" s="4"/>
    </row>
  </sheetData>
  <autoFilter ref="A9:K167" xr:uid="{00000000-0001-0000-0200-000000000000}">
    <filterColumn colId="2" showButton="0"/>
    <filterColumn colId="3" showButton="0"/>
  </autoFilter>
  <mergeCells count="166">
    <mergeCell ref="C9:E9"/>
    <mergeCell ref="A10:G10"/>
    <mergeCell ref="A11:G11"/>
    <mergeCell ref="C12:E12"/>
    <mergeCell ref="C13:E13"/>
    <mergeCell ref="C14:E14"/>
    <mergeCell ref="A2:K2"/>
    <mergeCell ref="A3:K3"/>
    <mergeCell ref="A4:K4"/>
    <mergeCell ref="A5:K5"/>
    <mergeCell ref="C6:G6"/>
    <mergeCell ref="C8:E8"/>
    <mergeCell ref="C21:E21"/>
    <mergeCell ref="C22:E22"/>
    <mergeCell ref="C23:E23"/>
    <mergeCell ref="A24:G24"/>
    <mergeCell ref="C25:E25"/>
    <mergeCell ref="C26:E26"/>
    <mergeCell ref="C15:E15"/>
    <mergeCell ref="C16:E16"/>
    <mergeCell ref="C17:E17"/>
    <mergeCell ref="C18:E18"/>
    <mergeCell ref="C19:E19"/>
    <mergeCell ref="C20:E20"/>
    <mergeCell ref="C33:E33"/>
    <mergeCell ref="C34:E34"/>
    <mergeCell ref="C35:E35"/>
    <mergeCell ref="C36:E36"/>
    <mergeCell ref="A37:G37"/>
    <mergeCell ref="C38:E38"/>
    <mergeCell ref="C27:E27"/>
    <mergeCell ref="C28:E28"/>
    <mergeCell ref="C29:E29"/>
    <mergeCell ref="C30:E30"/>
    <mergeCell ref="C31:E31"/>
    <mergeCell ref="C32:E32"/>
    <mergeCell ref="C45:E45"/>
    <mergeCell ref="C46:E46"/>
    <mergeCell ref="C47:E47"/>
    <mergeCell ref="C48:E48"/>
    <mergeCell ref="C49:E49"/>
    <mergeCell ref="A50:G50"/>
    <mergeCell ref="C39:E39"/>
    <mergeCell ref="C40:E40"/>
    <mergeCell ref="C41:E41"/>
    <mergeCell ref="C42:E42"/>
    <mergeCell ref="C43:E43"/>
    <mergeCell ref="C44:E44"/>
    <mergeCell ref="C57:E57"/>
    <mergeCell ref="C58:E58"/>
    <mergeCell ref="C59:E59"/>
    <mergeCell ref="C60:E60"/>
    <mergeCell ref="C61:E61"/>
    <mergeCell ref="C62:E62"/>
    <mergeCell ref="C51:E51"/>
    <mergeCell ref="C52:E52"/>
    <mergeCell ref="C53:E53"/>
    <mergeCell ref="C54:E54"/>
    <mergeCell ref="C55:E55"/>
    <mergeCell ref="C56:E56"/>
    <mergeCell ref="C69:E69"/>
    <mergeCell ref="C70:E70"/>
    <mergeCell ref="C71:E71"/>
    <mergeCell ref="C72:E72"/>
    <mergeCell ref="A73:G73"/>
    <mergeCell ref="C74:E74"/>
    <mergeCell ref="A63:G63"/>
    <mergeCell ref="C64:E64"/>
    <mergeCell ref="C65:E65"/>
    <mergeCell ref="C66:E66"/>
    <mergeCell ref="C67:E67"/>
    <mergeCell ref="A68:G68"/>
    <mergeCell ref="C81:E81"/>
    <mergeCell ref="C82:E82"/>
    <mergeCell ref="A83:G83"/>
    <mergeCell ref="C84:E84"/>
    <mergeCell ref="C85:E85"/>
    <mergeCell ref="C86:E86"/>
    <mergeCell ref="A75:G75"/>
    <mergeCell ref="C76:E76"/>
    <mergeCell ref="A77:G77"/>
    <mergeCell ref="C78:E78"/>
    <mergeCell ref="C79:E79"/>
    <mergeCell ref="C80:E80"/>
    <mergeCell ref="C93:E93"/>
    <mergeCell ref="C94:E94"/>
    <mergeCell ref="C95:E95"/>
    <mergeCell ref="C96:E96"/>
    <mergeCell ref="C97:E97"/>
    <mergeCell ref="A98:G98"/>
    <mergeCell ref="C87:E87"/>
    <mergeCell ref="C88:E88"/>
    <mergeCell ref="A89:G89"/>
    <mergeCell ref="A90:G90"/>
    <mergeCell ref="C91:E91"/>
    <mergeCell ref="C92:E92"/>
    <mergeCell ref="C105:E105"/>
    <mergeCell ref="C106:E106"/>
    <mergeCell ref="C107:E107"/>
    <mergeCell ref="C108:E108"/>
    <mergeCell ref="C109:E109"/>
    <mergeCell ref="C110:E110"/>
    <mergeCell ref="C99:E99"/>
    <mergeCell ref="A100:G100"/>
    <mergeCell ref="C101:E101"/>
    <mergeCell ref="A102:G102"/>
    <mergeCell ref="A103:G103"/>
    <mergeCell ref="C104:E104"/>
    <mergeCell ref="C117:E117"/>
    <mergeCell ref="C118:E118"/>
    <mergeCell ref="A119:G119"/>
    <mergeCell ref="C120:E120"/>
    <mergeCell ref="C121:E121"/>
    <mergeCell ref="C122:E122"/>
    <mergeCell ref="C111:E111"/>
    <mergeCell ref="C112:E112"/>
    <mergeCell ref="C113:E113"/>
    <mergeCell ref="A114:G114"/>
    <mergeCell ref="C115:E115"/>
    <mergeCell ref="C116:E116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A125:G125"/>
    <mergeCell ref="A126:G126"/>
    <mergeCell ref="C127:E127"/>
    <mergeCell ref="C128:E128"/>
    <mergeCell ref="C141:E141"/>
    <mergeCell ref="C142:E142"/>
    <mergeCell ref="C143:E143"/>
    <mergeCell ref="A144:G144"/>
    <mergeCell ref="A145:G145"/>
    <mergeCell ref="A146:F146"/>
    <mergeCell ref="C135:E135"/>
    <mergeCell ref="C136:E136"/>
    <mergeCell ref="C137:E137"/>
    <mergeCell ref="C138:E138"/>
    <mergeCell ref="C139:E139"/>
    <mergeCell ref="C140:E140"/>
    <mergeCell ref="C153:E153"/>
    <mergeCell ref="A154:G154"/>
    <mergeCell ref="C155:E155"/>
    <mergeCell ref="A156:G156"/>
    <mergeCell ref="C157:E157"/>
    <mergeCell ref="C158:E158"/>
    <mergeCell ref="C147:E147"/>
    <mergeCell ref="C148:E148"/>
    <mergeCell ref="C149:E149"/>
    <mergeCell ref="A150:G150"/>
    <mergeCell ref="C151:E151"/>
    <mergeCell ref="C152:E152"/>
    <mergeCell ref="C165:E165"/>
    <mergeCell ref="A166:G166"/>
    <mergeCell ref="A167:G167"/>
    <mergeCell ref="I167:K167"/>
    <mergeCell ref="C159:E159"/>
    <mergeCell ref="A160:G160"/>
    <mergeCell ref="C161:E161"/>
    <mergeCell ref="C162:E162"/>
    <mergeCell ref="A163:G163"/>
    <mergeCell ref="C164:E16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+02-03-01-1146-ПЖ.ВР3 оригинал</vt:lpstr>
      <vt:lpstr>02-03-01</vt:lpstr>
      <vt:lpstr>'+02-03-01-1146-ПЖ.ВР3 оригинал'!Заголовки_для_печати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2021-06-07T11:53:42Z</cp:lastPrinted>
  <dcterms:created xsi:type="dcterms:W3CDTF">2020-09-30T08:50:27Z</dcterms:created>
  <dcterms:modified xsi:type="dcterms:W3CDTF">2025-06-23T15:48:53Z</dcterms:modified>
</cp:coreProperties>
</file>