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.не идем\!!!++ПЖ\!!!СМЕТЫ по новым стоимостям материалов-26.08\"/>
    </mc:Choice>
  </mc:AlternateContent>
  <xr:revisionPtr revIDLastSave="0" documentId="13_ncr:1_{05E87B8E-C877-4E1F-B2BE-E85982293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ля расчета (без 3%,v Заказ-ка)" sheetId="2" r:id="rId1"/>
  </sheets>
  <definedNames>
    <definedName name="_xlnm.Print_Titles" localSheetId="0">'для расчета (без 3%,v Заказ-ка)'!#REF!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2" i="2" l="1"/>
  <c r="L52" i="2"/>
  <c r="K52" i="2"/>
  <c r="J52" i="2"/>
  <c r="I52" i="2"/>
  <c r="H52" i="2"/>
  <c r="G52" i="2"/>
  <c r="F52" i="2"/>
  <c r="E52" i="2"/>
  <c r="O20" i="2"/>
  <c r="O30" i="2" s="1"/>
  <c r="O19" i="2"/>
  <c r="O29" i="2" s="1"/>
  <c r="O39" i="2" s="1"/>
  <c r="O18" i="2"/>
  <c r="O28" i="2" s="1"/>
  <c r="O38" i="2" s="1"/>
  <c r="O17" i="2"/>
  <c r="O27" i="2" s="1"/>
  <c r="O16" i="2"/>
  <c r="O26" i="2" s="1"/>
  <c r="O36" i="2" s="1"/>
  <c r="O15" i="2"/>
  <c r="O25" i="2" s="1"/>
  <c r="O35" i="2" s="1"/>
  <c r="O45" i="2" s="1"/>
  <c r="O14" i="2"/>
  <c r="O24" i="2" s="1"/>
  <c r="O34" i="2" s="1"/>
  <c r="O44" i="2" s="1"/>
  <c r="N44" i="2" s="1"/>
  <c r="O13" i="2"/>
  <c r="O23" i="2" s="1"/>
  <c r="O33" i="2" s="1"/>
  <c r="O12" i="2"/>
  <c r="O22" i="2" s="1"/>
  <c r="O32" i="2" s="1"/>
  <c r="O42" i="2" s="1"/>
  <c r="O11" i="2"/>
  <c r="O21" i="2" s="1"/>
  <c r="N10" i="2"/>
  <c r="D52" i="2"/>
  <c r="N19" i="2" l="1"/>
  <c r="P19" i="2" s="1"/>
  <c r="R19" i="2" s="1"/>
  <c r="N20" i="2"/>
  <c r="P20" i="2" s="1"/>
  <c r="R20" i="2" s="1"/>
  <c r="N13" i="2"/>
  <c r="P13" i="2" s="1"/>
  <c r="R13" i="2" s="1"/>
  <c r="N14" i="2"/>
  <c r="P14" i="2" s="1"/>
  <c r="R14" i="2" s="1"/>
  <c r="N16" i="2"/>
  <c r="P16" i="2" s="1"/>
  <c r="R16" i="2" s="1"/>
  <c r="N15" i="2"/>
  <c r="P15" i="2" s="1"/>
  <c r="R15" i="2" s="1"/>
  <c r="N32" i="2"/>
  <c r="P32" i="2" s="1"/>
  <c r="R32" i="2" s="1"/>
  <c r="N22" i="2"/>
  <c r="P22" i="2" s="1"/>
  <c r="R22" i="2" s="1"/>
  <c r="N17" i="2"/>
  <c r="P17" i="2" s="1"/>
  <c r="R17" i="2" s="1"/>
  <c r="N12" i="2"/>
  <c r="P12" i="2" s="1"/>
  <c r="R12" i="2" s="1"/>
  <c r="S12" i="2" s="1"/>
  <c r="T12" i="2" s="1"/>
  <c r="N24" i="2"/>
  <c r="N29" i="2"/>
  <c r="P29" i="2" s="1"/>
  <c r="R29" i="2" s="1"/>
  <c r="N23" i="2"/>
  <c r="P23" i="2" s="1"/>
  <c r="R23" i="2" s="1"/>
  <c r="N26" i="2"/>
  <c r="P26" i="2" s="1"/>
  <c r="R26" i="2" s="1"/>
  <c r="N45" i="2"/>
  <c r="P45" i="2" s="1"/>
  <c r="R45" i="2" s="1"/>
  <c r="M52" i="2"/>
  <c r="N42" i="2"/>
  <c r="P42" i="2" s="1"/>
  <c r="R42" i="2" s="1"/>
  <c r="O40" i="2"/>
  <c r="O50" i="2" s="1"/>
  <c r="N50" i="2" s="1"/>
  <c r="N30" i="2"/>
  <c r="O49" i="2"/>
  <c r="N49" i="2" s="1"/>
  <c r="N39" i="2"/>
  <c r="P44" i="2"/>
  <c r="R44" i="2" s="1"/>
  <c r="N35" i="2"/>
  <c r="O37" i="2"/>
  <c r="O47" i="2" s="1"/>
  <c r="N47" i="2" s="1"/>
  <c r="N27" i="2"/>
  <c r="O48" i="2"/>
  <c r="N48" i="2" s="1"/>
  <c r="N38" i="2"/>
  <c r="O46" i="2"/>
  <c r="N46" i="2" s="1"/>
  <c r="N36" i="2"/>
  <c r="O31" i="2"/>
  <c r="O41" i="2" s="1"/>
  <c r="O51" i="2" s="1"/>
  <c r="N51" i="2" s="1"/>
  <c r="N21" i="2"/>
  <c r="O43" i="2"/>
  <c r="N43" i="2" s="1"/>
  <c r="N33" i="2"/>
  <c r="N28" i="2"/>
  <c r="N34" i="2"/>
  <c r="N11" i="2"/>
  <c r="N25" i="2"/>
  <c r="P10" i="2"/>
  <c r="R10" i="2" s="1"/>
  <c r="N18" i="2"/>
  <c r="N41" i="2" l="1"/>
  <c r="P41" i="2" s="1"/>
  <c r="R41" i="2" s="1"/>
  <c r="N31" i="2"/>
  <c r="P31" i="2" s="1"/>
  <c r="R31" i="2" s="1"/>
  <c r="P24" i="2"/>
  <c r="R24" i="2" s="1"/>
  <c r="N40" i="2"/>
  <c r="P40" i="2" s="1"/>
  <c r="R40" i="2" s="1"/>
  <c r="S26" i="2"/>
  <c r="T26" i="2" s="1"/>
  <c r="S29" i="2"/>
  <c r="T29" i="2" s="1"/>
  <c r="S44" i="2"/>
  <c r="T44" i="2" s="1"/>
  <c r="S17" i="2"/>
  <c r="T17" i="2" s="1"/>
  <c r="S16" i="2"/>
  <c r="T16" i="2" s="1"/>
  <c r="S42" i="2"/>
  <c r="T42" i="2" s="1"/>
  <c r="P47" i="2"/>
  <c r="R47" i="2" s="1"/>
  <c r="S19" i="2"/>
  <c r="T19" i="2" s="1"/>
  <c r="P43" i="2"/>
  <c r="R43" i="2" s="1"/>
  <c r="S23" i="2"/>
  <c r="T23" i="2" s="1"/>
  <c r="S22" i="2"/>
  <c r="T22" i="2" s="1"/>
  <c r="S45" i="2"/>
  <c r="T45" i="2" s="1"/>
  <c r="S13" i="2"/>
  <c r="T13" i="2" s="1"/>
  <c r="S32" i="2"/>
  <c r="T32" i="2" s="1"/>
  <c r="S20" i="2"/>
  <c r="T20" i="2" s="1"/>
  <c r="P49" i="2"/>
  <c r="R49" i="2" s="1"/>
  <c r="S15" i="2"/>
  <c r="T15" i="2" s="1"/>
  <c r="P21" i="2"/>
  <c r="R21" i="2" s="1"/>
  <c r="P51" i="2"/>
  <c r="R51" i="2" s="1"/>
  <c r="S10" i="2"/>
  <c r="T10" i="2" s="1"/>
  <c r="P25" i="2"/>
  <c r="R25" i="2" s="1"/>
  <c r="P36" i="2"/>
  <c r="R36" i="2" s="1"/>
  <c r="P35" i="2"/>
  <c r="R35" i="2" s="1"/>
  <c r="P34" i="2"/>
  <c r="R34" i="2" s="1"/>
  <c r="P48" i="2"/>
  <c r="R48" i="2" s="1"/>
  <c r="P18" i="2"/>
  <c r="S14" i="2"/>
  <c r="T14" i="2" s="1"/>
  <c r="N37" i="2"/>
  <c r="P30" i="2"/>
  <c r="R30" i="2" s="1"/>
  <c r="P46" i="2"/>
  <c r="R46" i="2" s="1"/>
  <c r="P38" i="2"/>
  <c r="R38" i="2" s="1"/>
  <c r="P28" i="2"/>
  <c r="R28" i="2" s="1"/>
  <c r="P39" i="2"/>
  <c r="R39" i="2" s="1"/>
  <c r="P11" i="2"/>
  <c r="R11" i="2" s="1"/>
  <c r="P33" i="2"/>
  <c r="R33" i="2" s="1"/>
  <c r="P27" i="2"/>
  <c r="R27" i="2" s="1"/>
  <c r="P50" i="2"/>
  <c r="R50" i="2" s="1"/>
  <c r="S24" i="2" l="1"/>
  <c r="T24" i="2" s="1"/>
  <c r="S48" i="2"/>
  <c r="T48" i="2" s="1"/>
  <c r="S43" i="2"/>
  <c r="T43" i="2" s="1"/>
  <c r="S38" i="2"/>
  <c r="T38" i="2" s="1"/>
  <c r="S40" i="2"/>
  <c r="T40" i="2" s="1"/>
  <c r="S50" i="2"/>
  <c r="T50" i="2" s="1"/>
  <c r="S27" i="2"/>
  <c r="T27" i="2" s="1"/>
  <c r="S51" i="2"/>
  <c r="T51" i="2" s="1"/>
  <c r="S34" i="2"/>
  <c r="T34" i="2" s="1"/>
  <c r="S36" i="2"/>
  <c r="T36" i="2" s="1"/>
  <c r="S35" i="2"/>
  <c r="T35" i="2" s="1"/>
  <c r="S41" i="2"/>
  <c r="T41" i="2" s="1"/>
  <c r="S28" i="2"/>
  <c r="T28" i="2" s="1"/>
  <c r="S49" i="2"/>
  <c r="T49" i="2" s="1"/>
  <c r="S25" i="2"/>
  <c r="T25" i="2" s="1"/>
  <c r="P37" i="2"/>
  <c r="R37" i="2" s="1"/>
  <c r="R18" i="2"/>
  <c r="S11" i="2"/>
  <c r="S39" i="2"/>
  <c r="T39" i="2" s="1"/>
  <c r="S47" i="2"/>
  <c r="T47" i="2" s="1"/>
  <c r="N52" i="2"/>
  <c r="S21" i="2"/>
  <c r="T21" i="2" s="1"/>
  <c r="S46" i="2"/>
  <c r="T46" i="2" s="1"/>
  <c r="S31" i="2"/>
  <c r="T31" i="2" s="1"/>
  <c r="S30" i="2"/>
  <c r="T30" i="2" s="1"/>
  <c r="S33" i="2"/>
  <c r="T33" i="2" s="1"/>
  <c r="S37" i="2" l="1"/>
  <c r="P52" i="2"/>
  <c r="T11" i="2"/>
  <c r="S18" i="2"/>
  <c r="T18" i="2" s="1"/>
  <c r="R52" i="2"/>
  <c r="S52" i="2" l="1"/>
  <c r="T37" i="2"/>
  <c r="T52" i="2" s="1"/>
  <c r="T56" i="2" s="1"/>
</calcChain>
</file>

<file path=xl/sharedStrings.xml><?xml version="1.0" encoding="utf-8"?>
<sst xmlns="http://schemas.openxmlformats.org/spreadsheetml/2006/main" count="225" uniqueCount="154">
  <si>
    <t xml:space="preserve">Заказчик: </t>
  </si>
  <si>
    <t/>
  </si>
  <si>
    <t xml:space="preserve">Наименование объекта: </t>
  </si>
  <si>
    <t xml:space="preserve">СВОДКА ЗАТРАТ 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</si>
  <si>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</si>
  <si>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</si>
  <si>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</si>
  <si>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</si>
  <si>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</si>
  <si>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ФОТ</t>
  </si>
  <si>
    <t>НР</t>
  </si>
  <si>
    <t>СП</t>
  </si>
  <si>
    <t>Итого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</si>
  <si>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</si>
  <si>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</si>
  <si>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</si>
  <si>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</si>
  <si>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</si>
  <si>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</si>
  <si>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</si>
  <si>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</si>
  <si>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основ. з.п.</t>
  </si>
  <si>
    <t>эксп. маш.</t>
  </si>
  <si>
    <t>з.п. мех.</t>
  </si>
  <si>
    <t>материалы</t>
  </si>
  <si>
    <t>1</t>
  </si>
  <si>
    <t>ЛС-02-01-01</t>
  </si>
  <si>
    <t>Железнодорожные пути. Земляное полотно.</t>
  </si>
  <si>
    <t>2</t>
  </si>
  <si>
    <t>ЛС-02-02-01</t>
  </si>
  <si>
    <t>Железнодорожные пути. Верхнее строение пути.</t>
  </si>
  <si>
    <t>3</t>
  </si>
  <si>
    <t>ЛС-02-03-01</t>
  </si>
  <si>
    <t>Железнодорожные пути. Водоотвод.</t>
  </si>
  <si>
    <t>4</t>
  </si>
  <si>
    <t>ЛС-02-04-01</t>
  </si>
  <si>
    <t>Пожарный проезд вдоль 8 пути.</t>
  </si>
  <si>
    <t>5</t>
  </si>
  <si>
    <t>ЛС-02-04-02</t>
  </si>
  <si>
    <t>Пожарный проезд вдоль 9 пути.</t>
  </si>
  <si>
    <t>6</t>
  </si>
  <si>
    <t>ЛС-02-04-03</t>
  </si>
  <si>
    <t>Пожарный проезд</t>
  </si>
  <si>
    <t>7</t>
  </si>
  <si>
    <t>ЛС-02-05-01</t>
  </si>
  <si>
    <t>Досмотровая эстакада. Опоры.</t>
  </si>
  <si>
    <t>8</t>
  </si>
  <si>
    <t>ЛС-02-06-01</t>
  </si>
  <si>
    <t>Пешеходная эстакада. Опоры.</t>
  </si>
  <si>
    <t>9</t>
  </si>
  <si>
    <t>ЛС-02-06-03</t>
  </si>
  <si>
    <t>Пешеходная эстакада. Лестничные сходы.</t>
  </si>
  <si>
    <t>10</t>
  </si>
  <si>
    <t>ЛС-03-01-01</t>
  </si>
  <si>
    <t>Здание КПП. Конструктивные решения.</t>
  </si>
  <si>
    <t>11</t>
  </si>
  <si>
    <t>ЛСР-03-02-02</t>
  </si>
  <si>
    <t>Фундаментная плита под модульное здание поста ЭЦ.</t>
  </si>
  <si>
    <t>12</t>
  </si>
  <si>
    <t>ЛС-03-03-01</t>
  </si>
  <si>
    <t>Электрообогрев стрелочных переводов</t>
  </si>
  <si>
    <t>13</t>
  </si>
  <si>
    <t>ЛС-04-01-01</t>
  </si>
  <si>
    <t>Наружное электроснабжение</t>
  </si>
  <si>
    <t>14</t>
  </si>
  <si>
    <t>ЛС-04-02-01</t>
  </si>
  <si>
    <t>Наружное электроснабжение и освещение.</t>
  </si>
  <si>
    <t>15</t>
  </si>
  <si>
    <t>ЛС-04-02-02</t>
  </si>
  <si>
    <t>Конструктивные решения. Фундамент под мачту освещения.</t>
  </si>
  <si>
    <t>16</t>
  </si>
  <si>
    <t>ЛС-05-01-01</t>
  </si>
  <si>
    <t>Устройство кабельных линий связи</t>
  </si>
  <si>
    <t>17</t>
  </si>
  <si>
    <t>ЛС-05-02-01</t>
  </si>
  <si>
    <t>Транспортная безопасность. Устройство оборудования Янтарь-1Ж и кабельных линий.</t>
  </si>
  <si>
    <t>18</t>
  </si>
  <si>
    <t>ЛС-05-02-02</t>
  </si>
  <si>
    <t>Конструктивные решения. Фундаменты под Янтарь-1Ж.</t>
  </si>
  <si>
    <t>19</t>
  </si>
  <si>
    <t>ЛС-05-04-01</t>
  </si>
  <si>
    <t>Автоматизированная система коммерческого осмотра</t>
  </si>
  <si>
    <t>20</t>
  </si>
  <si>
    <t>ЛС-07-01-01</t>
  </si>
  <si>
    <t>Благоустройство и озеленение. Территория проезда вдоль 9 железнодорожного пути.</t>
  </si>
  <si>
    <t>21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</si>
  <si>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</si>
  <si>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</si>
  <si>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22</t>
  </si>
  <si>
    <t>ЛС-07-01-03</t>
  </si>
  <si>
    <t>Благоустройство и озеленение. Территория модульного поста ЭЦ, КПП и досмотровой эстакады.</t>
  </si>
  <si>
    <t>23</t>
  </si>
  <si>
    <t>ЛС-02-05-03</t>
  </si>
  <si>
    <t>Досмотровая эстакада. Лестничные сходы.</t>
  </si>
  <si>
    <t>24</t>
  </si>
  <si>
    <t>ЛС-01-01-01</t>
  </si>
  <si>
    <t>Разборка звеньевого пути</t>
  </si>
  <si>
    <t>25</t>
  </si>
  <si>
    <t>ЛС-01-01-02</t>
  </si>
  <si>
    <t>Демонтаж водоотвода</t>
  </si>
  <si>
    <t>26</t>
  </si>
  <si>
    <t>ЛС-01-02-01</t>
  </si>
  <si>
    <t>Демонтаж смотровой эстакады</t>
  </si>
  <si>
    <t>27</t>
  </si>
  <si>
    <t>ЛС-01-02-02</t>
  </si>
  <si>
    <t>Демонтаж пешеходной эстакады</t>
  </si>
  <si>
    <t>28</t>
  </si>
  <si>
    <t>ЛС-01-02-03</t>
  </si>
  <si>
    <t>Демонтаж здания КПП</t>
  </si>
  <si>
    <t>29</t>
  </si>
  <si>
    <t>ЛС-01-02-05</t>
  </si>
  <si>
    <t>Демонтаж.Наружное электроснабжение и освещение.</t>
  </si>
  <si>
    <t>30</t>
  </si>
  <si>
    <t>ЛС-02-05-02</t>
  </si>
  <si>
    <t>Досмотровая эстакада. Пролётное строение.</t>
  </si>
  <si>
    <t>31</t>
  </si>
  <si>
    <t>ЛС-02-06-02</t>
  </si>
  <si>
    <t>Пешеходная эстакада. Пролётное строение.</t>
  </si>
  <si>
    <t>32</t>
  </si>
  <si>
    <t>ЛС-03-01-02</t>
  </si>
  <si>
    <t>Здание КПП. Архитектурные решения.</t>
  </si>
  <si>
    <t>33</t>
  </si>
  <si>
    <t>ЛС-03-01-03</t>
  </si>
  <si>
    <t>Здание КПП. Система электроснабжения.</t>
  </si>
  <si>
    <t>34</t>
  </si>
  <si>
    <t>ЛС-03-01-04</t>
  </si>
  <si>
    <t>Здание КПП. Система водоснабжения.</t>
  </si>
  <si>
    <t>35</t>
  </si>
  <si>
    <t>ЛС-03-01-05</t>
  </si>
  <si>
    <t>Здание КПП. Система водоотведения.</t>
  </si>
  <si>
    <t>36</t>
  </si>
  <si>
    <t>ЛС-03-01-06</t>
  </si>
  <si>
    <t>Здание КПП. Отопление, вентиляция и кондиционирование воздуха.</t>
  </si>
  <si>
    <t>37</t>
  </si>
  <si>
    <t>ЛС-03-01-07</t>
  </si>
  <si>
    <t>Здание КПП. АОВ.</t>
  </si>
  <si>
    <t>38</t>
  </si>
  <si>
    <t>ЛС-04-02-03</t>
  </si>
  <si>
    <t>Конструктивные решения. Эстакады освещения.</t>
  </si>
  <si>
    <t>39</t>
  </si>
  <si>
    <t>ЛС-05-01-02</t>
  </si>
  <si>
    <t>Устройство двухсторонней парковой связи</t>
  </si>
  <si>
    <t>40</t>
  </si>
  <si>
    <t>ЛС-09-01-01</t>
  </si>
  <si>
    <t>Наружное электроснабжение.. Пусконаладочные работы.</t>
  </si>
  <si>
    <t>41</t>
  </si>
  <si>
    <t>ЛС-09-01-02</t>
  </si>
  <si>
    <t>Здание КПП. Система электроснабжения. Пусконаладочные работы.</t>
  </si>
  <si>
    <t>42</t>
  </si>
  <si>
    <t>ЛС-09-01-04</t>
  </si>
  <si>
    <t>Наружное электроснабжение и освещение.Пусконаладочные работы.</t>
  </si>
  <si>
    <t>Всего по сводке затрат</t>
  </si>
  <si>
    <t>ВСЕГО</t>
  </si>
  <si>
    <t>К дог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</si>
</sst>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7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2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10"/>
      <color rgb="FF7F7F7F"/>
      <name val="Arial"/>
      <family val="2"/>
      <charset val="204"/>
    </font>
    <font>
      <i/>
      <sz val="10"/>
      <name val="Arial"/>
      <family val="2"/>
      <charset val="204"/>
    </font>
    <font>
      <i/>
      <sz val="9"/>
      <color rgb="FF7F7F7F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0" fillId="0" borderId="0" xfId="0" applyNumberForma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164" fontId="7" fillId="0" borderId="3" xfId="0" applyNumberFormat="1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2" fontId="7" fillId="0" borderId="3" xfId="0" applyNumberFormat="1" applyFont="1" applyFill="1" applyBorder="1" applyAlignment="1" applyProtection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12DA-E94F-4412-88BD-DF57F7B65B3C}">
  <sheetPr>
    <tabColor rgb="FFFFFF00"/>
    <pageSetUpPr fitToPage="1"/>
  </sheetPr>
  <dimension ref="A1:EC56"/>
  <sheetViews>
    <sheetView tabSelected="1" topLeftCell="F1" zoomScale="90" zoomScaleNormal="90" workbookViewId="0">
      <pane ySplit="9" topLeftCell="A10" activePane="bottomLeft" state="frozen"/>
      <selection pane="bottomLeft" activeCell="O1" sqref="O1:EC1048576"/>
    </sheetView>
  </sheetViews>
  <sheetFormatPr defaultColWidth="9.140625" defaultRowHeight="12.75" customHeight="1" outlineLevelRow="1" x14ac:dyDescent="0.2"/>
  <cols>
    <col min="1" max="1" width="5.85546875" style="35" customWidth="1"/>
    <col min="2" max="2" width="14.5703125" style="35" customWidth="1"/>
    <col min="3" max="3" width="16.7109375" style="35" customWidth="1"/>
    <col min="4" max="4" width="17.140625" style="36" customWidth="1"/>
    <col min="5" max="6" width="17.140625" style="37" customWidth="1"/>
    <col min="7" max="9" width="17.140625" style="36" customWidth="1"/>
    <col min="10" max="12" width="14.140625" style="36" customWidth="1"/>
    <col min="13" max="13" width="18.85546875" style="36" customWidth="1"/>
    <col min="14" max="14" width="22.85546875" style="36" customWidth="1"/>
    <col min="15" max="15" width="25.42578125" style="39" customWidth="1"/>
    <col min="16" max="16" width="14.140625" style="36" customWidth="1"/>
    <col min="17" max="17" width="18.140625" style="36" hidden="1" customWidth="1"/>
    <col min="18" max="18" width="20.42578125" style="36" customWidth="1"/>
    <col min="19" max="19" width="16" style="36" customWidth="1"/>
    <col min="20" max="20" width="23.5703125" style="36" customWidth="1"/>
    <col min="21" max="116" width="396" style="40" hidden="1" customWidth="1"/>
    <col min="117" max="118" width="34.28515625" style="40" hidden="1" customWidth="1"/>
    <col min="119" max="119" width="396" style="40" hidden="1" customWidth="1"/>
    <col min="120" max="121" width="59.5703125" style="40" hidden="1" customWidth="1"/>
    <col min="122" max="125" width="65" style="40" hidden="1" customWidth="1"/>
    <col min="126" max="127" width="59.5703125" style="40" hidden="1" customWidth="1"/>
    <col min="128" max="131" width="65" style="40" hidden="1" customWidth="1"/>
    <col min="132" max="132" width="14.42578125" style="35" bestFit="1" customWidth="1"/>
    <col min="133" max="16384" width="9.140625" style="35"/>
  </cols>
  <sheetData>
    <row r="1" spans="1:133" customFormat="1" ht="15.75" x14ac:dyDescent="0.2">
      <c r="A1" s="1"/>
      <c r="B1" s="1"/>
      <c r="C1" s="1"/>
      <c r="D1" s="2"/>
      <c r="E1" s="3"/>
      <c r="F1" s="3"/>
      <c r="G1" s="2"/>
      <c r="H1" s="2"/>
      <c r="I1" s="2"/>
      <c r="J1" s="2"/>
      <c r="K1" s="2"/>
      <c r="L1" s="2"/>
      <c r="M1" s="2"/>
      <c r="N1" s="2"/>
      <c r="O1" s="4"/>
      <c r="P1" s="2"/>
      <c r="Q1" s="2"/>
      <c r="R1" s="2"/>
      <c r="S1" s="2"/>
      <c r="T1" s="5"/>
      <c r="EB1" s="6"/>
    </row>
    <row r="2" spans="1:133" customFormat="1" ht="13.5" customHeight="1" outlineLevel="1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7" t="s">
        <v>0</v>
      </c>
      <c r="V2" s="7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  <c r="AH2" s="7" t="s">
        <v>1</v>
      </c>
      <c r="AI2" s="7" t="s">
        <v>1</v>
      </c>
      <c r="AJ2" s="7" t="s">
        <v>1</v>
      </c>
      <c r="AK2" s="7" t="s">
        <v>1</v>
      </c>
      <c r="AL2" s="7" t="s">
        <v>1</v>
      </c>
      <c r="AM2" s="7" t="s">
        <v>1</v>
      </c>
      <c r="AN2" s="7" t="s">
        <v>1</v>
      </c>
      <c r="AO2" s="7" t="s">
        <v>1</v>
      </c>
      <c r="AP2" s="7" t="s">
        <v>1</v>
      </c>
      <c r="AQ2" s="7" t="s">
        <v>1</v>
      </c>
      <c r="AR2" s="7" t="s">
        <v>1</v>
      </c>
    </row>
    <row r="3" spans="1:133" customFormat="1" ht="13.5" customHeight="1" outlineLevel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AS3" s="7" t="s">
        <v>2</v>
      </c>
      <c r="AT3" s="7" t="s">
        <v>1</v>
      </c>
      <c r="AU3" s="7" t="s">
        <v>1</v>
      </c>
      <c r="AV3" s="7" t="s">
        <v>1</v>
      </c>
      <c r="AW3" s="7" t="s">
        <v>1</v>
      </c>
      <c r="AX3" s="7" t="s">
        <v>1</v>
      </c>
      <c r="AY3" s="7" t="s">
        <v>1</v>
      </c>
      <c r="AZ3" s="7" t="s">
        <v>1</v>
      </c>
      <c r="BA3" s="7" t="s">
        <v>1</v>
      </c>
      <c r="BB3" s="7" t="s">
        <v>1</v>
      </c>
      <c r="BC3" s="7" t="s">
        <v>1</v>
      </c>
      <c r="BD3" s="7" t="s">
        <v>1</v>
      </c>
      <c r="BE3" s="7" t="s">
        <v>1</v>
      </c>
      <c r="BF3" s="7" t="s">
        <v>1</v>
      </c>
      <c r="BG3" s="7" t="s">
        <v>1</v>
      </c>
      <c r="BH3" s="7" t="s">
        <v>1</v>
      </c>
      <c r="BI3" s="7" t="s">
        <v>1</v>
      </c>
      <c r="BJ3" s="7" t="s">
        <v>1</v>
      </c>
      <c r="BK3" s="7" t="s">
        <v>1</v>
      </c>
      <c r="BL3" s="7" t="s">
        <v>1</v>
      </c>
      <c r="BM3" s="7" t="s">
        <v>1</v>
      </c>
      <c r="BN3" s="7" t="s">
        <v>1</v>
      </c>
      <c r="BO3" s="7" t="s">
        <v>1</v>
      </c>
      <c r="BP3" s="7" t="s">
        <v>1</v>
      </c>
    </row>
    <row r="4" spans="1:133" customFormat="1" ht="18" customHeight="1" outlineLevel="1" x14ac:dyDescent="0.2">
      <c r="A4" s="8"/>
      <c r="B4" s="9"/>
      <c r="C4" s="9"/>
      <c r="D4" s="9"/>
      <c r="E4" s="3"/>
      <c r="F4" s="3"/>
      <c r="G4" s="9"/>
      <c r="H4" s="9"/>
      <c r="I4" s="9"/>
      <c r="J4" s="2"/>
      <c r="K4" s="2"/>
      <c r="L4" s="2"/>
      <c r="M4" s="2"/>
      <c r="N4" s="2"/>
      <c r="O4" s="5"/>
      <c r="P4" s="2"/>
      <c r="Q4" s="5"/>
      <c r="R4" s="5"/>
      <c r="S4" s="2"/>
      <c r="T4" s="5"/>
    </row>
    <row r="5" spans="1:133" customFormat="1" ht="18" customHeight="1" outlineLevel="1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BQ5" s="10" t="s">
        <v>3</v>
      </c>
      <c r="BR5" s="10" t="s">
        <v>1</v>
      </c>
      <c r="BS5" s="10" t="s">
        <v>1</v>
      </c>
      <c r="BT5" s="10" t="s">
        <v>1</v>
      </c>
      <c r="BU5" s="10" t="s">
        <v>1</v>
      </c>
      <c r="BV5" s="10" t="s">
        <v>1</v>
      </c>
      <c r="BW5" s="10" t="s">
        <v>1</v>
      </c>
      <c r="BX5" s="10" t="s">
        <v>1</v>
      </c>
      <c r="BY5" s="10" t="s">
        <v>1</v>
      </c>
      <c r="BZ5" s="10" t="s">
        <v>1</v>
      </c>
      <c r="CA5" s="10" t="s">
        <v>1</v>
      </c>
      <c r="CB5" s="10" t="s">
        <v>1</v>
      </c>
      <c r="CC5" s="10" t="s">
        <v>1</v>
      </c>
      <c r="CD5" s="10" t="s">
        <v>1</v>
      </c>
      <c r="CE5" s="10" t="s">
        <v>1</v>
      </c>
      <c r="CF5" s="10" t="s">
        <v>1</v>
      </c>
      <c r="CG5" s="10" t="s">
        <v>1</v>
      </c>
      <c r="CH5" s="10" t="s">
        <v>1</v>
      </c>
      <c r="CI5" s="10" t="s">
        <v>1</v>
      </c>
      <c r="CJ5" s="10" t="s">
        <v>1</v>
      </c>
      <c r="CK5" s="10" t="s">
        <v>1</v>
      </c>
      <c r="CL5" s="10" t="s">
        <v>1</v>
      </c>
      <c r="CM5" s="10" t="s">
        <v>1</v>
      </c>
      <c r="CN5" s="10" t="s">
        <v>1</v>
      </c>
    </row>
    <row r="6" spans="1:133" customFormat="1" ht="18" customHeight="1" x14ac:dyDescent="0.2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133" customFormat="1" ht="23.25" customHeight="1" x14ac:dyDescent="0.2">
      <c r="A7" s="48" t="s">
        <v>5</v>
      </c>
      <c r="B7" s="48" t="s">
        <v>6</v>
      </c>
      <c r="C7" s="49" t="s">
        <v>7</v>
      </c>
      <c r="D7" s="58" t="s">
        <v>8</v>
      </c>
      <c r="E7" s="58"/>
      <c r="F7" s="58"/>
      <c r="G7" s="58"/>
      <c r="H7" s="58"/>
      <c r="I7" s="58"/>
      <c r="J7" s="48" t="s">
        <v>9</v>
      </c>
      <c r="K7" s="48" t="s">
        <v>10</v>
      </c>
      <c r="L7" s="48" t="s">
        <v>11</v>
      </c>
      <c r="M7" s="48" t="s">
        <v>12</v>
      </c>
      <c r="N7" s="49" t="s">
        <v>152</v>
      </c>
      <c r="O7" s="52" t="s">
        <v>153</v>
      </c>
      <c r="P7" s="48" t="s">
        <v>13</v>
      </c>
      <c r="Q7" s="48" t="s">
        <v>14</v>
      </c>
      <c r="R7" s="48" t="s">
        <v>15</v>
      </c>
      <c r="S7" s="48" t="s">
        <v>16</v>
      </c>
      <c r="T7" s="48" t="s">
        <v>17</v>
      </c>
    </row>
    <row r="8" spans="1:133" customFormat="1" ht="25.5" customHeight="1" x14ac:dyDescent="0.2">
      <c r="A8" s="48"/>
      <c r="B8" s="48"/>
      <c r="C8" s="50"/>
      <c r="D8" s="48" t="s">
        <v>18</v>
      </c>
      <c r="E8" s="59" t="s">
        <v>19</v>
      </c>
      <c r="F8" s="60"/>
      <c r="G8" s="60"/>
      <c r="H8" s="60"/>
      <c r="I8" s="49" t="s">
        <v>20</v>
      </c>
      <c r="J8" s="48"/>
      <c r="K8" s="48"/>
      <c r="L8" s="48"/>
      <c r="M8" s="48"/>
      <c r="N8" s="50"/>
      <c r="O8" s="53"/>
      <c r="P8" s="48"/>
      <c r="Q8" s="48"/>
      <c r="R8" s="48"/>
      <c r="S8" s="48"/>
      <c r="T8" s="48"/>
    </row>
    <row r="9" spans="1:133" customFormat="1" ht="19.5" customHeight="1" x14ac:dyDescent="0.2">
      <c r="A9" s="48"/>
      <c r="B9" s="48"/>
      <c r="C9" s="51"/>
      <c r="D9" s="48"/>
      <c r="E9" s="11" t="s">
        <v>21</v>
      </c>
      <c r="F9" s="11" t="s">
        <v>22</v>
      </c>
      <c r="G9" s="12" t="s">
        <v>23</v>
      </c>
      <c r="H9" s="12" t="s">
        <v>24</v>
      </c>
      <c r="I9" s="51"/>
      <c r="J9" s="48"/>
      <c r="K9" s="48"/>
      <c r="L9" s="48"/>
      <c r="M9" s="48"/>
      <c r="N9" s="51"/>
      <c r="O9" s="54"/>
      <c r="P9" s="48"/>
      <c r="Q9" s="48"/>
      <c r="R9" s="48"/>
      <c r="S9" s="48"/>
      <c r="T9" s="48"/>
    </row>
    <row r="10" spans="1:133" s="16" customFormat="1" ht="24" x14ac:dyDescent="0.2">
      <c r="A10" s="13" t="s">
        <v>25</v>
      </c>
      <c r="B10" s="44" t="s">
        <v>35</v>
      </c>
      <c r="C10" s="44" t="s">
        <v>36</v>
      </c>
      <c r="D10" s="45">
        <v>9380911.1400000006</v>
      </c>
      <c r="E10" s="45">
        <v>379532.83</v>
      </c>
      <c r="F10" s="45">
        <v>1544384.88</v>
      </c>
      <c r="G10" s="45">
        <v>181054.38</v>
      </c>
      <c r="H10" s="45">
        <v>7456993.4299999997</v>
      </c>
      <c r="I10" s="46"/>
      <c r="J10" s="45">
        <v>560587.21</v>
      </c>
      <c r="K10" s="45">
        <v>790941.52</v>
      </c>
      <c r="L10" s="45">
        <v>697678.63</v>
      </c>
      <c r="M10" s="45">
        <v>10869531.289999999</v>
      </c>
      <c r="N10" s="14">
        <f t="shared" ref="N10:N50" si="0">(M10-H10-I10)*O10+H10+I10</f>
        <v>17193298.370000001</v>
      </c>
      <c r="O10" s="43">
        <v>2.8530980000000001</v>
      </c>
      <c r="P10" s="14">
        <f>N10*EC10</f>
        <v>515798.95</v>
      </c>
      <c r="Q10" s="15"/>
      <c r="R10" s="14">
        <f>N10+P10</f>
        <v>17709097.32</v>
      </c>
      <c r="S10" s="14">
        <f>R10*EB10</f>
        <v>3541819.46</v>
      </c>
      <c r="T10" s="14">
        <f>R10+S10</f>
        <v>21250916.780000001</v>
      </c>
      <c r="DO10" s="17"/>
      <c r="EB10" s="16">
        <v>0.2</v>
      </c>
      <c r="EC10" s="16">
        <v>0.03</v>
      </c>
    </row>
    <row r="11" spans="1:133" s="16" customFormat="1" ht="24" x14ac:dyDescent="0.2">
      <c r="A11" s="13" t="s">
        <v>28</v>
      </c>
      <c r="B11" s="44" t="s">
        <v>38</v>
      </c>
      <c r="C11" s="44" t="s">
        <v>39</v>
      </c>
      <c r="D11" s="45">
        <v>3154874.66</v>
      </c>
      <c r="E11" s="45">
        <v>108400.09</v>
      </c>
      <c r="F11" s="45">
        <v>827777.64</v>
      </c>
      <c r="G11" s="45">
        <v>52327.83</v>
      </c>
      <c r="H11" s="45">
        <v>2218696.9300000002</v>
      </c>
      <c r="I11" s="46"/>
      <c r="J11" s="45">
        <v>160727.92000000001</v>
      </c>
      <c r="K11" s="45">
        <v>231502.16</v>
      </c>
      <c r="L11" s="45">
        <v>207746.81</v>
      </c>
      <c r="M11" s="45">
        <v>3594123.63</v>
      </c>
      <c r="N11" s="14">
        <f t="shared" si="0"/>
        <v>6142924.0999999996</v>
      </c>
      <c r="O11" s="18">
        <f>O10</f>
        <v>2.8530980000000001</v>
      </c>
      <c r="P11" s="14">
        <f t="shared" ref="P11:P51" si="1">N11*EC11</f>
        <v>184287.72</v>
      </c>
      <c r="Q11" s="15"/>
      <c r="R11" s="14">
        <f t="shared" ref="R11:R51" si="2">N11+P11</f>
        <v>6327211.8200000003</v>
      </c>
      <c r="S11" s="14">
        <f t="shared" ref="S11:S51" si="3">R11*EB11</f>
        <v>1265442.3600000001</v>
      </c>
      <c r="T11" s="14">
        <f t="shared" ref="T11:T51" si="4">R11+S11</f>
        <v>7592654.1799999997</v>
      </c>
      <c r="DO11" s="17"/>
      <c r="EB11" s="16">
        <v>0.2</v>
      </c>
      <c r="EC11" s="16">
        <v>0.03</v>
      </c>
    </row>
    <row r="12" spans="1:133" s="16" customFormat="1" x14ac:dyDescent="0.2">
      <c r="A12" s="13" t="s">
        <v>31</v>
      </c>
      <c r="B12" s="44" t="s">
        <v>41</v>
      </c>
      <c r="C12" s="44" t="s">
        <v>42</v>
      </c>
      <c r="D12" s="45">
        <v>2585687.4500000002</v>
      </c>
      <c r="E12" s="45">
        <v>82707.429999999993</v>
      </c>
      <c r="F12" s="45">
        <v>762531.87</v>
      </c>
      <c r="G12" s="45">
        <v>48660</v>
      </c>
      <c r="H12" s="45">
        <v>1740448.15</v>
      </c>
      <c r="I12" s="46"/>
      <c r="J12" s="45">
        <v>131367.43</v>
      </c>
      <c r="K12" s="45">
        <v>156712.51999999999</v>
      </c>
      <c r="L12" s="45">
        <v>118248.96000000001</v>
      </c>
      <c r="M12" s="45">
        <v>2860648.93</v>
      </c>
      <c r="N12" s="14">
        <f t="shared" si="0"/>
        <v>4936490.76</v>
      </c>
      <c r="O12" s="18">
        <f>O10</f>
        <v>2.8530980000000001</v>
      </c>
      <c r="P12" s="14">
        <f t="shared" si="1"/>
        <v>148094.72</v>
      </c>
      <c r="Q12" s="15"/>
      <c r="R12" s="14">
        <f t="shared" si="2"/>
        <v>5084585.4800000004</v>
      </c>
      <c r="S12" s="14">
        <f t="shared" si="3"/>
        <v>1016917.1</v>
      </c>
      <c r="T12" s="14">
        <f t="shared" si="4"/>
        <v>6101502.5800000001</v>
      </c>
      <c r="DO12" s="17"/>
      <c r="EB12" s="16">
        <v>0.2</v>
      </c>
      <c r="EC12" s="16">
        <v>0.03</v>
      </c>
    </row>
    <row r="13" spans="1:133" s="16" customFormat="1" ht="24" x14ac:dyDescent="0.2">
      <c r="A13" s="13" t="s">
        <v>34</v>
      </c>
      <c r="B13" s="44" t="s">
        <v>44</v>
      </c>
      <c r="C13" s="44" t="s">
        <v>45</v>
      </c>
      <c r="D13" s="45">
        <v>673753.76</v>
      </c>
      <c r="E13" s="45">
        <v>36010.089999999997</v>
      </c>
      <c r="F13" s="45">
        <v>111618.68</v>
      </c>
      <c r="G13" s="45">
        <v>20017</v>
      </c>
      <c r="H13" s="45">
        <v>526124.99</v>
      </c>
      <c r="I13" s="46"/>
      <c r="J13" s="45">
        <v>56027.09</v>
      </c>
      <c r="K13" s="45">
        <v>62432.6</v>
      </c>
      <c r="L13" s="45">
        <v>36767.699999999997</v>
      </c>
      <c r="M13" s="45">
        <v>772954.06</v>
      </c>
      <c r="N13" s="14">
        <f t="shared" si="0"/>
        <v>1230352.52</v>
      </c>
      <c r="O13" s="18">
        <f>O10</f>
        <v>2.8530980000000001</v>
      </c>
      <c r="P13" s="14">
        <f t="shared" si="1"/>
        <v>36910.58</v>
      </c>
      <c r="Q13" s="15"/>
      <c r="R13" s="14">
        <f t="shared" si="2"/>
        <v>1267263.1000000001</v>
      </c>
      <c r="S13" s="14">
        <f t="shared" si="3"/>
        <v>253452.62</v>
      </c>
      <c r="T13" s="14">
        <f t="shared" si="4"/>
        <v>1520715.72</v>
      </c>
      <c r="DO13" s="17"/>
      <c r="EB13" s="16">
        <v>0.2</v>
      </c>
      <c r="EC13" s="16">
        <v>0.03</v>
      </c>
    </row>
    <row r="14" spans="1:133" s="16" customFormat="1" ht="24" x14ac:dyDescent="0.2">
      <c r="A14" s="13" t="s">
        <v>37</v>
      </c>
      <c r="B14" s="44" t="s">
        <v>47</v>
      </c>
      <c r="C14" s="44" t="s">
        <v>48</v>
      </c>
      <c r="D14" s="45">
        <v>3497905.22</v>
      </c>
      <c r="E14" s="45">
        <v>382559.05</v>
      </c>
      <c r="F14" s="45">
        <v>557969.30000000005</v>
      </c>
      <c r="G14" s="45">
        <v>144298.84</v>
      </c>
      <c r="H14" s="45">
        <v>2557376.87</v>
      </c>
      <c r="I14" s="46"/>
      <c r="J14" s="45">
        <v>526857.89</v>
      </c>
      <c r="K14" s="45">
        <v>510891.21</v>
      </c>
      <c r="L14" s="45">
        <v>330356.32</v>
      </c>
      <c r="M14" s="45">
        <v>4339152.75</v>
      </c>
      <c r="N14" s="14">
        <f t="shared" si="0"/>
        <v>7640958.0700000003</v>
      </c>
      <c r="O14" s="18">
        <f>O10</f>
        <v>2.8530980000000001</v>
      </c>
      <c r="P14" s="14">
        <f t="shared" si="1"/>
        <v>229228.74</v>
      </c>
      <c r="Q14" s="15"/>
      <c r="R14" s="14">
        <f t="shared" si="2"/>
        <v>7870186.8099999996</v>
      </c>
      <c r="S14" s="14">
        <f t="shared" si="3"/>
        <v>1574037.36</v>
      </c>
      <c r="T14" s="14">
        <f t="shared" si="4"/>
        <v>9444224.1699999999</v>
      </c>
      <c r="DO14" s="17"/>
      <c r="EB14" s="16">
        <v>0.2</v>
      </c>
      <c r="EC14" s="16">
        <v>0.03</v>
      </c>
    </row>
    <row r="15" spans="1:133" s="16" customFormat="1" ht="36" x14ac:dyDescent="0.2">
      <c r="A15" s="13" t="s">
        <v>40</v>
      </c>
      <c r="B15" s="44" t="s">
        <v>50</v>
      </c>
      <c r="C15" s="44" t="s">
        <v>51</v>
      </c>
      <c r="D15" s="45">
        <v>5598972.4699999997</v>
      </c>
      <c r="E15" s="45">
        <v>520495.89</v>
      </c>
      <c r="F15" s="45">
        <v>488483.94</v>
      </c>
      <c r="G15" s="45">
        <v>153870.44</v>
      </c>
      <c r="H15" s="45">
        <v>4589992.6399999997</v>
      </c>
      <c r="I15" s="46"/>
      <c r="J15" s="45">
        <v>674366.33</v>
      </c>
      <c r="K15" s="45">
        <v>638693.82999999996</v>
      </c>
      <c r="L15" s="45">
        <v>413547.98</v>
      </c>
      <c r="M15" s="45">
        <v>6651214.2800000003</v>
      </c>
      <c r="N15" s="14">
        <f t="shared" si="0"/>
        <v>10470859.98</v>
      </c>
      <c r="O15" s="18">
        <f>O10</f>
        <v>2.8530980000000001</v>
      </c>
      <c r="P15" s="14">
        <f t="shared" si="1"/>
        <v>314125.8</v>
      </c>
      <c r="Q15" s="15"/>
      <c r="R15" s="14">
        <f t="shared" si="2"/>
        <v>10784985.779999999</v>
      </c>
      <c r="S15" s="14">
        <f t="shared" si="3"/>
        <v>2156997.16</v>
      </c>
      <c r="T15" s="14">
        <f t="shared" si="4"/>
        <v>12941982.939999999</v>
      </c>
      <c r="DO15" s="17"/>
      <c r="EB15" s="16">
        <v>0.2</v>
      </c>
      <c r="EC15" s="16">
        <v>0.03</v>
      </c>
    </row>
    <row r="16" spans="1:133" s="16" customFormat="1" ht="36" x14ac:dyDescent="0.2">
      <c r="A16" s="13" t="s">
        <v>43</v>
      </c>
      <c r="B16" s="44" t="s">
        <v>53</v>
      </c>
      <c r="C16" s="44" t="s">
        <v>54</v>
      </c>
      <c r="D16" s="45">
        <v>2109324.1</v>
      </c>
      <c r="E16" s="45">
        <v>244277.99</v>
      </c>
      <c r="F16" s="45">
        <v>162064.01</v>
      </c>
      <c r="G16" s="45">
        <v>32671.67</v>
      </c>
      <c r="H16" s="45">
        <v>1702982.1</v>
      </c>
      <c r="I16" s="46"/>
      <c r="J16" s="45">
        <v>276949.65999999997</v>
      </c>
      <c r="K16" s="45">
        <v>272140.26</v>
      </c>
      <c r="L16" s="45">
        <v>158815.07</v>
      </c>
      <c r="M16" s="45">
        <v>2540279.4300000002</v>
      </c>
      <c r="N16" s="14">
        <f t="shared" si="0"/>
        <v>4091873.44</v>
      </c>
      <c r="O16" s="18">
        <f>O10</f>
        <v>2.8530980000000001</v>
      </c>
      <c r="P16" s="14">
        <f t="shared" si="1"/>
        <v>122756.2</v>
      </c>
      <c r="Q16" s="15"/>
      <c r="R16" s="14">
        <f t="shared" si="2"/>
        <v>4214629.6399999997</v>
      </c>
      <c r="S16" s="14">
        <f t="shared" si="3"/>
        <v>842925.93</v>
      </c>
      <c r="T16" s="14">
        <f t="shared" si="4"/>
        <v>5057555.57</v>
      </c>
      <c r="DO16" s="17"/>
      <c r="EB16" s="16">
        <v>0.2</v>
      </c>
      <c r="EC16" s="16">
        <v>0.03</v>
      </c>
    </row>
    <row r="17" spans="1:133" s="16" customFormat="1" ht="48" x14ac:dyDescent="0.2">
      <c r="A17" s="13" t="s">
        <v>46</v>
      </c>
      <c r="B17" s="44" t="s">
        <v>56</v>
      </c>
      <c r="C17" s="44" t="s">
        <v>57</v>
      </c>
      <c r="D17" s="45">
        <v>515329.72</v>
      </c>
      <c r="E17" s="45">
        <v>32626.47</v>
      </c>
      <c r="F17" s="45">
        <v>58588.35</v>
      </c>
      <c r="G17" s="45">
        <v>7334.58</v>
      </c>
      <c r="H17" s="45">
        <v>424114.9</v>
      </c>
      <c r="I17" s="46"/>
      <c r="J17" s="45">
        <v>39961.050000000003</v>
      </c>
      <c r="K17" s="45">
        <v>41360.660000000003</v>
      </c>
      <c r="L17" s="45">
        <v>24200.11</v>
      </c>
      <c r="M17" s="45">
        <v>580890.49</v>
      </c>
      <c r="N17" s="14">
        <f t="shared" si="0"/>
        <v>871411.02</v>
      </c>
      <c r="O17" s="18">
        <f>O10</f>
        <v>2.8530980000000001</v>
      </c>
      <c r="P17" s="14">
        <f t="shared" si="1"/>
        <v>26142.33</v>
      </c>
      <c r="Q17" s="15"/>
      <c r="R17" s="14">
        <f t="shared" si="2"/>
        <v>897553.35</v>
      </c>
      <c r="S17" s="14">
        <f t="shared" si="3"/>
        <v>179510.67</v>
      </c>
      <c r="T17" s="14">
        <f t="shared" si="4"/>
        <v>1077064.02</v>
      </c>
      <c r="DO17" s="17"/>
      <c r="EB17" s="16">
        <v>0.2</v>
      </c>
      <c r="EC17" s="16">
        <v>0.03</v>
      </c>
    </row>
    <row r="18" spans="1:133" s="16" customFormat="1" ht="36" x14ac:dyDescent="0.2">
      <c r="A18" s="13" t="s">
        <v>49</v>
      </c>
      <c r="B18" s="44" t="s">
        <v>59</v>
      </c>
      <c r="C18" s="44" t="s">
        <v>60</v>
      </c>
      <c r="D18" s="45">
        <v>59940252.409999996</v>
      </c>
      <c r="E18" s="45">
        <v>563023.93999999994</v>
      </c>
      <c r="F18" s="45">
        <v>254827.82</v>
      </c>
      <c r="G18" s="45">
        <v>47369.99</v>
      </c>
      <c r="H18" s="45">
        <v>59122400.649999999</v>
      </c>
      <c r="I18" s="46"/>
      <c r="J18" s="45">
        <v>610393.93000000005</v>
      </c>
      <c r="K18" s="45">
        <v>595794.79</v>
      </c>
      <c r="L18" s="45">
        <v>315145.27</v>
      </c>
      <c r="M18" s="45">
        <v>60851192.469999999</v>
      </c>
      <c r="N18" s="14">
        <f t="shared" si="0"/>
        <v>64054813.130000003</v>
      </c>
      <c r="O18" s="18">
        <f>O10</f>
        <v>2.8530980000000001</v>
      </c>
      <c r="P18" s="14">
        <f t="shared" si="1"/>
        <v>1921644.39</v>
      </c>
      <c r="Q18" s="15"/>
      <c r="R18" s="14">
        <f t="shared" si="2"/>
        <v>65976457.520000003</v>
      </c>
      <c r="S18" s="14">
        <f t="shared" si="3"/>
        <v>13195291.5</v>
      </c>
      <c r="T18" s="14">
        <f t="shared" si="4"/>
        <v>79171749.019999996</v>
      </c>
      <c r="DO18" s="17"/>
      <c r="EB18" s="16">
        <v>0.2</v>
      </c>
      <c r="EC18" s="16">
        <v>0.03</v>
      </c>
    </row>
    <row r="19" spans="1:133" s="16" customFormat="1" ht="24" x14ac:dyDescent="0.2">
      <c r="A19" s="13" t="s">
        <v>52</v>
      </c>
      <c r="B19" s="44" t="s">
        <v>62</v>
      </c>
      <c r="C19" s="44" t="s">
        <v>63</v>
      </c>
      <c r="D19" s="45">
        <v>16956192.18</v>
      </c>
      <c r="E19" s="45">
        <v>504042.76</v>
      </c>
      <c r="F19" s="45">
        <v>283702.51</v>
      </c>
      <c r="G19" s="45">
        <v>38735.82</v>
      </c>
      <c r="H19" s="45">
        <v>16168446.91</v>
      </c>
      <c r="I19" s="46"/>
      <c r="J19" s="45">
        <v>542778.57999999996</v>
      </c>
      <c r="K19" s="45">
        <v>531887.34</v>
      </c>
      <c r="L19" s="45">
        <v>277441.8</v>
      </c>
      <c r="M19" s="45">
        <v>17765521.32</v>
      </c>
      <c r="N19" s="14">
        <f t="shared" si="0"/>
        <v>20725056.719999999</v>
      </c>
      <c r="O19" s="18">
        <f>O10</f>
        <v>2.8530980000000001</v>
      </c>
      <c r="P19" s="14">
        <f t="shared" si="1"/>
        <v>621751.69999999995</v>
      </c>
      <c r="Q19" s="15"/>
      <c r="R19" s="14">
        <f t="shared" si="2"/>
        <v>21346808.420000002</v>
      </c>
      <c r="S19" s="14">
        <f t="shared" si="3"/>
        <v>4269361.68</v>
      </c>
      <c r="T19" s="14">
        <f t="shared" si="4"/>
        <v>25616170.100000001</v>
      </c>
      <c r="DO19" s="17"/>
      <c r="EB19" s="16">
        <v>0.2</v>
      </c>
      <c r="EC19" s="16">
        <v>0.03</v>
      </c>
    </row>
    <row r="20" spans="1:133" s="16" customFormat="1" ht="36" x14ac:dyDescent="0.2">
      <c r="A20" s="13" t="s">
        <v>55</v>
      </c>
      <c r="B20" s="44" t="s">
        <v>65</v>
      </c>
      <c r="C20" s="44" t="s">
        <v>66</v>
      </c>
      <c r="D20" s="45">
        <v>19857692.949999999</v>
      </c>
      <c r="E20" s="45">
        <v>527539.39</v>
      </c>
      <c r="F20" s="45">
        <v>636169.99</v>
      </c>
      <c r="G20" s="45">
        <v>182167.37</v>
      </c>
      <c r="H20" s="45">
        <v>18693983.57</v>
      </c>
      <c r="I20" s="46"/>
      <c r="J20" s="45">
        <v>709706.76</v>
      </c>
      <c r="K20" s="45">
        <v>715183.5</v>
      </c>
      <c r="L20" s="45">
        <v>401922.44</v>
      </c>
      <c r="M20" s="45">
        <v>20974798.890000001</v>
      </c>
      <c r="N20" s="14">
        <f t="shared" si="0"/>
        <v>25201373.199999999</v>
      </c>
      <c r="O20" s="18">
        <f>O10</f>
        <v>2.8530980000000001</v>
      </c>
      <c r="P20" s="14">
        <f t="shared" si="1"/>
        <v>756041.2</v>
      </c>
      <c r="Q20" s="15"/>
      <c r="R20" s="14">
        <f t="shared" si="2"/>
        <v>25957414.399999999</v>
      </c>
      <c r="S20" s="14">
        <f t="shared" si="3"/>
        <v>5191482.88</v>
      </c>
      <c r="T20" s="14">
        <f t="shared" si="4"/>
        <v>31148897.280000001</v>
      </c>
      <c r="DO20" s="17"/>
      <c r="EB20" s="16">
        <v>0.2</v>
      </c>
      <c r="EC20" s="16">
        <v>0.03</v>
      </c>
    </row>
    <row r="21" spans="1:133" s="16" customFormat="1" ht="48" x14ac:dyDescent="0.2">
      <c r="A21" s="13" t="s">
        <v>58</v>
      </c>
      <c r="B21" s="44" t="s">
        <v>68</v>
      </c>
      <c r="C21" s="44" t="s">
        <v>69</v>
      </c>
      <c r="D21" s="45">
        <v>5342238.59</v>
      </c>
      <c r="E21" s="45">
        <v>116423.09</v>
      </c>
      <c r="F21" s="45">
        <v>510951.06</v>
      </c>
      <c r="G21" s="45">
        <v>32356.48</v>
      </c>
      <c r="H21" s="45">
        <v>4714864.4400000004</v>
      </c>
      <c r="I21" s="46"/>
      <c r="J21" s="45">
        <v>148779.57</v>
      </c>
      <c r="K21" s="45">
        <v>156225.04999999999</v>
      </c>
      <c r="L21" s="45">
        <v>89919.02</v>
      </c>
      <c r="M21" s="45">
        <v>5588382.6600000001</v>
      </c>
      <c r="N21" s="14">
        <f t="shared" si="0"/>
        <v>7207097.5300000003</v>
      </c>
      <c r="O21" s="18">
        <f t="shared" ref="O21:O51" si="5">O11</f>
        <v>2.8530980000000001</v>
      </c>
      <c r="P21" s="14">
        <f t="shared" si="1"/>
        <v>216212.93</v>
      </c>
      <c r="Q21" s="15"/>
      <c r="R21" s="14">
        <f t="shared" si="2"/>
        <v>7423310.46</v>
      </c>
      <c r="S21" s="14">
        <f t="shared" si="3"/>
        <v>1484662.09</v>
      </c>
      <c r="T21" s="14">
        <f t="shared" si="4"/>
        <v>8907972.5500000007</v>
      </c>
      <c r="DO21" s="17"/>
      <c r="EB21" s="16">
        <v>0.2</v>
      </c>
      <c r="EC21" s="16">
        <v>0.03</v>
      </c>
    </row>
    <row r="22" spans="1:133" s="16" customFormat="1" ht="36" x14ac:dyDescent="0.2">
      <c r="A22" s="13" t="s">
        <v>61</v>
      </c>
      <c r="B22" s="44" t="s">
        <v>71</v>
      </c>
      <c r="C22" s="44" t="s">
        <v>72</v>
      </c>
      <c r="D22" s="45">
        <v>2480277.73</v>
      </c>
      <c r="E22" s="45">
        <v>272670.92</v>
      </c>
      <c r="F22" s="45">
        <v>200664.58</v>
      </c>
      <c r="G22" s="45">
        <v>32091.25</v>
      </c>
      <c r="H22" s="45">
        <v>1189111.31</v>
      </c>
      <c r="I22" s="45">
        <v>817830.92</v>
      </c>
      <c r="J22" s="45">
        <v>304762.17</v>
      </c>
      <c r="K22" s="45">
        <v>288423.62</v>
      </c>
      <c r="L22" s="45">
        <v>150232.48000000001</v>
      </c>
      <c r="M22" s="45">
        <v>2918933.83</v>
      </c>
      <c r="N22" s="14">
        <f t="shared" si="0"/>
        <v>4608943.6399999997</v>
      </c>
      <c r="O22" s="18">
        <f t="shared" si="5"/>
        <v>2.8530980000000001</v>
      </c>
      <c r="P22" s="14">
        <f t="shared" si="1"/>
        <v>138268.31</v>
      </c>
      <c r="Q22" s="15"/>
      <c r="R22" s="14">
        <f t="shared" si="2"/>
        <v>4747211.95</v>
      </c>
      <c r="S22" s="14">
        <f t="shared" si="3"/>
        <v>949442.39</v>
      </c>
      <c r="T22" s="14">
        <f t="shared" si="4"/>
        <v>5696654.3399999999</v>
      </c>
      <c r="DO22" s="17"/>
      <c r="EB22" s="16">
        <v>0.2</v>
      </c>
      <c r="EC22" s="16">
        <v>0.03</v>
      </c>
    </row>
    <row r="23" spans="1:133" s="16" customFormat="1" ht="72" x14ac:dyDescent="0.2">
      <c r="A23" s="13" t="s">
        <v>64</v>
      </c>
      <c r="B23" s="44" t="s">
        <v>74</v>
      </c>
      <c r="C23" s="44" t="s">
        <v>75</v>
      </c>
      <c r="D23" s="45">
        <v>21493739.66</v>
      </c>
      <c r="E23" s="45">
        <v>120209.98</v>
      </c>
      <c r="F23" s="45">
        <v>48917.75</v>
      </c>
      <c r="G23" s="45">
        <v>6967.63</v>
      </c>
      <c r="H23" s="45">
        <v>142977.43</v>
      </c>
      <c r="I23" s="45">
        <v>21181634.5</v>
      </c>
      <c r="J23" s="45">
        <v>127177.61</v>
      </c>
      <c r="K23" s="45">
        <v>120971.27</v>
      </c>
      <c r="L23" s="45">
        <v>62308.160000000003</v>
      </c>
      <c r="M23" s="45">
        <v>21677019.09</v>
      </c>
      <c r="N23" s="14">
        <f t="shared" si="0"/>
        <v>22330064.09</v>
      </c>
      <c r="O23" s="18">
        <f t="shared" si="5"/>
        <v>2.8530980000000001</v>
      </c>
      <c r="P23" s="14">
        <f t="shared" si="1"/>
        <v>669901.92000000004</v>
      </c>
      <c r="Q23" s="15"/>
      <c r="R23" s="14">
        <f t="shared" si="2"/>
        <v>22999966.010000002</v>
      </c>
      <c r="S23" s="14">
        <f t="shared" si="3"/>
        <v>4599993.2</v>
      </c>
      <c r="T23" s="14">
        <f t="shared" si="4"/>
        <v>27599959.210000001</v>
      </c>
      <c r="DO23" s="17"/>
      <c r="EB23" s="16">
        <v>0.2</v>
      </c>
      <c r="EC23" s="16">
        <v>0.03</v>
      </c>
    </row>
    <row r="24" spans="1:133" s="16" customFormat="1" ht="48" x14ac:dyDescent="0.2">
      <c r="A24" s="13" t="s">
        <v>67</v>
      </c>
      <c r="B24" s="44" t="s">
        <v>77</v>
      </c>
      <c r="C24" s="44" t="s">
        <v>78</v>
      </c>
      <c r="D24" s="45">
        <v>10686712.43</v>
      </c>
      <c r="E24" s="45">
        <v>102811.24</v>
      </c>
      <c r="F24" s="45">
        <v>109994.72</v>
      </c>
      <c r="G24" s="45">
        <v>47136.45</v>
      </c>
      <c r="H24" s="45">
        <v>10473906.470000001</v>
      </c>
      <c r="I24" s="46"/>
      <c r="J24" s="45">
        <v>149947.69</v>
      </c>
      <c r="K24" s="45">
        <v>170764.17</v>
      </c>
      <c r="L24" s="45">
        <v>101126.84</v>
      </c>
      <c r="M24" s="45">
        <v>10958603.439999999</v>
      </c>
      <c r="N24" s="14">
        <f t="shared" si="0"/>
        <v>11856794.43</v>
      </c>
      <c r="O24" s="18">
        <f t="shared" si="5"/>
        <v>2.8530980000000001</v>
      </c>
      <c r="P24" s="14">
        <f t="shared" si="1"/>
        <v>355703.83</v>
      </c>
      <c r="Q24" s="15"/>
      <c r="R24" s="14">
        <f t="shared" si="2"/>
        <v>12212498.26</v>
      </c>
      <c r="S24" s="14">
        <f t="shared" si="3"/>
        <v>2442499.65</v>
      </c>
      <c r="T24" s="14">
        <f t="shared" si="4"/>
        <v>14654997.91</v>
      </c>
      <c r="DO24" s="17"/>
      <c r="EB24" s="16">
        <v>0.2</v>
      </c>
      <c r="EC24" s="16">
        <v>0.03</v>
      </c>
    </row>
    <row r="25" spans="1:133" s="16" customFormat="1" ht="36" x14ac:dyDescent="0.2">
      <c r="A25" s="13" t="s">
        <v>70</v>
      </c>
      <c r="B25" s="44" t="s">
        <v>92</v>
      </c>
      <c r="C25" s="44" t="s">
        <v>93</v>
      </c>
      <c r="D25" s="45">
        <v>2636398.29</v>
      </c>
      <c r="E25" s="45">
        <v>249183.03</v>
      </c>
      <c r="F25" s="45">
        <v>240836.63</v>
      </c>
      <c r="G25" s="45">
        <v>81229</v>
      </c>
      <c r="H25" s="45">
        <v>2146378.63</v>
      </c>
      <c r="I25" s="46"/>
      <c r="J25" s="45">
        <v>330412.03000000003</v>
      </c>
      <c r="K25" s="45">
        <v>308159.52</v>
      </c>
      <c r="L25" s="45">
        <v>201947.99</v>
      </c>
      <c r="M25" s="45">
        <v>3146505.8</v>
      </c>
      <c r="N25" s="14">
        <f t="shared" si="0"/>
        <v>4999839.46</v>
      </c>
      <c r="O25" s="18">
        <f t="shared" si="5"/>
        <v>2.8530980000000001</v>
      </c>
      <c r="P25" s="14">
        <f t="shared" si="1"/>
        <v>149995.18</v>
      </c>
      <c r="Q25" s="15"/>
      <c r="R25" s="14">
        <f t="shared" si="2"/>
        <v>5149834.6399999997</v>
      </c>
      <c r="S25" s="14">
        <f t="shared" si="3"/>
        <v>1029966.93</v>
      </c>
      <c r="T25" s="14">
        <f t="shared" si="4"/>
        <v>6179801.5700000003</v>
      </c>
      <c r="DO25" s="17"/>
      <c r="EB25" s="16">
        <v>0.2</v>
      </c>
      <c r="EC25" s="16">
        <v>0.03</v>
      </c>
    </row>
    <row r="26" spans="1:133" s="16" customFormat="1" ht="36" x14ac:dyDescent="0.2">
      <c r="A26" s="13" t="s">
        <v>73</v>
      </c>
      <c r="B26" s="44" t="s">
        <v>101</v>
      </c>
      <c r="C26" s="44" t="s">
        <v>102</v>
      </c>
      <c r="D26" s="45">
        <v>501713.88</v>
      </c>
      <c r="E26" s="45">
        <v>114529.85</v>
      </c>
      <c r="F26" s="45">
        <v>384206.07</v>
      </c>
      <c r="G26" s="45">
        <v>45756.97</v>
      </c>
      <c r="H26" s="45">
        <v>2977.96</v>
      </c>
      <c r="I26" s="46"/>
      <c r="J26" s="45">
        <v>160286.82</v>
      </c>
      <c r="K26" s="45">
        <v>147881.45000000001</v>
      </c>
      <c r="L26" s="45">
        <v>93366.15</v>
      </c>
      <c r="M26" s="45">
        <v>742961.48</v>
      </c>
      <c r="N26" s="14">
        <f t="shared" si="0"/>
        <v>2114223.46</v>
      </c>
      <c r="O26" s="18">
        <f t="shared" si="5"/>
        <v>2.8530980000000001</v>
      </c>
      <c r="P26" s="14">
        <f t="shared" si="1"/>
        <v>63426.7</v>
      </c>
      <c r="Q26" s="15"/>
      <c r="R26" s="14">
        <f t="shared" si="2"/>
        <v>2177650.16</v>
      </c>
      <c r="S26" s="14">
        <f t="shared" si="3"/>
        <v>435530.03</v>
      </c>
      <c r="T26" s="14">
        <f t="shared" si="4"/>
        <v>2613180.19</v>
      </c>
      <c r="DO26" s="17"/>
      <c r="EB26" s="16">
        <v>0.2</v>
      </c>
      <c r="EC26" s="16">
        <v>0.03</v>
      </c>
    </row>
    <row r="27" spans="1:133" s="16" customFormat="1" ht="36" x14ac:dyDescent="0.2">
      <c r="A27" s="13" t="s">
        <v>76</v>
      </c>
      <c r="B27" s="44" t="s">
        <v>104</v>
      </c>
      <c r="C27" s="44" t="s">
        <v>105</v>
      </c>
      <c r="D27" s="45">
        <v>2103808.14</v>
      </c>
      <c r="E27" s="45">
        <v>635533.51</v>
      </c>
      <c r="F27" s="45">
        <v>1459134.75</v>
      </c>
      <c r="G27" s="45">
        <v>235193.04</v>
      </c>
      <c r="H27" s="45">
        <v>9139.8799999999992</v>
      </c>
      <c r="I27" s="46"/>
      <c r="J27" s="45">
        <v>870726.55</v>
      </c>
      <c r="K27" s="45">
        <v>806314.31</v>
      </c>
      <c r="L27" s="45">
        <v>522450.81</v>
      </c>
      <c r="M27" s="45">
        <v>3432573.26</v>
      </c>
      <c r="N27" s="14">
        <f t="shared" si="0"/>
        <v>9776530.8100000005</v>
      </c>
      <c r="O27" s="18">
        <f t="shared" si="5"/>
        <v>2.8530980000000001</v>
      </c>
      <c r="P27" s="14">
        <f t="shared" si="1"/>
        <v>293295.92</v>
      </c>
      <c r="Q27" s="15"/>
      <c r="R27" s="14">
        <f t="shared" si="2"/>
        <v>10069826.73</v>
      </c>
      <c r="S27" s="14">
        <f t="shared" si="3"/>
        <v>2013965.35</v>
      </c>
      <c r="T27" s="14">
        <f t="shared" si="4"/>
        <v>12083792.08</v>
      </c>
      <c r="DO27" s="17"/>
      <c r="EB27" s="16">
        <v>0.2</v>
      </c>
      <c r="EC27" s="16">
        <v>0.03</v>
      </c>
    </row>
    <row r="28" spans="1:133" s="16" customFormat="1" ht="24" x14ac:dyDescent="0.2">
      <c r="A28" s="13" t="s">
        <v>79</v>
      </c>
      <c r="B28" s="44" t="s">
        <v>107</v>
      </c>
      <c r="C28" s="44" t="s">
        <v>108</v>
      </c>
      <c r="D28" s="45">
        <v>295049.51</v>
      </c>
      <c r="E28" s="45">
        <v>20573.87</v>
      </c>
      <c r="F28" s="45">
        <v>274475.64</v>
      </c>
      <c r="G28" s="45">
        <v>30663.599999999999</v>
      </c>
      <c r="H28" s="46"/>
      <c r="I28" s="46"/>
      <c r="J28" s="45">
        <v>51237.47</v>
      </c>
      <c r="K28" s="45">
        <v>46626.1</v>
      </c>
      <c r="L28" s="45">
        <v>26643.48</v>
      </c>
      <c r="M28" s="45">
        <v>368319.09</v>
      </c>
      <c r="N28" s="14">
        <f t="shared" si="0"/>
        <v>1050850.46</v>
      </c>
      <c r="O28" s="18">
        <f t="shared" si="5"/>
        <v>2.8530980000000001</v>
      </c>
      <c r="P28" s="14">
        <f t="shared" si="1"/>
        <v>31525.51</v>
      </c>
      <c r="Q28" s="15"/>
      <c r="R28" s="14">
        <f t="shared" si="2"/>
        <v>1082375.97</v>
      </c>
      <c r="S28" s="14">
        <f t="shared" si="3"/>
        <v>216475.19</v>
      </c>
      <c r="T28" s="14">
        <f t="shared" si="4"/>
        <v>1298851.1599999999</v>
      </c>
      <c r="DO28" s="17"/>
      <c r="EB28" s="16">
        <v>0.2</v>
      </c>
      <c r="EC28" s="16">
        <v>0.03</v>
      </c>
    </row>
    <row r="29" spans="1:133" s="16" customFormat="1" ht="48" x14ac:dyDescent="0.2">
      <c r="A29" s="13" t="s">
        <v>82</v>
      </c>
      <c r="B29" s="44" t="s">
        <v>110</v>
      </c>
      <c r="C29" s="44" t="s">
        <v>111</v>
      </c>
      <c r="D29" s="45">
        <v>19616.18</v>
      </c>
      <c r="E29" s="45">
        <v>7733.36</v>
      </c>
      <c r="F29" s="45">
        <v>11882.82</v>
      </c>
      <c r="G29" s="45">
        <v>3442.56</v>
      </c>
      <c r="H29" s="46"/>
      <c r="I29" s="46"/>
      <c r="J29" s="45">
        <v>11175.92</v>
      </c>
      <c r="K29" s="45">
        <v>10697.76</v>
      </c>
      <c r="L29" s="45">
        <v>5556.83</v>
      </c>
      <c r="M29" s="45">
        <v>35870.769999999997</v>
      </c>
      <c r="N29" s="14">
        <f t="shared" si="0"/>
        <v>102342.82</v>
      </c>
      <c r="O29" s="18">
        <f t="shared" si="5"/>
        <v>2.8530980000000001</v>
      </c>
      <c r="P29" s="14">
        <f t="shared" si="1"/>
        <v>3070.28</v>
      </c>
      <c r="Q29" s="15"/>
      <c r="R29" s="14">
        <f t="shared" si="2"/>
        <v>105413.1</v>
      </c>
      <c r="S29" s="14">
        <f t="shared" si="3"/>
        <v>21082.62</v>
      </c>
      <c r="T29" s="14">
        <f t="shared" si="4"/>
        <v>126495.72</v>
      </c>
      <c r="DO29" s="17"/>
      <c r="EB29" s="16">
        <v>0.2</v>
      </c>
      <c r="EC29" s="16">
        <v>0.03</v>
      </c>
    </row>
    <row r="30" spans="1:133" s="16" customFormat="1" ht="48" x14ac:dyDescent="0.2">
      <c r="A30" s="13" t="s">
        <v>85</v>
      </c>
      <c r="B30" s="44" t="s">
        <v>113</v>
      </c>
      <c r="C30" s="44" t="s">
        <v>114</v>
      </c>
      <c r="D30" s="45">
        <v>3714193.97</v>
      </c>
      <c r="E30" s="45">
        <v>359220.27</v>
      </c>
      <c r="F30" s="45">
        <v>360904.04</v>
      </c>
      <c r="G30" s="45">
        <v>120950.58</v>
      </c>
      <c r="H30" s="45">
        <v>2994069.66</v>
      </c>
      <c r="I30" s="46"/>
      <c r="J30" s="45">
        <v>480170.85</v>
      </c>
      <c r="K30" s="45">
        <v>447021.68</v>
      </c>
      <c r="L30" s="45">
        <v>292615.32</v>
      </c>
      <c r="M30" s="45">
        <v>4453830.97</v>
      </c>
      <c r="N30" s="14">
        <f t="shared" si="0"/>
        <v>7158911.7300000004</v>
      </c>
      <c r="O30" s="18">
        <f t="shared" si="5"/>
        <v>2.8530980000000001</v>
      </c>
      <c r="P30" s="14">
        <f t="shared" si="1"/>
        <v>214767.35</v>
      </c>
      <c r="Q30" s="15"/>
      <c r="R30" s="14">
        <f t="shared" si="2"/>
        <v>7373679.0800000001</v>
      </c>
      <c r="S30" s="14">
        <f t="shared" si="3"/>
        <v>1474735.82</v>
      </c>
      <c r="T30" s="14">
        <f t="shared" si="4"/>
        <v>8848414.9000000004</v>
      </c>
      <c r="DO30" s="17"/>
      <c r="EB30" s="16">
        <v>0.2</v>
      </c>
      <c r="EC30" s="16">
        <v>0.03</v>
      </c>
    </row>
    <row r="31" spans="1:133" s="16" customFormat="1" ht="48" x14ac:dyDescent="0.2">
      <c r="A31" s="13" t="s">
        <v>88</v>
      </c>
      <c r="B31" s="44" t="s">
        <v>116</v>
      </c>
      <c r="C31" s="44" t="s">
        <v>117</v>
      </c>
      <c r="D31" s="45">
        <v>5630049.4100000001</v>
      </c>
      <c r="E31" s="45">
        <v>662665.24</v>
      </c>
      <c r="F31" s="45">
        <v>607642.44999999995</v>
      </c>
      <c r="G31" s="45">
        <v>202944.1</v>
      </c>
      <c r="H31" s="45">
        <v>4359741.72</v>
      </c>
      <c r="I31" s="46"/>
      <c r="J31" s="45">
        <v>865609.34</v>
      </c>
      <c r="K31" s="45">
        <v>805924.68</v>
      </c>
      <c r="L31" s="45">
        <v>526689.76</v>
      </c>
      <c r="M31" s="45">
        <v>6962663.8499999996</v>
      </c>
      <c r="N31" s="14">
        <f t="shared" si="0"/>
        <v>11786133.640000001</v>
      </c>
      <c r="O31" s="18">
        <f t="shared" si="5"/>
        <v>2.8530980000000001</v>
      </c>
      <c r="P31" s="14">
        <f t="shared" si="1"/>
        <v>353584.01</v>
      </c>
      <c r="Q31" s="15"/>
      <c r="R31" s="14">
        <f t="shared" si="2"/>
        <v>12139717.65</v>
      </c>
      <c r="S31" s="14">
        <f t="shared" si="3"/>
        <v>2427943.5299999998</v>
      </c>
      <c r="T31" s="14">
        <f t="shared" si="4"/>
        <v>14567661.18</v>
      </c>
      <c r="DO31" s="17"/>
      <c r="EB31" s="16">
        <v>0.2</v>
      </c>
      <c r="EC31" s="16">
        <v>0.03</v>
      </c>
    </row>
    <row r="32" spans="1:133" s="16" customFormat="1" ht="36" x14ac:dyDescent="0.2">
      <c r="A32" s="13" t="s">
        <v>91</v>
      </c>
      <c r="B32" s="44" t="s">
        <v>119</v>
      </c>
      <c r="C32" s="44" t="s">
        <v>120</v>
      </c>
      <c r="D32" s="45">
        <v>1618683.38</v>
      </c>
      <c r="E32" s="45">
        <v>267632.28000000003</v>
      </c>
      <c r="F32" s="45">
        <v>79468.33</v>
      </c>
      <c r="G32" s="45">
        <v>23918.11</v>
      </c>
      <c r="H32" s="45">
        <v>1271582.77</v>
      </c>
      <c r="I32" s="46"/>
      <c r="J32" s="45">
        <v>291550.39</v>
      </c>
      <c r="K32" s="45">
        <v>298737.09999999998</v>
      </c>
      <c r="L32" s="45">
        <v>169111.96</v>
      </c>
      <c r="M32" s="45">
        <v>2086532.44</v>
      </c>
      <c r="N32" s="14">
        <f t="shared" si="0"/>
        <v>3596714.04</v>
      </c>
      <c r="O32" s="18">
        <f t="shared" si="5"/>
        <v>2.8530980000000001</v>
      </c>
      <c r="P32" s="14">
        <f t="shared" si="1"/>
        <v>107901.42</v>
      </c>
      <c r="Q32" s="15"/>
      <c r="R32" s="14">
        <f t="shared" si="2"/>
        <v>3704615.46</v>
      </c>
      <c r="S32" s="14">
        <f t="shared" si="3"/>
        <v>740923.09</v>
      </c>
      <c r="T32" s="14">
        <f t="shared" si="4"/>
        <v>4445538.55</v>
      </c>
      <c r="DO32" s="17"/>
      <c r="EB32" s="16">
        <v>0.2</v>
      </c>
      <c r="EC32" s="16">
        <v>0.03</v>
      </c>
    </row>
    <row r="33" spans="1:133" s="16" customFormat="1" ht="48" x14ac:dyDescent="0.2">
      <c r="A33" s="13" t="s">
        <v>94</v>
      </c>
      <c r="B33" s="44" t="s">
        <v>122</v>
      </c>
      <c r="C33" s="44" t="s">
        <v>123</v>
      </c>
      <c r="D33" s="45">
        <v>2424826.4700000002</v>
      </c>
      <c r="E33" s="45">
        <v>92301.35</v>
      </c>
      <c r="F33" s="45">
        <v>6062.08</v>
      </c>
      <c r="G33" s="45">
        <v>2025.61</v>
      </c>
      <c r="H33" s="45">
        <v>400580.77</v>
      </c>
      <c r="I33" s="45">
        <v>1925882.27</v>
      </c>
      <c r="J33" s="45">
        <v>94326.96</v>
      </c>
      <c r="K33" s="45">
        <v>89845.01</v>
      </c>
      <c r="L33" s="45">
        <v>46118.01</v>
      </c>
      <c r="M33" s="45">
        <v>2560789.4900000002</v>
      </c>
      <c r="N33" s="14">
        <f t="shared" si="0"/>
        <v>2995019.37</v>
      </c>
      <c r="O33" s="18">
        <f t="shared" si="5"/>
        <v>2.8530980000000001</v>
      </c>
      <c r="P33" s="14">
        <f t="shared" si="1"/>
        <v>89850.58</v>
      </c>
      <c r="Q33" s="15"/>
      <c r="R33" s="14">
        <f t="shared" si="2"/>
        <v>3084869.95</v>
      </c>
      <c r="S33" s="14">
        <f t="shared" si="3"/>
        <v>616973.99</v>
      </c>
      <c r="T33" s="14">
        <f t="shared" si="4"/>
        <v>3701843.94</v>
      </c>
      <c r="DO33" s="17"/>
      <c r="EB33" s="16">
        <v>0.2</v>
      </c>
      <c r="EC33" s="16">
        <v>0.03</v>
      </c>
    </row>
    <row r="34" spans="1:133" s="16" customFormat="1" ht="36" x14ac:dyDescent="0.2">
      <c r="A34" s="13" t="s">
        <v>97</v>
      </c>
      <c r="B34" s="44" t="s">
        <v>125</v>
      </c>
      <c r="C34" s="44" t="s">
        <v>126</v>
      </c>
      <c r="D34" s="45">
        <v>88355.59</v>
      </c>
      <c r="E34" s="45">
        <v>13842.09</v>
      </c>
      <c r="F34" s="45">
        <v>2552.9899999999998</v>
      </c>
      <c r="G34" s="45">
        <v>1045.78</v>
      </c>
      <c r="H34" s="45">
        <v>52027.5</v>
      </c>
      <c r="I34" s="45">
        <v>19933.009999999998</v>
      </c>
      <c r="J34" s="45">
        <v>14887.87</v>
      </c>
      <c r="K34" s="45">
        <v>18014.32</v>
      </c>
      <c r="L34" s="45">
        <v>10719.27</v>
      </c>
      <c r="M34" s="45">
        <v>117089.18</v>
      </c>
      <c r="N34" s="14">
        <f t="shared" si="0"/>
        <v>200717.03</v>
      </c>
      <c r="O34" s="18">
        <f t="shared" si="5"/>
        <v>2.8530980000000001</v>
      </c>
      <c r="P34" s="14">
        <f t="shared" si="1"/>
        <v>6021.51</v>
      </c>
      <c r="Q34" s="15"/>
      <c r="R34" s="14">
        <f t="shared" si="2"/>
        <v>206738.54</v>
      </c>
      <c r="S34" s="14">
        <f t="shared" si="3"/>
        <v>41347.71</v>
      </c>
      <c r="T34" s="14">
        <f t="shared" si="4"/>
        <v>248086.25</v>
      </c>
      <c r="DO34" s="17"/>
      <c r="EB34" s="16">
        <v>0.2</v>
      </c>
      <c r="EC34" s="16">
        <v>0.03</v>
      </c>
    </row>
    <row r="35" spans="1:133" s="16" customFormat="1" ht="36" x14ac:dyDescent="0.2">
      <c r="A35" s="13" t="s">
        <v>100</v>
      </c>
      <c r="B35" s="44" t="s">
        <v>128</v>
      </c>
      <c r="C35" s="44" t="s">
        <v>129</v>
      </c>
      <c r="D35" s="45">
        <v>30189.38</v>
      </c>
      <c r="E35" s="45">
        <v>4293.3900000000003</v>
      </c>
      <c r="F35" s="47">
        <v>79.92</v>
      </c>
      <c r="G35" s="47">
        <v>58.87</v>
      </c>
      <c r="H35" s="45">
        <v>25816.07</v>
      </c>
      <c r="I35" s="46"/>
      <c r="J35" s="45">
        <v>4352.26</v>
      </c>
      <c r="K35" s="45">
        <v>5266.23</v>
      </c>
      <c r="L35" s="45">
        <v>3133.63</v>
      </c>
      <c r="M35" s="45">
        <v>38589.24</v>
      </c>
      <c r="N35" s="14">
        <f t="shared" si="0"/>
        <v>62259.18</v>
      </c>
      <c r="O35" s="18">
        <f t="shared" si="5"/>
        <v>2.8530980000000001</v>
      </c>
      <c r="P35" s="14">
        <f t="shared" si="1"/>
        <v>1867.78</v>
      </c>
      <c r="Q35" s="15"/>
      <c r="R35" s="14">
        <f t="shared" si="2"/>
        <v>64126.96</v>
      </c>
      <c r="S35" s="14">
        <f t="shared" si="3"/>
        <v>12825.39</v>
      </c>
      <c r="T35" s="14">
        <f t="shared" si="4"/>
        <v>76952.350000000006</v>
      </c>
      <c r="DO35" s="17"/>
      <c r="EB35" s="16">
        <v>0.2</v>
      </c>
      <c r="EC35" s="16">
        <v>0.03</v>
      </c>
    </row>
    <row r="36" spans="1:133" s="16" customFormat="1" ht="60" x14ac:dyDescent="0.2">
      <c r="A36" s="13" t="s">
        <v>103</v>
      </c>
      <c r="B36" s="44" t="s">
        <v>131</v>
      </c>
      <c r="C36" s="44" t="s">
        <v>132</v>
      </c>
      <c r="D36" s="45">
        <v>335299.25</v>
      </c>
      <c r="E36" s="45">
        <v>30503.58</v>
      </c>
      <c r="F36" s="45">
        <v>1330.32</v>
      </c>
      <c r="G36" s="47">
        <v>381.33</v>
      </c>
      <c r="H36" s="45">
        <v>33433.910000000003</v>
      </c>
      <c r="I36" s="45">
        <v>270031.44</v>
      </c>
      <c r="J36" s="45">
        <v>30884.91</v>
      </c>
      <c r="K36" s="45">
        <v>35624.57</v>
      </c>
      <c r="L36" s="45">
        <v>20736.23</v>
      </c>
      <c r="M36" s="45">
        <v>391660.05</v>
      </c>
      <c r="N36" s="14">
        <f t="shared" si="0"/>
        <v>555093.47</v>
      </c>
      <c r="O36" s="18">
        <f t="shared" si="5"/>
        <v>2.8530980000000001</v>
      </c>
      <c r="P36" s="14">
        <f t="shared" si="1"/>
        <v>16652.8</v>
      </c>
      <c r="Q36" s="15"/>
      <c r="R36" s="14">
        <f t="shared" si="2"/>
        <v>571746.27</v>
      </c>
      <c r="S36" s="14">
        <f t="shared" si="3"/>
        <v>114349.25</v>
      </c>
      <c r="T36" s="14">
        <f t="shared" si="4"/>
        <v>686095.52</v>
      </c>
      <c r="DO36" s="17"/>
      <c r="EB36" s="16">
        <v>0.2</v>
      </c>
      <c r="EC36" s="16">
        <v>0.03</v>
      </c>
    </row>
    <row r="37" spans="1:133" s="16" customFormat="1" x14ac:dyDescent="0.2">
      <c r="A37" s="13" t="s">
        <v>106</v>
      </c>
      <c r="B37" s="44" t="s">
        <v>134</v>
      </c>
      <c r="C37" s="44" t="s">
        <v>135</v>
      </c>
      <c r="D37" s="45">
        <v>19422.080000000002</v>
      </c>
      <c r="E37" s="45">
        <v>3807.68</v>
      </c>
      <c r="F37" s="47">
        <v>241.65</v>
      </c>
      <c r="G37" s="47">
        <v>77.16</v>
      </c>
      <c r="H37" s="45">
        <v>3415.02</v>
      </c>
      <c r="I37" s="45">
        <v>11957.73</v>
      </c>
      <c r="J37" s="45">
        <v>3884.84</v>
      </c>
      <c r="K37" s="45">
        <v>3752.87</v>
      </c>
      <c r="L37" s="45">
        <v>1970.25</v>
      </c>
      <c r="M37" s="45">
        <v>25145.200000000001</v>
      </c>
      <c r="N37" s="14">
        <f t="shared" si="0"/>
        <v>43254.51</v>
      </c>
      <c r="O37" s="18">
        <f t="shared" si="5"/>
        <v>2.8530980000000001</v>
      </c>
      <c r="P37" s="14">
        <f t="shared" si="1"/>
        <v>1297.6400000000001</v>
      </c>
      <c r="Q37" s="15"/>
      <c r="R37" s="14">
        <f t="shared" si="2"/>
        <v>44552.15</v>
      </c>
      <c r="S37" s="14">
        <f t="shared" si="3"/>
        <v>8910.43</v>
      </c>
      <c r="T37" s="14">
        <f t="shared" si="4"/>
        <v>53462.58</v>
      </c>
      <c r="DO37" s="17"/>
      <c r="EB37" s="16">
        <v>0.2</v>
      </c>
      <c r="EC37" s="16">
        <v>0.03</v>
      </c>
    </row>
    <row r="38" spans="1:133" s="16" customFormat="1" ht="48" x14ac:dyDescent="0.2">
      <c r="A38" s="13" t="s">
        <v>109</v>
      </c>
      <c r="B38" s="44" t="s">
        <v>137</v>
      </c>
      <c r="C38" s="44" t="s">
        <v>138</v>
      </c>
      <c r="D38" s="45">
        <v>6934585.4500000002</v>
      </c>
      <c r="E38" s="45">
        <v>335555.02</v>
      </c>
      <c r="F38" s="45">
        <v>378507.82</v>
      </c>
      <c r="G38" s="45">
        <v>97035.73</v>
      </c>
      <c r="H38" s="45">
        <v>6220522.6100000003</v>
      </c>
      <c r="I38" s="46"/>
      <c r="J38" s="45">
        <v>432590.75</v>
      </c>
      <c r="K38" s="45">
        <v>449408.22</v>
      </c>
      <c r="L38" s="45">
        <v>262294.28000000003</v>
      </c>
      <c r="M38" s="45">
        <v>7646287.9500000002</v>
      </c>
      <c r="N38" s="14">
        <f t="shared" si="0"/>
        <v>10288370.85</v>
      </c>
      <c r="O38" s="18">
        <f t="shared" si="5"/>
        <v>2.8530980000000001</v>
      </c>
      <c r="P38" s="14">
        <f t="shared" si="1"/>
        <v>308651.13</v>
      </c>
      <c r="Q38" s="15"/>
      <c r="R38" s="14">
        <f t="shared" si="2"/>
        <v>10597021.98</v>
      </c>
      <c r="S38" s="14">
        <f t="shared" si="3"/>
        <v>2119404.4</v>
      </c>
      <c r="T38" s="14">
        <f t="shared" si="4"/>
        <v>12716426.380000001</v>
      </c>
      <c r="DO38" s="17"/>
      <c r="EB38" s="16">
        <v>0.2</v>
      </c>
      <c r="EC38" s="16">
        <v>0.03</v>
      </c>
    </row>
    <row r="39" spans="1:133" s="16" customFormat="1" ht="36" x14ac:dyDescent="0.2">
      <c r="A39" s="13" t="s">
        <v>112</v>
      </c>
      <c r="B39" s="44" t="s">
        <v>140</v>
      </c>
      <c r="C39" s="44" t="s">
        <v>141</v>
      </c>
      <c r="D39" s="45">
        <v>5088541.5599999996</v>
      </c>
      <c r="E39" s="45">
        <v>139187.39000000001</v>
      </c>
      <c r="F39" s="45">
        <v>14581.46</v>
      </c>
      <c r="G39" s="45">
        <v>4123.51</v>
      </c>
      <c r="H39" s="45">
        <v>736977.17</v>
      </c>
      <c r="I39" s="45">
        <v>4197795.54</v>
      </c>
      <c r="J39" s="45">
        <v>143310.9</v>
      </c>
      <c r="K39" s="45">
        <v>134945.06</v>
      </c>
      <c r="L39" s="45">
        <v>68912.87</v>
      </c>
      <c r="M39" s="45">
        <v>5292399.49</v>
      </c>
      <c r="N39" s="14">
        <f t="shared" si="0"/>
        <v>5955116.96</v>
      </c>
      <c r="O39" s="18">
        <f t="shared" si="5"/>
        <v>2.8530980000000001</v>
      </c>
      <c r="P39" s="14">
        <f t="shared" si="1"/>
        <v>178653.51</v>
      </c>
      <c r="Q39" s="15"/>
      <c r="R39" s="14">
        <f t="shared" si="2"/>
        <v>6133770.4699999997</v>
      </c>
      <c r="S39" s="14">
        <f t="shared" si="3"/>
        <v>1226754.0900000001</v>
      </c>
      <c r="T39" s="14">
        <f t="shared" si="4"/>
        <v>7360524.5599999996</v>
      </c>
      <c r="DO39" s="17"/>
      <c r="EB39" s="16">
        <v>0.2</v>
      </c>
      <c r="EC39" s="16">
        <v>0.03</v>
      </c>
    </row>
    <row r="40" spans="1:133" s="16" customFormat="1" ht="60" x14ac:dyDescent="0.2">
      <c r="A40" s="13" t="s">
        <v>115</v>
      </c>
      <c r="B40" s="44" t="s">
        <v>143</v>
      </c>
      <c r="C40" s="44" t="s">
        <v>144</v>
      </c>
      <c r="D40" s="45">
        <v>66855.990000000005</v>
      </c>
      <c r="E40" s="45">
        <v>66855.990000000005</v>
      </c>
      <c r="F40" s="46"/>
      <c r="G40" s="46"/>
      <c r="H40" s="46"/>
      <c r="I40" s="46"/>
      <c r="J40" s="45">
        <v>66855.990000000005</v>
      </c>
      <c r="K40" s="45">
        <v>49473.43</v>
      </c>
      <c r="L40" s="45">
        <v>24068.16</v>
      </c>
      <c r="M40" s="45">
        <v>140397.57999999999</v>
      </c>
      <c r="N40" s="14">
        <f t="shared" si="0"/>
        <v>400568.05</v>
      </c>
      <c r="O40" s="18">
        <f t="shared" si="5"/>
        <v>2.8530980000000001</v>
      </c>
      <c r="P40" s="14">
        <f t="shared" si="1"/>
        <v>12017.04</v>
      </c>
      <c r="Q40" s="15"/>
      <c r="R40" s="14">
        <f t="shared" si="2"/>
        <v>412585.09</v>
      </c>
      <c r="S40" s="14">
        <f t="shared" si="3"/>
        <v>82517.02</v>
      </c>
      <c r="T40" s="14">
        <f t="shared" si="4"/>
        <v>495102.11</v>
      </c>
      <c r="DO40" s="17"/>
      <c r="EB40" s="16">
        <v>0.2</v>
      </c>
      <c r="EC40" s="16">
        <v>0.03</v>
      </c>
    </row>
    <row r="41" spans="1:133" s="16" customFormat="1" ht="72" x14ac:dyDescent="0.2">
      <c r="A41" s="13" t="s">
        <v>118</v>
      </c>
      <c r="B41" s="44" t="s">
        <v>146</v>
      </c>
      <c r="C41" s="44" t="s">
        <v>147</v>
      </c>
      <c r="D41" s="45">
        <v>58554.3</v>
      </c>
      <c r="E41" s="45">
        <v>58554.3</v>
      </c>
      <c r="F41" s="46"/>
      <c r="G41" s="46"/>
      <c r="H41" s="46"/>
      <c r="I41" s="46"/>
      <c r="J41" s="45">
        <v>58554.3</v>
      </c>
      <c r="K41" s="45">
        <v>43330.18</v>
      </c>
      <c r="L41" s="45">
        <v>21079.55</v>
      </c>
      <c r="M41" s="45">
        <v>122964.03</v>
      </c>
      <c r="N41" s="14">
        <f t="shared" si="0"/>
        <v>350828.43</v>
      </c>
      <c r="O41" s="18">
        <f t="shared" si="5"/>
        <v>2.8530980000000001</v>
      </c>
      <c r="P41" s="14">
        <f t="shared" si="1"/>
        <v>10524.85</v>
      </c>
      <c r="Q41" s="15"/>
      <c r="R41" s="14">
        <f t="shared" si="2"/>
        <v>361353.28</v>
      </c>
      <c r="S41" s="14">
        <f t="shared" si="3"/>
        <v>72270.66</v>
      </c>
      <c r="T41" s="14">
        <f t="shared" si="4"/>
        <v>433623.94</v>
      </c>
      <c r="DO41" s="17"/>
      <c r="EB41" s="16">
        <v>0.2</v>
      </c>
      <c r="EC41" s="16">
        <v>0.03</v>
      </c>
    </row>
    <row r="42" spans="1:133" s="16" customFormat="1" ht="72" x14ac:dyDescent="0.2">
      <c r="A42" s="13" t="s">
        <v>121</v>
      </c>
      <c r="B42" s="44" t="s">
        <v>149</v>
      </c>
      <c r="C42" s="44" t="s">
        <v>150</v>
      </c>
      <c r="D42" s="45">
        <v>81620.23</v>
      </c>
      <c r="E42" s="45">
        <v>81620.23</v>
      </c>
      <c r="F42" s="46"/>
      <c r="G42" s="46"/>
      <c r="H42" s="46"/>
      <c r="I42" s="46"/>
      <c r="J42" s="45">
        <v>81620.23</v>
      </c>
      <c r="K42" s="45">
        <v>60398.97</v>
      </c>
      <c r="L42" s="45">
        <v>29383.279999999999</v>
      </c>
      <c r="M42" s="45">
        <v>171402.48</v>
      </c>
      <c r="N42" s="14">
        <f t="shared" si="0"/>
        <v>489028.07</v>
      </c>
      <c r="O42" s="18">
        <f t="shared" si="5"/>
        <v>2.8530980000000001</v>
      </c>
      <c r="P42" s="14">
        <f t="shared" si="1"/>
        <v>14670.84</v>
      </c>
      <c r="Q42" s="15"/>
      <c r="R42" s="14">
        <f t="shared" si="2"/>
        <v>503698.91</v>
      </c>
      <c r="S42" s="14">
        <f t="shared" si="3"/>
        <v>100739.78</v>
      </c>
      <c r="T42" s="14">
        <f t="shared" si="4"/>
        <v>604438.68999999994</v>
      </c>
      <c r="DO42" s="17"/>
      <c r="EB42" s="16">
        <v>0.2</v>
      </c>
      <c r="EC42" s="16">
        <v>0.03</v>
      </c>
    </row>
    <row r="43" spans="1:133" s="16" customFormat="1" ht="24" x14ac:dyDescent="0.2">
      <c r="A43" s="13" t="s">
        <v>124</v>
      </c>
      <c r="B43" s="44" t="s">
        <v>95</v>
      </c>
      <c r="C43" s="44" t="s">
        <v>96</v>
      </c>
      <c r="D43" s="45">
        <v>3485430.61</v>
      </c>
      <c r="E43" s="45">
        <v>487817.4</v>
      </c>
      <c r="F43" s="45">
        <v>2997571.9</v>
      </c>
      <c r="G43" s="45">
        <v>286705.15000000002</v>
      </c>
      <c r="H43" s="47">
        <v>41.31</v>
      </c>
      <c r="I43" s="46"/>
      <c r="J43" s="45">
        <v>774522.55</v>
      </c>
      <c r="K43" s="45">
        <v>838651.64</v>
      </c>
      <c r="L43" s="45">
        <v>497205.49</v>
      </c>
      <c r="M43" s="45">
        <v>4821287.74</v>
      </c>
      <c r="N43" s="14">
        <f t="shared" si="0"/>
        <v>13755529.859999999</v>
      </c>
      <c r="O43" s="18">
        <f t="shared" si="5"/>
        <v>2.8530980000000001</v>
      </c>
      <c r="P43" s="14">
        <f t="shared" si="1"/>
        <v>412665.9</v>
      </c>
      <c r="Q43" s="15"/>
      <c r="R43" s="14">
        <f t="shared" si="2"/>
        <v>14168195.76</v>
      </c>
      <c r="S43" s="14">
        <f t="shared" si="3"/>
        <v>2833639.15</v>
      </c>
      <c r="T43" s="14">
        <f t="shared" si="4"/>
        <v>17001834.91</v>
      </c>
      <c r="DO43" s="17"/>
      <c r="EB43" s="16">
        <v>0.2</v>
      </c>
      <c r="EC43" s="16">
        <v>0.03</v>
      </c>
    </row>
    <row r="44" spans="1:133" s="16" customFormat="1" ht="24" x14ac:dyDescent="0.2">
      <c r="A44" s="13" t="s">
        <v>127</v>
      </c>
      <c r="B44" s="44" t="s">
        <v>98</v>
      </c>
      <c r="C44" s="44" t="s">
        <v>99</v>
      </c>
      <c r="D44" s="45">
        <v>4291224.8899999997</v>
      </c>
      <c r="E44" s="45">
        <v>2100623.5099999998</v>
      </c>
      <c r="F44" s="45">
        <v>1252484.6399999999</v>
      </c>
      <c r="G44" s="45">
        <v>272620.88</v>
      </c>
      <c r="H44" s="45">
        <v>938116.74</v>
      </c>
      <c r="I44" s="46"/>
      <c r="J44" s="45">
        <v>2373244.39</v>
      </c>
      <c r="K44" s="45">
        <v>3304223.3</v>
      </c>
      <c r="L44" s="45">
        <v>2190505.6</v>
      </c>
      <c r="M44" s="45">
        <v>9785953.7899999991</v>
      </c>
      <c r="N44" s="14">
        <f t="shared" si="0"/>
        <v>26181862.93</v>
      </c>
      <c r="O44" s="18">
        <f t="shared" si="5"/>
        <v>2.8530980000000001</v>
      </c>
      <c r="P44" s="14">
        <f t="shared" si="1"/>
        <v>785455.89</v>
      </c>
      <c r="Q44" s="15"/>
      <c r="R44" s="14">
        <f t="shared" si="2"/>
        <v>26967318.82</v>
      </c>
      <c r="S44" s="14">
        <f t="shared" si="3"/>
        <v>5393463.7599999998</v>
      </c>
      <c r="T44" s="14">
        <f t="shared" si="4"/>
        <v>32360782.579999998</v>
      </c>
      <c r="DO44" s="17"/>
      <c r="EB44" s="16">
        <v>0.2</v>
      </c>
      <c r="EC44" s="16">
        <v>0.03</v>
      </c>
    </row>
    <row r="45" spans="1:133" s="16" customFormat="1" ht="36" x14ac:dyDescent="0.2">
      <c r="A45" s="13" t="s">
        <v>130</v>
      </c>
      <c r="B45" s="44" t="s">
        <v>26</v>
      </c>
      <c r="C45" s="44" t="s">
        <v>27</v>
      </c>
      <c r="D45" s="45">
        <v>9783505.1099999994</v>
      </c>
      <c r="E45" s="45">
        <v>27618.22</v>
      </c>
      <c r="F45" s="45">
        <v>3731714.93</v>
      </c>
      <c r="G45" s="45">
        <v>184175.79</v>
      </c>
      <c r="H45" s="45">
        <v>6024171.96</v>
      </c>
      <c r="I45" s="46"/>
      <c r="J45" s="45">
        <v>211794.01</v>
      </c>
      <c r="K45" s="45">
        <v>195533.74</v>
      </c>
      <c r="L45" s="45">
        <v>98181.22</v>
      </c>
      <c r="M45" s="45">
        <v>10077220.07</v>
      </c>
      <c r="N45" s="14">
        <f t="shared" si="0"/>
        <v>17587915.420000002</v>
      </c>
      <c r="O45" s="18">
        <f t="shared" si="5"/>
        <v>2.8530980000000001</v>
      </c>
      <c r="P45" s="14">
        <f t="shared" si="1"/>
        <v>527637.46</v>
      </c>
      <c r="Q45" s="15"/>
      <c r="R45" s="14">
        <f t="shared" si="2"/>
        <v>18115552.879999999</v>
      </c>
      <c r="S45" s="14">
        <f t="shared" si="3"/>
        <v>3623110.58</v>
      </c>
      <c r="T45" s="14">
        <f t="shared" si="4"/>
        <v>21738663.460000001</v>
      </c>
      <c r="DO45" s="17"/>
      <c r="EB45" s="16">
        <v>0.2</v>
      </c>
      <c r="EC45" s="16">
        <v>0.03</v>
      </c>
    </row>
    <row r="46" spans="1:133" s="16" customFormat="1" ht="36" x14ac:dyDescent="0.2">
      <c r="A46" s="13" t="s">
        <v>133</v>
      </c>
      <c r="B46" s="44" t="s">
        <v>29</v>
      </c>
      <c r="C46" s="44" t="s">
        <v>30</v>
      </c>
      <c r="D46" s="45">
        <v>184205669.31</v>
      </c>
      <c r="E46" s="45">
        <v>4603350.82</v>
      </c>
      <c r="F46" s="45">
        <v>10376301.67</v>
      </c>
      <c r="G46" s="45">
        <v>1467995.27</v>
      </c>
      <c r="H46" s="45">
        <v>169226016.81999999</v>
      </c>
      <c r="I46" s="46"/>
      <c r="J46" s="45">
        <v>6071346.0899999999</v>
      </c>
      <c r="K46" s="45">
        <v>6521582.96</v>
      </c>
      <c r="L46" s="45">
        <v>3828772.06</v>
      </c>
      <c r="M46" s="45">
        <v>194556024.33000001</v>
      </c>
      <c r="N46" s="14">
        <f t="shared" si="0"/>
        <v>241495010.59</v>
      </c>
      <c r="O46" s="18">
        <f t="shared" si="5"/>
        <v>2.8530980000000001</v>
      </c>
      <c r="P46" s="14">
        <f t="shared" si="1"/>
        <v>7244850.3200000003</v>
      </c>
      <c r="Q46" s="15"/>
      <c r="R46" s="14">
        <f t="shared" si="2"/>
        <v>248739860.91</v>
      </c>
      <c r="S46" s="14">
        <f t="shared" si="3"/>
        <v>49747972.18</v>
      </c>
      <c r="T46" s="14">
        <f t="shared" si="4"/>
        <v>298487833.08999997</v>
      </c>
      <c r="DO46" s="17"/>
      <c r="EB46" s="16">
        <v>0.2</v>
      </c>
      <c r="EC46" s="16">
        <v>0.03</v>
      </c>
    </row>
    <row r="47" spans="1:133" s="16" customFormat="1" ht="24" x14ac:dyDescent="0.2">
      <c r="A47" s="13" t="s">
        <v>136</v>
      </c>
      <c r="B47" s="44" t="s">
        <v>32</v>
      </c>
      <c r="C47" s="44" t="s">
        <v>33</v>
      </c>
      <c r="D47" s="45">
        <v>37642898.880000003</v>
      </c>
      <c r="E47" s="45">
        <v>7105585.6200000001</v>
      </c>
      <c r="F47" s="45">
        <v>8149998.5800000001</v>
      </c>
      <c r="G47" s="45">
        <v>814590.28</v>
      </c>
      <c r="H47" s="45">
        <v>22387314.68</v>
      </c>
      <c r="I47" s="46"/>
      <c r="J47" s="45">
        <v>7920175.9000000004</v>
      </c>
      <c r="K47" s="45">
        <v>10511047.039999999</v>
      </c>
      <c r="L47" s="45">
        <v>6858129.2699999996</v>
      </c>
      <c r="M47" s="45">
        <v>55012075.189999998</v>
      </c>
      <c r="N47" s="14">
        <f t="shared" si="0"/>
        <v>115468953.64</v>
      </c>
      <c r="O47" s="18">
        <f t="shared" si="5"/>
        <v>2.8530980000000001</v>
      </c>
      <c r="P47" s="14">
        <f t="shared" si="1"/>
        <v>3464068.61</v>
      </c>
      <c r="Q47" s="15"/>
      <c r="R47" s="14">
        <f t="shared" si="2"/>
        <v>118933022.25</v>
      </c>
      <c r="S47" s="14">
        <f t="shared" si="3"/>
        <v>23786604.449999999</v>
      </c>
      <c r="T47" s="14">
        <f t="shared" si="4"/>
        <v>142719626.69999999</v>
      </c>
      <c r="DO47" s="17"/>
      <c r="EB47" s="16">
        <v>0.2</v>
      </c>
      <c r="EC47" s="16">
        <v>0.03</v>
      </c>
    </row>
    <row r="48" spans="1:133" s="16" customFormat="1" ht="48" x14ac:dyDescent="0.2">
      <c r="A48" s="13" t="s">
        <v>139</v>
      </c>
      <c r="B48" s="44" t="s">
        <v>80</v>
      </c>
      <c r="C48" s="44" t="s">
        <v>81</v>
      </c>
      <c r="D48" s="45">
        <v>15318098.699999999</v>
      </c>
      <c r="E48" s="45">
        <v>2397195.08</v>
      </c>
      <c r="F48" s="46"/>
      <c r="G48" s="46"/>
      <c r="H48" s="46"/>
      <c r="I48" s="45">
        <v>12920903.619999999</v>
      </c>
      <c r="J48" s="45">
        <v>2397195.08</v>
      </c>
      <c r="K48" s="45">
        <v>2157475.5699999998</v>
      </c>
      <c r="L48" s="45">
        <v>1102709.74</v>
      </c>
      <c r="M48" s="45">
        <v>18578284.010000002</v>
      </c>
      <c r="N48" s="14">
        <f t="shared" si="0"/>
        <v>29061964.300000001</v>
      </c>
      <c r="O48" s="18">
        <f t="shared" si="5"/>
        <v>2.8530980000000001</v>
      </c>
      <c r="P48" s="14">
        <f t="shared" si="1"/>
        <v>871858.93</v>
      </c>
      <c r="Q48" s="15"/>
      <c r="R48" s="14">
        <f t="shared" si="2"/>
        <v>29933823.23</v>
      </c>
      <c r="S48" s="14">
        <f t="shared" si="3"/>
        <v>5986764.6500000004</v>
      </c>
      <c r="T48" s="14">
        <f t="shared" si="4"/>
        <v>35920587.880000003</v>
      </c>
      <c r="DO48" s="17"/>
      <c r="EB48" s="16">
        <v>0.2</v>
      </c>
      <c r="EC48" s="16">
        <v>0.03</v>
      </c>
    </row>
    <row r="49" spans="1:133" s="16" customFormat="1" ht="72" x14ac:dyDescent="0.2">
      <c r="A49" s="13" t="s">
        <v>142</v>
      </c>
      <c r="B49" s="44" t="s">
        <v>83</v>
      </c>
      <c r="C49" s="44" t="s">
        <v>84</v>
      </c>
      <c r="D49" s="45">
        <v>335807.51</v>
      </c>
      <c r="E49" s="45">
        <v>80267.72</v>
      </c>
      <c r="F49" s="45">
        <v>96928.35</v>
      </c>
      <c r="G49" s="45">
        <v>7935.92</v>
      </c>
      <c r="H49" s="45">
        <v>158611.44</v>
      </c>
      <c r="I49" s="46"/>
      <c r="J49" s="45">
        <v>88203.64</v>
      </c>
      <c r="K49" s="45">
        <v>96561.32</v>
      </c>
      <c r="L49" s="45">
        <v>71215.75</v>
      </c>
      <c r="M49" s="45">
        <v>503584.58</v>
      </c>
      <c r="N49" s="14">
        <f t="shared" si="0"/>
        <v>1142853.6200000001</v>
      </c>
      <c r="O49" s="18">
        <f t="shared" si="5"/>
        <v>2.8530980000000001</v>
      </c>
      <c r="P49" s="14">
        <f t="shared" si="1"/>
        <v>34285.61</v>
      </c>
      <c r="Q49" s="15"/>
      <c r="R49" s="14">
        <f t="shared" si="2"/>
        <v>1177139.23</v>
      </c>
      <c r="S49" s="14">
        <f t="shared" si="3"/>
        <v>235427.85</v>
      </c>
      <c r="T49" s="14">
        <f t="shared" si="4"/>
        <v>1412567.08</v>
      </c>
      <c r="DO49" s="17"/>
      <c r="EB49" s="16">
        <v>0.2</v>
      </c>
      <c r="EC49" s="16">
        <v>0.03</v>
      </c>
    </row>
    <row r="50" spans="1:133" s="16" customFormat="1" ht="120" x14ac:dyDescent="0.2">
      <c r="A50" s="13" t="s">
        <v>145</v>
      </c>
      <c r="B50" s="44" t="s">
        <v>86</v>
      </c>
      <c r="C50" s="44" t="s">
        <v>87</v>
      </c>
      <c r="D50" s="45">
        <v>1111419.8999999999</v>
      </c>
      <c r="E50" s="45">
        <v>215770.31</v>
      </c>
      <c r="F50" s="45">
        <v>495079.78</v>
      </c>
      <c r="G50" s="45">
        <v>22687.279999999999</v>
      </c>
      <c r="H50" s="45">
        <v>400569.81</v>
      </c>
      <c r="I50" s="46"/>
      <c r="J50" s="45">
        <v>238457.59</v>
      </c>
      <c r="K50" s="45">
        <v>261472.14</v>
      </c>
      <c r="L50" s="45">
        <v>193060.69</v>
      </c>
      <c r="M50" s="45">
        <v>1565952.73</v>
      </c>
      <c r="N50" s="14">
        <f t="shared" si="0"/>
        <v>3725521.49</v>
      </c>
      <c r="O50" s="18">
        <f t="shared" si="5"/>
        <v>2.8530980000000001</v>
      </c>
      <c r="P50" s="14">
        <f>N50*EC50+18.82/1.2</f>
        <v>111781.33</v>
      </c>
      <c r="Q50" s="15"/>
      <c r="R50" s="14">
        <f t="shared" si="2"/>
        <v>3837302.82</v>
      </c>
      <c r="S50" s="14">
        <f t="shared" si="3"/>
        <v>767460.56</v>
      </c>
      <c r="T50" s="14">
        <f t="shared" si="4"/>
        <v>4604763.38</v>
      </c>
      <c r="DO50" s="17"/>
      <c r="EB50" s="16">
        <v>0.2</v>
      </c>
      <c r="EC50" s="16">
        <v>0.03</v>
      </c>
    </row>
    <row r="51" spans="1:133" s="23" customFormat="1" ht="84" x14ac:dyDescent="0.2">
      <c r="A51" s="19" t="s">
        <v>148</v>
      </c>
      <c r="B51" s="44" t="s">
        <v>89</v>
      </c>
      <c r="C51" s="44" t="s">
        <v>90</v>
      </c>
      <c r="D51" s="45">
        <v>4413437.57</v>
      </c>
      <c r="E51" s="45">
        <v>423819.83</v>
      </c>
      <c r="F51" s="45">
        <v>646380.1</v>
      </c>
      <c r="G51" s="45">
        <v>84625.08</v>
      </c>
      <c r="H51" s="45">
        <v>3343237.64</v>
      </c>
      <c r="I51" s="46"/>
      <c r="J51" s="45">
        <v>508444.91</v>
      </c>
      <c r="K51" s="45">
        <v>562170.5</v>
      </c>
      <c r="L51" s="45">
        <v>413690.45</v>
      </c>
      <c r="M51" s="45">
        <v>5389298.5199999996</v>
      </c>
      <c r="N51" s="20">
        <f>(M51-H51-I51)*O51+H51+I51</f>
        <v>9180849.8399999999</v>
      </c>
      <c r="O51" s="22">
        <f t="shared" si="5"/>
        <v>2.8530980000000001</v>
      </c>
      <c r="P51" s="20">
        <f t="shared" si="1"/>
        <v>275425.5</v>
      </c>
      <c r="Q51" s="21"/>
      <c r="R51" s="20">
        <f t="shared" si="2"/>
        <v>9456275.3399999999</v>
      </c>
      <c r="S51" s="20">
        <f t="shared" si="3"/>
        <v>1891255.07</v>
      </c>
      <c r="T51" s="20">
        <f t="shared" si="4"/>
        <v>11347530.41</v>
      </c>
      <c r="DO51" s="24"/>
      <c r="EB51" s="23">
        <v>0.2</v>
      </c>
      <c r="EC51" s="23">
        <v>0.03</v>
      </c>
    </row>
    <row r="52" spans="1:133" s="16" customFormat="1" ht="24" x14ac:dyDescent="0.2">
      <c r="A52" s="25"/>
      <c r="B52" s="26"/>
      <c r="C52" s="27" t="s">
        <v>151</v>
      </c>
      <c r="D52" s="28">
        <f>SUM(D10:D51)</f>
        <v>456509120.00999999</v>
      </c>
      <c r="E52" s="28">
        <f t="shared" ref="E52:T52" si="6">SUM(E10:E51)</f>
        <v>24578972.100000001</v>
      </c>
      <c r="F52" s="28">
        <f t="shared" si="6"/>
        <v>38127014.020000003</v>
      </c>
      <c r="G52" s="28">
        <f t="shared" si="6"/>
        <v>5017241.33</v>
      </c>
      <c r="H52" s="28">
        <f t="shared" si="6"/>
        <v>352457164.86000001</v>
      </c>
      <c r="I52" s="28">
        <f t="shared" si="6"/>
        <v>41345969.030000001</v>
      </c>
      <c r="J52" s="28">
        <f t="shared" si="6"/>
        <v>29596213.43</v>
      </c>
      <c r="K52" s="28">
        <f t="shared" si="6"/>
        <v>33494064.170000002</v>
      </c>
      <c r="L52" s="28">
        <f t="shared" si="6"/>
        <v>20965725.690000001</v>
      </c>
      <c r="M52" s="28">
        <f t="shared" si="6"/>
        <v>510968909.87</v>
      </c>
      <c r="N52" s="28">
        <f>SUM(N10:N51)</f>
        <v>728088575.02999997</v>
      </c>
      <c r="O52" s="29"/>
      <c r="P52" s="28">
        <f>SUM(P10:P51)</f>
        <v>21842672.920000002</v>
      </c>
      <c r="Q52" s="28">
        <f t="shared" si="6"/>
        <v>0</v>
      </c>
      <c r="R52" s="28">
        <f t="shared" si="6"/>
        <v>749931247.95000005</v>
      </c>
      <c r="S52" s="28">
        <f t="shared" si="6"/>
        <v>149986249.58000001</v>
      </c>
      <c r="T52" s="28">
        <f t="shared" si="6"/>
        <v>899917497.52999997</v>
      </c>
      <c r="DO52" s="17"/>
    </row>
    <row r="53" spans="1:133" s="16" customFormat="1" x14ac:dyDescent="0.2">
      <c r="A53" s="30"/>
      <c r="B53" s="31"/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28"/>
      <c r="O53" s="34"/>
      <c r="P53" s="33"/>
      <c r="Q53" s="33"/>
      <c r="R53" s="33"/>
      <c r="S53" s="33"/>
      <c r="T53" s="33"/>
      <c r="DO53" s="17"/>
    </row>
    <row r="54" spans="1:133" ht="29.25" customHeight="1" x14ac:dyDescent="0.2">
      <c r="M54" s="42"/>
      <c r="N54" s="38">
        <v>728088597.25999999</v>
      </c>
      <c r="T54" s="38">
        <v>899917506.49000001</v>
      </c>
    </row>
    <row r="55" spans="1:133" ht="12.75" customHeight="1" x14ac:dyDescent="0.2">
      <c r="M55" s="42"/>
      <c r="T55" s="41"/>
    </row>
    <row r="56" spans="1:133" ht="12.75" customHeight="1" x14ac:dyDescent="0.2">
      <c r="T56" s="42">
        <f>T52-T54</f>
        <v>-8.9600000000000009</v>
      </c>
    </row>
  </sheetData>
  <mergeCells count="22">
    <mergeCell ref="A2:T2"/>
    <mergeCell ref="A3:T3"/>
    <mergeCell ref="A5:T5"/>
    <mergeCell ref="A6:T6"/>
    <mergeCell ref="A7:A9"/>
    <mergeCell ref="B7:B9"/>
    <mergeCell ref="C7:C9"/>
    <mergeCell ref="D7:I7"/>
    <mergeCell ref="J7:J9"/>
    <mergeCell ref="K7:K9"/>
    <mergeCell ref="R7:R9"/>
    <mergeCell ref="S7:S9"/>
    <mergeCell ref="T7:T9"/>
    <mergeCell ref="D8:D9"/>
    <mergeCell ref="E8:H8"/>
    <mergeCell ref="I8:I9"/>
    <mergeCell ref="Q7:Q9"/>
    <mergeCell ref="L7:L9"/>
    <mergeCell ref="M7:M9"/>
    <mergeCell ref="N7:N9"/>
    <mergeCell ref="O7:O9"/>
    <mergeCell ref="P7:P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расчета (без 3%,v Заказ-ка)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2025-09-15T10:17:13Z</dcterms:modified>
</cp:coreProperties>
</file>