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!!!СМЕТЫ по новым стоимостям материалов-26.08\"/>
    </mc:Choice>
  </mc:AlternateContent>
  <xr:revisionPtr revIDLastSave="0" documentId="13_ncr:1_{8A54A8E5-3624-4E32-ADF2-7637DEED5F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ка затрат_3.144 - Сводка за" sheetId="1" r:id="rId1"/>
  </sheets>
  <definedNames>
    <definedName name="_xlnm.Print_Titles" localSheetId="0">'Сводка затрат_3.144 - Сводка за'!#REF!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" i="1" l="1"/>
  <c r="T6" i="1" s="1"/>
  <c r="S7" i="1"/>
  <c r="S8" i="1"/>
  <c r="T8" i="1" s="1"/>
  <c r="S9" i="1"/>
  <c r="T9" i="1" s="1"/>
  <c r="S10" i="1"/>
  <c r="T10" i="1" s="1"/>
  <c r="S11" i="1"/>
  <c r="T11" i="1" s="1"/>
  <c r="S12" i="1"/>
  <c r="T12" i="1" s="1"/>
  <c r="S13" i="1"/>
  <c r="T13" i="1" s="1"/>
  <c r="U13" i="1" s="1"/>
  <c r="S14" i="1"/>
  <c r="T14" i="1" s="1"/>
  <c r="U14" i="1" s="1"/>
  <c r="S15" i="1"/>
  <c r="T15" i="1" s="1"/>
  <c r="U15" i="1" s="1"/>
  <c r="S16" i="1"/>
  <c r="T16" i="1" s="1"/>
  <c r="U16" i="1" s="1"/>
  <c r="S17" i="1"/>
  <c r="T17" i="1" s="1"/>
  <c r="U17" i="1" s="1"/>
  <c r="S18" i="1"/>
  <c r="T18" i="1" s="1"/>
  <c r="S19" i="1"/>
  <c r="T19" i="1" s="1"/>
  <c r="S20" i="1"/>
  <c r="T20" i="1" s="1"/>
  <c r="S21" i="1"/>
  <c r="T21" i="1" s="1"/>
  <c r="S22" i="1"/>
  <c r="T22" i="1" s="1"/>
  <c r="S23" i="1"/>
  <c r="T23" i="1" s="1"/>
  <c r="S24" i="1"/>
  <c r="T24" i="1" s="1"/>
  <c r="S25" i="1"/>
  <c r="T25" i="1" s="1"/>
  <c r="U25" i="1" s="1"/>
  <c r="S26" i="1"/>
  <c r="T26" i="1" s="1"/>
  <c r="S27" i="1"/>
  <c r="T27" i="1" s="1"/>
  <c r="S28" i="1"/>
  <c r="T28" i="1" s="1"/>
  <c r="S29" i="1"/>
  <c r="T29" i="1" s="1"/>
  <c r="S30" i="1"/>
  <c r="T30" i="1" s="1"/>
  <c r="S31" i="1"/>
  <c r="T31" i="1" s="1"/>
  <c r="S32" i="1"/>
  <c r="T32" i="1" s="1"/>
  <c r="S33" i="1"/>
  <c r="T33" i="1" s="1"/>
  <c r="S34" i="1"/>
  <c r="T34" i="1" s="1"/>
  <c r="S35" i="1"/>
  <c r="T35" i="1" s="1"/>
  <c r="S36" i="1"/>
  <c r="T36" i="1" s="1"/>
  <c r="S37" i="1"/>
  <c r="T37" i="1" s="1"/>
  <c r="U37" i="1" s="1"/>
  <c r="S38" i="1"/>
  <c r="T38" i="1" s="1"/>
  <c r="U38" i="1" s="1"/>
  <c r="S39" i="1"/>
  <c r="T39" i="1" s="1"/>
  <c r="U39" i="1" s="1"/>
  <c r="S40" i="1"/>
  <c r="T40" i="1" s="1"/>
  <c r="S41" i="1"/>
  <c r="T41" i="1" s="1"/>
  <c r="S42" i="1"/>
  <c r="T42" i="1" s="1"/>
  <c r="S43" i="1"/>
  <c r="T43" i="1" s="1"/>
  <c r="S44" i="1"/>
  <c r="T44" i="1" s="1"/>
  <c r="S45" i="1"/>
  <c r="T45" i="1" s="1"/>
  <c r="S46" i="1"/>
  <c r="T46" i="1" s="1"/>
  <c r="S47" i="1"/>
  <c r="T47" i="1" s="1"/>
  <c r="Q48" i="1"/>
  <c r="R48" i="1"/>
  <c r="O48" i="1"/>
  <c r="U6" i="1" l="1"/>
  <c r="V6" i="1"/>
  <c r="U36" i="1"/>
  <c r="V36" i="1" s="1"/>
  <c r="U24" i="1"/>
  <c r="V24" i="1" s="1"/>
  <c r="U12" i="1"/>
  <c r="V12" i="1" s="1"/>
  <c r="U47" i="1"/>
  <c r="V47" i="1"/>
  <c r="U35" i="1"/>
  <c r="V35" i="1"/>
  <c r="U23" i="1"/>
  <c r="V23" i="1" s="1"/>
  <c r="U11" i="1"/>
  <c r="V11" i="1" s="1"/>
  <c r="U46" i="1"/>
  <c r="V46" i="1" s="1"/>
  <c r="U34" i="1"/>
  <c r="V34" i="1" s="1"/>
  <c r="U22" i="1"/>
  <c r="V22" i="1" s="1"/>
  <c r="U10" i="1"/>
  <c r="V10" i="1" s="1"/>
  <c r="U45" i="1"/>
  <c r="V45" i="1" s="1"/>
  <c r="U33" i="1"/>
  <c r="V33" i="1" s="1"/>
  <c r="U21" i="1"/>
  <c r="V21" i="1" s="1"/>
  <c r="U9" i="1"/>
  <c r="V9" i="1"/>
  <c r="U44" i="1"/>
  <c r="V44" i="1" s="1"/>
  <c r="U32" i="1"/>
  <c r="V32" i="1" s="1"/>
  <c r="U20" i="1"/>
  <c r="V20" i="1" s="1"/>
  <c r="U8" i="1"/>
  <c r="V8" i="1" s="1"/>
  <c r="U43" i="1"/>
  <c r="V43" i="1" s="1"/>
  <c r="U31" i="1"/>
  <c r="V31" i="1" s="1"/>
  <c r="U19" i="1"/>
  <c r="V19" i="1" s="1"/>
  <c r="U42" i="1"/>
  <c r="V42" i="1" s="1"/>
  <c r="V17" i="1"/>
  <c r="V16" i="1"/>
  <c r="V39" i="1"/>
  <c r="V15" i="1"/>
  <c r="V38" i="1"/>
  <c r="V14" i="1"/>
  <c r="V37" i="1"/>
  <c r="V13" i="1"/>
  <c r="U18" i="1"/>
  <c r="V18" i="1" s="1"/>
  <c r="U41" i="1"/>
  <c r="V41" i="1" s="1"/>
  <c r="U40" i="1"/>
  <c r="V40" i="1" s="1"/>
  <c r="U30" i="1"/>
  <c r="V30" i="1" s="1"/>
  <c r="U27" i="1"/>
  <c r="V27" i="1" s="1"/>
  <c r="U26" i="1"/>
  <c r="V26" i="1" s="1"/>
  <c r="S48" i="1"/>
  <c r="V25" i="1"/>
  <c r="U29" i="1"/>
  <c r="V29" i="1" s="1"/>
  <c r="U28" i="1"/>
  <c r="V28" i="1" s="1"/>
  <c r="T7" i="1"/>
  <c r="T48" i="1" s="1"/>
  <c r="U7" i="1" l="1"/>
  <c r="U48" i="1" s="1"/>
  <c r="V7" i="1" l="1"/>
  <c r="V48" i="1" s="1"/>
</calcChain>
</file>

<file path=xl/sharedStrings.xml><?xml version="1.0" encoding="utf-8"?>
<sst xmlns="http://schemas.openxmlformats.org/spreadsheetml/2006/main" count="151" uniqueCount="151">
  <si>
    <t xml:space="preserve">СВОДКА ЗАТРАТ </t>
  </si>
  <si>
    <t>№ п.п.</t>
  </si>
  <si>
    <t>Номер сметного расчета</t>
  </si>
  <si>
    <t>Наименование работ и затрат</t>
  </si>
  <si>
    <t>Сметная стоимость</t>
  </si>
  <si>
    <t>ФОТ</t>
  </si>
  <si>
    <t>НР</t>
  </si>
  <si>
    <t>СП</t>
  </si>
  <si>
    <t>Итого</t>
  </si>
  <si>
    <t>Доп. затраты</t>
  </si>
  <si>
    <t>Всего</t>
  </si>
  <si>
    <t>Прямые затраты</t>
  </si>
  <si>
    <t>В том числе</t>
  </si>
  <si>
    <t>оборудование</t>
  </si>
  <si>
    <t>основ. з.п.</t>
  </si>
  <si>
    <t>эксп. маш.</t>
  </si>
  <si>
    <t>з.п. мех.</t>
  </si>
  <si>
    <t>материалы</t>
  </si>
  <si>
    <t>1</t>
  </si>
  <si>
    <t>ЛС-01-01-01</t>
  </si>
  <si>
    <t>Разборка звеньевого пути</t>
  </si>
  <si>
    <t>2</t>
  </si>
  <si>
    <t>ЛС-01-01-02</t>
  </si>
  <si>
    <t>Демонтаж водоотвода</t>
  </si>
  <si>
    <t>3</t>
  </si>
  <si>
    <t>ЛС-01-02-01</t>
  </si>
  <si>
    <t>Демонтаж смотровой эстакады</t>
  </si>
  <si>
    <t>4</t>
  </si>
  <si>
    <t>ЛС-01-02-02</t>
  </si>
  <si>
    <t>Демонтаж пешеходной эстакады</t>
  </si>
  <si>
    <t>5</t>
  </si>
  <si>
    <t>ЛС-01-02-03</t>
  </si>
  <si>
    <t>Демонтаж здания КПП</t>
  </si>
  <si>
    <t>6</t>
  </si>
  <si>
    <t>ЛС-01-02-05</t>
  </si>
  <si>
    <t>Демонтаж.Наружное электроснабжение и освещение.</t>
  </si>
  <si>
    <t>7</t>
  </si>
  <si>
    <t>ЛС-02-01-01</t>
  </si>
  <si>
    <t>Железнодорожные пути. Земляное полотно.</t>
  </si>
  <si>
    <t>8</t>
  </si>
  <si>
    <t>ЛС-02-02-01</t>
  </si>
  <si>
    <t>Железнодорожные пути. Верхнее строение пути.</t>
  </si>
  <si>
    <t>9</t>
  </si>
  <si>
    <t>ЛС-02-03-01</t>
  </si>
  <si>
    <t>Железнодорожные пути. Водоотвод.</t>
  </si>
  <si>
    <t>10</t>
  </si>
  <si>
    <t>ЛС-02-04-01</t>
  </si>
  <si>
    <t>Пожарный проезд вдоль 8 пути.</t>
  </si>
  <si>
    <t>11</t>
  </si>
  <si>
    <t>ЛС-02-04-02</t>
  </si>
  <si>
    <t>Пожарный проезд вдоль 9 пути.</t>
  </si>
  <si>
    <t>12</t>
  </si>
  <si>
    <t>ЛС-02-04-03</t>
  </si>
  <si>
    <t>Пожарный проезд</t>
  </si>
  <si>
    <t>13</t>
  </si>
  <si>
    <t>ЛС-02-05-01</t>
  </si>
  <si>
    <t>Досмотровая эстакада. Опоры.</t>
  </si>
  <si>
    <t>14</t>
  </si>
  <si>
    <t>ЛС-02-05-02</t>
  </si>
  <si>
    <t>Досмотровая эстакада. Пролётное строение.</t>
  </si>
  <si>
    <t>15</t>
  </si>
  <si>
    <t>ЛС-02-05-03</t>
  </si>
  <si>
    <t>Досмотровая эстакада. Лестничные сходы.</t>
  </si>
  <si>
    <t>16</t>
  </si>
  <si>
    <t>ЛС-02-06-01</t>
  </si>
  <si>
    <t>Пешеходная эстакада. Опоры.</t>
  </si>
  <si>
    <t>17</t>
  </si>
  <si>
    <t>ЛС-02-06-02</t>
  </si>
  <si>
    <t>Пешеходная эстакада. Пролётное строение.</t>
  </si>
  <si>
    <t>18</t>
  </si>
  <si>
    <t>ЛС-02-06-03</t>
  </si>
  <si>
    <t>Пешеходная эстакада. Лестничные сходы.</t>
  </si>
  <si>
    <t>19</t>
  </si>
  <si>
    <t>ЛС-03-01-01</t>
  </si>
  <si>
    <t>Здание КПП. Конструктивные решения.</t>
  </si>
  <si>
    <t>20</t>
  </si>
  <si>
    <t>ЛС-03-01-02</t>
  </si>
  <si>
    <t>Здание КПП. Архитектурные решения.</t>
  </si>
  <si>
    <t>21</t>
  </si>
  <si>
    <t>ЛС-03-01-03</t>
  </si>
  <si>
    <t>Здание КПП. Система электроснабжения.</t>
  </si>
  <si>
    <t>22</t>
  </si>
  <si>
    <t>ЛС-03-01-04</t>
  </si>
  <si>
    <t>Здание КПП. Система водоснабжения.</t>
  </si>
  <si>
    <t>23</t>
  </si>
  <si>
    <t>ЛС-03-01-05</t>
  </si>
  <si>
    <t>Здание КПП. Система водоотведения.</t>
  </si>
  <si>
    <t>24</t>
  </si>
  <si>
    <t>ЛС-03-01-06</t>
  </si>
  <si>
    <t>Здание КПП. Отопление, вентиляция и кондиционирование воздуха.</t>
  </si>
  <si>
    <t>25</t>
  </si>
  <si>
    <t>ЛС-03-01-07</t>
  </si>
  <si>
    <t>Здание КПП. АОВ.</t>
  </si>
  <si>
    <t>26</t>
  </si>
  <si>
    <t>ЛСР-03-02-02</t>
  </si>
  <si>
    <t>Фундаментная плита под модульное здание поста ЭЦ.</t>
  </si>
  <si>
    <t>27</t>
  </si>
  <si>
    <t>ЛС-03-03-01</t>
  </si>
  <si>
    <t>Электрообогрев стрелочных переводов</t>
  </si>
  <si>
    <t>28</t>
  </si>
  <si>
    <t>ЛС-04-01-01</t>
  </si>
  <si>
    <t>Наружное электроснабжение</t>
  </si>
  <si>
    <t>29</t>
  </si>
  <si>
    <t>ЛС-04-02-01</t>
  </si>
  <si>
    <t>Наружное электроснабжение и освещение.</t>
  </si>
  <si>
    <t>30</t>
  </si>
  <si>
    <t>ЛС-04-02-02</t>
  </si>
  <si>
    <t>Конструктивные решения. Фундамент под мачту освещения.</t>
  </si>
  <si>
    <t>31</t>
  </si>
  <si>
    <t>ЛС-04-02-03</t>
  </si>
  <si>
    <t>Конструктивные решения. Эстакады освещения.</t>
  </si>
  <si>
    <t>32</t>
  </si>
  <si>
    <t>ЛС-05-01-01</t>
  </si>
  <si>
    <t>Устройство кабельных линий связи</t>
  </si>
  <si>
    <t>33</t>
  </si>
  <si>
    <t>ЛС-05-01-02</t>
  </si>
  <si>
    <t>Устройство двухсторонней парковой связи</t>
  </si>
  <si>
    <t>34</t>
  </si>
  <si>
    <t>ЛС-05-02-01</t>
  </si>
  <si>
    <t>Транспортная безопасность. Устройство оборудования Янтарь-1Ж и кабельных линий.</t>
  </si>
  <si>
    <t>35</t>
  </si>
  <si>
    <t>ЛС-05-02-02</t>
  </si>
  <si>
    <t>Конструктивные решения. Фундаменты под Янтарь-1Ж.</t>
  </si>
  <si>
    <t>36</t>
  </si>
  <si>
    <t>ЛС-05-04-01</t>
  </si>
  <si>
    <t>Автоматизированная система коммерческого осмотра</t>
  </si>
  <si>
    <t>37</t>
  </si>
  <si>
    <t>ЛС-07-01-01</t>
  </si>
  <si>
    <t>Благоустройство и озеленение. Территория проезда вдоль 9 железнодорожного пути.</t>
  </si>
  <si>
    <t>38</t>
  </si>
  <si>
    <t>ЛС-07-01-02</t>
  </si>
  <si>
    <t>Благоустройство и озеленение. Территория проезда вдоль 8 железнодорожного пути: территория пожарного проезда и пешеходного перехода.</t>
  </si>
  <si>
    <t>39</t>
  </si>
  <si>
    <t>ЛС-07-01-03</t>
  </si>
  <si>
    <t>Благоустройство и озеленение. Территория модульного поста ЭЦ, КПП и досмотровой эстакады.</t>
  </si>
  <si>
    <t>40</t>
  </si>
  <si>
    <t>ЛС-09-01-01</t>
  </si>
  <si>
    <t>Наружное электроснабжение.. Пусконаладочные работы.</t>
  </si>
  <si>
    <t>41</t>
  </si>
  <si>
    <t>ЛС-09-01-02</t>
  </si>
  <si>
    <t>Здание КПП. Система электроснабжения. Пусконаладочные работы.</t>
  </si>
  <si>
    <t>42</t>
  </si>
  <si>
    <t>ЛС-09-01-04</t>
  </si>
  <si>
    <t>Наружное электроснабжение и освещение.Пусконаладочные работы.</t>
  </si>
  <si>
    <t>Всего по сводке затрат</t>
  </si>
  <si>
    <t>Итого (без К дог)</t>
  </si>
  <si>
    <t>Итого (с 3%)</t>
  </si>
  <si>
    <t>Непредвиденные затраты 3%</t>
  </si>
  <si>
    <t>НДС 20%</t>
  </si>
  <si>
    <t>ВСЕГО</t>
  </si>
  <si>
    <t>ВСЕГО, с К дог-3,143344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</si>
</sst>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1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i/>
      <sz val="10"/>
      <color theme="2" tint="-0.499984740745262"/>
      <name val="Arial Cyr"/>
      <charset val="204"/>
    </font>
    <font>
      <i/>
      <sz val="9"/>
      <color theme="2" tint="-0.499984740745262"/>
      <name val="Arial"/>
      <family val="2"/>
      <charset val="204"/>
    </font>
    <font>
      <i/>
      <sz val="10"/>
      <color theme="2" tint="-0.49998474074526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/>
    <xf numFmtId="0" fontId="5" fillId="0" borderId="2" xfId="0" applyNumberFormat="1" applyFont="1" applyFill="1" applyBorder="1" applyAlignment="1" applyProtection="1"/>
    <xf numFmtId="0" fontId="6" fillId="0" borderId="2" xfId="0" applyNumberFormat="1" applyFont="1" applyFill="1" applyBorder="1" applyAlignment="1" applyProtection="1">
      <alignment horizontal="left" vertical="top" wrapText="1"/>
    </xf>
    <xf numFmtId="4" fontId="6" fillId="0" borderId="2" xfId="0" applyNumberFormat="1" applyFont="1" applyFill="1" applyBorder="1" applyAlignment="1" applyProtection="1">
      <alignment horizontal="right" vertical="top"/>
    </xf>
    <xf numFmtId="4" fontId="6" fillId="2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/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/>
    <xf numFmtId="4" fontId="6" fillId="3" borderId="2" xfId="0" applyNumberFormat="1" applyFont="1" applyFill="1" applyBorder="1" applyAlignment="1" applyProtection="1">
      <alignment horizontal="right" vertical="top"/>
    </xf>
    <xf numFmtId="0" fontId="2" fillId="3" borderId="0" xfId="0" applyNumberFormat="1" applyFont="1" applyFill="1" applyBorder="1" applyAlignment="1" applyProtection="1"/>
    <xf numFmtId="49" fontId="9" fillId="3" borderId="3" xfId="0" applyNumberFormat="1" applyFont="1" applyFill="1" applyBorder="1" applyAlignment="1" applyProtection="1">
      <alignment horizontal="center" vertical="top"/>
    </xf>
    <xf numFmtId="0" fontId="9" fillId="3" borderId="3" xfId="0" applyNumberFormat="1" applyFont="1" applyFill="1" applyBorder="1" applyAlignment="1" applyProtection="1">
      <alignment horizontal="left" vertical="top" wrapText="1"/>
    </xf>
    <xf numFmtId="4" fontId="9" fillId="3" borderId="3" xfId="0" applyNumberFormat="1" applyFont="1" applyFill="1" applyBorder="1" applyAlignment="1" applyProtection="1">
      <alignment horizontal="right" vertical="top"/>
    </xf>
    <xf numFmtId="2" fontId="9" fillId="3" borderId="3" xfId="0" applyNumberFormat="1" applyFont="1" applyFill="1" applyBorder="1" applyAlignment="1" applyProtection="1">
      <alignment horizontal="right" vertical="top"/>
    </xf>
    <xf numFmtId="0" fontId="9" fillId="3" borderId="3" xfId="0" applyNumberFormat="1" applyFont="1" applyFill="1" applyBorder="1" applyAlignment="1" applyProtection="1">
      <alignment horizontal="right" vertical="top"/>
    </xf>
    <xf numFmtId="164" fontId="9" fillId="3" borderId="3" xfId="0" applyNumberFormat="1" applyFont="1" applyFill="1" applyBorder="1" applyAlignment="1" applyProtection="1">
      <alignment horizontal="right" vertical="top"/>
    </xf>
    <xf numFmtId="0" fontId="10" fillId="0" borderId="0" xfId="0" applyFont="1"/>
    <xf numFmtId="0" fontId="11" fillId="0" borderId="4" xfId="0" applyNumberFormat="1" applyFont="1" applyFill="1" applyBorder="1" applyAlignment="1" applyProtection="1">
      <alignment horizontal="right" vertical="top"/>
    </xf>
    <xf numFmtId="4" fontId="11" fillId="0" borderId="4" xfId="0" applyNumberFormat="1" applyFont="1" applyFill="1" applyBorder="1" applyAlignment="1" applyProtection="1">
      <alignment horizontal="right" vertical="top"/>
    </xf>
    <xf numFmtId="0" fontId="12" fillId="0" borderId="0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</cellXfs>
  <cellStyles count="4">
    <cellStyle name="Обычный" xfId="0" builtinId="0"/>
    <cellStyle name="Обычный 2" xfId="3" xr:uid="{5F446D71-286E-45B4-9980-39ABFDB38A71}"/>
    <cellStyle name="Обычный 2 5" xfId="2" xr:uid="{A1EA1EB7-E7F0-49C6-83B1-B0D759D10ECA}"/>
    <cellStyle name="Обычный 3 4" xfId="1" xr:uid="{BDF37C3F-65BB-4282-992E-10BF6E7034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8"/>
  <sheetViews>
    <sheetView tabSelected="1" topLeftCell="D1" workbookViewId="0">
      <selection activeCell="O6" sqref="O6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18.28515625" style="1" customWidth="1"/>
    <col min="3" max="3" width="42.42578125" style="1" customWidth="1"/>
    <col min="4" max="9" width="17.140625" style="1" customWidth="1"/>
    <col min="10" max="12" width="14.140625" style="1" customWidth="1"/>
    <col min="13" max="13" width="18.85546875" style="1" customWidth="1"/>
    <col min="14" max="14" width="14.140625" style="1" customWidth="1"/>
    <col min="15" max="15" width="16" style="1" customWidth="1"/>
    <col min="16" max="16" width="16" style="1" hidden="1" customWidth="1"/>
    <col min="17" max="17" width="16" style="1" customWidth="1"/>
    <col min="18" max="18" width="18.7109375" style="16" customWidth="1"/>
    <col min="19" max="22" width="16" style="1" customWidth="1"/>
    <col min="23" max="24" width="9.140625" style="26"/>
    <col min="25" max="16384" width="9.140625" style="1"/>
  </cols>
  <sheetData>
    <row r="1" spans="1:24" customFormat="1" ht="18" customHeight="1" outlineLevel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2"/>
      <c r="T1" s="2"/>
      <c r="U1" s="2"/>
      <c r="V1" s="2"/>
      <c r="W1" s="23"/>
      <c r="X1" s="23"/>
    </row>
    <row r="2" spans="1:24" customFormat="1" ht="18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4"/>
      <c r="S2" s="12"/>
      <c r="T2" s="12"/>
      <c r="U2" s="12"/>
      <c r="V2" s="12"/>
      <c r="W2" s="23"/>
      <c r="X2" s="23"/>
    </row>
    <row r="3" spans="1:24" customFormat="1" ht="23.25" customHeight="1" x14ac:dyDescent="0.2">
      <c r="A3" s="27" t="s">
        <v>1</v>
      </c>
      <c r="B3" s="27" t="s">
        <v>2</v>
      </c>
      <c r="C3" s="31" t="s">
        <v>3</v>
      </c>
      <c r="D3" s="34" t="s">
        <v>4</v>
      </c>
      <c r="E3" s="34"/>
      <c r="F3" s="34"/>
      <c r="G3" s="34"/>
      <c r="H3" s="34"/>
      <c r="I3" s="34"/>
      <c r="J3" s="27" t="s">
        <v>5</v>
      </c>
      <c r="K3" s="27" t="s">
        <v>6</v>
      </c>
      <c r="L3" s="27" t="s">
        <v>7</v>
      </c>
      <c r="M3" s="27" t="s">
        <v>8</v>
      </c>
      <c r="N3" s="27" t="s">
        <v>9</v>
      </c>
      <c r="O3" s="27" t="s">
        <v>145</v>
      </c>
      <c r="P3" s="13"/>
      <c r="Q3" s="35" t="s">
        <v>150</v>
      </c>
      <c r="R3" s="36" t="s">
        <v>10</v>
      </c>
      <c r="S3" s="27" t="s">
        <v>147</v>
      </c>
      <c r="T3" s="27" t="s">
        <v>146</v>
      </c>
      <c r="U3" s="27" t="s">
        <v>148</v>
      </c>
      <c r="V3" s="27" t="s">
        <v>149</v>
      </c>
      <c r="W3" s="23"/>
      <c r="X3" s="23"/>
    </row>
    <row r="4" spans="1:24" customFormat="1" ht="25.5" customHeight="1" x14ac:dyDescent="0.2">
      <c r="A4" s="27"/>
      <c r="B4" s="27"/>
      <c r="C4" s="33"/>
      <c r="D4" s="27" t="s">
        <v>11</v>
      </c>
      <c r="E4" s="28" t="s">
        <v>12</v>
      </c>
      <c r="F4" s="29"/>
      <c r="G4" s="29"/>
      <c r="H4" s="30"/>
      <c r="I4" s="31" t="s">
        <v>13</v>
      </c>
      <c r="J4" s="27"/>
      <c r="K4" s="27"/>
      <c r="L4" s="27"/>
      <c r="M4" s="27"/>
      <c r="N4" s="27"/>
      <c r="O4" s="27"/>
      <c r="P4" s="5"/>
      <c r="Q4" s="27"/>
      <c r="R4" s="36"/>
      <c r="S4" s="27"/>
      <c r="T4" s="27"/>
      <c r="U4" s="27"/>
      <c r="V4" s="27"/>
      <c r="W4" s="23"/>
      <c r="X4" s="23"/>
    </row>
    <row r="5" spans="1:24" customFormat="1" ht="19.5" customHeight="1" x14ac:dyDescent="0.2">
      <c r="A5" s="27"/>
      <c r="B5" s="27"/>
      <c r="C5" s="32"/>
      <c r="D5" s="27"/>
      <c r="E5" s="4" t="s">
        <v>14</v>
      </c>
      <c r="F5" s="4" t="s">
        <v>15</v>
      </c>
      <c r="G5" s="4" t="s">
        <v>16</v>
      </c>
      <c r="H5" s="4" t="s">
        <v>17</v>
      </c>
      <c r="I5" s="32"/>
      <c r="J5" s="27"/>
      <c r="K5" s="27"/>
      <c r="L5" s="27"/>
      <c r="M5" s="27"/>
      <c r="N5" s="27"/>
      <c r="O5" s="27"/>
      <c r="P5" s="6"/>
      <c r="Q5" s="27"/>
      <c r="R5" s="36"/>
      <c r="S5" s="27"/>
      <c r="T5" s="27"/>
      <c r="U5" s="27"/>
      <c r="V5" s="27"/>
      <c r="W5" s="23"/>
      <c r="X5" s="23"/>
    </row>
    <row r="6" spans="1:24" customFormat="1" x14ac:dyDescent="0.2">
      <c r="A6" s="17" t="s">
        <v>18</v>
      </c>
      <c r="B6" s="18" t="s">
        <v>19</v>
      </c>
      <c r="C6" s="18" t="s">
        <v>20</v>
      </c>
      <c r="D6" s="19">
        <v>3485430.61</v>
      </c>
      <c r="E6" s="19">
        <v>487817.4</v>
      </c>
      <c r="F6" s="19">
        <v>2997571.9</v>
      </c>
      <c r="G6" s="19">
        <v>286705.15000000002</v>
      </c>
      <c r="H6" s="20">
        <v>41.31</v>
      </c>
      <c r="I6" s="21"/>
      <c r="J6" s="19">
        <v>774522.55</v>
      </c>
      <c r="K6" s="19">
        <v>838651.64</v>
      </c>
      <c r="L6" s="19">
        <v>497205.49</v>
      </c>
      <c r="M6" s="19">
        <v>4821287.74</v>
      </c>
      <c r="N6" s="20">
        <v>-41.31</v>
      </c>
      <c r="O6" s="19">
        <v>4821246.43</v>
      </c>
      <c r="P6" s="22">
        <v>3.1433439999999999</v>
      </c>
      <c r="Q6" s="19">
        <v>10333630.92</v>
      </c>
      <c r="R6" s="19">
        <v>15154877.35</v>
      </c>
      <c r="S6" s="19">
        <f>R6*W6</f>
        <v>454646.32049999997</v>
      </c>
      <c r="T6" s="19">
        <f>R6+S6</f>
        <v>15609523.670499999</v>
      </c>
      <c r="U6" s="19">
        <f>T6*X6</f>
        <v>3121904.7341</v>
      </c>
      <c r="V6" s="19">
        <f>T6+U6</f>
        <v>18731428.404599998</v>
      </c>
      <c r="W6" s="24">
        <v>0.03</v>
      </c>
      <c r="X6" s="25">
        <v>0.2</v>
      </c>
    </row>
    <row r="7" spans="1:24" customFormat="1" x14ac:dyDescent="0.2">
      <c r="A7" s="17" t="s">
        <v>21</v>
      </c>
      <c r="B7" s="18" t="s">
        <v>22</v>
      </c>
      <c r="C7" s="18" t="s">
        <v>23</v>
      </c>
      <c r="D7" s="19">
        <v>4291224.8899999997</v>
      </c>
      <c r="E7" s="19">
        <v>2100623.5099999998</v>
      </c>
      <c r="F7" s="19">
        <v>1252484.6399999999</v>
      </c>
      <c r="G7" s="19">
        <v>272620.88</v>
      </c>
      <c r="H7" s="19">
        <v>938116.74</v>
      </c>
      <c r="I7" s="21"/>
      <c r="J7" s="19">
        <v>2373244.39</v>
      </c>
      <c r="K7" s="19">
        <v>3304223.3</v>
      </c>
      <c r="L7" s="19">
        <v>2190505.6</v>
      </c>
      <c r="M7" s="19">
        <v>9785953.7899999991</v>
      </c>
      <c r="N7" s="19">
        <v>-938116.74</v>
      </c>
      <c r="O7" s="19">
        <v>8847837.0500000007</v>
      </c>
      <c r="P7" s="22">
        <v>3.1433439999999999</v>
      </c>
      <c r="Q7" s="19">
        <v>19902075.190000001</v>
      </c>
      <c r="R7" s="19">
        <v>28749912.239999998</v>
      </c>
      <c r="S7" s="19">
        <f t="shared" ref="S7:S47" si="0">R7*W7</f>
        <v>862497.36719999986</v>
      </c>
      <c r="T7" s="19">
        <f t="shared" ref="T7:T46" si="1">R7+S7</f>
        <v>29612409.607199997</v>
      </c>
      <c r="U7" s="19">
        <f t="shared" ref="U7:U47" si="2">T7*X7</f>
        <v>5922481.9214399997</v>
      </c>
      <c r="V7" s="19">
        <f t="shared" ref="V7:V47" si="3">T7+U7</f>
        <v>35534891.528639995</v>
      </c>
      <c r="W7" s="24">
        <v>0.03</v>
      </c>
      <c r="X7" s="25">
        <v>0.2</v>
      </c>
    </row>
    <row r="8" spans="1:24" customFormat="1" x14ac:dyDescent="0.2">
      <c r="A8" s="17" t="s">
        <v>24</v>
      </c>
      <c r="B8" s="18" t="s">
        <v>25</v>
      </c>
      <c r="C8" s="18" t="s">
        <v>26</v>
      </c>
      <c r="D8" s="19">
        <v>501713.88</v>
      </c>
      <c r="E8" s="19">
        <v>114529.85</v>
      </c>
      <c r="F8" s="19">
        <v>384206.07</v>
      </c>
      <c r="G8" s="19">
        <v>45756.97</v>
      </c>
      <c r="H8" s="19">
        <v>2977.96</v>
      </c>
      <c r="I8" s="21"/>
      <c r="J8" s="19">
        <v>160286.82</v>
      </c>
      <c r="K8" s="19">
        <v>147881.45000000001</v>
      </c>
      <c r="L8" s="19">
        <v>93366.15</v>
      </c>
      <c r="M8" s="19">
        <v>742961.48</v>
      </c>
      <c r="N8" s="19">
        <v>-2977.96</v>
      </c>
      <c r="O8" s="19">
        <v>739983.52</v>
      </c>
      <c r="P8" s="22">
        <v>3.1433439999999999</v>
      </c>
      <c r="Q8" s="19">
        <v>1589017.2</v>
      </c>
      <c r="R8" s="19">
        <v>2329000.7200000002</v>
      </c>
      <c r="S8" s="19">
        <f t="shared" si="0"/>
        <v>69870.021600000007</v>
      </c>
      <c r="T8" s="19">
        <f t="shared" si="1"/>
        <v>2398870.7416000003</v>
      </c>
      <c r="U8" s="19">
        <f t="shared" si="2"/>
        <v>479774.14832000009</v>
      </c>
      <c r="V8" s="19">
        <f t="shared" si="3"/>
        <v>2878644.8899200005</v>
      </c>
      <c r="W8" s="24">
        <v>0.03</v>
      </c>
      <c r="X8" s="25">
        <v>0.2</v>
      </c>
    </row>
    <row r="9" spans="1:24" customFormat="1" x14ac:dyDescent="0.2">
      <c r="A9" s="17" t="s">
        <v>27</v>
      </c>
      <c r="B9" s="18" t="s">
        <v>28</v>
      </c>
      <c r="C9" s="18" t="s">
        <v>29</v>
      </c>
      <c r="D9" s="19">
        <v>2103808.14</v>
      </c>
      <c r="E9" s="19">
        <v>635533.51</v>
      </c>
      <c r="F9" s="19">
        <v>1459134.75</v>
      </c>
      <c r="G9" s="19">
        <v>235193.04</v>
      </c>
      <c r="H9" s="19">
        <v>9139.8799999999992</v>
      </c>
      <c r="I9" s="21"/>
      <c r="J9" s="19">
        <v>870726.55</v>
      </c>
      <c r="K9" s="19">
        <v>806314.31</v>
      </c>
      <c r="L9" s="19">
        <v>522450.81</v>
      </c>
      <c r="M9" s="19">
        <v>3432573.26</v>
      </c>
      <c r="N9" s="19">
        <v>-9139.8799999999992</v>
      </c>
      <c r="O9" s="19">
        <v>3423433.38</v>
      </c>
      <c r="P9" s="22">
        <v>3.1433439999999999</v>
      </c>
      <c r="Q9" s="19">
        <v>7346735.2699999996</v>
      </c>
      <c r="R9" s="19">
        <v>10770168.65</v>
      </c>
      <c r="S9" s="19">
        <f t="shared" si="0"/>
        <v>323105.05949999997</v>
      </c>
      <c r="T9" s="19">
        <f t="shared" si="1"/>
        <v>11093273.7095</v>
      </c>
      <c r="U9" s="19">
        <f t="shared" si="2"/>
        <v>2218654.7419000003</v>
      </c>
      <c r="V9" s="19">
        <f t="shared" si="3"/>
        <v>13311928.451400001</v>
      </c>
      <c r="W9" s="24">
        <v>0.03</v>
      </c>
      <c r="X9" s="25">
        <v>0.2</v>
      </c>
    </row>
    <row r="10" spans="1:24" customFormat="1" x14ac:dyDescent="0.2">
      <c r="A10" s="17" t="s">
        <v>30</v>
      </c>
      <c r="B10" s="18" t="s">
        <v>31</v>
      </c>
      <c r="C10" s="18" t="s">
        <v>32</v>
      </c>
      <c r="D10" s="19">
        <v>295049.51</v>
      </c>
      <c r="E10" s="19">
        <v>20573.87</v>
      </c>
      <c r="F10" s="19">
        <v>274475.64</v>
      </c>
      <c r="G10" s="19">
        <v>30663.599999999999</v>
      </c>
      <c r="H10" s="21"/>
      <c r="I10" s="21"/>
      <c r="J10" s="19">
        <v>51237.47</v>
      </c>
      <c r="K10" s="19">
        <v>46626.1</v>
      </c>
      <c r="L10" s="19">
        <v>26643.48</v>
      </c>
      <c r="M10" s="19">
        <v>368319.09</v>
      </c>
      <c r="N10" s="21"/>
      <c r="O10" s="19">
        <v>368319.09</v>
      </c>
      <c r="P10" s="22">
        <v>3.1433439999999999</v>
      </c>
      <c r="Q10" s="19">
        <v>789434.51</v>
      </c>
      <c r="R10" s="19">
        <v>1157753.6000000001</v>
      </c>
      <c r="S10" s="19">
        <f t="shared" si="0"/>
        <v>34732.608</v>
      </c>
      <c r="T10" s="19">
        <f t="shared" si="1"/>
        <v>1192486.2080000001</v>
      </c>
      <c r="U10" s="19">
        <f t="shared" si="2"/>
        <v>238497.24160000004</v>
      </c>
      <c r="V10" s="19">
        <f t="shared" si="3"/>
        <v>1430983.4496000002</v>
      </c>
      <c r="W10" s="24">
        <v>0.03</v>
      </c>
      <c r="X10" s="25">
        <v>0.2</v>
      </c>
    </row>
    <row r="11" spans="1:24" customFormat="1" ht="24" x14ac:dyDescent="0.2">
      <c r="A11" s="17" t="s">
        <v>33</v>
      </c>
      <c r="B11" s="18" t="s">
        <v>34</v>
      </c>
      <c r="C11" s="18" t="s">
        <v>35</v>
      </c>
      <c r="D11" s="19">
        <v>19616.18</v>
      </c>
      <c r="E11" s="19">
        <v>7733.36</v>
      </c>
      <c r="F11" s="19">
        <v>11882.82</v>
      </c>
      <c r="G11" s="19">
        <v>3442.56</v>
      </c>
      <c r="H11" s="21"/>
      <c r="I11" s="21"/>
      <c r="J11" s="19">
        <v>11175.92</v>
      </c>
      <c r="K11" s="19">
        <v>10697.76</v>
      </c>
      <c r="L11" s="19">
        <v>5556.83</v>
      </c>
      <c r="M11" s="19">
        <v>35870.769999999997</v>
      </c>
      <c r="N11" s="21"/>
      <c r="O11" s="19">
        <v>35870.769999999997</v>
      </c>
      <c r="P11" s="22">
        <v>3.1433439999999999</v>
      </c>
      <c r="Q11" s="19">
        <v>76883.399999999994</v>
      </c>
      <c r="R11" s="19">
        <v>112754.17</v>
      </c>
      <c r="S11" s="19">
        <f t="shared" si="0"/>
        <v>3382.6250999999997</v>
      </c>
      <c r="T11" s="19">
        <f t="shared" si="1"/>
        <v>116136.7951</v>
      </c>
      <c r="U11" s="19">
        <f t="shared" si="2"/>
        <v>23227.359020000004</v>
      </c>
      <c r="V11" s="19">
        <f t="shared" si="3"/>
        <v>139364.15412000002</v>
      </c>
      <c r="W11" s="24">
        <v>0.03</v>
      </c>
      <c r="X11" s="25">
        <v>0.2</v>
      </c>
    </row>
    <row r="12" spans="1:24" customFormat="1" x14ac:dyDescent="0.2">
      <c r="A12" s="17" t="s">
        <v>36</v>
      </c>
      <c r="B12" s="18" t="s">
        <v>37</v>
      </c>
      <c r="C12" s="18" t="s">
        <v>38</v>
      </c>
      <c r="D12" s="19">
        <v>7135217.2599999998</v>
      </c>
      <c r="E12" s="19">
        <v>27618.22</v>
      </c>
      <c r="F12" s="19">
        <v>3731714.93</v>
      </c>
      <c r="G12" s="19">
        <v>184175.79</v>
      </c>
      <c r="H12" s="19">
        <v>3375884.11</v>
      </c>
      <c r="I12" s="21"/>
      <c r="J12" s="19">
        <v>211794.01</v>
      </c>
      <c r="K12" s="19">
        <v>195533.74</v>
      </c>
      <c r="L12" s="19">
        <v>98181.22</v>
      </c>
      <c r="M12" s="19">
        <v>7428932.2199999997</v>
      </c>
      <c r="N12" s="19">
        <v>-3375884.11</v>
      </c>
      <c r="O12" s="19">
        <v>4053048.11</v>
      </c>
      <c r="P12" s="22">
        <v>3.1433439999999999</v>
      </c>
      <c r="Q12" s="19">
        <v>12062960.460000001</v>
      </c>
      <c r="R12" s="19">
        <v>16116008.57</v>
      </c>
      <c r="S12" s="19">
        <f t="shared" si="0"/>
        <v>483480.25709999999</v>
      </c>
      <c r="T12" s="19">
        <f t="shared" si="1"/>
        <v>16599488.827099999</v>
      </c>
      <c r="U12" s="19">
        <f t="shared" si="2"/>
        <v>3319897.7654200001</v>
      </c>
      <c r="V12" s="19">
        <f t="shared" si="3"/>
        <v>19919386.592519999</v>
      </c>
      <c r="W12" s="24">
        <v>0.03</v>
      </c>
      <c r="X12" s="25">
        <v>0.2</v>
      </c>
    </row>
    <row r="13" spans="1:24" customFormat="1" x14ac:dyDescent="0.2">
      <c r="A13" s="17" t="s">
        <v>39</v>
      </c>
      <c r="B13" s="18" t="s">
        <v>40</v>
      </c>
      <c r="C13" s="18" t="s">
        <v>41</v>
      </c>
      <c r="D13" s="19">
        <v>149072813.19</v>
      </c>
      <c r="E13" s="19">
        <v>4603350.82</v>
      </c>
      <c r="F13" s="19">
        <v>10376301.67</v>
      </c>
      <c r="G13" s="19">
        <v>1467995.27</v>
      </c>
      <c r="H13" s="19">
        <v>134093160.7</v>
      </c>
      <c r="I13" s="21"/>
      <c r="J13" s="19">
        <v>6071346.0899999999</v>
      </c>
      <c r="K13" s="19">
        <v>6521582.96</v>
      </c>
      <c r="L13" s="19">
        <v>3828772.06</v>
      </c>
      <c r="M13" s="19">
        <v>159423168.21000001</v>
      </c>
      <c r="N13" s="19">
        <v>-134093160.7</v>
      </c>
      <c r="O13" s="19">
        <v>25330007.510000002</v>
      </c>
      <c r="P13" s="22">
        <v>3.1433439999999999</v>
      </c>
      <c r="Q13" s="19">
        <v>188384080.31999999</v>
      </c>
      <c r="R13" s="19">
        <v>213714087.83000001</v>
      </c>
      <c r="S13" s="19">
        <f t="shared" si="0"/>
        <v>6411422.6348999999</v>
      </c>
      <c r="T13" s="19">
        <f t="shared" si="1"/>
        <v>220125510.46490002</v>
      </c>
      <c r="U13" s="19">
        <f t="shared" si="2"/>
        <v>44025102.092980005</v>
      </c>
      <c r="V13" s="19">
        <f t="shared" si="3"/>
        <v>264150612.55788001</v>
      </c>
      <c r="W13" s="24">
        <v>0.03</v>
      </c>
      <c r="X13" s="25">
        <v>0.2</v>
      </c>
    </row>
    <row r="14" spans="1:24" customFormat="1" x14ac:dyDescent="0.2">
      <c r="A14" s="17" t="s">
        <v>42</v>
      </c>
      <c r="B14" s="18" t="s">
        <v>43</v>
      </c>
      <c r="C14" s="18" t="s">
        <v>44</v>
      </c>
      <c r="D14" s="19">
        <v>27286383.210000001</v>
      </c>
      <c r="E14" s="19">
        <v>7105585.6200000001</v>
      </c>
      <c r="F14" s="19">
        <v>8149998.5800000001</v>
      </c>
      <c r="G14" s="19">
        <v>814590.28</v>
      </c>
      <c r="H14" s="19">
        <v>12030799.01</v>
      </c>
      <c r="I14" s="21"/>
      <c r="J14" s="19">
        <v>7920175.9000000004</v>
      </c>
      <c r="K14" s="19">
        <v>10511047.039999999</v>
      </c>
      <c r="L14" s="19">
        <v>6858129.2699999996</v>
      </c>
      <c r="M14" s="19">
        <v>44655559.520000003</v>
      </c>
      <c r="N14" s="19">
        <v>-12030799.01</v>
      </c>
      <c r="O14" s="19">
        <v>32624760.510000002</v>
      </c>
      <c r="P14" s="22">
        <v>3.1433439999999999</v>
      </c>
      <c r="Q14" s="19">
        <v>81956883.700000003</v>
      </c>
      <c r="R14" s="19">
        <v>114581644.20999999</v>
      </c>
      <c r="S14" s="19">
        <f t="shared" si="0"/>
        <v>3437449.3262999998</v>
      </c>
      <c r="T14" s="19">
        <f t="shared" si="1"/>
        <v>118019093.53629999</v>
      </c>
      <c r="U14" s="19">
        <f t="shared" si="2"/>
        <v>23603818.707259998</v>
      </c>
      <c r="V14" s="19">
        <f t="shared" si="3"/>
        <v>141622912.24355999</v>
      </c>
      <c r="W14" s="24">
        <v>0.03</v>
      </c>
      <c r="X14" s="25">
        <v>0.2</v>
      </c>
    </row>
    <row r="15" spans="1:24" customFormat="1" x14ac:dyDescent="0.2">
      <c r="A15" s="17" t="s">
        <v>45</v>
      </c>
      <c r="B15" s="18" t="s">
        <v>46</v>
      </c>
      <c r="C15" s="18" t="s">
        <v>47</v>
      </c>
      <c r="D15" s="19">
        <v>8312766.3899999997</v>
      </c>
      <c r="E15" s="19">
        <v>379532.83</v>
      </c>
      <c r="F15" s="19">
        <v>1544384.88</v>
      </c>
      <c r="G15" s="19">
        <v>181054.38</v>
      </c>
      <c r="H15" s="19">
        <v>6388848.6799999997</v>
      </c>
      <c r="I15" s="21"/>
      <c r="J15" s="19">
        <v>560587.21</v>
      </c>
      <c r="K15" s="19">
        <v>790941.52</v>
      </c>
      <c r="L15" s="19">
        <v>697678.63</v>
      </c>
      <c r="M15" s="19">
        <v>9801386.5399999991</v>
      </c>
      <c r="N15" s="19">
        <v>-6388848.6799999997</v>
      </c>
      <c r="O15" s="19">
        <v>3412537.86</v>
      </c>
      <c r="P15" s="22">
        <v>3.1433439999999999</v>
      </c>
      <c r="Q15" s="19">
        <v>13703091.23</v>
      </c>
      <c r="R15" s="19">
        <v>17115629.09</v>
      </c>
      <c r="S15" s="19">
        <f t="shared" si="0"/>
        <v>513468.87269999995</v>
      </c>
      <c r="T15" s="19">
        <f t="shared" si="1"/>
        <v>17629097.962699998</v>
      </c>
      <c r="U15" s="19">
        <f t="shared" si="2"/>
        <v>3525819.5925399996</v>
      </c>
      <c r="V15" s="19">
        <f t="shared" si="3"/>
        <v>21154917.555239998</v>
      </c>
      <c r="W15" s="24">
        <v>0.03</v>
      </c>
      <c r="X15" s="25">
        <v>0.2</v>
      </c>
    </row>
    <row r="16" spans="1:24" customFormat="1" x14ac:dyDescent="0.2">
      <c r="A16" s="17" t="s">
        <v>48</v>
      </c>
      <c r="B16" s="18" t="s">
        <v>49</v>
      </c>
      <c r="C16" s="18" t="s">
        <v>50</v>
      </c>
      <c r="D16" s="19">
        <v>2898685.81</v>
      </c>
      <c r="E16" s="19">
        <v>108400.09</v>
      </c>
      <c r="F16" s="19">
        <v>827777.64</v>
      </c>
      <c r="G16" s="19">
        <v>52327.83</v>
      </c>
      <c r="H16" s="19">
        <v>1962508.08</v>
      </c>
      <c r="I16" s="21"/>
      <c r="J16" s="19">
        <v>160727.92000000001</v>
      </c>
      <c r="K16" s="19">
        <v>231502.16</v>
      </c>
      <c r="L16" s="19">
        <v>207746.81</v>
      </c>
      <c r="M16" s="19">
        <v>3337934.78</v>
      </c>
      <c r="N16" s="19">
        <v>-1962508.08</v>
      </c>
      <c r="O16" s="19">
        <v>1375426.7</v>
      </c>
      <c r="P16" s="22">
        <v>3.1433439999999999</v>
      </c>
      <c r="Q16" s="19">
        <v>4910520.6399999997</v>
      </c>
      <c r="R16" s="19">
        <v>6285947.3399999999</v>
      </c>
      <c r="S16" s="19">
        <f t="shared" si="0"/>
        <v>188578.42019999999</v>
      </c>
      <c r="T16" s="19">
        <f t="shared" si="1"/>
        <v>6474525.7601999994</v>
      </c>
      <c r="U16" s="19">
        <f t="shared" si="2"/>
        <v>1294905.1520400001</v>
      </c>
      <c r="V16" s="19">
        <f t="shared" si="3"/>
        <v>7769430.9122399995</v>
      </c>
      <c r="W16" s="24">
        <v>0.03</v>
      </c>
      <c r="X16" s="25">
        <v>0.2</v>
      </c>
    </row>
    <row r="17" spans="1:24" customFormat="1" x14ac:dyDescent="0.2">
      <c r="A17" s="17" t="s">
        <v>51</v>
      </c>
      <c r="B17" s="18" t="s">
        <v>52</v>
      </c>
      <c r="C17" s="18" t="s">
        <v>53</v>
      </c>
      <c r="D17" s="19">
        <v>2335097.9</v>
      </c>
      <c r="E17" s="19">
        <v>82707.429999999993</v>
      </c>
      <c r="F17" s="19">
        <v>762531.87</v>
      </c>
      <c r="G17" s="19">
        <v>48660</v>
      </c>
      <c r="H17" s="19">
        <v>1489858.6</v>
      </c>
      <c r="I17" s="21"/>
      <c r="J17" s="19">
        <v>131367.43</v>
      </c>
      <c r="K17" s="19">
        <v>156712.51999999999</v>
      </c>
      <c r="L17" s="19">
        <v>118248.96000000001</v>
      </c>
      <c r="M17" s="19">
        <v>2610059.38</v>
      </c>
      <c r="N17" s="19">
        <v>-1489858.6</v>
      </c>
      <c r="O17" s="19">
        <v>1120200.78</v>
      </c>
      <c r="P17" s="22">
        <v>3.1433439999999999</v>
      </c>
      <c r="Q17" s="19">
        <v>3890834.22</v>
      </c>
      <c r="R17" s="19">
        <v>5011035</v>
      </c>
      <c r="S17" s="19">
        <f t="shared" si="0"/>
        <v>150331.04999999999</v>
      </c>
      <c r="T17" s="19">
        <f t="shared" si="1"/>
        <v>5161366.05</v>
      </c>
      <c r="U17" s="19">
        <f t="shared" si="2"/>
        <v>1032273.21</v>
      </c>
      <c r="V17" s="19">
        <f t="shared" si="3"/>
        <v>6193639.2599999998</v>
      </c>
      <c r="W17" s="24">
        <v>0.03</v>
      </c>
      <c r="X17" s="25">
        <v>0.2</v>
      </c>
    </row>
    <row r="18" spans="1:24" customFormat="1" x14ac:dyDescent="0.2">
      <c r="A18" s="17" t="s">
        <v>54</v>
      </c>
      <c r="B18" s="18" t="s">
        <v>55</v>
      </c>
      <c r="C18" s="18" t="s">
        <v>56</v>
      </c>
      <c r="D18" s="19">
        <v>670864.27</v>
      </c>
      <c r="E18" s="19">
        <v>36010.089999999997</v>
      </c>
      <c r="F18" s="19">
        <v>111618.68</v>
      </c>
      <c r="G18" s="19">
        <v>20017</v>
      </c>
      <c r="H18" s="19">
        <v>523235.5</v>
      </c>
      <c r="I18" s="21"/>
      <c r="J18" s="19">
        <v>56027.09</v>
      </c>
      <c r="K18" s="19">
        <v>62432.6</v>
      </c>
      <c r="L18" s="19">
        <v>36767.699999999997</v>
      </c>
      <c r="M18" s="19">
        <v>770064.57</v>
      </c>
      <c r="N18" s="19">
        <v>-523235.5</v>
      </c>
      <c r="O18" s="19">
        <v>246829.07</v>
      </c>
      <c r="P18" s="22">
        <v>3.1433439999999999</v>
      </c>
      <c r="Q18" s="19">
        <v>1052275.1100000001</v>
      </c>
      <c r="R18" s="19">
        <v>1299104.18</v>
      </c>
      <c r="S18" s="19">
        <f t="shared" si="0"/>
        <v>38973.125399999997</v>
      </c>
      <c r="T18" s="19">
        <f t="shared" si="1"/>
        <v>1338077.3054</v>
      </c>
      <c r="U18" s="19">
        <f t="shared" si="2"/>
        <v>267615.46107999998</v>
      </c>
      <c r="V18" s="19">
        <f t="shared" si="3"/>
        <v>1605692.76648</v>
      </c>
      <c r="W18" s="24">
        <v>0.03</v>
      </c>
      <c r="X18" s="25">
        <v>0.2</v>
      </c>
    </row>
    <row r="19" spans="1:24" customFormat="1" x14ac:dyDescent="0.2">
      <c r="A19" s="17" t="s">
        <v>57</v>
      </c>
      <c r="B19" s="18" t="s">
        <v>58</v>
      </c>
      <c r="C19" s="18" t="s">
        <v>59</v>
      </c>
      <c r="D19" s="19">
        <v>3714193.97</v>
      </c>
      <c r="E19" s="19">
        <v>359220.27</v>
      </c>
      <c r="F19" s="19">
        <v>360904.04</v>
      </c>
      <c r="G19" s="19">
        <v>120950.58</v>
      </c>
      <c r="H19" s="19">
        <v>2994069.66</v>
      </c>
      <c r="I19" s="21"/>
      <c r="J19" s="19">
        <v>480170.85</v>
      </c>
      <c r="K19" s="19">
        <v>447021.68</v>
      </c>
      <c r="L19" s="19">
        <v>292615.32</v>
      </c>
      <c r="M19" s="19">
        <v>4453830.97</v>
      </c>
      <c r="N19" s="19">
        <v>-2994069.66</v>
      </c>
      <c r="O19" s="19">
        <v>1459761.31</v>
      </c>
      <c r="P19" s="22">
        <v>3.1433439999999999</v>
      </c>
      <c r="Q19" s="19">
        <v>6122840.3099999996</v>
      </c>
      <c r="R19" s="19">
        <v>7582601.6200000001</v>
      </c>
      <c r="S19" s="19">
        <f t="shared" si="0"/>
        <v>227478.04860000001</v>
      </c>
      <c r="T19" s="19">
        <f t="shared" si="1"/>
        <v>7810079.6686000004</v>
      </c>
      <c r="U19" s="19">
        <f t="shared" si="2"/>
        <v>1562015.9337200001</v>
      </c>
      <c r="V19" s="19">
        <f t="shared" si="3"/>
        <v>9372095.6023200005</v>
      </c>
      <c r="W19" s="24">
        <v>0.03</v>
      </c>
      <c r="X19" s="25">
        <v>0.2</v>
      </c>
    </row>
    <row r="20" spans="1:24" customFormat="1" x14ac:dyDescent="0.2">
      <c r="A20" s="17" t="s">
        <v>60</v>
      </c>
      <c r="B20" s="18" t="s">
        <v>61</v>
      </c>
      <c r="C20" s="18" t="s">
        <v>62</v>
      </c>
      <c r="D20" s="19">
        <v>2634420.1</v>
      </c>
      <c r="E20" s="19">
        <v>249183.03</v>
      </c>
      <c r="F20" s="19">
        <v>240836.63</v>
      </c>
      <c r="G20" s="19">
        <v>81229</v>
      </c>
      <c r="H20" s="19">
        <v>2144400.44</v>
      </c>
      <c r="I20" s="21"/>
      <c r="J20" s="19">
        <v>330412.03000000003</v>
      </c>
      <c r="K20" s="19">
        <v>308159.52</v>
      </c>
      <c r="L20" s="19">
        <v>201947.99</v>
      </c>
      <c r="M20" s="19">
        <v>3144527.61</v>
      </c>
      <c r="N20" s="19">
        <v>-2144400.44</v>
      </c>
      <c r="O20" s="19">
        <v>1000127.17</v>
      </c>
      <c r="P20" s="22">
        <v>3.1433439999999999</v>
      </c>
      <c r="Q20" s="19">
        <v>4288017.01</v>
      </c>
      <c r="R20" s="19">
        <v>5288144.18</v>
      </c>
      <c r="S20" s="19">
        <f t="shared" si="0"/>
        <v>158644.32539999997</v>
      </c>
      <c r="T20" s="19">
        <f t="shared" si="1"/>
        <v>5446788.5054000001</v>
      </c>
      <c r="U20" s="19">
        <f t="shared" si="2"/>
        <v>1089357.70108</v>
      </c>
      <c r="V20" s="19">
        <f t="shared" si="3"/>
        <v>6536146.2064800002</v>
      </c>
      <c r="W20" s="24">
        <v>0.03</v>
      </c>
      <c r="X20" s="25">
        <v>0.2</v>
      </c>
    </row>
    <row r="21" spans="1:24" customFormat="1" x14ac:dyDescent="0.2">
      <c r="A21" s="17" t="s">
        <v>63</v>
      </c>
      <c r="B21" s="18" t="s">
        <v>64</v>
      </c>
      <c r="C21" s="18" t="s">
        <v>65</v>
      </c>
      <c r="D21" s="19">
        <v>3491903.97</v>
      </c>
      <c r="E21" s="19">
        <v>382559.05</v>
      </c>
      <c r="F21" s="19">
        <v>557969.30000000005</v>
      </c>
      <c r="G21" s="19">
        <v>144298.84</v>
      </c>
      <c r="H21" s="19">
        <v>2551375.62</v>
      </c>
      <c r="I21" s="21"/>
      <c r="J21" s="19">
        <v>526857.89</v>
      </c>
      <c r="K21" s="19">
        <v>510891.21</v>
      </c>
      <c r="L21" s="19">
        <v>330356.32</v>
      </c>
      <c r="M21" s="19">
        <v>4333151.5</v>
      </c>
      <c r="N21" s="19">
        <v>-2551375.62</v>
      </c>
      <c r="O21" s="19">
        <v>1781775.88</v>
      </c>
      <c r="P21" s="22">
        <v>3.1433439999999999</v>
      </c>
      <c r="Q21" s="19">
        <v>6370334.2599999998</v>
      </c>
      <c r="R21" s="19">
        <v>8152110.1399999997</v>
      </c>
      <c r="S21" s="19">
        <f t="shared" si="0"/>
        <v>244563.30419999998</v>
      </c>
      <c r="T21" s="19">
        <f t="shared" si="1"/>
        <v>8396673.4441999998</v>
      </c>
      <c r="U21" s="19">
        <f t="shared" si="2"/>
        <v>1679334.68884</v>
      </c>
      <c r="V21" s="19">
        <f t="shared" si="3"/>
        <v>10076008.13304</v>
      </c>
      <c r="W21" s="24">
        <v>0.03</v>
      </c>
      <c r="X21" s="25">
        <v>0.2</v>
      </c>
    </row>
    <row r="22" spans="1:24" customFormat="1" x14ac:dyDescent="0.2">
      <c r="A22" s="17" t="s">
        <v>66</v>
      </c>
      <c r="B22" s="18" t="s">
        <v>67</v>
      </c>
      <c r="C22" s="18" t="s">
        <v>68</v>
      </c>
      <c r="D22" s="19">
        <v>5630049.4100000001</v>
      </c>
      <c r="E22" s="19">
        <v>662665.24</v>
      </c>
      <c r="F22" s="19">
        <v>607642.44999999995</v>
      </c>
      <c r="G22" s="19">
        <v>202944.1</v>
      </c>
      <c r="H22" s="19">
        <v>4359741.72</v>
      </c>
      <c r="I22" s="21"/>
      <c r="J22" s="19">
        <v>865609.34</v>
      </c>
      <c r="K22" s="19">
        <v>805924.68</v>
      </c>
      <c r="L22" s="19">
        <v>526689.76</v>
      </c>
      <c r="M22" s="19">
        <v>6962663.8499999996</v>
      </c>
      <c r="N22" s="19">
        <v>-4359741.72</v>
      </c>
      <c r="O22" s="19">
        <v>2602922.13</v>
      </c>
      <c r="P22" s="22">
        <v>3.1433439999999999</v>
      </c>
      <c r="Q22" s="19">
        <v>9938699.25</v>
      </c>
      <c r="R22" s="19">
        <v>12541621.380000001</v>
      </c>
      <c r="S22" s="19">
        <f t="shared" si="0"/>
        <v>376248.64140000002</v>
      </c>
      <c r="T22" s="19">
        <f t="shared" si="1"/>
        <v>12917870.021400001</v>
      </c>
      <c r="U22" s="19">
        <f t="shared" si="2"/>
        <v>2583574.0042800005</v>
      </c>
      <c r="V22" s="19">
        <f t="shared" si="3"/>
        <v>15501444.025680002</v>
      </c>
      <c r="W22" s="24">
        <v>0.03</v>
      </c>
      <c r="X22" s="25">
        <v>0.2</v>
      </c>
    </row>
    <row r="23" spans="1:24" customFormat="1" x14ac:dyDescent="0.2">
      <c r="A23" s="17" t="s">
        <v>69</v>
      </c>
      <c r="B23" s="18" t="s">
        <v>70</v>
      </c>
      <c r="C23" s="18" t="s">
        <v>71</v>
      </c>
      <c r="D23" s="19">
        <v>5592971.2199999997</v>
      </c>
      <c r="E23" s="19">
        <v>520495.89</v>
      </c>
      <c r="F23" s="19">
        <v>488483.94</v>
      </c>
      <c r="G23" s="19">
        <v>153870.44</v>
      </c>
      <c r="H23" s="19">
        <v>4583991.3899999997</v>
      </c>
      <c r="I23" s="21"/>
      <c r="J23" s="19">
        <v>674366.33</v>
      </c>
      <c r="K23" s="19">
        <v>638693.82999999996</v>
      </c>
      <c r="L23" s="19">
        <v>413547.98</v>
      </c>
      <c r="M23" s="19">
        <v>6645213.0300000003</v>
      </c>
      <c r="N23" s="19">
        <v>-4583991.3899999997</v>
      </c>
      <c r="O23" s="19">
        <v>2061221.64</v>
      </c>
      <c r="P23" s="22">
        <v>3.1433439999999999</v>
      </c>
      <c r="Q23" s="19">
        <v>9001898.4199999999</v>
      </c>
      <c r="R23" s="19">
        <v>11063120.060000001</v>
      </c>
      <c r="S23" s="19">
        <f t="shared" si="0"/>
        <v>331893.6018</v>
      </c>
      <c r="T23" s="19">
        <f t="shared" si="1"/>
        <v>11395013.661800001</v>
      </c>
      <c r="U23" s="19">
        <f t="shared" si="2"/>
        <v>2279002.7323600003</v>
      </c>
      <c r="V23" s="19">
        <f t="shared" si="3"/>
        <v>13674016.394160001</v>
      </c>
      <c r="W23" s="24">
        <v>0.03</v>
      </c>
      <c r="X23" s="25">
        <v>0.2</v>
      </c>
    </row>
    <row r="24" spans="1:24" customFormat="1" x14ac:dyDescent="0.2">
      <c r="A24" s="17" t="s">
        <v>72</v>
      </c>
      <c r="B24" s="18" t="s">
        <v>73</v>
      </c>
      <c r="C24" s="18" t="s">
        <v>74</v>
      </c>
      <c r="D24" s="19">
        <v>2099230.86</v>
      </c>
      <c r="E24" s="19">
        <v>244277.99</v>
      </c>
      <c r="F24" s="19">
        <v>162064.01</v>
      </c>
      <c r="G24" s="19">
        <v>32671.67</v>
      </c>
      <c r="H24" s="19">
        <v>1692888.86</v>
      </c>
      <c r="I24" s="21"/>
      <c r="J24" s="19">
        <v>276949.65999999997</v>
      </c>
      <c r="K24" s="19">
        <v>272140.26</v>
      </c>
      <c r="L24" s="19">
        <v>158815.07</v>
      </c>
      <c r="M24" s="19">
        <v>2530186.19</v>
      </c>
      <c r="N24" s="19">
        <v>-1692888.86</v>
      </c>
      <c r="O24" s="19">
        <v>837297.33</v>
      </c>
      <c r="P24" s="22">
        <v>3.1433439999999999</v>
      </c>
      <c r="Q24" s="19">
        <v>3487505.07</v>
      </c>
      <c r="R24" s="19">
        <v>4324802.4000000004</v>
      </c>
      <c r="S24" s="19">
        <f t="shared" si="0"/>
        <v>129744.072</v>
      </c>
      <c r="T24" s="19">
        <f t="shared" si="1"/>
        <v>4454546.4720000001</v>
      </c>
      <c r="U24" s="19">
        <f t="shared" si="2"/>
        <v>890909.29440000001</v>
      </c>
      <c r="V24" s="19">
        <f t="shared" si="3"/>
        <v>5345455.7664000001</v>
      </c>
      <c r="W24" s="24">
        <v>0.03</v>
      </c>
      <c r="X24" s="25">
        <v>0.2</v>
      </c>
    </row>
    <row r="25" spans="1:24" customFormat="1" x14ac:dyDescent="0.2">
      <c r="A25" s="17" t="s">
        <v>75</v>
      </c>
      <c r="B25" s="18" t="s">
        <v>76</v>
      </c>
      <c r="C25" s="18" t="s">
        <v>77</v>
      </c>
      <c r="D25" s="19">
        <v>1618683.38</v>
      </c>
      <c r="E25" s="19">
        <v>267632.28000000003</v>
      </c>
      <c r="F25" s="19">
        <v>79468.33</v>
      </c>
      <c r="G25" s="19">
        <v>23918.11</v>
      </c>
      <c r="H25" s="19">
        <v>1271582.77</v>
      </c>
      <c r="I25" s="21"/>
      <c r="J25" s="19">
        <v>291550.39</v>
      </c>
      <c r="K25" s="19">
        <v>298737.09999999998</v>
      </c>
      <c r="L25" s="19">
        <v>169111.96</v>
      </c>
      <c r="M25" s="19">
        <v>2086532.44</v>
      </c>
      <c r="N25" s="19">
        <v>-1271582.77</v>
      </c>
      <c r="O25" s="19">
        <v>814949.67</v>
      </c>
      <c r="P25" s="22">
        <v>3.1433439999999999</v>
      </c>
      <c r="Q25" s="19">
        <v>3018300.26</v>
      </c>
      <c r="R25" s="19">
        <v>3833249.93</v>
      </c>
      <c r="S25" s="19">
        <f t="shared" si="0"/>
        <v>114997.4979</v>
      </c>
      <c r="T25" s="19">
        <f t="shared" si="1"/>
        <v>3948247.4279</v>
      </c>
      <c r="U25" s="19">
        <f t="shared" si="2"/>
        <v>789649.4855800001</v>
      </c>
      <c r="V25" s="19">
        <f t="shared" si="3"/>
        <v>4737896.9134800006</v>
      </c>
      <c r="W25" s="24">
        <v>0.03</v>
      </c>
      <c r="X25" s="25">
        <v>0.2</v>
      </c>
    </row>
    <row r="26" spans="1:24" customFormat="1" x14ac:dyDescent="0.2">
      <c r="A26" s="17" t="s">
        <v>78</v>
      </c>
      <c r="B26" s="18" t="s">
        <v>79</v>
      </c>
      <c r="C26" s="18" t="s">
        <v>80</v>
      </c>
      <c r="D26" s="19">
        <v>2424826.4700000002</v>
      </c>
      <c r="E26" s="19">
        <v>92301.35</v>
      </c>
      <c r="F26" s="19">
        <v>6062.08</v>
      </c>
      <c r="G26" s="19">
        <v>2025.61</v>
      </c>
      <c r="H26" s="19">
        <v>400580.77</v>
      </c>
      <c r="I26" s="19">
        <v>1925882.27</v>
      </c>
      <c r="J26" s="19">
        <v>94326.96</v>
      </c>
      <c r="K26" s="19">
        <v>89845.01</v>
      </c>
      <c r="L26" s="19">
        <v>46118.01</v>
      </c>
      <c r="M26" s="19">
        <v>2560789.4900000002</v>
      </c>
      <c r="N26" s="19">
        <v>-2326463.04</v>
      </c>
      <c r="O26" s="19">
        <v>234326.45</v>
      </c>
      <c r="P26" s="22">
        <v>3.1433439999999999</v>
      </c>
      <c r="Q26" s="19">
        <v>2828705.23</v>
      </c>
      <c r="R26" s="19">
        <v>3063031.68</v>
      </c>
      <c r="S26" s="19">
        <f t="shared" si="0"/>
        <v>91890.950400000002</v>
      </c>
      <c r="T26" s="19">
        <f t="shared" si="1"/>
        <v>3154922.6304000001</v>
      </c>
      <c r="U26" s="19">
        <f t="shared" si="2"/>
        <v>630984.5260800001</v>
      </c>
      <c r="V26" s="19">
        <f t="shared" si="3"/>
        <v>3785907.1564800004</v>
      </c>
      <c r="W26" s="24">
        <v>0.03</v>
      </c>
      <c r="X26" s="25">
        <v>0.2</v>
      </c>
    </row>
    <row r="27" spans="1:24" customFormat="1" x14ac:dyDescent="0.2">
      <c r="A27" s="17" t="s">
        <v>81</v>
      </c>
      <c r="B27" s="18" t="s">
        <v>82</v>
      </c>
      <c r="C27" s="18" t="s">
        <v>83</v>
      </c>
      <c r="D27" s="19">
        <v>88355.59</v>
      </c>
      <c r="E27" s="19">
        <v>13842.09</v>
      </c>
      <c r="F27" s="19">
        <v>2552.9899999999998</v>
      </c>
      <c r="G27" s="19">
        <v>1045.78</v>
      </c>
      <c r="H27" s="19">
        <v>52027.5</v>
      </c>
      <c r="I27" s="19">
        <v>19933.009999999998</v>
      </c>
      <c r="J27" s="19">
        <v>14887.87</v>
      </c>
      <c r="K27" s="19">
        <v>18014.32</v>
      </c>
      <c r="L27" s="19">
        <v>10719.27</v>
      </c>
      <c r="M27" s="19">
        <v>117089.18</v>
      </c>
      <c r="N27" s="19">
        <v>-71960.509999999995</v>
      </c>
      <c r="O27" s="19">
        <v>45128.67</v>
      </c>
      <c r="P27" s="22">
        <v>3.1433439999999999</v>
      </c>
      <c r="Q27" s="19">
        <v>168686.77</v>
      </c>
      <c r="R27" s="19">
        <v>213815.44</v>
      </c>
      <c r="S27" s="19">
        <f t="shared" si="0"/>
        <v>6414.4632000000001</v>
      </c>
      <c r="T27" s="19">
        <f t="shared" si="1"/>
        <v>220229.9032</v>
      </c>
      <c r="U27" s="19">
        <f t="shared" si="2"/>
        <v>44045.980640000002</v>
      </c>
      <c r="V27" s="19">
        <f t="shared" si="3"/>
        <v>264275.88384000002</v>
      </c>
      <c r="W27" s="24">
        <v>0.03</v>
      </c>
      <c r="X27" s="25">
        <v>0.2</v>
      </c>
    </row>
    <row r="28" spans="1:24" customFormat="1" x14ac:dyDescent="0.2">
      <c r="A28" s="17" t="s">
        <v>84</v>
      </c>
      <c r="B28" s="18" t="s">
        <v>85</v>
      </c>
      <c r="C28" s="18" t="s">
        <v>86</v>
      </c>
      <c r="D28" s="19">
        <v>30189.38</v>
      </c>
      <c r="E28" s="19">
        <v>4293.3900000000003</v>
      </c>
      <c r="F28" s="20">
        <v>79.92</v>
      </c>
      <c r="G28" s="20">
        <v>58.87</v>
      </c>
      <c r="H28" s="19">
        <v>25816.07</v>
      </c>
      <c r="I28" s="21"/>
      <c r="J28" s="19">
        <v>4352.26</v>
      </c>
      <c r="K28" s="19">
        <v>5266.23</v>
      </c>
      <c r="L28" s="19">
        <v>3133.63</v>
      </c>
      <c r="M28" s="19">
        <v>38589.24</v>
      </c>
      <c r="N28" s="19">
        <v>-25816.07</v>
      </c>
      <c r="O28" s="19">
        <v>12773.17</v>
      </c>
      <c r="P28" s="22">
        <v>3.1433439999999999</v>
      </c>
      <c r="Q28" s="19">
        <v>53193.37</v>
      </c>
      <c r="R28" s="19">
        <v>65966.539999999994</v>
      </c>
      <c r="S28" s="19">
        <f t="shared" si="0"/>
        <v>1978.9961999999998</v>
      </c>
      <c r="T28" s="19">
        <f t="shared" si="1"/>
        <v>67945.536199999988</v>
      </c>
      <c r="U28" s="19">
        <f t="shared" si="2"/>
        <v>13589.107239999998</v>
      </c>
      <c r="V28" s="19">
        <f t="shared" si="3"/>
        <v>81534.643439999985</v>
      </c>
      <c r="W28" s="24">
        <v>0.03</v>
      </c>
      <c r="X28" s="25">
        <v>0.2</v>
      </c>
    </row>
    <row r="29" spans="1:24" customFormat="1" ht="24" x14ac:dyDescent="0.2">
      <c r="A29" s="17" t="s">
        <v>87</v>
      </c>
      <c r="B29" s="18" t="s">
        <v>88</v>
      </c>
      <c r="C29" s="18" t="s">
        <v>89</v>
      </c>
      <c r="D29" s="19">
        <v>335299.25</v>
      </c>
      <c r="E29" s="19">
        <v>30503.58</v>
      </c>
      <c r="F29" s="19">
        <v>1330.32</v>
      </c>
      <c r="G29" s="20">
        <v>381.33</v>
      </c>
      <c r="H29" s="19">
        <v>33433.910000000003</v>
      </c>
      <c r="I29" s="19">
        <v>270031.44</v>
      </c>
      <c r="J29" s="19">
        <v>30884.91</v>
      </c>
      <c r="K29" s="19">
        <v>35624.57</v>
      </c>
      <c r="L29" s="19">
        <v>20736.23</v>
      </c>
      <c r="M29" s="19">
        <v>391660.05</v>
      </c>
      <c r="N29" s="19">
        <v>-303465.34999999998</v>
      </c>
      <c r="O29" s="19">
        <v>88194.7</v>
      </c>
      <c r="P29" s="22">
        <v>3.1433439999999999</v>
      </c>
      <c r="Q29" s="19">
        <v>492496.93</v>
      </c>
      <c r="R29" s="19">
        <v>580691.63</v>
      </c>
      <c r="S29" s="19">
        <f t="shared" si="0"/>
        <v>17420.748899999999</v>
      </c>
      <c r="T29" s="19">
        <f t="shared" si="1"/>
        <v>598112.37890000001</v>
      </c>
      <c r="U29" s="19">
        <f t="shared" si="2"/>
        <v>119622.47578000001</v>
      </c>
      <c r="V29" s="19">
        <f t="shared" si="3"/>
        <v>717734.85467999999</v>
      </c>
      <c r="W29" s="24">
        <v>0.03</v>
      </c>
      <c r="X29" s="25">
        <v>0.2</v>
      </c>
    </row>
    <row r="30" spans="1:24" customFormat="1" x14ac:dyDescent="0.2">
      <c r="A30" s="17" t="s">
        <v>90</v>
      </c>
      <c r="B30" s="18" t="s">
        <v>91</v>
      </c>
      <c r="C30" s="18" t="s">
        <v>92</v>
      </c>
      <c r="D30" s="19">
        <v>19422.080000000002</v>
      </c>
      <c r="E30" s="19">
        <v>3807.68</v>
      </c>
      <c r="F30" s="20">
        <v>241.65</v>
      </c>
      <c r="G30" s="20">
        <v>77.16</v>
      </c>
      <c r="H30" s="19">
        <v>3415.02</v>
      </c>
      <c r="I30" s="19">
        <v>11957.73</v>
      </c>
      <c r="J30" s="19">
        <v>3884.84</v>
      </c>
      <c r="K30" s="19">
        <v>3752.87</v>
      </c>
      <c r="L30" s="19">
        <v>1970.25</v>
      </c>
      <c r="M30" s="19">
        <v>25145.200000000001</v>
      </c>
      <c r="N30" s="19">
        <v>-15372.75</v>
      </c>
      <c r="O30" s="19">
        <v>9772.4500000000007</v>
      </c>
      <c r="P30" s="22">
        <v>3.1433439999999999</v>
      </c>
      <c r="Q30" s="19">
        <v>36318.47</v>
      </c>
      <c r="R30" s="19">
        <v>46090.92</v>
      </c>
      <c r="S30" s="19">
        <f t="shared" si="0"/>
        <v>1382.7275999999999</v>
      </c>
      <c r="T30" s="19">
        <f t="shared" si="1"/>
        <v>47473.647599999997</v>
      </c>
      <c r="U30" s="19">
        <f t="shared" si="2"/>
        <v>9494.729519999999</v>
      </c>
      <c r="V30" s="19">
        <f t="shared" si="3"/>
        <v>56968.377119999997</v>
      </c>
      <c r="W30" s="24">
        <v>0.03</v>
      </c>
      <c r="X30" s="25">
        <v>0.2</v>
      </c>
    </row>
    <row r="31" spans="1:24" customFormat="1" ht="24" x14ac:dyDescent="0.2">
      <c r="A31" s="17" t="s">
        <v>93</v>
      </c>
      <c r="B31" s="18" t="s">
        <v>94</v>
      </c>
      <c r="C31" s="18" t="s">
        <v>95</v>
      </c>
      <c r="D31" s="19">
        <v>505241.54</v>
      </c>
      <c r="E31" s="19">
        <v>32626.47</v>
      </c>
      <c r="F31" s="19">
        <v>58588.35</v>
      </c>
      <c r="G31" s="19">
        <v>7334.58</v>
      </c>
      <c r="H31" s="19">
        <v>414026.72</v>
      </c>
      <c r="I31" s="21"/>
      <c r="J31" s="19">
        <v>39961.050000000003</v>
      </c>
      <c r="K31" s="19">
        <v>41360.660000000003</v>
      </c>
      <c r="L31" s="19">
        <v>24200.11</v>
      </c>
      <c r="M31" s="19">
        <v>570802.31000000006</v>
      </c>
      <c r="N31" s="19">
        <v>-414026.72</v>
      </c>
      <c r="O31" s="19">
        <v>156775.59</v>
      </c>
      <c r="P31" s="22">
        <v>3.1433439999999999</v>
      </c>
      <c r="Q31" s="19">
        <v>750050.74</v>
      </c>
      <c r="R31" s="19">
        <v>906826.33</v>
      </c>
      <c r="S31" s="19">
        <f t="shared" si="0"/>
        <v>27204.789899999996</v>
      </c>
      <c r="T31" s="19">
        <f t="shared" si="1"/>
        <v>934031.11989999993</v>
      </c>
      <c r="U31" s="19">
        <f t="shared" si="2"/>
        <v>186806.22398000001</v>
      </c>
      <c r="V31" s="19">
        <f t="shared" si="3"/>
        <v>1120837.3438800001</v>
      </c>
      <c r="W31" s="24">
        <v>0.03</v>
      </c>
      <c r="X31" s="25">
        <v>0.2</v>
      </c>
    </row>
    <row r="32" spans="1:24" customFormat="1" x14ac:dyDescent="0.2">
      <c r="A32" s="17" t="s">
        <v>96</v>
      </c>
      <c r="B32" s="18" t="s">
        <v>97</v>
      </c>
      <c r="C32" s="18" t="s">
        <v>98</v>
      </c>
      <c r="D32" s="19">
        <v>77602734.719999999</v>
      </c>
      <c r="E32" s="19">
        <v>563023.93999999994</v>
      </c>
      <c r="F32" s="19">
        <v>254827.82</v>
      </c>
      <c r="G32" s="19">
        <v>47369.99</v>
      </c>
      <c r="H32" s="19">
        <v>76784882.959999993</v>
      </c>
      <c r="I32" s="21"/>
      <c r="J32" s="19">
        <v>610393.93000000005</v>
      </c>
      <c r="K32" s="19">
        <v>595794.79</v>
      </c>
      <c r="L32" s="19">
        <v>315145.27</v>
      </c>
      <c r="M32" s="19">
        <v>78513674.780000001</v>
      </c>
      <c r="N32" s="19">
        <v>-76784882.959999993</v>
      </c>
      <c r="O32" s="19">
        <v>1728791.82</v>
      </c>
      <c r="P32" s="22">
        <v>3.1433439999999999</v>
      </c>
      <c r="Q32" s="19">
        <v>80490278.530000001</v>
      </c>
      <c r="R32" s="19">
        <v>82219070.349999994</v>
      </c>
      <c r="S32" s="19">
        <f t="shared" si="0"/>
        <v>2466572.1105</v>
      </c>
      <c r="T32" s="19">
        <f t="shared" si="1"/>
        <v>84685642.460499987</v>
      </c>
      <c r="U32" s="19">
        <f t="shared" si="2"/>
        <v>16937128.492099997</v>
      </c>
      <c r="V32" s="19">
        <f t="shared" si="3"/>
        <v>101622770.95259999</v>
      </c>
      <c r="W32" s="24">
        <v>0.03</v>
      </c>
      <c r="X32" s="25">
        <v>0.2</v>
      </c>
    </row>
    <row r="33" spans="1:24" customFormat="1" x14ac:dyDescent="0.2">
      <c r="A33" s="17" t="s">
        <v>99</v>
      </c>
      <c r="B33" s="18" t="s">
        <v>100</v>
      </c>
      <c r="C33" s="18" t="s">
        <v>101</v>
      </c>
      <c r="D33" s="19">
        <v>16881151.809999999</v>
      </c>
      <c r="E33" s="19">
        <v>504042.76</v>
      </c>
      <c r="F33" s="19">
        <v>283702.51</v>
      </c>
      <c r="G33" s="19">
        <v>38735.82</v>
      </c>
      <c r="H33" s="19">
        <v>16093406.539999999</v>
      </c>
      <c r="I33" s="21"/>
      <c r="J33" s="19">
        <v>542778.57999999996</v>
      </c>
      <c r="K33" s="19">
        <v>531887.34</v>
      </c>
      <c r="L33" s="19">
        <v>277441.8</v>
      </c>
      <c r="M33" s="19">
        <v>17690480.949999999</v>
      </c>
      <c r="N33" s="19">
        <v>-16093406.539999999</v>
      </c>
      <c r="O33" s="19">
        <v>1597074.41</v>
      </c>
      <c r="P33" s="22">
        <v>3.1433439999999999</v>
      </c>
      <c r="Q33" s="19">
        <v>19516486.390000001</v>
      </c>
      <c r="R33" s="19">
        <v>21113560.800000001</v>
      </c>
      <c r="S33" s="19">
        <f t="shared" si="0"/>
        <v>633406.82400000002</v>
      </c>
      <c r="T33" s="19">
        <f t="shared" si="1"/>
        <v>21746967.624000002</v>
      </c>
      <c r="U33" s="19">
        <f t="shared" si="2"/>
        <v>4349393.5248000007</v>
      </c>
      <c r="V33" s="19">
        <f t="shared" si="3"/>
        <v>26096361.148800001</v>
      </c>
      <c r="W33" s="24">
        <v>0.03</v>
      </c>
      <c r="X33" s="25">
        <v>0.2</v>
      </c>
    </row>
    <row r="34" spans="1:24" customFormat="1" x14ac:dyDescent="0.2">
      <c r="A34" s="17" t="s">
        <v>102</v>
      </c>
      <c r="B34" s="18" t="s">
        <v>103</v>
      </c>
      <c r="C34" s="18" t="s">
        <v>104</v>
      </c>
      <c r="D34" s="19">
        <v>19800464.579999998</v>
      </c>
      <c r="E34" s="19">
        <v>465327.25</v>
      </c>
      <c r="F34" s="19">
        <v>538494.71999999997</v>
      </c>
      <c r="G34" s="19">
        <v>154166.06</v>
      </c>
      <c r="H34" s="19">
        <v>18796642.609999999</v>
      </c>
      <c r="I34" s="21"/>
      <c r="J34" s="19">
        <v>619493.31000000006</v>
      </c>
      <c r="K34" s="19">
        <v>622263.64</v>
      </c>
      <c r="L34" s="19">
        <v>347794.37</v>
      </c>
      <c r="M34" s="19">
        <v>20770522.59</v>
      </c>
      <c r="N34" s="19">
        <v>-18796642.609999999</v>
      </c>
      <c r="O34" s="19">
        <v>1973879.98</v>
      </c>
      <c r="P34" s="22">
        <v>3.1433439999999999</v>
      </c>
      <c r="Q34" s="19">
        <v>23027346.420000002</v>
      </c>
      <c r="R34" s="19">
        <v>25001226.399999999</v>
      </c>
      <c r="S34" s="19">
        <f t="shared" si="0"/>
        <v>750036.7919999999</v>
      </c>
      <c r="T34" s="19">
        <f t="shared" si="1"/>
        <v>25751263.191999998</v>
      </c>
      <c r="U34" s="19">
        <f t="shared" si="2"/>
        <v>5150252.6383999996</v>
      </c>
      <c r="V34" s="19">
        <f t="shared" si="3"/>
        <v>30901515.830399998</v>
      </c>
      <c r="W34" s="24">
        <v>0.03</v>
      </c>
      <c r="X34" s="25">
        <v>0.2</v>
      </c>
    </row>
    <row r="35" spans="1:24" customFormat="1" ht="24" x14ac:dyDescent="0.2">
      <c r="A35" s="17" t="s">
        <v>105</v>
      </c>
      <c r="B35" s="18" t="s">
        <v>106</v>
      </c>
      <c r="C35" s="18" t="s">
        <v>107</v>
      </c>
      <c r="D35" s="19">
        <v>5199854.66</v>
      </c>
      <c r="E35" s="19">
        <v>116423.09</v>
      </c>
      <c r="F35" s="19">
        <v>510951.06</v>
      </c>
      <c r="G35" s="19">
        <v>32356.48</v>
      </c>
      <c r="H35" s="19">
        <v>4572480.51</v>
      </c>
      <c r="I35" s="21"/>
      <c r="J35" s="19">
        <v>148779.57</v>
      </c>
      <c r="K35" s="19">
        <v>156225.04999999999</v>
      </c>
      <c r="L35" s="19">
        <v>89919.02</v>
      </c>
      <c r="M35" s="19">
        <v>5445998.7300000004</v>
      </c>
      <c r="N35" s="19">
        <v>-4572480.51</v>
      </c>
      <c r="O35" s="19">
        <v>873518.22</v>
      </c>
      <c r="P35" s="22">
        <v>3.1433439999999999</v>
      </c>
      <c r="Q35" s="19">
        <v>6444730.5499999998</v>
      </c>
      <c r="R35" s="19">
        <v>7318248.7699999996</v>
      </c>
      <c r="S35" s="19">
        <f t="shared" si="0"/>
        <v>219547.46309999996</v>
      </c>
      <c r="T35" s="19">
        <f t="shared" si="1"/>
        <v>7537796.2330999998</v>
      </c>
      <c r="U35" s="19">
        <f t="shared" si="2"/>
        <v>1507559.2466200001</v>
      </c>
      <c r="V35" s="19">
        <f t="shared" si="3"/>
        <v>9045355.4797200002</v>
      </c>
      <c r="W35" s="24">
        <v>0.03</v>
      </c>
      <c r="X35" s="25">
        <v>0.2</v>
      </c>
    </row>
    <row r="36" spans="1:24" customFormat="1" x14ac:dyDescent="0.2">
      <c r="A36" s="17" t="s">
        <v>108</v>
      </c>
      <c r="B36" s="18" t="s">
        <v>109</v>
      </c>
      <c r="C36" s="18" t="s">
        <v>110</v>
      </c>
      <c r="D36" s="19">
        <v>6934585.4500000002</v>
      </c>
      <c r="E36" s="19">
        <v>335555.02</v>
      </c>
      <c r="F36" s="19">
        <v>378507.82</v>
      </c>
      <c r="G36" s="19">
        <v>97035.73</v>
      </c>
      <c r="H36" s="19">
        <v>6220522.6100000003</v>
      </c>
      <c r="I36" s="21"/>
      <c r="J36" s="19">
        <v>432590.75</v>
      </c>
      <c r="K36" s="19">
        <v>449408.22</v>
      </c>
      <c r="L36" s="19">
        <v>262294.28000000003</v>
      </c>
      <c r="M36" s="19">
        <v>7646287.9500000002</v>
      </c>
      <c r="N36" s="19">
        <v>-6220522.6100000003</v>
      </c>
      <c r="O36" s="19">
        <v>1425765.34</v>
      </c>
      <c r="P36" s="22">
        <v>3.1433439999999999</v>
      </c>
      <c r="Q36" s="19">
        <v>9276428.1999999993</v>
      </c>
      <c r="R36" s="19">
        <v>10702193.539999999</v>
      </c>
      <c r="S36" s="19">
        <f t="shared" si="0"/>
        <v>321065.80619999993</v>
      </c>
      <c r="T36" s="19">
        <f t="shared" si="1"/>
        <v>11023259.346199999</v>
      </c>
      <c r="U36" s="19">
        <f t="shared" si="2"/>
        <v>2204651.8692399999</v>
      </c>
      <c r="V36" s="19">
        <f t="shared" si="3"/>
        <v>13227911.215439998</v>
      </c>
      <c r="W36" s="24">
        <v>0.03</v>
      </c>
      <c r="X36" s="25">
        <v>0.2</v>
      </c>
    </row>
    <row r="37" spans="1:24" customFormat="1" x14ac:dyDescent="0.2">
      <c r="A37" s="17" t="s">
        <v>111</v>
      </c>
      <c r="B37" s="18" t="s">
        <v>112</v>
      </c>
      <c r="C37" s="18" t="s">
        <v>113</v>
      </c>
      <c r="D37" s="19">
        <v>2462170.42</v>
      </c>
      <c r="E37" s="19">
        <v>272670.92</v>
      </c>
      <c r="F37" s="19">
        <v>200664.58</v>
      </c>
      <c r="G37" s="19">
        <v>32091.25</v>
      </c>
      <c r="H37" s="19">
        <v>1171004</v>
      </c>
      <c r="I37" s="19">
        <v>817830.92</v>
      </c>
      <c r="J37" s="19">
        <v>304762.17</v>
      </c>
      <c r="K37" s="19">
        <v>288423.62</v>
      </c>
      <c r="L37" s="19">
        <v>150232.48000000001</v>
      </c>
      <c r="M37" s="19">
        <v>2900826.52</v>
      </c>
      <c r="N37" s="19">
        <v>-1988834.92</v>
      </c>
      <c r="O37" s="19">
        <v>911991.6</v>
      </c>
      <c r="P37" s="22">
        <v>3.1433439999999999</v>
      </c>
      <c r="Q37" s="19">
        <v>3943546.64</v>
      </c>
      <c r="R37" s="19">
        <v>4855538.24</v>
      </c>
      <c r="S37" s="19">
        <f t="shared" si="0"/>
        <v>145666.14720000001</v>
      </c>
      <c r="T37" s="19">
        <f t="shared" si="1"/>
        <v>5001204.3871999998</v>
      </c>
      <c r="U37" s="19">
        <f t="shared" si="2"/>
        <v>1000240.87744</v>
      </c>
      <c r="V37" s="19">
        <f t="shared" si="3"/>
        <v>6001445.2646399997</v>
      </c>
      <c r="W37" s="24">
        <v>0.03</v>
      </c>
      <c r="X37" s="25">
        <v>0.2</v>
      </c>
    </row>
    <row r="38" spans="1:24" customFormat="1" x14ac:dyDescent="0.2">
      <c r="A38" s="17" t="s">
        <v>114</v>
      </c>
      <c r="B38" s="18" t="s">
        <v>115</v>
      </c>
      <c r="C38" s="18" t="s">
        <v>116</v>
      </c>
      <c r="D38" s="19">
        <v>5088541.5599999996</v>
      </c>
      <c r="E38" s="19">
        <v>139187.39000000001</v>
      </c>
      <c r="F38" s="19">
        <v>14581.46</v>
      </c>
      <c r="G38" s="19">
        <v>4123.51</v>
      </c>
      <c r="H38" s="19">
        <v>736977.17</v>
      </c>
      <c r="I38" s="19">
        <v>4197795.54</v>
      </c>
      <c r="J38" s="19">
        <v>143310.9</v>
      </c>
      <c r="K38" s="19">
        <v>134945.06</v>
      </c>
      <c r="L38" s="19">
        <v>68912.87</v>
      </c>
      <c r="M38" s="19">
        <v>5292399.49</v>
      </c>
      <c r="N38" s="19">
        <v>-4934772.71</v>
      </c>
      <c r="O38" s="19">
        <v>357626.78</v>
      </c>
      <c r="P38" s="22">
        <v>3.1433439999999999</v>
      </c>
      <c r="Q38" s="19">
        <v>5701289.9199999999</v>
      </c>
      <c r="R38" s="19">
        <v>6058916.7000000002</v>
      </c>
      <c r="S38" s="19">
        <f t="shared" si="0"/>
        <v>181767.50099999999</v>
      </c>
      <c r="T38" s="19">
        <f t="shared" si="1"/>
        <v>6240684.2010000004</v>
      </c>
      <c r="U38" s="19">
        <f t="shared" si="2"/>
        <v>1248136.8402000002</v>
      </c>
      <c r="V38" s="19">
        <f t="shared" si="3"/>
        <v>7488821.0412000008</v>
      </c>
      <c r="W38" s="24">
        <v>0.03</v>
      </c>
      <c r="X38" s="25">
        <v>0.2</v>
      </c>
    </row>
    <row r="39" spans="1:24" customFormat="1" ht="24" x14ac:dyDescent="0.2">
      <c r="A39" s="17" t="s">
        <v>117</v>
      </c>
      <c r="B39" s="18" t="s">
        <v>118</v>
      </c>
      <c r="C39" s="18" t="s">
        <v>119</v>
      </c>
      <c r="D39" s="19">
        <v>21490781.98</v>
      </c>
      <c r="E39" s="19">
        <v>120209.98</v>
      </c>
      <c r="F39" s="19">
        <v>48917.75</v>
      </c>
      <c r="G39" s="19">
        <v>6967.63</v>
      </c>
      <c r="H39" s="19">
        <v>140019.75</v>
      </c>
      <c r="I39" s="19">
        <v>21181634.5</v>
      </c>
      <c r="J39" s="19">
        <v>127177.61</v>
      </c>
      <c r="K39" s="19">
        <v>120971.27</v>
      </c>
      <c r="L39" s="19">
        <v>62308.160000000003</v>
      </c>
      <c r="M39" s="19">
        <v>21674061.41</v>
      </c>
      <c r="N39" s="19">
        <v>-21321654.25</v>
      </c>
      <c r="O39" s="19">
        <v>352407.16</v>
      </c>
      <c r="P39" s="22">
        <v>3.1433439999999999</v>
      </c>
      <c r="Q39" s="19">
        <v>22076984.02</v>
      </c>
      <c r="R39" s="19">
        <v>22429391.18</v>
      </c>
      <c r="S39" s="19">
        <f t="shared" si="0"/>
        <v>672881.73540000001</v>
      </c>
      <c r="T39" s="19">
        <f t="shared" si="1"/>
        <v>23102272.915399998</v>
      </c>
      <c r="U39" s="19">
        <f t="shared" si="2"/>
        <v>4620454.5830800002</v>
      </c>
      <c r="V39" s="19">
        <f t="shared" si="3"/>
        <v>27722727.49848</v>
      </c>
      <c r="W39" s="24">
        <v>0.03</v>
      </c>
      <c r="X39" s="25">
        <v>0.2</v>
      </c>
    </row>
    <row r="40" spans="1:24" customFormat="1" ht="24" x14ac:dyDescent="0.2">
      <c r="A40" s="17" t="s">
        <v>120</v>
      </c>
      <c r="B40" s="18" t="s">
        <v>121</v>
      </c>
      <c r="C40" s="18" t="s">
        <v>122</v>
      </c>
      <c r="D40" s="19">
        <v>10685804.619999999</v>
      </c>
      <c r="E40" s="19">
        <v>102811.24</v>
      </c>
      <c r="F40" s="19">
        <v>109994.72</v>
      </c>
      <c r="G40" s="19">
        <v>47136.45</v>
      </c>
      <c r="H40" s="19">
        <v>10472998.66</v>
      </c>
      <c r="I40" s="21"/>
      <c r="J40" s="19">
        <v>149947.69</v>
      </c>
      <c r="K40" s="19">
        <v>170764.17</v>
      </c>
      <c r="L40" s="19">
        <v>101126.84</v>
      </c>
      <c r="M40" s="19">
        <v>10957695.630000001</v>
      </c>
      <c r="N40" s="19">
        <v>-10472998.66</v>
      </c>
      <c r="O40" s="19">
        <v>484696.97</v>
      </c>
      <c r="P40" s="22">
        <v>3.1433439999999999</v>
      </c>
      <c r="Q40" s="19">
        <v>11511871</v>
      </c>
      <c r="R40" s="19">
        <v>11996567.970000001</v>
      </c>
      <c r="S40" s="19">
        <f t="shared" si="0"/>
        <v>359897.03909999999</v>
      </c>
      <c r="T40" s="19">
        <f t="shared" si="1"/>
        <v>12356465.009100001</v>
      </c>
      <c r="U40" s="19">
        <f t="shared" si="2"/>
        <v>2471293.0018200004</v>
      </c>
      <c r="V40" s="19">
        <f t="shared" si="3"/>
        <v>14827758.010920001</v>
      </c>
      <c r="W40" s="24">
        <v>0.03</v>
      </c>
      <c r="X40" s="25">
        <v>0.2</v>
      </c>
    </row>
    <row r="41" spans="1:24" customFormat="1" ht="24" x14ac:dyDescent="0.2">
      <c r="A41" s="17" t="s">
        <v>123</v>
      </c>
      <c r="B41" s="18" t="s">
        <v>124</v>
      </c>
      <c r="C41" s="18" t="s">
        <v>125</v>
      </c>
      <c r="D41" s="19">
        <v>15318098.699999999</v>
      </c>
      <c r="E41" s="19">
        <v>2397195.08</v>
      </c>
      <c r="F41" s="21"/>
      <c r="G41" s="21"/>
      <c r="H41" s="21"/>
      <c r="I41" s="19">
        <v>12920903.619999999</v>
      </c>
      <c r="J41" s="19">
        <v>2397195.08</v>
      </c>
      <c r="K41" s="19">
        <v>2157475.5699999998</v>
      </c>
      <c r="L41" s="19">
        <v>1102709.74</v>
      </c>
      <c r="M41" s="19">
        <v>18578284.010000002</v>
      </c>
      <c r="N41" s="19">
        <v>-12920903.619999999</v>
      </c>
      <c r="O41" s="19">
        <v>5657380.3899999997</v>
      </c>
      <c r="P41" s="22">
        <v>3.1433439999999999</v>
      </c>
      <c r="Q41" s="19">
        <v>25046615.93</v>
      </c>
      <c r="R41" s="19">
        <v>30703996.32</v>
      </c>
      <c r="S41" s="19">
        <f t="shared" si="0"/>
        <v>921119.88959999999</v>
      </c>
      <c r="T41" s="19">
        <f t="shared" si="1"/>
        <v>31625116.209600002</v>
      </c>
      <c r="U41" s="19">
        <f t="shared" si="2"/>
        <v>6325023.2419200009</v>
      </c>
      <c r="V41" s="19">
        <f t="shared" si="3"/>
        <v>37950139.451520003</v>
      </c>
      <c r="W41" s="24">
        <v>0.03</v>
      </c>
      <c r="X41" s="25">
        <v>0.2</v>
      </c>
    </row>
    <row r="42" spans="1:24" customFormat="1" ht="24" x14ac:dyDescent="0.2">
      <c r="A42" s="17" t="s">
        <v>126</v>
      </c>
      <c r="B42" s="18" t="s">
        <v>127</v>
      </c>
      <c r="C42" s="18" t="s">
        <v>128</v>
      </c>
      <c r="D42" s="19">
        <v>327463.24</v>
      </c>
      <c r="E42" s="19">
        <v>80267.72</v>
      </c>
      <c r="F42" s="19">
        <v>96928.35</v>
      </c>
      <c r="G42" s="19">
        <v>7935.92</v>
      </c>
      <c r="H42" s="19">
        <v>150267.17000000001</v>
      </c>
      <c r="I42" s="21"/>
      <c r="J42" s="19">
        <v>88203.64</v>
      </c>
      <c r="K42" s="19">
        <v>96561.32</v>
      </c>
      <c r="L42" s="19">
        <v>71215.75</v>
      </c>
      <c r="M42" s="19">
        <v>495240.31</v>
      </c>
      <c r="N42" s="19">
        <v>-150267.17000000001</v>
      </c>
      <c r="O42" s="19">
        <v>344973.14</v>
      </c>
      <c r="P42" s="22">
        <v>3.1433439999999999</v>
      </c>
      <c r="Q42" s="19">
        <v>889663.28</v>
      </c>
      <c r="R42" s="19">
        <v>1234636.42</v>
      </c>
      <c r="S42" s="19">
        <f t="shared" si="0"/>
        <v>37039.092599999996</v>
      </c>
      <c r="T42" s="19">
        <f t="shared" si="1"/>
        <v>1271675.5126</v>
      </c>
      <c r="U42" s="19">
        <f t="shared" si="2"/>
        <v>254335.10252000001</v>
      </c>
      <c r="V42" s="19">
        <f t="shared" si="3"/>
        <v>1526010.61512</v>
      </c>
      <c r="W42" s="24">
        <v>0.03</v>
      </c>
      <c r="X42" s="25">
        <v>0.2</v>
      </c>
    </row>
    <row r="43" spans="1:24" customFormat="1" ht="48" x14ac:dyDescent="0.2">
      <c r="A43" s="17" t="s">
        <v>129</v>
      </c>
      <c r="B43" s="18" t="s">
        <v>130</v>
      </c>
      <c r="C43" s="18" t="s">
        <v>131</v>
      </c>
      <c r="D43" s="19">
        <v>1094472.07</v>
      </c>
      <c r="E43" s="19">
        <v>215770.31</v>
      </c>
      <c r="F43" s="19">
        <v>495079.78</v>
      </c>
      <c r="G43" s="19">
        <v>22687.279999999999</v>
      </c>
      <c r="H43" s="19">
        <v>383621.98</v>
      </c>
      <c r="I43" s="21"/>
      <c r="J43" s="19">
        <v>238457.59</v>
      </c>
      <c r="K43" s="19">
        <v>261472.14</v>
      </c>
      <c r="L43" s="19">
        <v>193060.69</v>
      </c>
      <c r="M43" s="19">
        <v>1549004.9</v>
      </c>
      <c r="N43" s="19">
        <v>-383621.98</v>
      </c>
      <c r="O43" s="19">
        <v>1165382.92</v>
      </c>
      <c r="P43" s="22">
        <v>3.1433439999999999</v>
      </c>
      <c r="Q43" s="19">
        <v>2881438.47</v>
      </c>
      <c r="R43" s="19">
        <v>4046821.39</v>
      </c>
      <c r="S43" s="19">
        <f t="shared" si="0"/>
        <v>121404.64169999999</v>
      </c>
      <c r="T43" s="19">
        <f t="shared" si="1"/>
        <v>4168226.0317000002</v>
      </c>
      <c r="U43" s="19">
        <f t="shared" si="2"/>
        <v>833645.20634000003</v>
      </c>
      <c r="V43" s="19">
        <f t="shared" si="3"/>
        <v>5001871.2380400002</v>
      </c>
      <c r="W43" s="24">
        <v>0.03</v>
      </c>
      <c r="X43" s="25">
        <v>0.2</v>
      </c>
    </row>
    <row r="44" spans="1:24" customFormat="1" ht="36" x14ac:dyDescent="0.2">
      <c r="A44" s="17" t="s">
        <v>132</v>
      </c>
      <c r="B44" s="18" t="s">
        <v>133</v>
      </c>
      <c r="C44" s="18" t="s">
        <v>134</v>
      </c>
      <c r="D44" s="19">
        <v>3620532.6</v>
      </c>
      <c r="E44" s="19">
        <v>423819.83</v>
      </c>
      <c r="F44" s="19">
        <v>646380.1</v>
      </c>
      <c r="G44" s="19">
        <v>84625.08</v>
      </c>
      <c r="H44" s="19">
        <v>2550332.67</v>
      </c>
      <c r="I44" s="21"/>
      <c r="J44" s="19">
        <v>508444.91</v>
      </c>
      <c r="K44" s="19">
        <v>562170.5</v>
      </c>
      <c r="L44" s="19">
        <v>413690.45</v>
      </c>
      <c r="M44" s="19">
        <v>4596393.55</v>
      </c>
      <c r="N44" s="19">
        <v>-2550332.67</v>
      </c>
      <c r="O44" s="19">
        <v>2046060.88</v>
      </c>
      <c r="P44" s="22">
        <v>3.1433439999999999</v>
      </c>
      <c r="Q44" s="19">
        <v>6935744.9800000004</v>
      </c>
      <c r="R44" s="19">
        <v>8981805.8599999994</v>
      </c>
      <c r="S44" s="19">
        <f t="shared" si="0"/>
        <v>269454.17579999997</v>
      </c>
      <c r="T44" s="19">
        <f t="shared" si="1"/>
        <v>9251260.0357999988</v>
      </c>
      <c r="U44" s="19">
        <f t="shared" si="2"/>
        <v>1850252.0071599998</v>
      </c>
      <c r="V44" s="19">
        <f t="shared" si="3"/>
        <v>11101512.042959999</v>
      </c>
      <c r="W44" s="24">
        <v>0.03</v>
      </c>
      <c r="X44" s="25">
        <v>0.2</v>
      </c>
    </row>
    <row r="45" spans="1:24" customFormat="1" ht="24" x14ac:dyDescent="0.2">
      <c r="A45" s="17" t="s">
        <v>135</v>
      </c>
      <c r="B45" s="18" t="s">
        <v>136</v>
      </c>
      <c r="C45" s="18" t="s">
        <v>137</v>
      </c>
      <c r="D45" s="19">
        <v>66855.990000000005</v>
      </c>
      <c r="E45" s="19">
        <v>66855.990000000005</v>
      </c>
      <c r="F45" s="21"/>
      <c r="G45" s="21"/>
      <c r="H45" s="21"/>
      <c r="I45" s="21"/>
      <c r="J45" s="19">
        <v>66855.990000000005</v>
      </c>
      <c r="K45" s="19">
        <v>49473.43</v>
      </c>
      <c r="L45" s="19">
        <v>24068.16</v>
      </c>
      <c r="M45" s="19">
        <v>140397.57999999999</v>
      </c>
      <c r="N45" s="21"/>
      <c r="O45" s="19">
        <v>140397.57999999999</v>
      </c>
      <c r="P45" s="22">
        <v>3.1433439999999999</v>
      </c>
      <c r="Q45" s="19">
        <v>300920.31</v>
      </c>
      <c r="R45" s="19">
        <v>441317.89</v>
      </c>
      <c r="S45" s="19">
        <f t="shared" si="0"/>
        <v>13239.536700000001</v>
      </c>
      <c r="T45" s="19">
        <f t="shared" si="1"/>
        <v>454557.42670000001</v>
      </c>
      <c r="U45" s="19">
        <f t="shared" si="2"/>
        <v>90911.485340000014</v>
      </c>
      <c r="V45" s="19">
        <f t="shared" si="3"/>
        <v>545468.91204000008</v>
      </c>
      <c r="W45" s="24">
        <v>0.03</v>
      </c>
      <c r="X45" s="25">
        <v>0.2</v>
      </c>
    </row>
    <row r="46" spans="1:24" customFormat="1" ht="24" x14ac:dyDescent="0.2">
      <c r="A46" s="17" t="s">
        <v>138</v>
      </c>
      <c r="B46" s="18" t="s">
        <v>139</v>
      </c>
      <c r="C46" s="18" t="s">
        <v>140</v>
      </c>
      <c r="D46" s="19">
        <v>58554.3</v>
      </c>
      <c r="E46" s="19">
        <v>58554.3</v>
      </c>
      <c r="F46" s="21"/>
      <c r="G46" s="21"/>
      <c r="H46" s="21"/>
      <c r="I46" s="21"/>
      <c r="J46" s="19">
        <v>58554.3</v>
      </c>
      <c r="K46" s="19">
        <v>43330.18</v>
      </c>
      <c r="L46" s="19">
        <v>21079.55</v>
      </c>
      <c r="M46" s="19">
        <v>122964.03</v>
      </c>
      <c r="N46" s="21"/>
      <c r="O46" s="19">
        <v>122964.03</v>
      </c>
      <c r="P46" s="22">
        <v>3.1433439999999999</v>
      </c>
      <c r="Q46" s="19">
        <v>263554.21999999997</v>
      </c>
      <c r="R46" s="19">
        <v>386518.25</v>
      </c>
      <c r="S46" s="19">
        <f t="shared" si="0"/>
        <v>11595.547499999999</v>
      </c>
      <c r="T46" s="19">
        <f t="shared" si="1"/>
        <v>398113.79749999999</v>
      </c>
      <c r="U46" s="19">
        <f t="shared" si="2"/>
        <v>79622.7595</v>
      </c>
      <c r="V46" s="19">
        <f t="shared" si="3"/>
        <v>477736.55699999997</v>
      </c>
      <c r="W46" s="24">
        <v>0.03</v>
      </c>
      <c r="X46" s="25">
        <v>0.2</v>
      </c>
    </row>
    <row r="47" spans="1:24" customFormat="1" ht="24" x14ac:dyDescent="0.2">
      <c r="A47" s="17" t="s">
        <v>141</v>
      </c>
      <c r="B47" s="18" t="s">
        <v>142</v>
      </c>
      <c r="C47" s="18" t="s">
        <v>143</v>
      </c>
      <c r="D47" s="19">
        <v>81620.23</v>
      </c>
      <c r="E47" s="19">
        <v>81620.23</v>
      </c>
      <c r="F47" s="21"/>
      <c r="G47" s="21"/>
      <c r="H47" s="21"/>
      <c r="I47" s="21"/>
      <c r="J47" s="19">
        <v>81620.23</v>
      </c>
      <c r="K47" s="19">
        <v>60398.97</v>
      </c>
      <c r="L47" s="19">
        <v>29383.279999999999</v>
      </c>
      <c r="M47" s="19">
        <v>171402.48</v>
      </c>
      <c r="N47" s="21"/>
      <c r="O47" s="19">
        <v>171402.48</v>
      </c>
      <c r="P47" s="22">
        <v>3.1433439999999999</v>
      </c>
      <c r="Q47" s="19">
        <v>367374.48</v>
      </c>
      <c r="R47" s="19">
        <v>538776.96</v>
      </c>
      <c r="S47" s="19">
        <f t="shared" si="0"/>
        <v>16163.308799999999</v>
      </c>
      <c r="T47" s="19">
        <f>R47+S47+18.84/1.2</f>
        <v>554955.96879999992</v>
      </c>
      <c r="U47" s="19">
        <f t="shared" si="2"/>
        <v>110991.19375999999</v>
      </c>
      <c r="V47" s="19">
        <f t="shared" si="3"/>
        <v>665947.16255999985</v>
      </c>
      <c r="W47" s="24">
        <v>0.03</v>
      </c>
      <c r="X47" s="25">
        <v>0.2</v>
      </c>
    </row>
    <row r="48" spans="1:24" customFormat="1" x14ac:dyDescent="0.2">
      <c r="A48" s="7"/>
      <c r="B48" s="8"/>
      <c r="C48" s="9" t="s">
        <v>144</v>
      </c>
      <c r="D48" s="10">
        <v>423307145.38999999</v>
      </c>
      <c r="E48" s="10">
        <v>24516759.960000001</v>
      </c>
      <c r="F48" s="10">
        <v>38029338.75</v>
      </c>
      <c r="G48" s="10">
        <v>4989240.0199999996</v>
      </c>
      <c r="H48" s="11">
        <v>319415077.64999998</v>
      </c>
      <c r="I48" s="11">
        <v>41345969.030000001</v>
      </c>
      <c r="J48" s="10">
        <v>29505999.98</v>
      </c>
      <c r="K48" s="10">
        <v>33401144.309999999</v>
      </c>
      <c r="L48" s="10">
        <v>20911597.620000001</v>
      </c>
      <c r="M48" s="10">
        <v>477619887.31999999</v>
      </c>
      <c r="N48" s="11">
        <v>-360761046.68000001</v>
      </c>
      <c r="O48" s="10">
        <f>SUM(O6:O47)</f>
        <v>116858840.64</v>
      </c>
      <c r="P48" s="10"/>
      <c r="Q48" s="10">
        <f t="shared" ref="Q48:V48" si="4">SUM(Q6:Q47)</f>
        <v>611229741.60000002</v>
      </c>
      <c r="R48" s="15">
        <f t="shared" si="4"/>
        <v>728088582.23999989</v>
      </c>
      <c r="S48" s="10">
        <f t="shared" si="4"/>
        <v>21842657.467199996</v>
      </c>
      <c r="T48" s="10">
        <f t="shared" si="4"/>
        <v>749931255.40719986</v>
      </c>
      <c r="U48" s="10">
        <f t="shared" si="4"/>
        <v>149986251.08143997</v>
      </c>
      <c r="V48" s="10">
        <f t="shared" si="4"/>
        <v>899917506.48864007</v>
      </c>
      <c r="W48" s="23"/>
      <c r="X48" s="23"/>
    </row>
  </sheetData>
  <mergeCells count="20">
    <mergeCell ref="A1:R1"/>
    <mergeCell ref="A3:A5"/>
    <mergeCell ref="B3:B5"/>
    <mergeCell ref="C3:C5"/>
    <mergeCell ref="D3:I3"/>
    <mergeCell ref="J3:J5"/>
    <mergeCell ref="S3:S5"/>
    <mergeCell ref="T3:T5"/>
    <mergeCell ref="U3:U5"/>
    <mergeCell ref="V3:V5"/>
    <mergeCell ref="D4:D5"/>
    <mergeCell ref="E4:H4"/>
    <mergeCell ref="I4:I5"/>
    <mergeCell ref="K3:K5"/>
    <mergeCell ref="L3:L5"/>
    <mergeCell ref="M3:M5"/>
    <mergeCell ref="N3:N5"/>
    <mergeCell ref="O3:O5"/>
    <mergeCell ref="Q3:Q5"/>
    <mergeCell ref="R3:R5"/>
  </mergeCells>
  <pageMargins left="0.31496062874794001" right="0.31496062874794001" top="0.78740155696868896" bottom="0.31496062874794001" header="0.19685038924217199" footer="0.19685038924217199"/>
  <pageSetup paperSize="9" scale="38" fitToHeight="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 затрат_3.144 - Сводка за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2023-02-02T08:45:30Z</cp:lastPrinted>
  <dcterms:created xsi:type="dcterms:W3CDTF">2002-08-29T05:21:43Z</dcterms:created>
  <dcterms:modified xsi:type="dcterms:W3CDTF">2025-08-26T12:52:41Z</dcterms:modified>
</cp:coreProperties>
</file>