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!обоснование КП\"/>
    </mc:Choice>
  </mc:AlternateContent>
  <xr:revisionPtr revIDLastSave="0" documentId="13_ncr:1_{0F1D09CE-0DB4-4A46-9678-773C9B08F6BA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анализ" sheetId="6" r:id="rId1"/>
    <sheet name="КП по коммерции" sheetId="3" r:id="rId2"/>
    <sheet name="КП по нашим ЛСР (с Кдог)" sheetId="4" r:id="rId3"/>
    <sheet name="КП по ЛСР Заказчика" sheetId="5" r:id="rId4"/>
  </sheets>
  <definedNames>
    <definedName name="_xlnm.Print_Area" localSheetId="0">анализ!$A$1:$E$16</definedName>
    <definedName name="_xlnm.Print_Area" localSheetId="1">'КП по коммерции'!$A$1:$E$75</definedName>
    <definedName name="_xlnm.Print_Area" localSheetId="3">'КП по ЛСР Заказчика'!$A$1:$E$75</definedName>
    <definedName name="_xlnm.Print_Area" localSheetId="2">'КП по нашим ЛСР (с Кдог)'!$A$1:$E$75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4" l="1"/>
  <c r="D14" i="4"/>
  <c r="D13" i="4"/>
  <c r="E13" i="4" s="1"/>
  <c r="J16" i="4" a="1"/>
  <c r="J16" i="4" s="1"/>
  <c r="J17" i="4"/>
  <c r="J18" i="4" s="1"/>
  <c r="H9" i="6"/>
  <c r="F7" i="6"/>
  <c r="F6" i="6"/>
  <c r="G6" i="6" s="1"/>
  <c r="E9" i="6"/>
  <c r="D9" i="6"/>
  <c r="E14" i="5"/>
  <c r="E13" i="5"/>
  <c r="D14" i="5"/>
  <c r="D13" i="5"/>
  <c r="D19" i="3"/>
  <c r="C18" i="3"/>
  <c r="F20" i="4"/>
  <c r="D17" i="3"/>
  <c r="F19" i="4"/>
  <c r="F18" i="4"/>
  <c r="F17" i="4"/>
  <c r="E14" i="4" l="1"/>
  <c r="E16" i="4" s="1"/>
  <c r="D17" i="4" s="1"/>
  <c r="D18" i="4" s="1"/>
  <c r="I9" i="6"/>
  <c r="H10" i="6" s="1"/>
  <c r="F9" i="6"/>
  <c r="D10" i="6"/>
  <c r="G7" i="6"/>
  <c r="G9" i="6" s="1"/>
  <c r="F10" i="6" s="1"/>
  <c r="C11" i="6"/>
  <c r="D12" i="6" s="1"/>
  <c r="D16" i="5"/>
  <c r="E16" i="5"/>
  <c r="G17" i="4" l="1"/>
  <c r="D19" i="4"/>
  <c r="D20" i="4" s="1"/>
  <c r="H11" i="6"/>
  <c r="H12" i="6" s="1"/>
  <c r="H13" i="6" s="1"/>
  <c r="F11" i="6"/>
  <c r="C13" i="6"/>
  <c r="D17" i="5"/>
  <c r="C18" i="5" s="1"/>
  <c r="G20" i="4"/>
  <c r="F12" i="6" l="1"/>
  <c r="F13" i="6" s="1"/>
  <c r="D19" i="5"/>
  <c r="C20" i="5" s="1"/>
  <c r="D16" i="3"/>
  <c r="E16" i="3"/>
  <c r="C20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<sst xmlns="http://schemas.openxmlformats.org/spreadsheetml/2006/main" count="168" uniqueCount="50">
  <si>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</si>
  <si>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</si>
  <si>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</si>
  <si>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</si>
  <si>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</si>
  <si>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</si>
  <si>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</si>
  <si>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</si>
  <si>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</si>
  <si>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</si>
  <si>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</si>
  <si>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</si>
  <si>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</si>
  <si>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</si>
  <si>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</si>
  <si>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</si>
  <si>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</si>
  <si>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</si>
  <si>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</si>
  <si>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</si>
  <si>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</si>
  <si>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Конструкции железобетонные. Ростверк., 07.03.010 Крытый склад № 1 (код SAP 01.01.001) код ГП 3.1</t>
  </si>
  <si>
    <t> 1632-2021-3.1-КЖ1_07.03.010-В02</t>
  </si>
  <si>
    <t>Конструкции железобетонные. Ростверк., 07.03.010 Крытый склад № 2 (код SAP 01.01.001) код ГП 3.1</t>
  </si>
  <si>
    <t>1632-2021-3.2-КЖ1_07.03.010-В02</t>
  </si>
  <si>
    <t>Шифр рабочей документации</t>
  </si>
  <si>
    <t>Непредвиденные затраты 3%</t>
  </si>
  <si>
    <t xml:space="preserve">не более 120 календарных дней с даты заключения договора </t>
  </si>
  <si>
    <t>Материалы, руб без НДС</t>
  </si>
  <si>
    <t>Работы, руб без НДС</t>
  </si>
  <si>
    <t>Итого</t>
  </si>
  <si>
    <t>Итоговая стоимость по разделам</t>
  </si>
  <si>
    <t>Наменование раздела</t>
  </si>
  <si>
    <t xml:space="preserve">Прочее </t>
  </si>
  <si>
    <t>Исх. № 471-К/1 от 1109.2025г.</t>
  </si>
  <si>
    <t>КОММЕРЧЕСКОЕ ПРЕДЛОЖЕНИЕ</t>
  </si>
  <si>
    <t>Приложение 1 к заявке
от «11» сентября 2025 года
№ 471-К</t>
  </si>
  <si>
    <t>Общество с ограниченной ответственностью «КиКГЕОСТРОЙ»</t>
  </si>
  <si>
    <t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</t>
  </si>
  <si>
    <t>Настоящее Предложение имеет правовой статус оферты и действует до "09" января 2026г.</t>
  </si>
  <si>
    <t>Генеральный директор</t>
  </si>
  <si>
    <t>Кесслер Ю.Ф.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</si>
  <si>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</si>
  <si>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указаным гарантийным сроком</t>
  </si>
  <si>
    <t>120 календарных дней</t>
  </si>
  <si>
    <t>Аванс в размере 30%  стоимости Договора из них
сумма 5 000 000 руб., в том числе НДС 20%, без предоставления безотзывной банковской гарантии, 
сумма 13 723 090 руб., в том числе НДС 20%, с предоставлением безотзывной банковской гарантии;.
встречные условия указаны в приложенном протоколе разногласий</t>
  </si>
  <si>
    <t>-</t>
  </si>
  <si>
    <t>по коммерции (то,что подали на конкурс, цены подрядчиков), руб без НДС</t>
  </si>
  <si>
    <t>по ЛСР нашим (с Кдог, под сумму КП), руб без НДС</t>
  </si>
  <si>
    <t>по ЛСР Заказчика (то,что на сайте приложено к конкурсной документации), руб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</si>
</sst>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17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0" fontId="8" fillId="4" borderId="3" xfId="0" applyFont="1" applyFill="1" applyBorder="1" applyAlignment="1">
      <alignment horizontal="justify" vertical="center"/>
    </xf>
    <xf numFmtId="0" fontId="6" fillId="5" borderId="3" xfId="0" applyFont="1" applyFill="1" applyBorder="1" applyAlignment="1">
      <alignment horizontal="left" vertical="center" wrapText="1"/>
    </xf>
    <xf numFmtId="0" fontId="9" fillId="3" borderId="21" xfId="0" quotePrefix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 wrapText="1"/>
    </xf>
    <xf numFmtId="9" fontId="9" fillId="5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3" fontId="9" fillId="4" borderId="3" xfId="1" applyFont="1" applyFill="1" applyBorder="1"/>
    <xf numFmtId="43" fontId="9" fillId="4" borderId="8" xfId="1" applyFont="1" applyFill="1" applyBorder="1"/>
    <xf numFmtId="164" fontId="8" fillId="0" borderId="0" xfId="0" applyNumberFormat="1" applyFont="1"/>
    <xf numFmtId="164" fontId="9" fillId="0" borderId="0" xfId="0" applyNumberFormat="1" applyFont="1"/>
    <xf numFmtId="43" fontId="9" fillId="4" borderId="3" xfId="1" applyFont="1" applyFill="1" applyBorder="1" applyAlignment="1">
      <alignment vertical="center"/>
    </xf>
    <xf numFmtId="164" fontId="9" fillId="5" borderId="3" xfId="0" applyNumberFormat="1" applyFont="1" applyFill="1" applyBorder="1" applyAlignment="1">
      <alignment vertical="center"/>
    </xf>
    <xf numFmtId="164" fontId="9" fillId="0" borderId="0" xfId="0" applyNumberFormat="1" applyFont="1" applyAlignment="1">
      <alignment horizontal="left"/>
    </xf>
    <xf numFmtId="0" fontId="2" fillId="0" borderId="0" xfId="0" applyNumberFormat="1" applyFont="1" applyFill="1" applyAlignment="1">
      <alignment horizontal="left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9" fillId="3" borderId="21" xfId="0" quotePrefix="1" applyNumberFormat="1" applyFont="1" applyFill="1" applyBorder="1" applyAlignment="1">
      <alignment horizontal="center" vertical="center"/>
    </xf>
    <xf numFmtId="164" fontId="11" fillId="0" borderId="0" xfId="0" applyNumberFormat="1" applyFont="1"/>
    <xf numFmtId="164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164" fontId="9" fillId="5" borderId="24" xfId="0" applyNumberFormat="1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quotePrefix="1" applyNumberFormat="1" applyFont="1" applyFill="1" applyBorder="1" applyAlignment="1">
      <alignment horizontal="center" vertical="center"/>
    </xf>
    <xf numFmtId="164" fontId="16" fillId="5" borderId="3" xfId="0" applyNumberFormat="1" applyFont="1" applyFill="1" applyBorder="1" applyAlignment="1">
      <alignment vertical="center"/>
    </xf>
    <xf numFmtId="0" fontId="9" fillId="3" borderId="21" xfId="0" quotePrefix="1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3" borderId="3" xfId="0" quotePrefix="1" applyNumberFormat="1" applyFont="1" applyFill="1" applyBorder="1" applyAlignment="1">
      <alignment horizontal="center" vertical="center"/>
    </xf>
    <xf numFmtId="164" fontId="9" fillId="5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4" borderId="10" xfId="0" applyFont="1" applyFill="1" applyBorder="1" applyAlignment="1">
      <alignment horizontal="center" vertical="top" wrapText="1"/>
    </xf>
    <xf numFmtId="0" fontId="9" fillId="4" borderId="12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  <xf numFmtId="164" fontId="9" fillId="5" borderId="24" xfId="0" applyNumberFormat="1" applyFont="1" applyFill="1" applyBorder="1" applyAlignment="1">
      <alignment horizontal="center" vertical="center"/>
    </xf>
    <xf numFmtId="164" fontId="9" fillId="5" borderId="5" xfId="0" applyNumberFormat="1" applyFont="1" applyFill="1" applyBorder="1" applyAlignment="1">
      <alignment horizontal="center" vertical="center"/>
    </xf>
    <xf numFmtId="164" fontId="9" fillId="5" borderId="2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left" vertical="center"/>
    </xf>
    <xf numFmtId="0" fontId="8" fillId="4" borderId="25" xfId="0" applyFont="1" applyFill="1" applyBorder="1" applyAlignment="1">
      <alignment horizontal="left" vertical="center"/>
    </xf>
    <xf numFmtId="0" fontId="9" fillId="3" borderId="21" xfId="0" quotePrefix="1" applyNumberFormat="1" applyFont="1" applyFill="1" applyBorder="1" applyAlignment="1">
      <alignment horizontal="center" vertical="center"/>
    </xf>
    <xf numFmtId="0" fontId="9" fillId="3" borderId="23" xfId="0" quotePrefix="1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4" borderId="26" xfId="0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vertical="center"/>
    </xf>
    <xf numFmtId="0" fontId="11" fillId="4" borderId="27" xfId="0" applyFont="1" applyFill="1" applyBorder="1" applyAlignment="1">
      <alignment horizontal="center" vertical="center"/>
    </xf>
    <xf numFmtId="164" fontId="9" fillId="5" borderId="8" xfId="0" applyNumberFormat="1" applyFont="1" applyFill="1" applyBorder="1" applyAlignment="1">
      <alignment vertical="center"/>
    </xf>
    <xf numFmtId="0" fontId="9" fillId="5" borderId="27" xfId="0" applyFont="1" applyFill="1" applyBorder="1" applyAlignment="1">
      <alignment horizontal="center" vertical="center"/>
    </xf>
    <xf numFmtId="164" fontId="9" fillId="5" borderId="27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4487EA-4B64-41D0-9A97-7F2E458A9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1340" y="30480"/>
          <a:ext cx="5790476" cy="1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3AEF4FB-CB7E-4B12-A057-A5C6DA051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2933C0B-4AD9-4184-8B8C-102A6F5D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0649-5E38-4A3B-9462-6488490BAF00}">
  <sheetPr>
    <tabColor rgb="FFFF0000"/>
    <pageSetUpPr fitToPage="1"/>
  </sheetPr>
  <dimension ref="A1:K16"/>
  <sheetViews>
    <sheetView zoomScaleNormal="100" workbookViewId="0">
      <selection activeCell="F14" sqref="F14:G14"/>
    </sheetView>
  </sheetViews>
  <sheetFormatPr defaultColWidth="8.85546875" defaultRowHeight="12.75" x14ac:dyDescent="0.2"/>
  <cols>
    <col min="1" max="1" width="7" style="8" customWidth="1"/>
    <col min="2" max="2" width="47.5703125" style="9" customWidth="1"/>
    <col min="3" max="3" width="66.5703125" style="6" hidden="1" customWidth="1"/>
    <col min="4" max="4" width="21.42578125" style="6" customWidth="1"/>
    <col min="5" max="5" width="22.85546875" style="6" customWidth="1"/>
    <col min="6" max="6" width="21.42578125" style="6" customWidth="1"/>
    <col min="7" max="7" width="22.85546875" style="6" customWidth="1"/>
    <col min="8" max="8" width="22.7109375" style="6" customWidth="1"/>
    <col min="9" max="9" width="22.85546875" style="6" customWidth="1"/>
    <col min="10" max="10" width="8.85546875" style="6"/>
    <col min="11" max="11" width="43.5703125" style="6" customWidth="1"/>
    <col min="12" max="16384" width="8.85546875" style="6"/>
  </cols>
  <sheetData>
    <row r="1" spans="1:11" s="37" customFormat="1" ht="15.75" x14ac:dyDescent="0.2">
      <c r="A1" s="83"/>
      <c r="B1" s="84"/>
      <c r="C1" s="84"/>
      <c r="D1" s="84"/>
      <c r="E1" s="84"/>
      <c r="J1" s="69"/>
      <c r="K1" s="69"/>
    </row>
    <row r="2" spans="1:11" s="37" customFormat="1" ht="39" customHeight="1" x14ac:dyDescent="0.2">
      <c r="A2" s="85" t="s">
        <v>16</v>
      </c>
      <c r="B2" s="86"/>
      <c r="C2" s="87" t="s">
        <v>38</v>
      </c>
      <c r="D2" s="87"/>
      <c r="E2" s="87"/>
      <c r="F2" s="87"/>
      <c r="G2" s="87"/>
      <c r="H2" s="87"/>
      <c r="I2" s="87"/>
      <c r="J2" s="69"/>
      <c r="K2" s="69"/>
    </row>
    <row r="3" spans="1:11" ht="56.25" customHeight="1" x14ac:dyDescent="0.2">
      <c r="A3" s="71" t="s">
        <v>0</v>
      </c>
      <c r="B3" s="72" t="s">
        <v>1</v>
      </c>
      <c r="C3" s="73" t="s">
        <v>17</v>
      </c>
      <c r="D3" s="91" t="s">
        <v>47</v>
      </c>
      <c r="E3" s="91"/>
      <c r="F3" s="91" t="s">
        <v>48</v>
      </c>
      <c r="G3" s="91"/>
      <c r="H3" s="91" t="s">
        <v>49</v>
      </c>
      <c r="I3" s="91"/>
    </row>
    <row r="4" spans="1:11" ht="24.75" customHeight="1" x14ac:dyDescent="0.2">
      <c r="A4" s="74"/>
      <c r="B4" s="32"/>
      <c r="C4" s="68"/>
      <c r="D4" s="68" t="s">
        <v>28</v>
      </c>
      <c r="E4" s="68" t="s">
        <v>29</v>
      </c>
      <c r="F4" s="68" t="s">
        <v>28</v>
      </c>
      <c r="G4" s="68" t="s">
        <v>29</v>
      </c>
      <c r="H4" s="68" t="s">
        <v>28</v>
      </c>
      <c r="I4" s="68" t="s">
        <v>29</v>
      </c>
    </row>
    <row r="5" spans="1:11" ht="30" customHeight="1" x14ac:dyDescent="0.2">
      <c r="A5" s="75">
        <v>1</v>
      </c>
      <c r="B5" s="68" t="s">
        <v>32</v>
      </c>
      <c r="C5" s="68" t="s">
        <v>25</v>
      </c>
      <c r="D5" s="50"/>
      <c r="E5" s="50"/>
      <c r="F5" s="50"/>
      <c r="G5" s="50"/>
      <c r="H5" s="50"/>
      <c r="I5" s="50"/>
    </row>
    <row r="6" spans="1:11" ht="30" customHeight="1" x14ac:dyDescent="0.2">
      <c r="A6" s="75">
        <v>2</v>
      </c>
      <c r="B6" s="32" t="s">
        <v>21</v>
      </c>
      <c r="C6" s="68" t="s">
        <v>22</v>
      </c>
      <c r="D6" s="54">
        <v>546763.56000000006</v>
      </c>
      <c r="E6" s="54">
        <v>22628374.390000001</v>
      </c>
      <c r="F6" s="54">
        <f>29899372.13-29577966.52</f>
        <v>321405.61</v>
      </c>
      <c r="G6" s="54">
        <f>23609713.76-F6</f>
        <v>23288308.149999999</v>
      </c>
      <c r="H6" s="54">
        <v>320782.87</v>
      </c>
      <c r="I6" s="54">
        <v>27112587.739999998</v>
      </c>
    </row>
    <row r="7" spans="1:11" ht="30" customHeight="1" x14ac:dyDescent="0.2">
      <c r="A7" s="75">
        <v>3</v>
      </c>
      <c r="B7" s="32" t="s">
        <v>23</v>
      </c>
      <c r="C7" s="68" t="s">
        <v>24</v>
      </c>
      <c r="D7" s="54">
        <v>647164.96</v>
      </c>
      <c r="E7" s="54">
        <v>26671469.41</v>
      </c>
      <c r="F7" s="54">
        <f>29975102-29595611</f>
        <v>379491</v>
      </c>
      <c r="G7" s="54">
        <f>26884039.73-F7</f>
        <v>26504548.73</v>
      </c>
      <c r="H7" s="54">
        <v>379492.02</v>
      </c>
      <c r="I7" s="54">
        <v>30100566.219999999</v>
      </c>
    </row>
    <row r="8" spans="1:11" ht="30" customHeight="1" x14ac:dyDescent="0.2">
      <c r="A8" s="75">
        <v>4</v>
      </c>
      <c r="B8" s="92" t="s">
        <v>33</v>
      </c>
      <c r="C8" s="92"/>
      <c r="D8" s="93"/>
      <c r="E8" s="93"/>
      <c r="F8" s="93"/>
      <c r="G8" s="93"/>
      <c r="H8" s="93"/>
      <c r="I8" s="93"/>
    </row>
    <row r="9" spans="1:11" ht="30" customHeight="1" x14ac:dyDescent="0.2">
      <c r="A9" s="80">
        <v>5</v>
      </c>
      <c r="B9" s="35" t="s">
        <v>31</v>
      </c>
      <c r="C9" s="35"/>
      <c r="D9" s="76">
        <f t="shared" ref="D9:I9" si="0">D7+D6</f>
        <v>1193928.52</v>
      </c>
      <c r="E9" s="55">
        <f t="shared" si="0"/>
        <v>49299843.799999997</v>
      </c>
      <c r="F9" s="76">
        <f t="shared" si="0"/>
        <v>700896.61</v>
      </c>
      <c r="G9" s="55">
        <f t="shared" si="0"/>
        <v>49792856.880000003</v>
      </c>
      <c r="H9" s="55">
        <f t="shared" si="0"/>
        <v>700274.89</v>
      </c>
      <c r="I9" s="55">
        <f t="shared" si="0"/>
        <v>57213153.960000001</v>
      </c>
    </row>
    <row r="10" spans="1:11" ht="30" customHeight="1" x14ac:dyDescent="0.2">
      <c r="A10" s="80"/>
      <c r="B10" s="35" t="s">
        <v>30</v>
      </c>
      <c r="C10" s="35"/>
      <c r="D10" s="81">
        <f>D9+E9</f>
        <v>50493772.32</v>
      </c>
      <c r="E10" s="82"/>
      <c r="F10" s="81">
        <f>F9+G9</f>
        <v>50493753.490000002</v>
      </c>
      <c r="G10" s="82"/>
      <c r="H10" s="81">
        <f>H9+I9</f>
        <v>57913428.850000001</v>
      </c>
      <c r="I10" s="82"/>
    </row>
    <row r="11" spans="1:11" ht="30" customHeight="1" x14ac:dyDescent="0.2">
      <c r="A11" s="75">
        <v>6</v>
      </c>
      <c r="B11" s="33" t="s">
        <v>26</v>
      </c>
      <c r="C11" s="81">
        <f>D10*0.03</f>
        <v>1514813.17</v>
      </c>
      <c r="D11" s="81"/>
      <c r="E11" s="81"/>
      <c r="F11" s="81">
        <f>F10*0.03</f>
        <v>1514812.6</v>
      </c>
      <c r="G11" s="81"/>
      <c r="H11" s="81">
        <f>H10*0.03</f>
        <v>1737402.87</v>
      </c>
      <c r="I11" s="81"/>
    </row>
    <row r="12" spans="1:11" ht="30" customHeight="1" x14ac:dyDescent="0.2">
      <c r="A12" s="75">
        <v>7</v>
      </c>
      <c r="B12" s="33" t="s">
        <v>10</v>
      </c>
      <c r="C12" s="36">
        <v>0.2</v>
      </c>
      <c r="D12" s="81">
        <f>(D10+C11)*0.2</f>
        <v>10401717.1</v>
      </c>
      <c r="E12" s="82"/>
      <c r="F12" s="81">
        <f>(F10+F11)*0.2</f>
        <v>10401713.220000001</v>
      </c>
      <c r="G12" s="82"/>
      <c r="H12" s="81">
        <f>(H10+H11)*0.2</f>
        <v>11930166.34</v>
      </c>
      <c r="I12" s="82"/>
    </row>
    <row r="13" spans="1:11" ht="30" customHeight="1" x14ac:dyDescent="0.2">
      <c r="A13" s="75">
        <v>8</v>
      </c>
      <c r="B13" s="33" t="s">
        <v>15</v>
      </c>
      <c r="C13" s="88">
        <f>D10+C11+D12</f>
        <v>62410302.590000004</v>
      </c>
      <c r="D13" s="89"/>
      <c r="E13" s="89"/>
      <c r="F13" s="88">
        <f>F10+F11+F12</f>
        <v>62410279.310000002</v>
      </c>
      <c r="G13" s="88"/>
      <c r="H13" s="88">
        <f>H10+H11+H12</f>
        <v>71580998.060000002</v>
      </c>
      <c r="I13" s="88"/>
    </row>
    <row r="14" spans="1:11" ht="69" customHeight="1" x14ac:dyDescent="0.2">
      <c r="A14" s="75">
        <v>9</v>
      </c>
      <c r="B14" s="13" t="s">
        <v>12</v>
      </c>
      <c r="C14" s="14" t="s">
        <v>19</v>
      </c>
      <c r="D14" s="90" t="s">
        <v>46</v>
      </c>
      <c r="E14" s="90"/>
      <c r="F14" s="94">
        <v>1.2532779999999999</v>
      </c>
      <c r="G14" s="94"/>
      <c r="H14" s="94" t="s">
        <v>46</v>
      </c>
      <c r="I14" s="94"/>
      <c r="K14" s="53"/>
    </row>
    <row r="15" spans="1:11" x14ac:dyDescent="0.2">
      <c r="A15" s="31"/>
      <c r="B15" s="30"/>
      <c r="C15" s="28"/>
      <c r="D15" s="28"/>
      <c r="F15" s="28"/>
      <c r="H15" s="28"/>
    </row>
    <row r="16" spans="1:11" x14ac:dyDescent="0.2">
      <c r="A16" s="27"/>
      <c r="B16" s="30"/>
      <c r="C16" s="28"/>
      <c r="D16" s="28"/>
      <c r="F16" s="28"/>
      <c r="H16" s="28"/>
    </row>
  </sheetData>
  <mergeCells count="26">
    <mergeCell ref="F11:G11"/>
    <mergeCell ref="C11:E11"/>
    <mergeCell ref="H13:I13"/>
    <mergeCell ref="H14:I14"/>
    <mergeCell ref="F12:G12"/>
    <mergeCell ref="F13:G13"/>
    <mergeCell ref="F14:G14"/>
    <mergeCell ref="H11:I11"/>
    <mergeCell ref="H12:I12"/>
    <mergeCell ref="D12:E12"/>
    <mergeCell ref="C13:E13"/>
    <mergeCell ref="D14:E14"/>
    <mergeCell ref="D3:E3"/>
    <mergeCell ref="B8:C8"/>
    <mergeCell ref="D8:E8"/>
    <mergeCell ref="A9:A10"/>
    <mergeCell ref="D10:E10"/>
    <mergeCell ref="A1:E1"/>
    <mergeCell ref="A2:B2"/>
    <mergeCell ref="C2:I2"/>
    <mergeCell ref="F3:G3"/>
    <mergeCell ref="F8:G8"/>
    <mergeCell ref="F10:G10"/>
    <mergeCell ref="H3:I3"/>
    <mergeCell ref="H8:I8"/>
    <mergeCell ref="H10:I10"/>
  </mergeCells>
  <pageMargins left="0.75" right="0.75" top="1" bottom="1" header="0.5" footer="0.5"/>
  <pageSetup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opLeftCell="A5" zoomScaleNormal="100" workbookViewId="0">
      <selection activeCell="C18" sqref="C18:E18"/>
    </sheetView>
  </sheetViews>
  <sheetFormatPr defaultColWidth="8.85546875" defaultRowHeight="12.75" x14ac:dyDescent="0.2"/>
  <cols>
    <col min="1" max="1" width="7" style="8" customWidth="1"/>
    <col min="2" max="2" width="47.5703125" style="9" customWidth="1"/>
    <col min="3" max="3" width="66.5703125" style="6" customWidth="1"/>
    <col min="4" max="4" width="21.42578125" style="6" customWidth="1"/>
    <col min="5" max="5" width="22.85546875" style="6" customWidth="1"/>
    <col min="6" max="6" width="14.140625" style="6" customWidth="1"/>
    <col min="7" max="7" width="15.5703125" style="6" customWidth="1"/>
    <col min="8" max="9" width="13.5703125" style="6" bestFit="1" customWidth="1"/>
    <col min="10" max="10" width="8.85546875" style="6"/>
    <col min="11" max="11" width="43.5703125" style="6" customWidth="1"/>
    <col min="12" max="16384" width="8.85546875" style="6"/>
  </cols>
  <sheetData>
    <row r="1" spans="1:12" ht="119.45" customHeight="1" x14ac:dyDescent="0.2"/>
    <row r="2" spans="1:12" s="37" customFormat="1" ht="45.6" customHeight="1" x14ac:dyDescent="0.2">
      <c r="A2" s="95" t="s">
        <v>36</v>
      </c>
      <c r="B2" s="96"/>
      <c r="D2" s="108"/>
      <c r="E2" s="108"/>
      <c r="H2" s="38"/>
      <c r="I2" s="38"/>
      <c r="J2" s="38"/>
      <c r="K2" s="38"/>
    </row>
    <row r="3" spans="1:12" s="37" customFormat="1" ht="15.75" x14ac:dyDescent="0.2">
      <c r="A3" s="83" t="s">
        <v>35</v>
      </c>
      <c r="B3" s="84"/>
      <c r="C3" s="84"/>
      <c r="D3" s="84"/>
      <c r="E3" s="84"/>
      <c r="H3" s="38"/>
      <c r="I3" s="38"/>
      <c r="J3" s="38"/>
      <c r="K3" s="38"/>
    </row>
    <row r="4" spans="1:12" s="37" customFormat="1" ht="39" customHeight="1" x14ac:dyDescent="0.2">
      <c r="A4" s="85" t="s">
        <v>16</v>
      </c>
      <c r="B4" s="86"/>
      <c r="C4" s="105" t="s">
        <v>38</v>
      </c>
      <c r="D4" s="105"/>
      <c r="E4" s="105"/>
      <c r="H4" s="38"/>
      <c r="I4" s="38"/>
      <c r="J4" s="38"/>
      <c r="K4" s="38"/>
    </row>
    <row r="5" spans="1:12" s="37" customFormat="1" ht="18.75" x14ac:dyDescent="0.2">
      <c r="A5" s="97" t="s">
        <v>34</v>
      </c>
      <c r="B5" s="98"/>
      <c r="C5" s="39"/>
      <c r="D5" s="40"/>
      <c r="E5" s="40"/>
      <c r="F5" s="40"/>
      <c r="G5" s="41"/>
      <c r="H5" s="42"/>
      <c r="I5" s="43"/>
      <c r="J5" s="43"/>
      <c r="K5" s="43"/>
      <c r="L5" s="43"/>
    </row>
    <row r="6" spans="1:12" s="37" customFormat="1" ht="18.75" x14ac:dyDescent="0.2">
      <c r="A6" s="1"/>
      <c r="B6" s="44"/>
      <c r="C6" s="45"/>
      <c r="D6" s="1"/>
      <c r="E6" s="1"/>
      <c r="F6" s="1"/>
      <c r="G6" s="41"/>
      <c r="H6" s="42"/>
      <c r="I6" s="43"/>
      <c r="J6" s="43"/>
      <c r="K6" s="43"/>
      <c r="L6" s="43"/>
    </row>
    <row r="7" spans="1:12" s="37" customFormat="1" ht="15.75" x14ac:dyDescent="0.2">
      <c r="A7" s="95" t="s">
        <v>4</v>
      </c>
      <c r="B7" s="96"/>
      <c r="C7" s="46" t="s">
        <v>37</v>
      </c>
      <c r="E7" s="47"/>
      <c r="F7" s="47"/>
      <c r="G7" s="41"/>
      <c r="H7" s="41"/>
      <c r="I7" s="41"/>
      <c r="J7" s="41"/>
      <c r="K7" s="41"/>
      <c r="L7" s="41"/>
    </row>
    <row r="8" spans="1:12" s="37" customFormat="1" ht="15.75" x14ac:dyDescent="0.2">
      <c r="A8" s="95" t="s">
        <v>6</v>
      </c>
      <c r="B8" s="96"/>
      <c r="C8" s="49">
        <v>7709918820</v>
      </c>
      <c r="E8" s="48"/>
      <c r="F8" s="47"/>
      <c r="G8" s="41"/>
      <c r="H8" s="41"/>
      <c r="I8" s="41"/>
      <c r="J8" s="41"/>
      <c r="K8" s="41"/>
      <c r="L8" s="41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5" t="s">
        <v>17</v>
      </c>
      <c r="D10" s="106" t="s">
        <v>7</v>
      </c>
      <c r="E10" s="107"/>
    </row>
    <row r="11" spans="1:12" ht="24.75" customHeight="1" x14ac:dyDescent="0.2">
      <c r="A11" s="10"/>
      <c r="B11" s="32"/>
      <c r="C11" s="11"/>
      <c r="D11" s="11" t="s">
        <v>28</v>
      </c>
      <c r="E11" s="11" t="s">
        <v>29</v>
      </c>
    </row>
    <row r="12" spans="1:12" ht="30" customHeight="1" x14ac:dyDescent="0.2">
      <c r="A12" s="12">
        <v>1</v>
      </c>
      <c r="B12" s="11" t="s">
        <v>32</v>
      </c>
      <c r="C12" s="11" t="s">
        <v>25</v>
      </c>
      <c r="D12" s="50"/>
      <c r="E12" s="51"/>
    </row>
    <row r="13" spans="1:12" ht="30" customHeight="1" x14ac:dyDescent="0.2">
      <c r="A13" s="12">
        <v>2</v>
      </c>
      <c r="B13" s="32" t="s">
        <v>21</v>
      </c>
      <c r="C13" s="11" t="s">
        <v>22</v>
      </c>
      <c r="D13" s="54">
        <v>546763.56000000006</v>
      </c>
      <c r="E13" s="54">
        <v>22628374.390000001</v>
      </c>
    </row>
    <row r="14" spans="1:12" ht="30" customHeight="1" x14ac:dyDescent="0.2">
      <c r="A14" s="12">
        <v>3</v>
      </c>
      <c r="B14" s="32" t="s">
        <v>23</v>
      </c>
      <c r="C14" s="11" t="s">
        <v>24</v>
      </c>
      <c r="D14" s="54">
        <v>647164.96</v>
      </c>
      <c r="E14" s="54">
        <v>26671469.41</v>
      </c>
    </row>
    <row r="15" spans="1:12" ht="30" customHeight="1" x14ac:dyDescent="0.2">
      <c r="A15" s="34">
        <v>4</v>
      </c>
      <c r="B15" s="131" t="s">
        <v>33</v>
      </c>
      <c r="C15" s="132"/>
      <c r="D15" s="129"/>
      <c r="E15" s="130"/>
    </row>
    <row r="16" spans="1:12" ht="30" customHeight="1" x14ac:dyDescent="0.2">
      <c r="A16" s="133">
        <v>5</v>
      </c>
      <c r="B16" s="35" t="s">
        <v>31</v>
      </c>
      <c r="C16" s="35"/>
      <c r="D16" s="55">
        <f>D14+D13</f>
        <v>1193928.52</v>
      </c>
      <c r="E16" s="55">
        <f>E14+E13</f>
        <v>49299843.799999997</v>
      </c>
      <c r="I16" s="53"/>
    </row>
    <row r="17" spans="1:8" ht="30" customHeight="1" x14ac:dyDescent="0.2">
      <c r="A17" s="134"/>
      <c r="B17" s="35" t="s">
        <v>30</v>
      </c>
      <c r="C17" s="35"/>
      <c r="D17" s="109">
        <f>D16+E16</f>
        <v>50493772.32</v>
      </c>
      <c r="E17" s="113"/>
      <c r="F17" s="53"/>
      <c r="G17" s="56"/>
      <c r="H17" s="53"/>
    </row>
    <row r="18" spans="1:8" ht="30" customHeight="1" x14ac:dyDescent="0.2">
      <c r="A18" s="12">
        <v>6</v>
      </c>
      <c r="B18" s="33" t="s">
        <v>26</v>
      </c>
      <c r="C18" s="109">
        <f>D17*0.03</f>
        <v>1514813.17</v>
      </c>
      <c r="D18" s="110"/>
      <c r="E18" s="111"/>
    </row>
    <row r="19" spans="1:8" ht="30" customHeight="1" x14ac:dyDescent="0.2">
      <c r="A19" s="12">
        <v>7</v>
      </c>
      <c r="B19" s="33" t="s">
        <v>10</v>
      </c>
      <c r="C19" s="36">
        <v>0.2</v>
      </c>
      <c r="D19" s="81">
        <f>(D17+C18)*0.2</f>
        <v>10401717.1</v>
      </c>
      <c r="E19" s="82"/>
    </row>
    <row r="20" spans="1:8" ht="30" customHeight="1" x14ac:dyDescent="0.2">
      <c r="A20" s="12">
        <v>8</v>
      </c>
      <c r="B20" s="33" t="s">
        <v>15</v>
      </c>
      <c r="C20" s="109">
        <f>D17+C18+D19</f>
        <v>62410302.590000004</v>
      </c>
      <c r="D20" s="112"/>
      <c r="E20" s="113"/>
    </row>
    <row r="21" spans="1:8" ht="69" customHeight="1" x14ac:dyDescent="0.2">
      <c r="A21" s="12">
        <v>9</v>
      </c>
      <c r="B21" s="13" t="s">
        <v>12</v>
      </c>
      <c r="C21" s="14" t="s">
        <v>19</v>
      </c>
      <c r="D21" s="104"/>
      <c r="E21" s="104"/>
      <c r="G21" s="15"/>
    </row>
    <row r="22" spans="1:8" ht="27" customHeight="1" x14ac:dyDescent="0.2">
      <c r="A22" s="12">
        <v>10</v>
      </c>
      <c r="B22" s="13" t="s">
        <v>3</v>
      </c>
      <c r="C22" s="16" t="s">
        <v>27</v>
      </c>
      <c r="D22" s="102" t="s">
        <v>44</v>
      </c>
      <c r="E22" s="103"/>
    </row>
    <row r="23" spans="1:8" ht="12.75" customHeight="1" x14ac:dyDescent="0.2">
      <c r="A23" s="126">
        <v>11</v>
      </c>
      <c r="B23" s="117" t="s">
        <v>8</v>
      </c>
      <c r="C23" s="114" t="s">
        <v>20</v>
      </c>
      <c r="D23" s="120" t="s">
        <v>45</v>
      </c>
      <c r="E23" s="121"/>
      <c r="G23" s="4"/>
    </row>
    <row r="24" spans="1:8" ht="12.75" customHeight="1" x14ac:dyDescent="0.2">
      <c r="A24" s="127"/>
      <c r="B24" s="118"/>
      <c r="C24" s="115"/>
      <c r="D24" s="122"/>
      <c r="E24" s="123"/>
      <c r="G24" s="4"/>
    </row>
    <row r="25" spans="1:8" ht="12.75" customHeight="1" x14ac:dyDescent="0.2">
      <c r="A25" s="127"/>
      <c r="B25" s="118"/>
      <c r="C25" s="115"/>
      <c r="D25" s="122"/>
      <c r="E25" s="123"/>
      <c r="G25" s="4"/>
    </row>
    <row r="26" spans="1:8" ht="12.75" customHeight="1" x14ac:dyDescent="0.2">
      <c r="A26" s="127"/>
      <c r="B26" s="118"/>
      <c r="C26" s="115"/>
      <c r="D26" s="122"/>
      <c r="E26" s="123"/>
      <c r="G26" s="4"/>
    </row>
    <row r="27" spans="1:8" ht="12.75" customHeight="1" x14ac:dyDescent="0.2">
      <c r="A27" s="127"/>
      <c r="B27" s="118"/>
      <c r="C27" s="115"/>
      <c r="D27" s="122"/>
      <c r="E27" s="123"/>
      <c r="G27" s="4"/>
    </row>
    <row r="28" spans="1:8" ht="12.75" customHeight="1" x14ac:dyDescent="0.2">
      <c r="A28" s="127"/>
      <c r="B28" s="118"/>
      <c r="C28" s="115"/>
      <c r="D28" s="122"/>
      <c r="E28" s="123"/>
      <c r="G28" s="4"/>
    </row>
    <row r="29" spans="1:8" ht="12.75" customHeight="1" x14ac:dyDescent="0.25">
      <c r="A29" s="127"/>
      <c r="B29" s="118"/>
      <c r="C29" s="115"/>
      <c r="D29" s="122"/>
      <c r="E29" s="123"/>
      <c r="G29" s="52"/>
    </row>
    <row r="30" spans="1:8" x14ac:dyDescent="0.2">
      <c r="A30" s="127"/>
      <c r="B30" s="118"/>
      <c r="C30" s="115"/>
      <c r="D30" s="122"/>
      <c r="E30" s="123"/>
      <c r="G30" s="53"/>
    </row>
    <row r="31" spans="1:8" x14ac:dyDescent="0.2">
      <c r="A31" s="127"/>
      <c r="B31" s="118"/>
      <c r="C31" s="115"/>
      <c r="D31" s="122"/>
      <c r="E31" s="123"/>
    </row>
    <row r="32" spans="1:8" x14ac:dyDescent="0.2">
      <c r="A32" s="127"/>
      <c r="B32" s="118"/>
      <c r="C32" s="115"/>
      <c r="D32" s="122"/>
      <c r="E32" s="123"/>
    </row>
    <row r="33" spans="1:5" x14ac:dyDescent="0.2">
      <c r="A33" s="127"/>
      <c r="B33" s="118"/>
      <c r="C33" s="115"/>
      <c r="D33" s="122"/>
      <c r="E33" s="123"/>
    </row>
    <row r="34" spans="1:5" x14ac:dyDescent="0.2">
      <c r="A34" s="127"/>
      <c r="B34" s="118"/>
      <c r="C34" s="115"/>
      <c r="D34" s="122"/>
      <c r="E34" s="123"/>
    </row>
    <row r="35" spans="1:5" x14ac:dyDescent="0.2">
      <c r="A35" s="127"/>
      <c r="B35" s="118"/>
      <c r="C35" s="115"/>
      <c r="D35" s="122"/>
      <c r="E35" s="123"/>
    </row>
    <row r="36" spans="1:5" x14ac:dyDescent="0.2">
      <c r="A36" s="127"/>
      <c r="B36" s="118"/>
      <c r="C36" s="115"/>
      <c r="D36" s="122"/>
      <c r="E36" s="123"/>
    </row>
    <row r="37" spans="1:5" x14ac:dyDescent="0.2">
      <c r="A37" s="127"/>
      <c r="B37" s="118"/>
      <c r="C37" s="115"/>
      <c r="D37" s="122"/>
      <c r="E37" s="123"/>
    </row>
    <row r="38" spans="1:5" x14ac:dyDescent="0.2">
      <c r="A38" s="127"/>
      <c r="B38" s="118"/>
      <c r="C38" s="115"/>
      <c r="D38" s="122"/>
      <c r="E38" s="123"/>
    </row>
    <row r="39" spans="1:5" x14ac:dyDescent="0.2">
      <c r="A39" s="127"/>
      <c r="B39" s="118"/>
      <c r="C39" s="115"/>
      <c r="D39" s="122"/>
      <c r="E39" s="123"/>
    </row>
    <row r="40" spans="1:5" x14ac:dyDescent="0.2">
      <c r="A40" s="127"/>
      <c r="B40" s="118"/>
      <c r="C40" s="115"/>
      <c r="D40" s="122"/>
      <c r="E40" s="123"/>
    </row>
    <row r="41" spans="1:5" ht="3" customHeight="1" x14ac:dyDescent="0.2">
      <c r="A41" s="127"/>
      <c r="B41" s="118"/>
      <c r="C41" s="115"/>
      <c r="D41" s="122"/>
      <c r="E41" s="123"/>
    </row>
    <row r="42" spans="1:5" hidden="1" x14ac:dyDescent="0.2">
      <c r="A42" s="127"/>
      <c r="B42" s="118"/>
      <c r="C42" s="115"/>
      <c r="D42" s="122"/>
      <c r="E42" s="123"/>
    </row>
    <row r="43" spans="1:5" ht="3.75" customHeight="1" x14ac:dyDescent="0.2">
      <c r="A43" s="127"/>
      <c r="B43" s="118"/>
      <c r="C43" s="115"/>
      <c r="D43" s="122"/>
      <c r="E43" s="123"/>
    </row>
    <row r="44" spans="1:5" hidden="1" x14ac:dyDescent="0.2">
      <c r="A44" s="127"/>
      <c r="B44" s="118"/>
      <c r="C44" s="115"/>
      <c r="D44" s="122"/>
      <c r="E44" s="123"/>
    </row>
    <row r="45" spans="1:5" hidden="1" x14ac:dyDescent="0.2">
      <c r="A45" s="127"/>
      <c r="B45" s="118"/>
      <c r="C45" s="115"/>
      <c r="D45" s="122"/>
      <c r="E45" s="123"/>
    </row>
    <row r="46" spans="1:5" hidden="1" x14ac:dyDescent="0.2">
      <c r="A46" s="127"/>
      <c r="B46" s="118"/>
      <c r="C46" s="115"/>
      <c r="D46" s="122"/>
      <c r="E46" s="123"/>
    </row>
    <row r="47" spans="1:5" hidden="1" x14ac:dyDescent="0.2">
      <c r="A47" s="127"/>
      <c r="B47" s="118"/>
      <c r="C47" s="115"/>
      <c r="D47" s="122"/>
      <c r="E47" s="123"/>
    </row>
    <row r="48" spans="1:5" hidden="1" x14ac:dyDescent="0.2">
      <c r="A48" s="127"/>
      <c r="B48" s="118"/>
      <c r="C48" s="115"/>
      <c r="D48" s="122"/>
      <c r="E48" s="123"/>
    </row>
    <row r="49" spans="1:5" hidden="1" x14ac:dyDescent="0.2">
      <c r="A49" s="127"/>
      <c r="B49" s="118"/>
      <c r="C49" s="115"/>
      <c r="D49" s="122"/>
      <c r="E49" s="123"/>
    </row>
    <row r="50" spans="1:5" ht="4.5" hidden="1" customHeight="1" x14ac:dyDescent="0.2">
      <c r="A50" s="127"/>
      <c r="B50" s="118"/>
      <c r="C50" s="115"/>
      <c r="D50" s="122"/>
      <c r="E50" s="123"/>
    </row>
    <row r="51" spans="1:5" ht="12.75" hidden="1" customHeight="1" x14ac:dyDescent="0.2">
      <c r="A51" s="127"/>
      <c r="B51" s="118"/>
      <c r="C51" s="115"/>
      <c r="D51" s="122"/>
      <c r="E51" s="123"/>
    </row>
    <row r="52" spans="1:5" ht="12.75" hidden="1" customHeight="1" x14ac:dyDescent="0.2">
      <c r="A52" s="127"/>
      <c r="B52" s="118"/>
      <c r="C52" s="115"/>
      <c r="D52" s="122"/>
      <c r="E52" s="123"/>
    </row>
    <row r="53" spans="1:5" ht="12.75" hidden="1" customHeight="1" x14ac:dyDescent="0.2">
      <c r="A53" s="127"/>
      <c r="B53" s="118"/>
      <c r="C53" s="115"/>
      <c r="D53" s="122"/>
      <c r="E53" s="123"/>
    </row>
    <row r="54" spans="1:5" ht="12.75" hidden="1" customHeight="1" x14ac:dyDescent="0.2">
      <c r="A54" s="127"/>
      <c r="B54" s="118"/>
      <c r="C54" s="115"/>
      <c r="D54" s="122"/>
      <c r="E54" s="123"/>
    </row>
    <row r="55" spans="1:5" ht="12.75" hidden="1" customHeight="1" x14ac:dyDescent="0.2">
      <c r="A55" s="127"/>
      <c r="B55" s="118"/>
      <c r="C55" s="115"/>
      <c r="D55" s="122"/>
      <c r="E55" s="123"/>
    </row>
    <row r="56" spans="1:5" ht="27.75" hidden="1" customHeight="1" x14ac:dyDescent="0.2">
      <c r="A56" s="127"/>
      <c r="B56" s="118"/>
      <c r="C56" s="115"/>
      <c r="D56" s="122"/>
      <c r="E56" s="123"/>
    </row>
    <row r="57" spans="1:5" ht="126.75" customHeight="1" x14ac:dyDescent="0.2">
      <c r="A57" s="128"/>
      <c r="B57" s="119"/>
      <c r="C57" s="116"/>
      <c r="D57" s="124"/>
      <c r="E57" s="125"/>
    </row>
    <row r="58" spans="1:5" ht="31.5" customHeight="1" x14ac:dyDescent="0.2">
      <c r="A58" s="10">
        <v>12</v>
      </c>
      <c r="B58" s="13" t="s">
        <v>9</v>
      </c>
      <c r="C58" s="17" t="s">
        <v>18</v>
      </c>
      <c r="D58" s="102" t="s">
        <v>43</v>
      </c>
      <c r="E58" s="103"/>
    </row>
    <row r="59" spans="1:5" ht="68.45" customHeight="1" thickBot="1" x14ac:dyDescent="0.25">
      <c r="A59" s="18">
        <v>13</v>
      </c>
      <c r="B59" s="19" t="s">
        <v>11</v>
      </c>
      <c r="C59" s="20"/>
      <c r="D59" s="100" t="s">
        <v>42</v>
      </c>
      <c r="E59" s="101"/>
    </row>
    <row r="60" spans="1:5" x14ac:dyDescent="0.2">
      <c r="A60" s="21"/>
      <c r="B60" s="22"/>
      <c r="C60" s="7"/>
      <c r="D60" s="23"/>
      <c r="E60" s="23"/>
    </row>
    <row r="61" spans="1:5" x14ac:dyDescent="0.2">
      <c r="A61" s="99" t="s">
        <v>39</v>
      </c>
      <c r="B61" s="99"/>
      <c r="C61" s="99"/>
      <c r="D61" s="99"/>
      <c r="E61" s="99"/>
    </row>
    <row r="62" spans="1:5" ht="32.25" customHeight="1" x14ac:dyDescent="0.2">
      <c r="A62" s="99" t="s">
        <v>13</v>
      </c>
      <c r="B62" s="99"/>
      <c r="C62" s="99"/>
      <c r="D62" s="99"/>
      <c r="E62" s="99"/>
    </row>
    <row r="63" spans="1:5" ht="31.5" customHeight="1" x14ac:dyDescent="0.2">
      <c r="A63" s="99" t="s">
        <v>14</v>
      </c>
      <c r="B63" s="99"/>
      <c r="C63" s="99"/>
      <c r="D63" s="99"/>
      <c r="E63" s="99"/>
    </row>
    <row r="66" spans="1:5" ht="15" x14ac:dyDescent="0.25">
      <c r="A66" s="24"/>
      <c r="B66" s="25" t="s">
        <v>40</v>
      </c>
      <c r="C66" s="7"/>
      <c r="D66" s="7" t="s">
        <v>41</v>
      </c>
      <c r="E66" s="26"/>
    </row>
    <row r="67" spans="1:5" x14ac:dyDescent="0.2">
      <c r="A67" s="27" t="s">
        <v>5</v>
      </c>
      <c r="C67" s="28"/>
      <c r="D67" s="28"/>
      <c r="E67" s="29" t="s">
        <v>2</v>
      </c>
    </row>
    <row r="68" spans="1:5" x14ac:dyDescent="0.2">
      <c r="A68" s="27"/>
      <c r="B68" s="30"/>
      <c r="C68" s="28"/>
      <c r="D68" s="28"/>
    </row>
    <row r="69" spans="1:5" x14ac:dyDescent="0.2">
      <c r="A69" s="27"/>
      <c r="B69" s="30"/>
      <c r="C69" s="28"/>
      <c r="D69" s="28"/>
    </row>
    <row r="70" spans="1:5" x14ac:dyDescent="0.2">
      <c r="A70" s="31"/>
      <c r="B70" s="30"/>
      <c r="C70" s="28"/>
      <c r="D70" s="28"/>
    </row>
    <row r="71" spans="1:5" x14ac:dyDescent="0.2">
      <c r="A71" s="31"/>
      <c r="B71" s="30"/>
      <c r="C71" s="28"/>
      <c r="D71" s="28"/>
    </row>
    <row r="72" spans="1:5" x14ac:dyDescent="0.2">
      <c r="A72" s="31"/>
      <c r="B72" s="30"/>
      <c r="C72" s="28"/>
      <c r="D72" s="28"/>
    </row>
    <row r="73" spans="1:5" x14ac:dyDescent="0.2">
      <c r="A73" s="31"/>
      <c r="B73" s="30"/>
      <c r="C73" s="28"/>
      <c r="D73" s="28"/>
    </row>
    <row r="74" spans="1:5" x14ac:dyDescent="0.2">
      <c r="A74" s="31"/>
      <c r="B74" s="30"/>
      <c r="C74" s="28"/>
      <c r="D74" s="28"/>
    </row>
    <row r="75" spans="1:5" x14ac:dyDescent="0.2">
      <c r="A75" s="27"/>
      <c r="B75" s="30"/>
      <c r="C75" s="28"/>
      <c r="D75" s="28"/>
    </row>
  </sheetData>
  <mergeCells count="27">
    <mergeCell ref="A3:E3"/>
    <mergeCell ref="D15:E15"/>
    <mergeCell ref="B15:C15"/>
    <mergeCell ref="D17:E17"/>
    <mergeCell ref="A16:A17"/>
    <mergeCell ref="A62:E62"/>
    <mergeCell ref="A63:E63"/>
    <mergeCell ref="C23:C57"/>
    <mergeCell ref="B23:B57"/>
    <mergeCell ref="D23:E57"/>
    <mergeCell ref="A23:A57"/>
    <mergeCell ref="A2:B2"/>
    <mergeCell ref="A5:B5"/>
    <mergeCell ref="A7:B7"/>
    <mergeCell ref="A8:B8"/>
    <mergeCell ref="A61:E61"/>
    <mergeCell ref="D59:E59"/>
    <mergeCell ref="D58:E58"/>
    <mergeCell ref="D21:E21"/>
    <mergeCell ref="A4:B4"/>
    <mergeCell ref="C4:E4"/>
    <mergeCell ref="D10:E10"/>
    <mergeCell ref="D2:E2"/>
    <mergeCell ref="D22:E22"/>
    <mergeCell ref="D19:E19"/>
    <mergeCell ref="C18:E18"/>
    <mergeCell ref="C20:E20"/>
  </mergeCells>
  <phoneticPr fontId="1" type="noConversion"/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8981-3262-421B-B389-FF02723933F8}">
  <sheetPr>
    <pageSetUpPr fitToPage="1"/>
  </sheetPr>
  <dimension ref="A1:L75"/>
  <sheetViews>
    <sheetView tabSelected="1" topLeftCell="A6" zoomScaleNormal="100" workbookViewId="0">
      <selection activeCell="D17" sqref="D17:E17"/>
    </sheetView>
  </sheetViews>
  <sheetFormatPr defaultColWidth="8.85546875" defaultRowHeight="12.75" x14ac:dyDescent="0.2"/>
  <cols>
    <col min="1" max="1" width="7" style="8" customWidth="1"/>
    <col min="2" max="2" width="47.5703125" style="9" customWidth="1"/>
    <col min="3" max="3" width="66.5703125" style="6" customWidth="1"/>
    <col min="4" max="4" width="21.42578125" style="6" customWidth="1"/>
    <col min="5" max="5" width="22.85546875" style="6" customWidth="1"/>
    <col min="6" max="6" width="14.140625" style="6" customWidth="1"/>
    <col min="7" max="7" width="15.5703125" style="8" customWidth="1"/>
    <col min="8" max="9" width="13.7109375" style="6" bestFit="1" customWidth="1"/>
    <col min="10" max="10" width="10.85546875" style="6" bestFit="1" customWidth="1"/>
    <col min="11" max="11" width="43.5703125" style="6" customWidth="1"/>
    <col min="12" max="16384" width="8.85546875" style="6"/>
  </cols>
  <sheetData>
    <row r="1" spans="1:12" ht="119.45" customHeight="1" x14ac:dyDescent="0.2"/>
    <row r="2" spans="1:12" s="37" customFormat="1" ht="45.6" customHeight="1" x14ac:dyDescent="0.2">
      <c r="A2" s="95" t="s">
        <v>36</v>
      </c>
      <c r="B2" s="96"/>
      <c r="D2" s="108"/>
      <c r="E2" s="108"/>
      <c r="G2" s="8"/>
      <c r="H2" s="57"/>
      <c r="I2" s="57"/>
      <c r="J2" s="57"/>
      <c r="K2" s="57"/>
    </row>
    <row r="3" spans="1:12" s="37" customFormat="1" ht="15.75" x14ac:dyDescent="0.2">
      <c r="A3" s="83" t="s">
        <v>35</v>
      </c>
      <c r="B3" s="84"/>
      <c r="C3" s="84"/>
      <c r="D3" s="84"/>
      <c r="E3" s="84"/>
      <c r="G3" s="8"/>
      <c r="H3" s="57"/>
      <c r="I3" s="57"/>
      <c r="J3" s="57"/>
      <c r="K3" s="57"/>
    </row>
    <row r="4" spans="1:12" s="37" customFormat="1" ht="39" customHeight="1" x14ac:dyDescent="0.2">
      <c r="A4" s="85" t="s">
        <v>16</v>
      </c>
      <c r="B4" s="86"/>
      <c r="C4" s="105" t="s">
        <v>38</v>
      </c>
      <c r="D4" s="105"/>
      <c r="E4" s="105"/>
      <c r="G4" s="8"/>
      <c r="H4" s="57"/>
      <c r="I4" s="57"/>
      <c r="J4" s="57"/>
      <c r="K4" s="57"/>
    </row>
    <row r="5" spans="1:12" s="37" customFormat="1" ht="18.75" x14ac:dyDescent="0.2">
      <c r="A5" s="97" t="s">
        <v>34</v>
      </c>
      <c r="B5" s="98"/>
      <c r="C5" s="39"/>
      <c r="D5" s="40"/>
      <c r="E5" s="40"/>
      <c r="F5" s="40"/>
      <c r="G5" s="65"/>
      <c r="H5" s="42"/>
      <c r="I5" s="43"/>
      <c r="J5" s="43"/>
      <c r="K5" s="43"/>
      <c r="L5" s="43"/>
    </row>
    <row r="6" spans="1:12" s="37" customFormat="1" ht="18.75" x14ac:dyDescent="0.2">
      <c r="A6" s="1"/>
      <c r="B6" s="44"/>
      <c r="C6" s="45"/>
      <c r="D6" s="1"/>
      <c r="E6" s="1"/>
      <c r="F6" s="1"/>
      <c r="G6" s="65"/>
      <c r="H6" s="42"/>
      <c r="I6" s="43"/>
      <c r="J6" s="43"/>
      <c r="K6" s="43"/>
      <c r="L6" s="43"/>
    </row>
    <row r="7" spans="1:12" s="37" customFormat="1" ht="15.75" x14ac:dyDescent="0.2">
      <c r="A7" s="95" t="s">
        <v>4</v>
      </c>
      <c r="B7" s="96"/>
      <c r="C7" s="46" t="s">
        <v>37</v>
      </c>
      <c r="E7" s="47"/>
      <c r="F7" s="47"/>
      <c r="G7" s="65"/>
      <c r="H7" s="41"/>
      <c r="I7" s="41"/>
      <c r="J7" s="41"/>
      <c r="K7" s="41"/>
      <c r="L7" s="41"/>
    </row>
    <row r="8" spans="1:12" s="37" customFormat="1" ht="15.75" x14ac:dyDescent="0.2">
      <c r="A8" s="95" t="s">
        <v>6</v>
      </c>
      <c r="B8" s="96"/>
      <c r="C8" s="49">
        <v>7709918820</v>
      </c>
      <c r="E8" s="48"/>
      <c r="F8" s="47"/>
      <c r="G8" s="65"/>
      <c r="H8" s="41"/>
      <c r="I8" s="41"/>
      <c r="J8" s="41"/>
      <c r="K8" s="41"/>
      <c r="L8" s="41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79" t="s">
        <v>17</v>
      </c>
      <c r="D10" s="106" t="s">
        <v>7</v>
      </c>
      <c r="E10" s="107"/>
    </row>
    <row r="11" spans="1:12" ht="24.75" customHeight="1" x14ac:dyDescent="0.2">
      <c r="A11" s="10"/>
      <c r="B11" s="32"/>
      <c r="C11" s="11"/>
      <c r="D11" s="11" t="s">
        <v>28</v>
      </c>
      <c r="E11" s="136" t="s">
        <v>29</v>
      </c>
    </row>
    <row r="12" spans="1:12" ht="30" customHeight="1" x14ac:dyDescent="0.2">
      <c r="A12" s="12">
        <v>1</v>
      </c>
      <c r="B12" s="11" t="s">
        <v>32</v>
      </c>
      <c r="C12" s="11" t="s">
        <v>25</v>
      </c>
      <c r="D12" s="50"/>
      <c r="E12" s="51"/>
    </row>
    <row r="13" spans="1:12" ht="30" customHeight="1" x14ac:dyDescent="0.2">
      <c r="A13" s="12">
        <v>2</v>
      </c>
      <c r="B13" s="32" t="s">
        <v>21</v>
      </c>
      <c r="C13" s="11" t="s">
        <v>22</v>
      </c>
      <c r="D13" s="54">
        <f>29899381.9-29577966.52</f>
        <v>321415.38</v>
      </c>
      <c r="E13" s="137">
        <f>23609723.53-D13</f>
        <v>23288308.149999999</v>
      </c>
    </row>
    <row r="14" spans="1:12" ht="30" customHeight="1" x14ac:dyDescent="0.2">
      <c r="A14" s="12">
        <v>3</v>
      </c>
      <c r="B14" s="32" t="s">
        <v>23</v>
      </c>
      <c r="C14" s="11" t="s">
        <v>24</v>
      </c>
      <c r="D14" s="54">
        <f>29975111-29595611</f>
        <v>379500</v>
      </c>
      <c r="E14" s="137">
        <f>26884048.73-D14</f>
        <v>26504548.73</v>
      </c>
      <c r="I14" s="53"/>
    </row>
    <row r="15" spans="1:12" ht="30" customHeight="1" x14ac:dyDescent="0.2">
      <c r="A15" s="77">
        <v>4</v>
      </c>
      <c r="B15" s="131" t="s">
        <v>33</v>
      </c>
      <c r="C15" s="132"/>
      <c r="D15" s="129"/>
      <c r="E15" s="138"/>
      <c r="I15" s="62"/>
    </row>
    <row r="16" spans="1:12" ht="30" customHeight="1" x14ac:dyDescent="0.2">
      <c r="A16" s="133">
        <v>5</v>
      </c>
      <c r="B16" s="35" t="s">
        <v>31</v>
      </c>
      <c r="C16" s="35"/>
      <c r="D16" s="55">
        <f>D14+D13+0.06</f>
        <v>700915.44</v>
      </c>
      <c r="E16" s="139">
        <f>E14+E13</f>
        <v>49792856.880000003</v>
      </c>
      <c r="I16" s="53"/>
      <c r="J16" s="135" cm="1">
        <f t="array" ref="J16:K16">'КП по коммерции'!D17:E17</f>
        <v>50493772.32</v>
      </c>
      <c r="K16" s="6">
        <v>0</v>
      </c>
    </row>
    <row r="17" spans="1:10" ht="30" customHeight="1" x14ac:dyDescent="0.2">
      <c r="A17" s="134"/>
      <c r="B17" s="35" t="s">
        <v>30</v>
      </c>
      <c r="C17" s="35"/>
      <c r="D17" s="109">
        <f>D16+E16</f>
        <v>50493772.32</v>
      </c>
      <c r="E17" s="140"/>
      <c r="F17" s="64">
        <f>'КП по коммерции'!D17</f>
        <v>50493772.32</v>
      </c>
      <c r="G17" s="63">
        <f>D17-F17</f>
        <v>0</v>
      </c>
      <c r="H17" s="135">
        <v>23609723.530000001</v>
      </c>
      <c r="I17" s="135">
        <v>26884048.73</v>
      </c>
      <c r="J17" s="135">
        <f>H17+I17</f>
        <v>50493772.259999998</v>
      </c>
    </row>
    <row r="18" spans="1:10" ht="30" customHeight="1" x14ac:dyDescent="0.2">
      <c r="A18" s="12">
        <v>6</v>
      </c>
      <c r="B18" s="33" t="s">
        <v>26</v>
      </c>
      <c r="C18" s="70"/>
      <c r="D18" s="109">
        <f>D17*0.03</f>
        <v>1514813.17</v>
      </c>
      <c r="E18" s="141"/>
      <c r="F18" s="64">
        <f>F17*0.03</f>
        <v>1514813.17</v>
      </c>
      <c r="I18" s="53"/>
      <c r="J18" s="135">
        <f>J16-J17</f>
        <v>0.06</v>
      </c>
    </row>
    <row r="19" spans="1:10" ht="30" customHeight="1" x14ac:dyDescent="0.2">
      <c r="A19" s="12">
        <v>7</v>
      </c>
      <c r="B19" s="33" t="s">
        <v>10</v>
      </c>
      <c r="C19" s="36">
        <v>0.2</v>
      </c>
      <c r="D19" s="81">
        <f>(D17+D18)*0.2</f>
        <v>10401717.1</v>
      </c>
      <c r="E19" s="142"/>
      <c r="F19" s="64">
        <f>(F17+F18)*0.2</f>
        <v>10401717.1</v>
      </c>
    </row>
    <row r="20" spans="1:10" ht="30" customHeight="1" x14ac:dyDescent="0.2">
      <c r="A20" s="12">
        <v>8</v>
      </c>
      <c r="B20" s="33" t="s">
        <v>15</v>
      </c>
      <c r="C20" s="70"/>
      <c r="D20" s="109">
        <f>D17+D18+D19</f>
        <v>62410302.590000004</v>
      </c>
      <c r="E20" s="141"/>
      <c r="F20" s="64">
        <f>F17+F18+F19</f>
        <v>62410302.590000004</v>
      </c>
      <c r="G20" s="64">
        <f>C20-F20</f>
        <v>-62410302.590000004</v>
      </c>
    </row>
    <row r="21" spans="1:10" ht="69" customHeight="1" x14ac:dyDescent="0.2">
      <c r="A21" s="12">
        <v>9</v>
      </c>
      <c r="B21" s="13" t="s">
        <v>12</v>
      </c>
      <c r="C21" s="14" t="s">
        <v>19</v>
      </c>
      <c r="D21" s="94">
        <v>1.2532779999999999</v>
      </c>
      <c r="E21" s="94"/>
    </row>
    <row r="22" spans="1:10" ht="27" customHeight="1" x14ac:dyDescent="0.2">
      <c r="A22" s="12">
        <v>10</v>
      </c>
      <c r="B22" s="13" t="s">
        <v>3</v>
      </c>
      <c r="C22" s="78" t="s">
        <v>27</v>
      </c>
      <c r="D22" s="102" t="s">
        <v>44</v>
      </c>
      <c r="E22" s="103"/>
    </row>
    <row r="23" spans="1:10" ht="12.75" customHeight="1" x14ac:dyDescent="0.2">
      <c r="A23" s="126">
        <v>11</v>
      </c>
      <c r="B23" s="117" t="s">
        <v>8</v>
      </c>
      <c r="C23" s="114" t="s">
        <v>20</v>
      </c>
      <c r="D23" s="120" t="s">
        <v>45</v>
      </c>
      <c r="E23" s="121"/>
      <c r="G23" s="66"/>
    </row>
    <row r="24" spans="1:10" ht="12.75" customHeight="1" x14ac:dyDescent="0.2">
      <c r="A24" s="127"/>
      <c r="B24" s="118"/>
      <c r="C24" s="115"/>
      <c r="D24" s="122"/>
      <c r="E24" s="123"/>
      <c r="G24" s="66"/>
    </row>
    <row r="25" spans="1:10" ht="12.75" customHeight="1" x14ac:dyDescent="0.2">
      <c r="A25" s="127"/>
      <c r="B25" s="118"/>
      <c r="C25" s="115"/>
      <c r="D25" s="122"/>
      <c r="E25" s="123"/>
      <c r="G25" s="66"/>
    </row>
    <row r="26" spans="1:10" ht="12.75" customHeight="1" x14ac:dyDescent="0.2">
      <c r="A26" s="127"/>
      <c r="B26" s="118"/>
      <c r="C26" s="115"/>
      <c r="D26" s="122"/>
      <c r="E26" s="123"/>
      <c r="G26" s="66"/>
    </row>
    <row r="27" spans="1:10" ht="12.75" customHeight="1" x14ac:dyDescent="0.2">
      <c r="A27" s="127"/>
      <c r="B27" s="118"/>
      <c r="C27" s="115"/>
      <c r="D27" s="122"/>
      <c r="E27" s="123"/>
      <c r="G27" s="66"/>
    </row>
    <row r="28" spans="1:10" ht="12.75" customHeight="1" x14ac:dyDescent="0.2">
      <c r="A28" s="127"/>
      <c r="B28" s="118"/>
      <c r="C28" s="115"/>
      <c r="D28" s="122"/>
      <c r="E28" s="123"/>
      <c r="G28" s="66"/>
    </row>
    <row r="29" spans="1:10" ht="12.75" customHeight="1" x14ac:dyDescent="0.2">
      <c r="A29" s="127"/>
      <c r="B29" s="118"/>
      <c r="C29" s="115"/>
      <c r="D29" s="122"/>
      <c r="E29" s="123"/>
      <c r="G29" s="67"/>
    </row>
    <row r="30" spans="1:10" x14ac:dyDescent="0.2">
      <c r="A30" s="127"/>
      <c r="B30" s="118"/>
      <c r="C30" s="115"/>
      <c r="D30" s="122"/>
      <c r="E30" s="123"/>
      <c r="G30" s="63"/>
    </row>
    <row r="31" spans="1:10" x14ac:dyDescent="0.2">
      <c r="A31" s="127"/>
      <c r="B31" s="118"/>
      <c r="C31" s="115"/>
      <c r="D31" s="122"/>
      <c r="E31" s="123"/>
    </row>
    <row r="32" spans="1:10" x14ac:dyDescent="0.2">
      <c r="A32" s="127"/>
      <c r="B32" s="118"/>
      <c r="C32" s="115"/>
      <c r="D32" s="122"/>
      <c r="E32" s="123"/>
    </row>
    <row r="33" spans="1:5" x14ac:dyDescent="0.2">
      <c r="A33" s="127"/>
      <c r="B33" s="118"/>
      <c r="C33" s="115"/>
      <c r="D33" s="122"/>
      <c r="E33" s="123"/>
    </row>
    <row r="34" spans="1:5" x14ac:dyDescent="0.2">
      <c r="A34" s="127"/>
      <c r="B34" s="118"/>
      <c r="C34" s="115"/>
      <c r="D34" s="122"/>
      <c r="E34" s="123"/>
    </row>
    <row r="35" spans="1:5" x14ac:dyDescent="0.2">
      <c r="A35" s="127"/>
      <c r="B35" s="118"/>
      <c r="C35" s="115"/>
      <c r="D35" s="122"/>
      <c r="E35" s="123"/>
    </row>
    <row r="36" spans="1:5" x14ac:dyDescent="0.2">
      <c r="A36" s="127"/>
      <c r="B36" s="118"/>
      <c r="C36" s="115"/>
      <c r="D36" s="122"/>
      <c r="E36" s="123"/>
    </row>
    <row r="37" spans="1:5" x14ac:dyDescent="0.2">
      <c r="A37" s="127"/>
      <c r="B37" s="118"/>
      <c r="C37" s="115"/>
      <c r="D37" s="122"/>
      <c r="E37" s="123"/>
    </row>
    <row r="38" spans="1:5" x14ac:dyDescent="0.2">
      <c r="A38" s="127"/>
      <c r="B38" s="118"/>
      <c r="C38" s="115"/>
      <c r="D38" s="122"/>
      <c r="E38" s="123"/>
    </row>
    <row r="39" spans="1:5" x14ac:dyDescent="0.2">
      <c r="A39" s="127"/>
      <c r="B39" s="118"/>
      <c r="C39" s="115"/>
      <c r="D39" s="122"/>
      <c r="E39" s="123"/>
    </row>
    <row r="40" spans="1:5" x14ac:dyDescent="0.2">
      <c r="A40" s="127"/>
      <c r="B40" s="118"/>
      <c r="C40" s="115"/>
      <c r="D40" s="122"/>
      <c r="E40" s="123"/>
    </row>
    <row r="41" spans="1:5" ht="3" customHeight="1" x14ac:dyDescent="0.2">
      <c r="A41" s="127"/>
      <c r="B41" s="118"/>
      <c r="C41" s="115"/>
      <c r="D41" s="122"/>
      <c r="E41" s="123"/>
    </row>
    <row r="42" spans="1:5" hidden="1" x14ac:dyDescent="0.2">
      <c r="A42" s="127"/>
      <c r="B42" s="118"/>
      <c r="C42" s="115"/>
      <c r="D42" s="122"/>
      <c r="E42" s="123"/>
    </row>
    <row r="43" spans="1:5" ht="3.75" customHeight="1" x14ac:dyDescent="0.2">
      <c r="A43" s="127"/>
      <c r="B43" s="118"/>
      <c r="C43" s="115"/>
      <c r="D43" s="122"/>
      <c r="E43" s="123"/>
    </row>
    <row r="44" spans="1:5" hidden="1" x14ac:dyDescent="0.2">
      <c r="A44" s="127"/>
      <c r="B44" s="118"/>
      <c r="C44" s="115"/>
      <c r="D44" s="122"/>
      <c r="E44" s="123"/>
    </row>
    <row r="45" spans="1:5" hidden="1" x14ac:dyDescent="0.2">
      <c r="A45" s="127"/>
      <c r="B45" s="118"/>
      <c r="C45" s="115"/>
      <c r="D45" s="122"/>
      <c r="E45" s="123"/>
    </row>
    <row r="46" spans="1:5" hidden="1" x14ac:dyDescent="0.2">
      <c r="A46" s="127"/>
      <c r="B46" s="118"/>
      <c r="C46" s="115"/>
      <c r="D46" s="122"/>
      <c r="E46" s="123"/>
    </row>
    <row r="47" spans="1:5" hidden="1" x14ac:dyDescent="0.2">
      <c r="A47" s="127"/>
      <c r="B47" s="118"/>
      <c r="C47" s="115"/>
      <c r="D47" s="122"/>
      <c r="E47" s="123"/>
    </row>
    <row r="48" spans="1:5" hidden="1" x14ac:dyDescent="0.2">
      <c r="A48" s="127"/>
      <c r="B48" s="118"/>
      <c r="C48" s="115"/>
      <c r="D48" s="122"/>
      <c r="E48" s="123"/>
    </row>
    <row r="49" spans="1:5" hidden="1" x14ac:dyDescent="0.2">
      <c r="A49" s="127"/>
      <c r="B49" s="118"/>
      <c r="C49" s="115"/>
      <c r="D49" s="122"/>
      <c r="E49" s="123"/>
    </row>
    <row r="50" spans="1:5" ht="4.5" hidden="1" customHeight="1" x14ac:dyDescent="0.2">
      <c r="A50" s="127"/>
      <c r="B50" s="118"/>
      <c r="C50" s="115"/>
      <c r="D50" s="122"/>
      <c r="E50" s="123"/>
    </row>
    <row r="51" spans="1:5" ht="12.75" hidden="1" customHeight="1" x14ac:dyDescent="0.2">
      <c r="A51" s="127"/>
      <c r="B51" s="118"/>
      <c r="C51" s="115"/>
      <c r="D51" s="122"/>
      <c r="E51" s="123"/>
    </row>
    <row r="52" spans="1:5" ht="12.75" hidden="1" customHeight="1" x14ac:dyDescent="0.2">
      <c r="A52" s="127"/>
      <c r="B52" s="118"/>
      <c r="C52" s="115"/>
      <c r="D52" s="122"/>
      <c r="E52" s="123"/>
    </row>
    <row r="53" spans="1:5" ht="12.75" hidden="1" customHeight="1" x14ac:dyDescent="0.2">
      <c r="A53" s="127"/>
      <c r="B53" s="118"/>
      <c r="C53" s="115"/>
      <c r="D53" s="122"/>
      <c r="E53" s="123"/>
    </row>
    <row r="54" spans="1:5" ht="12.75" hidden="1" customHeight="1" x14ac:dyDescent="0.2">
      <c r="A54" s="127"/>
      <c r="B54" s="118"/>
      <c r="C54" s="115"/>
      <c r="D54" s="122"/>
      <c r="E54" s="123"/>
    </row>
    <row r="55" spans="1:5" ht="12.75" hidden="1" customHeight="1" x14ac:dyDescent="0.2">
      <c r="A55" s="127"/>
      <c r="B55" s="118"/>
      <c r="C55" s="115"/>
      <c r="D55" s="122"/>
      <c r="E55" s="123"/>
    </row>
    <row r="56" spans="1:5" ht="27.75" hidden="1" customHeight="1" x14ac:dyDescent="0.2">
      <c r="A56" s="127"/>
      <c r="B56" s="118"/>
      <c r="C56" s="115"/>
      <c r="D56" s="122"/>
      <c r="E56" s="123"/>
    </row>
    <row r="57" spans="1:5" ht="126.75" customHeight="1" x14ac:dyDescent="0.2">
      <c r="A57" s="128"/>
      <c r="B57" s="119"/>
      <c r="C57" s="116"/>
      <c r="D57" s="124"/>
      <c r="E57" s="125"/>
    </row>
    <row r="58" spans="1:5" ht="31.5" customHeight="1" x14ac:dyDescent="0.2">
      <c r="A58" s="10">
        <v>12</v>
      </c>
      <c r="B58" s="13" t="s">
        <v>9</v>
      </c>
      <c r="C58" s="17" t="s">
        <v>18</v>
      </c>
      <c r="D58" s="102" t="s">
        <v>43</v>
      </c>
      <c r="E58" s="103"/>
    </row>
    <row r="59" spans="1:5" ht="68.45" customHeight="1" thickBot="1" x14ac:dyDescent="0.25">
      <c r="A59" s="18">
        <v>13</v>
      </c>
      <c r="B59" s="19" t="s">
        <v>11</v>
      </c>
      <c r="C59" s="20"/>
      <c r="D59" s="100" t="s">
        <v>42</v>
      </c>
      <c r="E59" s="101"/>
    </row>
    <row r="60" spans="1:5" x14ac:dyDescent="0.2">
      <c r="A60" s="21"/>
      <c r="B60" s="22"/>
      <c r="C60" s="7"/>
      <c r="D60" s="23"/>
      <c r="E60" s="23"/>
    </row>
    <row r="61" spans="1:5" x14ac:dyDescent="0.2">
      <c r="A61" s="99" t="s">
        <v>39</v>
      </c>
      <c r="B61" s="99"/>
      <c r="C61" s="99"/>
      <c r="D61" s="99"/>
      <c r="E61" s="99"/>
    </row>
    <row r="62" spans="1:5" ht="32.25" customHeight="1" x14ac:dyDescent="0.2">
      <c r="A62" s="99" t="s">
        <v>13</v>
      </c>
      <c r="B62" s="99"/>
      <c r="C62" s="99"/>
      <c r="D62" s="99"/>
      <c r="E62" s="99"/>
    </row>
    <row r="63" spans="1:5" ht="31.5" customHeight="1" x14ac:dyDescent="0.2">
      <c r="A63" s="99" t="s">
        <v>14</v>
      </c>
      <c r="B63" s="99"/>
      <c r="C63" s="99"/>
      <c r="D63" s="99"/>
      <c r="E63" s="99"/>
    </row>
    <row r="66" spans="1:5" ht="15" x14ac:dyDescent="0.25">
      <c r="A66" s="24"/>
      <c r="B66" s="25" t="s">
        <v>40</v>
      </c>
      <c r="C66" s="7"/>
      <c r="D66" s="7" t="s">
        <v>41</v>
      </c>
      <c r="E66" s="26"/>
    </row>
    <row r="67" spans="1:5" x14ac:dyDescent="0.2">
      <c r="A67" s="27" t="s">
        <v>5</v>
      </c>
      <c r="C67" s="28"/>
      <c r="D67" s="28"/>
      <c r="E67" s="29" t="s">
        <v>2</v>
      </c>
    </row>
    <row r="68" spans="1:5" x14ac:dyDescent="0.2">
      <c r="A68" s="27"/>
      <c r="B68" s="30"/>
      <c r="C68" s="28"/>
      <c r="D68" s="28"/>
    </row>
    <row r="69" spans="1:5" x14ac:dyDescent="0.2">
      <c r="A69" s="27"/>
      <c r="B69" s="30"/>
      <c r="C69" s="28"/>
      <c r="D69" s="28"/>
    </row>
    <row r="70" spans="1:5" x14ac:dyDescent="0.2">
      <c r="A70" s="31"/>
      <c r="B70" s="30"/>
      <c r="C70" s="28"/>
      <c r="D70" s="28"/>
    </row>
    <row r="71" spans="1:5" x14ac:dyDescent="0.2">
      <c r="A71" s="31"/>
      <c r="B71" s="30"/>
      <c r="C71" s="28"/>
      <c r="D71" s="28"/>
    </row>
    <row r="72" spans="1:5" x14ac:dyDescent="0.2">
      <c r="A72" s="31"/>
      <c r="B72" s="30"/>
      <c r="C72" s="28"/>
      <c r="D72" s="28"/>
    </row>
    <row r="73" spans="1:5" x14ac:dyDescent="0.2">
      <c r="A73" s="31"/>
      <c r="B73" s="30"/>
      <c r="C73" s="28"/>
      <c r="D73" s="28"/>
    </row>
    <row r="74" spans="1:5" x14ac:dyDescent="0.2">
      <c r="A74" s="31"/>
      <c r="B74" s="30"/>
      <c r="C74" s="28"/>
      <c r="D74" s="28"/>
    </row>
    <row r="75" spans="1:5" x14ac:dyDescent="0.2">
      <c r="A75" s="27"/>
      <c r="B75" s="30"/>
      <c r="C75" s="28"/>
      <c r="D75" s="28"/>
    </row>
  </sheetData>
  <mergeCells count="27">
    <mergeCell ref="A62:E62"/>
    <mergeCell ref="A63:E63"/>
    <mergeCell ref="A23:A57"/>
    <mergeCell ref="B23:B57"/>
    <mergeCell ref="C23:C57"/>
    <mergeCell ref="D23:E57"/>
    <mergeCell ref="D58:E58"/>
    <mergeCell ref="D59:E59"/>
    <mergeCell ref="A61:E61"/>
    <mergeCell ref="A7:B7"/>
    <mergeCell ref="A8:B8"/>
    <mergeCell ref="D10:E10"/>
    <mergeCell ref="B15:C15"/>
    <mergeCell ref="D15:E15"/>
    <mergeCell ref="A16:A17"/>
    <mergeCell ref="D17:E17"/>
    <mergeCell ref="D19:E19"/>
    <mergeCell ref="D21:E21"/>
    <mergeCell ref="D22:E22"/>
    <mergeCell ref="D18:E18"/>
    <mergeCell ref="D20:E20"/>
    <mergeCell ref="A5:B5"/>
    <mergeCell ref="A2:B2"/>
    <mergeCell ref="D2:E2"/>
    <mergeCell ref="A3:E3"/>
    <mergeCell ref="A4:B4"/>
    <mergeCell ref="C4:E4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2E44-F3DE-4CE9-B00F-C4A7D85E177B}">
  <sheetPr>
    <pageSetUpPr fitToPage="1"/>
  </sheetPr>
  <dimension ref="A1:L75"/>
  <sheetViews>
    <sheetView topLeftCell="A7" zoomScaleNormal="100" workbookViewId="0">
      <selection activeCell="D13" sqref="D13:E14"/>
    </sheetView>
  </sheetViews>
  <sheetFormatPr defaultColWidth="8.85546875" defaultRowHeight="12.75" x14ac:dyDescent="0.2"/>
  <cols>
    <col min="1" max="1" width="7" style="8" customWidth="1"/>
    <col min="2" max="2" width="47.5703125" style="9" customWidth="1"/>
    <col min="3" max="3" width="66.5703125" style="6" customWidth="1"/>
    <col min="4" max="4" width="21.42578125" style="6" customWidth="1"/>
    <col min="5" max="5" width="22.85546875" style="6" customWidth="1"/>
    <col min="6" max="6" width="14.140625" style="6" customWidth="1"/>
    <col min="7" max="7" width="15.5703125" style="8" customWidth="1"/>
    <col min="8" max="9" width="13.5703125" style="6" bestFit="1" customWidth="1"/>
    <col min="10" max="10" width="8.85546875" style="6"/>
    <col min="11" max="11" width="43.5703125" style="6" customWidth="1"/>
    <col min="12" max="16384" width="8.85546875" style="6"/>
  </cols>
  <sheetData>
    <row r="1" spans="1:12" ht="119.45" customHeight="1" x14ac:dyDescent="0.2"/>
    <row r="2" spans="1:12" s="37" customFormat="1" ht="45.6" customHeight="1" x14ac:dyDescent="0.2">
      <c r="A2" s="95" t="s">
        <v>36</v>
      </c>
      <c r="B2" s="96"/>
      <c r="D2" s="108"/>
      <c r="E2" s="108"/>
      <c r="G2" s="8"/>
      <c r="H2" s="60"/>
      <c r="I2" s="60"/>
      <c r="J2" s="60"/>
      <c r="K2" s="60"/>
    </row>
    <row r="3" spans="1:12" s="37" customFormat="1" ht="15.75" x14ac:dyDescent="0.2">
      <c r="A3" s="83" t="s">
        <v>35</v>
      </c>
      <c r="B3" s="84"/>
      <c r="C3" s="84"/>
      <c r="D3" s="84"/>
      <c r="E3" s="84"/>
      <c r="G3" s="8"/>
      <c r="H3" s="60"/>
      <c r="I3" s="60"/>
      <c r="J3" s="60"/>
      <c r="K3" s="60"/>
    </row>
    <row r="4" spans="1:12" s="37" customFormat="1" ht="39" customHeight="1" x14ac:dyDescent="0.2">
      <c r="A4" s="85" t="s">
        <v>16</v>
      </c>
      <c r="B4" s="86"/>
      <c r="C4" s="105" t="s">
        <v>38</v>
      </c>
      <c r="D4" s="105"/>
      <c r="E4" s="105"/>
      <c r="G4" s="8"/>
      <c r="H4" s="60"/>
      <c r="I4" s="60"/>
      <c r="J4" s="60"/>
      <c r="K4" s="60"/>
    </row>
    <row r="5" spans="1:12" s="37" customFormat="1" ht="18.75" x14ac:dyDescent="0.2">
      <c r="A5" s="97" t="s">
        <v>34</v>
      </c>
      <c r="B5" s="98"/>
      <c r="C5" s="39"/>
      <c r="D5" s="40"/>
      <c r="E5" s="40"/>
      <c r="F5" s="40"/>
      <c r="G5" s="65"/>
      <c r="H5" s="42"/>
      <c r="I5" s="43"/>
      <c r="J5" s="43"/>
      <c r="K5" s="43"/>
      <c r="L5" s="43"/>
    </row>
    <row r="6" spans="1:12" s="37" customFormat="1" ht="18.75" x14ac:dyDescent="0.2">
      <c r="A6" s="1"/>
      <c r="B6" s="44"/>
      <c r="C6" s="45"/>
      <c r="D6" s="1"/>
      <c r="E6" s="1"/>
      <c r="F6" s="1"/>
      <c r="G6" s="65"/>
      <c r="H6" s="42"/>
      <c r="I6" s="43"/>
      <c r="J6" s="43"/>
      <c r="K6" s="43"/>
      <c r="L6" s="43"/>
    </row>
    <row r="7" spans="1:12" s="37" customFormat="1" ht="15.75" x14ac:dyDescent="0.2">
      <c r="A7" s="95" t="s">
        <v>4</v>
      </c>
      <c r="B7" s="96"/>
      <c r="C7" s="46" t="s">
        <v>37</v>
      </c>
      <c r="E7" s="47"/>
      <c r="F7" s="47"/>
      <c r="G7" s="65"/>
      <c r="H7" s="41"/>
      <c r="I7" s="41"/>
      <c r="J7" s="41"/>
      <c r="K7" s="41"/>
      <c r="L7" s="41"/>
    </row>
    <row r="8" spans="1:12" s="37" customFormat="1" ht="15.75" x14ac:dyDescent="0.2">
      <c r="A8" s="95" t="s">
        <v>6</v>
      </c>
      <c r="B8" s="96"/>
      <c r="C8" s="49">
        <v>7709918820</v>
      </c>
      <c r="E8" s="48"/>
      <c r="F8" s="47"/>
      <c r="G8" s="65"/>
      <c r="H8" s="41"/>
      <c r="I8" s="41"/>
      <c r="J8" s="41"/>
      <c r="K8" s="41"/>
      <c r="L8" s="41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59" t="s">
        <v>17</v>
      </c>
      <c r="D10" s="106" t="s">
        <v>7</v>
      </c>
      <c r="E10" s="107"/>
    </row>
    <row r="11" spans="1:12" ht="24.75" customHeight="1" x14ac:dyDescent="0.2">
      <c r="A11" s="10"/>
      <c r="B11" s="32"/>
      <c r="C11" s="11"/>
      <c r="D11" s="11" t="s">
        <v>28</v>
      </c>
      <c r="E11" s="11" t="s">
        <v>29</v>
      </c>
    </row>
    <row r="12" spans="1:12" ht="30" customHeight="1" x14ac:dyDescent="0.2">
      <c r="A12" s="12">
        <v>1</v>
      </c>
      <c r="B12" s="11" t="s">
        <v>32</v>
      </c>
      <c r="C12" s="11" t="s">
        <v>25</v>
      </c>
      <c r="D12" s="50"/>
      <c r="E12" s="51"/>
    </row>
    <row r="13" spans="1:12" ht="30" customHeight="1" x14ac:dyDescent="0.2">
      <c r="A13" s="12">
        <v>2</v>
      </c>
      <c r="B13" s="32" t="s">
        <v>21</v>
      </c>
      <c r="C13" s="11" t="s">
        <v>22</v>
      </c>
      <c r="D13" s="54">
        <f>29898749.39-29577966.52</f>
        <v>320782.87</v>
      </c>
      <c r="E13" s="54">
        <f>27433370.61-D13</f>
        <v>27112587.739999998</v>
      </c>
    </row>
    <row r="14" spans="1:12" ht="30" customHeight="1" x14ac:dyDescent="0.2">
      <c r="A14" s="12">
        <v>3</v>
      </c>
      <c r="B14" s="32" t="s">
        <v>23</v>
      </c>
      <c r="C14" s="11" t="s">
        <v>24</v>
      </c>
      <c r="D14" s="54">
        <f>29975103.02-29595611</f>
        <v>379492.02</v>
      </c>
      <c r="E14" s="54">
        <f>30480058.24-D14</f>
        <v>30100566.219999999</v>
      </c>
      <c r="I14" s="53"/>
    </row>
    <row r="15" spans="1:12" ht="30" customHeight="1" x14ac:dyDescent="0.2">
      <c r="A15" s="61">
        <v>4</v>
      </c>
      <c r="B15" s="131" t="s">
        <v>33</v>
      </c>
      <c r="C15" s="132"/>
      <c r="D15" s="129"/>
      <c r="E15" s="130"/>
      <c r="I15" s="62"/>
    </row>
    <row r="16" spans="1:12" ht="30" customHeight="1" x14ac:dyDescent="0.2">
      <c r="A16" s="133">
        <v>5</v>
      </c>
      <c r="B16" s="35" t="s">
        <v>31</v>
      </c>
      <c r="C16" s="35"/>
      <c r="D16" s="55">
        <f>D14+D13</f>
        <v>700274.89</v>
      </c>
      <c r="E16" s="55">
        <f>E14+E13</f>
        <v>57213153.960000001</v>
      </c>
      <c r="I16" s="53"/>
    </row>
    <row r="17" spans="1:9" ht="30" customHeight="1" x14ac:dyDescent="0.2">
      <c r="A17" s="134"/>
      <c r="B17" s="35" t="s">
        <v>30</v>
      </c>
      <c r="C17" s="35"/>
      <c r="D17" s="109">
        <f>D16+E16</f>
        <v>57913428.850000001</v>
      </c>
      <c r="E17" s="113"/>
      <c r="F17" s="64"/>
      <c r="G17" s="63"/>
    </row>
    <row r="18" spans="1:9" ht="30" customHeight="1" x14ac:dyDescent="0.2">
      <c r="A18" s="12">
        <v>6</v>
      </c>
      <c r="B18" s="33" t="s">
        <v>26</v>
      </c>
      <c r="C18" s="109">
        <f>D17*0.03</f>
        <v>1737402.87</v>
      </c>
      <c r="D18" s="112"/>
      <c r="E18" s="113"/>
      <c r="F18" s="64"/>
      <c r="I18" s="53"/>
    </row>
    <row r="19" spans="1:9" ht="30" customHeight="1" x14ac:dyDescent="0.2">
      <c r="A19" s="12">
        <v>7</v>
      </c>
      <c r="B19" s="33" t="s">
        <v>10</v>
      </c>
      <c r="C19" s="36">
        <v>0.2</v>
      </c>
      <c r="D19" s="81">
        <f>(D17+C18)*0.2</f>
        <v>11930166.34</v>
      </c>
      <c r="E19" s="82"/>
      <c r="F19" s="64"/>
    </row>
    <row r="20" spans="1:9" ht="30" customHeight="1" x14ac:dyDescent="0.2">
      <c r="A20" s="12">
        <v>8</v>
      </c>
      <c r="B20" s="33" t="s">
        <v>15</v>
      </c>
      <c r="C20" s="109">
        <f>D17+C18+D19</f>
        <v>71580998.060000002</v>
      </c>
      <c r="D20" s="112"/>
      <c r="E20" s="113"/>
      <c r="F20" s="64"/>
      <c r="G20" s="64"/>
    </row>
    <row r="21" spans="1:9" ht="69" customHeight="1" x14ac:dyDescent="0.2">
      <c r="A21" s="12">
        <v>9</v>
      </c>
      <c r="B21" s="13" t="s">
        <v>12</v>
      </c>
      <c r="C21" s="14" t="s">
        <v>19</v>
      </c>
      <c r="D21" s="104"/>
      <c r="E21" s="104"/>
    </row>
    <row r="22" spans="1:9" ht="27" customHeight="1" x14ac:dyDescent="0.2">
      <c r="A22" s="12">
        <v>10</v>
      </c>
      <c r="B22" s="13" t="s">
        <v>3</v>
      </c>
      <c r="C22" s="58" t="s">
        <v>27</v>
      </c>
      <c r="D22" s="102" t="s">
        <v>44</v>
      </c>
      <c r="E22" s="103"/>
    </row>
    <row r="23" spans="1:9" ht="12.75" customHeight="1" x14ac:dyDescent="0.2">
      <c r="A23" s="126">
        <v>11</v>
      </c>
      <c r="B23" s="117" t="s">
        <v>8</v>
      </c>
      <c r="C23" s="114" t="s">
        <v>20</v>
      </c>
      <c r="D23" s="120" t="s">
        <v>45</v>
      </c>
      <c r="E23" s="121"/>
      <c r="G23" s="66"/>
    </row>
    <row r="24" spans="1:9" ht="12.75" customHeight="1" x14ac:dyDescent="0.2">
      <c r="A24" s="127"/>
      <c r="B24" s="118"/>
      <c r="C24" s="115"/>
      <c r="D24" s="122"/>
      <c r="E24" s="123"/>
      <c r="G24" s="66"/>
    </row>
    <row r="25" spans="1:9" ht="12.75" customHeight="1" x14ac:dyDescent="0.2">
      <c r="A25" s="127"/>
      <c r="B25" s="118"/>
      <c r="C25" s="115"/>
      <c r="D25" s="122"/>
      <c r="E25" s="123"/>
      <c r="G25" s="66"/>
    </row>
    <row r="26" spans="1:9" ht="12.75" customHeight="1" x14ac:dyDescent="0.2">
      <c r="A26" s="127"/>
      <c r="B26" s="118"/>
      <c r="C26" s="115"/>
      <c r="D26" s="122"/>
      <c r="E26" s="123"/>
      <c r="G26" s="66"/>
    </row>
    <row r="27" spans="1:9" ht="12.75" customHeight="1" x14ac:dyDescent="0.2">
      <c r="A27" s="127"/>
      <c r="B27" s="118"/>
      <c r="C27" s="115"/>
      <c r="D27" s="122"/>
      <c r="E27" s="123"/>
      <c r="G27" s="66"/>
    </row>
    <row r="28" spans="1:9" ht="12.75" customHeight="1" x14ac:dyDescent="0.2">
      <c r="A28" s="127"/>
      <c r="B28" s="118"/>
      <c r="C28" s="115"/>
      <c r="D28" s="122"/>
      <c r="E28" s="123"/>
      <c r="G28" s="66"/>
    </row>
    <row r="29" spans="1:9" ht="12.75" customHeight="1" x14ac:dyDescent="0.2">
      <c r="A29" s="127"/>
      <c r="B29" s="118"/>
      <c r="C29" s="115"/>
      <c r="D29" s="122"/>
      <c r="E29" s="123"/>
      <c r="G29" s="67"/>
    </row>
    <row r="30" spans="1:9" x14ac:dyDescent="0.2">
      <c r="A30" s="127"/>
      <c r="B30" s="118"/>
      <c r="C30" s="115"/>
      <c r="D30" s="122"/>
      <c r="E30" s="123"/>
      <c r="G30" s="63"/>
    </row>
    <row r="31" spans="1:9" x14ac:dyDescent="0.2">
      <c r="A31" s="127"/>
      <c r="B31" s="118"/>
      <c r="C31" s="115"/>
      <c r="D31" s="122"/>
      <c r="E31" s="123"/>
    </row>
    <row r="32" spans="1:9" x14ac:dyDescent="0.2">
      <c r="A32" s="127"/>
      <c r="B32" s="118"/>
      <c r="C32" s="115"/>
      <c r="D32" s="122"/>
      <c r="E32" s="123"/>
    </row>
    <row r="33" spans="1:5" x14ac:dyDescent="0.2">
      <c r="A33" s="127"/>
      <c r="B33" s="118"/>
      <c r="C33" s="115"/>
      <c r="D33" s="122"/>
      <c r="E33" s="123"/>
    </row>
    <row r="34" spans="1:5" x14ac:dyDescent="0.2">
      <c r="A34" s="127"/>
      <c r="B34" s="118"/>
      <c r="C34" s="115"/>
      <c r="D34" s="122"/>
      <c r="E34" s="123"/>
    </row>
    <row r="35" spans="1:5" x14ac:dyDescent="0.2">
      <c r="A35" s="127"/>
      <c r="B35" s="118"/>
      <c r="C35" s="115"/>
      <c r="D35" s="122"/>
      <c r="E35" s="123"/>
    </row>
    <row r="36" spans="1:5" x14ac:dyDescent="0.2">
      <c r="A36" s="127"/>
      <c r="B36" s="118"/>
      <c r="C36" s="115"/>
      <c r="D36" s="122"/>
      <c r="E36" s="123"/>
    </row>
    <row r="37" spans="1:5" x14ac:dyDescent="0.2">
      <c r="A37" s="127"/>
      <c r="B37" s="118"/>
      <c r="C37" s="115"/>
      <c r="D37" s="122"/>
      <c r="E37" s="123"/>
    </row>
    <row r="38" spans="1:5" x14ac:dyDescent="0.2">
      <c r="A38" s="127"/>
      <c r="B38" s="118"/>
      <c r="C38" s="115"/>
      <c r="D38" s="122"/>
      <c r="E38" s="123"/>
    </row>
    <row r="39" spans="1:5" x14ac:dyDescent="0.2">
      <c r="A39" s="127"/>
      <c r="B39" s="118"/>
      <c r="C39" s="115"/>
      <c r="D39" s="122"/>
      <c r="E39" s="123"/>
    </row>
    <row r="40" spans="1:5" x14ac:dyDescent="0.2">
      <c r="A40" s="127"/>
      <c r="B40" s="118"/>
      <c r="C40" s="115"/>
      <c r="D40" s="122"/>
      <c r="E40" s="123"/>
    </row>
    <row r="41" spans="1:5" ht="3" customHeight="1" x14ac:dyDescent="0.2">
      <c r="A41" s="127"/>
      <c r="B41" s="118"/>
      <c r="C41" s="115"/>
      <c r="D41" s="122"/>
      <c r="E41" s="123"/>
    </row>
    <row r="42" spans="1:5" hidden="1" x14ac:dyDescent="0.2">
      <c r="A42" s="127"/>
      <c r="B42" s="118"/>
      <c r="C42" s="115"/>
      <c r="D42" s="122"/>
      <c r="E42" s="123"/>
    </row>
    <row r="43" spans="1:5" ht="3.75" customHeight="1" x14ac:dyDescent="0.2">
      <c r="A43" s="127"/>
      <c r="B43" s="118"/>
      <c r="C43" s="115"/>
      <c r="D43" s="122"/>
      <c r="E43" s="123"/>
    </row>
    <row r="44" spans="1:5" hidden="1" x14ac:dyDescent="0.2">
      <c r="A44" s="127"/>
      <c r="B44" s="118"/>
      <c r="C44" s="115"/>
      <c r="D44" s="122"/>
      <c r="E44" s="123"/>
    </row>
    <row r="45" spans="1:5" hidden="1" x14ac:dyDescent="0.2">
      <c r="A45" s="127"/>
      <c r="B45" s="118"/>
      <c r="C45" s="115"/>
      <c r="D45" s="122"/>
      <c r="E45" s="123"/>
    </row>
    <row r="46" spans="1:5" hidden="1" x14ac:dyDescent="0.2">
      <c r="A46" s="127"/>
      <c r="B46" s="118"/>
      <c r="C46" s="115"/>
      <c r="D46" s="122"/>
      <c r="E46" s="123"/>
    </row>
    <row r="47" spans="1:5" hidden="1" x14ac:dyDescent="0.2">
      <c r="A47" s="127"/>
      <c r="B47" s="118"/>
      <c r="C47" s="115"/>
      <c r="D47" s="122"/>
      <c r="E47" s="123"/>
    </row>
    <row r="48" spans="1:5" hidden="1" x14ac:dyDescent="0.2">
      <c r="A48" s="127"/>
      <c r="B48" s="118"/>
      <c r="C48" s="115"/>
      <c r="D48" s="122"/>
      <c r="E48" s="123"/>
    </row>
    <row r="49" spans="1:5" hidden="1" x14ac:dyDescent="0.2">
      <c r="A49" s="127"/>
      <c r="B49" s="118"/>
      <c r="C49" s="115"/>
      <c r="D49" s="122"/>
      <c r="E49" s="123"/>
    </row>
    <row r="50" spans="1:5" ht="4.5" hidden="1" customHeight="1" x14ac:dyDescent="0.2">
      <c r="A50" s="127"/>
      <c r="B50" s="118"/>
      <c r="C50" s="115"/>
      <c r="D50" s="122"/>
      <c r="E50" s="123"/>
    </row>
    <row r="51" spans="1:5" ht="12.75" hidden="1" customHeight="1" x14ac:dyDescent="0.2">
      <c r="A51" s="127"/>
      <c r="B51" s="118"/>
      <c r="C51" s="115"/>
      <c r="D51" s="122"/>
      <c r="E51" s="123"/>
    </row>
    <row r="52" spans="1:5" ht="12.75" hidden="1" customHeight="1" x14ac:dyDescent="0.2">
      <c r="A52" s="127"/>
      <c r="B52" s="118"/>
      <c r="C52" s="115"/>
      <c r="D52" s="122"/>
      <c r="E52" s="123"/>
    </row>
    <row r="53" spans="1:5" ht="12.75" hidden="1" customHeight="1" x14ac:dyDescent="0.2">
      <c r="A53" s="127"/>
      <c r="B53" s="118"/>
      <c r="C53" s="115"/>
      <c r="D53" s="122"/>
      <c r="E53" s="123"/>
    </row>
    <row r="54" spans="1:5" ht="12.75" hidden="1" customHeight="1" x14ac:dyDescent="0.2">
      <c r="A54" s="127"/>
      <c r="B54" s="118"/>
      <c r="C54" s="115"/>
      <c r="D54" s="122"/>
      <c r="E54" s="123"/>
    </row>
    <row r="55" spans="1:5" ht="12.75" hidden="1" customHeight="1" x14ac:dyDescent="0.2">
      <c r="A55" s="127"/>
      <c r="B55" s="118"/>
      <c r="C55" s="115"/>
      <c r="D55" s="122"/>
      <c r="E55" s="123"/>
    </row>
    <row r="56" spans="1:5" ht="27.75" hidden="1" customHeight="1" x14ac:dyDescent="0.2">
      <c r="A56" s="127"/>
      <c r="B56" s="118"/>
      <c r="C56" s="115"/>
      <c r="D56" s="122"/>
      <c r="E56" s="123"/>
    </row>
    <row r="57" spans="1:5" ht="126.75" customHeight="1" x14ac:dyDescent="0.2">
      <c r="A57" s="128"/>
      <c r="B57" s="119"/>
      <c r="C57" s="116"/>
      <c r="D57" s="124"/>
      <c r="E57" s="125"/>
    </row>
    <row r="58" spans="1:5" ht="31.5" customHeight="1" x14ac:dyDescent="0.2">
      <c r="A58" s="10">
        <v>12</v>
      </c>
      <c r="B58" s="13" t="s">
        <v>9</v>
      </c>
      <c r="C58" s="17" t="s">
        <v>18</v>
      </c>
      <c r="D58" s="102" t="s">
        <v>43</v>
      </c>
      <c r="E58" s="103"/>
    </row>
    <row r="59" spans="1:5" ht="68.45" customHeight="1" thickBot="1" x14ac:dyDescent="0.25">
      <c r="A59" s="18">
        <v>13</v>
      </c>
      <c r="B59" s="19" t="s">
        <v>11</v>
      </c>
      <c r="C59" s="20"/>
      <c r="D59" s="100" t="s">
        <v>42</v>
      </c>
      <c r="E59" s="101"/>
    </row>
    <row r="60" spans="1:5" x14ac:dyDescent="0.2">
      <c r="A60" s="21"/>
      <c r="B60" s="22"/>
      <c r="C60" s="7"/>
      <c r="D60" s="23"/>
      <c r="E60" s="23"/>
    </row>
    <row r="61" spans="1:5" x14ac:dyDescent="0.2">
      <c r="A61" s="99" t="s">
        <v>39</v>
      </c>
      <c r="B61" s="99"/>
      <c r="C61" s="99"/>
      <c r="D61" s="99"/>
      <c r="E61" s="99"/>
    </row>
    <row r="62" spans="1:5" ht="32.25" customHeight="1" x14ac:dyDescent="0.2">
      <c r="A62" s="99" t="s">
        <v>13</v>
      </c>
      <c r="B62" s="99"/>
      <c r="C62" s="99"/>
      <c r="D62" s="99"/>
      <c r="E62" s="99"/>
    </row>
    <row r="63" spans="1:5" ht="31.5" customHeight="1" x14ac:dyDescent="0.2">
      <c r="A63" s="99" t="s">
        <v>14</v>
      </c>
      <c r="B63" s="99"/>
      <c r="C63" s="99"/>
      <c r="D63" s="99"/>
      <c r="E63" s="99"/>
    </row>
    <row r="66" spans="1:5" ht="15" x14ac:dyDescent="0.25">
      <c r="A66" s="24"/>
      <c r="B66" s="25" t="s">
        <v>40</v>
      </c>
      <c r="C66" s="7"/>
      <c r="D66" s="7" t="s">
        <v>41</v>
      </c>
      <c r="E66" s="26"/>
    </row>
    <row r="67" spans="1:5" x14ac:dyDescent="0.2">
      <c r="A67" s="27" t="s">
        <v>5</v>
      </c>
      <c r="C67" s="28"/>
      <c r="D67" s="28"/>
      <c r="E67" s="29" t="s">
        <v>2</v>
      </c>
    </row>
    <row r="68" spans="1:5" x14ac:dyDescent="0.2">
      <c r="A68" s="27"/>
      <c r="B68" s="30"/>
      <c r="C68" s="28"/>
      <c r="D68" s="28"/>
    </row>
    <row r="69" spans="1:5" x14ac:dyDescent="0.2">
      <c r="A69" s="27"/>
      <c r="B69" s="30"/>
      <c r="C69" s="28"/>
      <c r="D69" s="28"/>
    </row>
    <row r="70" spans="1:5" x14ac:dyDescent="0.2">
      <c r="A70" s="31"/>
      <c r="B70" s="30"/>
      <c r="C70" s="28"/>
      <c r="D70" s="28"/>
    </row>
    <row r="71" spans="1:5" x14ac:dyDescent="0.2">
      <c r="A71" s="31"/>
      <c r="B71" s="30"/>
      <c r="C71" s="28"/>
      <c r="D71" s="28"/>
    </row>
    <row r="72" spans="1:5" x14ac:dyDescent="0.2">
      <c r="A72" s="31"/>
      <c r="B72" s="30"/>
      <c r="C72" s="28"/>
      <c r="D72" s="28"/>
    </row>
    <row r="73" spans="1:5" x14ac:dyDescent="0.2">
      <c r="A73" s="31"/>
      <c r="B73" s="30"/>
      <c r="C73" s="28"/>
      <c r="D73" s="28"/>
    </row>
    <row r="74" spans="1:5" x14ac:dyDescent="0.2">
      <c r="A74" s="31"/>
      <c r="B74" s="30"/>
      <c r="C74" s="28"/>
      <c r="D74" s="28"/>
    </row>
    <row r="75" spans="1:5" x14ac:dyDescent="0.2">
      <c r="A75" s="27"/>
      <c r="B75" s="30"/>
      <c r="C75" s="28"/>
      <c r="D75" s="28"/>
    </row>
  </sheetData>
  <mergeCells count="27">
    <mergeCell ref="A5:B5"/>
    <mergeCell ref="A2:B2"/>
    <mergeCell ref="D2:E2"/>
    <mergeCell ref="A3:E3"/>
    <mergeCell ref="A4:B4"/>
    <mergeCell ref="C4:E4"/>
    <mergeCell ref="A23:A57"/>
    <mergeCell ref="B23:B57"/>
    <mergeCell ref="C23:C57"/>
    <mergeCell ref="D23:E57"/>
    <mergeCell ref="A7:B7"/>
    <mergeCell ref="A8:B8"/>
    <mergeCell ref="D10:E10"/>
    <mergeCell ref="B15:C15"/>
    <mergeCell ref="D15:E15"/>
    <mergeCell ref="A16:A17"/>
    <mergeCell ref="D17:E17"/>
    <mergeCell ref="C18:E18"/>
    <mergeCell ref="D19:E19"/>
    <mergeCell ref="C20:E20"/>
    <mergeCell ref="D21:E21"/>
    <mergeCell ref="D22:E22"/>
    <mergeCell ref="D58:E58"/>
    <mergeCell ref="D59:E59"/>
    <mergeCell ref="A61:E61"/>
    <mergeCell ref="A62:E62"/>
    <mergeCell ref="A63:E63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анализ</vt:lpstr>
      <vt:lpstr>КП по коммерции</vt:lpstr>
      <vt:lpstr>КП по нашим ЛСР (с Кдог)</vt:lpstr>
      <vt:lpstr>КП по ЛСР Заказчика</vt:lpstr>
      <vt:lpstr>анализ!Область_печати</vt:lpstr>
      <vt:lpstr>'КП по коммерции'!Область_печати</vt:lpstr>
      <vt:lpstr>'КП по ЛСР Заказчика'!Область_печати</vt:lpstr>
      <vt:lpstr>'КП по нашим ЛСР (с Кдог)'!Область_печати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2025-09-11T08:49:23Z</cp:lastPrinted>
  <dcterms:created xsi:type="dcterms:W3CDTF">2010-07-21T15:31:22Z</dcterms:created>
  <dcterms:modified xsi:type="dcterms:W3CDTF">2025-09-16T06:47:41Z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