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одкрановые пути\"/>
    </mc:Choice>
  </mc:AlternateContent>
  <xr:revisionPtr revIDLastSave="0" documentId="13_ncr:1_{3FBC9805-2AEE-4201-8FDE-51BF10D02DD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вод" sheetId="3" r:id="rId1"/>
    <sheet name="3.1-КЖ1_индикатив" sheetId="6" r:id="rId2"/>
    <sheet name="3.2-КЖ1_индикатив" sheetId="10" r:id="rId3"/>
    <sheet name="ТКП" sheetId="9" r:id="rId4"/>
  </sheets>
  <externalReferences>
    <externalReference r:id="rId5"/>
    <externalReference r:id="rId6"/>
  </externalReferences>
  <definedNames>
    <definedName name="_xlnm._FilterDatabase" localSheetId="1" hidden="1">'3.1-КЖ1_индикатив'!$A$12:$CJ$84</definedName>
    <definedName name="_xlnm._FilterDatabase" localSheetId="2" hidden="1">'3.2-КЖ1_индикатив'!$A$11:$G$79</definedName>
    <definedName name="_xlnm.Print_Titles" localSheetId="1">'3.1-КЖ1_индикатив'!$11:$11</definedName>
    <definedName name="_xlnm.Print_Titles" localSheetId="2">'3.2-КЖ1_индикатив'!$11:$11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E9" i="3"/>
  <c r="O9" i="3" l="1"/>
  <c r="N9" i="3"/>
  <c r="P9" i="3" s="1"/>
  <c r="Q9" i="3" s="1"/>
  <c r="F9" i="3"/>
  <c r="G9" i="3"/>
  <c r="O10" i="3"/>
  <c r="N10" i="3"/>
  <c r="P10" i="3" s="1"/>
  <c r="Q10" i="3" s="1"/>
  <c r="F10" i="3"/>
  <c r="G10" i="3"/>
  <c r="E10" i="3"/>
  <c r="E11" i="3"/>
  <c r="D10" i="3"/>
  <c r="D9" i="3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13" i="10"/>
  <c r="J13" i="10"/>
  <c r="K78" i="10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J14" i="6"/>
  <c r="H14" i="6"/>
  <c r="D11" i="3" l="1"/>
  <c r="D12" i="3" l="1"/>
  <c r="D13" i="3" l="1"/>
  <c r="D14" i="3" s="1"/>
  <c r="K82" i="6" l="1"/>
  <c r="I82" i="6" l="1"/>
  <c r="I83" i="6" s="1"/>
  <c r="I78" i="10" l="1"/>
  <c r="I79" i="10" s="1"/>
</calcChain>
</file>

<file path=xl/sharedStrings.xml><?xml version="1.0" encoding="utf-8"?>
<sst xmlns="http://schemas.openxmlformats.org/spreadsheetml/2006/main" count="701" uniqueCount="183">
  <si>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</si>
  <si>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</si>
  <si>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</si>
  <si>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</si>
  <si>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</si>
  <si>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</si>
  <si>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</si>
  <si>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</si>
  <si>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</si>
  <si>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</si>
  <si>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</si>
  <si>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</si>
  <si>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</si>
  <si>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</si>
  <si>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</si>
  <si>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</si>
  <si>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</si>
  <si>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</si>
  <si>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</si>
  <si>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</si>
  <si>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</si>
  <si>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</si>
  <si>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</si>
  <si>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</si>
  <si>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</si>
  <si>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</si>
  <si>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</si>
  <si>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</si>
  <si>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</si>
  <si>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</si>
  <si>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</si>
  <si>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</si>
  <si>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</si>
  <si>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</si>
  <si>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</si>
  <si>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</si>
  <si>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</si>
  <si>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</si>
  <si>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</si>
  <si>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</si>
  <si>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</si>
  <si>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</si>
  <si>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</si>
  <si>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</si>
  <si>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</si>
  <si>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</si>
  <si>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</si>
  <si>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</si>
  <si>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</si>
  <si>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</si>
  <si>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</si>
  <si>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</si>
  <si>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</si>
  <si>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</si>
  <si>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</si>
  <si>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</si>
  <si>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</si>
  <si>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</si>
  <si>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</si>
  <si>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</si>
  <si>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</si>
  <si>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</si>
  <si>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</si>
  <si>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</si>
  <si>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</si>
  <si>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</si>
  <si>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</si>
  <si>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</si>
  <si>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</si>
  <si>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</si>
  <si>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</si>
  <si>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</si>
  <si>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</si>
  <si>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</si>
  <si>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</si>
  <si>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</si>
  <si>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</si>
  <si>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</si>
  <si>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</si>
  <si>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</si>
  <si>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</si>
  <si>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</si>
  <si>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</si>
  <si>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</si>
  <si>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</si>
  <si>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</si>
  <si>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</si>
  <si>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</si>
  <si>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</si>
  <si>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</si>
  <si>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</si>
  <si>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</si>
  <si>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</si>
  <si>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</si>
  <si>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</si>
  <si>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</si>
  <si>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</si>
  <si>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</si>
  <si>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</si>
  <si>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</si>
  <si>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</si>
  <si>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</si>
  <si>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</si>
  <si>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</si>
  <si>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</si>
  <si>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</si>
  <si>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</si>
  <si>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</si>
  <si>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</si>
  <si>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</si>
  <si>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</si>
  <si>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</si>
  <si>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</si>
  <si>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</si>
  <si>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</si>
  <si>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</si>
  <si>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</si>
  <si>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</si>
  <si>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</si>
  <si>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</si>
  <si>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</si>
  <si>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</si>
  <si>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</si>
  <si>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</si>
  <si>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</si>
  <si>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</si>
  <si>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</si>
  <si>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</si>
  <si>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</si>
  <si>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</si>
  <si>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</si>
  <si>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</si>
  <si>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</si>
  <si>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</si>
  <si>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</si>
  <si>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</si>
  <si>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</si>
  <si>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</si>
  <si>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</si>
  <si>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</si>
  <si>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</si>
  <si>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</si>
  <si>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</si>
  <si>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</si>
  <si>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</si>
  <si>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</si>
  <si>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</si>
  <si>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</si>
  <si>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</si>
  <si>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</si>
  <si>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</si>
  <si>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</si>
  <si>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</si>
  <si>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</si>
  <si>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материалы</t>
  </si>
  <si>
    <t>1,2</t>
  </si>
  <si>
    <t>Коммерческое предложение к Документации о закупке № ____</t>
  </si>
  <si>
    <t>Выполнение комплекса работ</t>
  </si>
  <si>
    <t>Объем и состав работ в соответствии с ТЗ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</si>
  <si>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</si>
  <si>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</si>
  <si>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</si>
  <si>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 xml:space="preserve">не более 100 календарных дней с даты заключения договора 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</si>
  <si>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</si>
  <si>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</si>
  <si>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</si>
  <si>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Участником указывается % аванса и согласие или встречные условия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</si>
  <si>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</si>
  <si>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</si>
  <si>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</si>
  <si>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</si>
  <si>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</si>
  <si>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</si>
  <si>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</si>
  <si>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</si>
  <si>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</si>
  <si>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</si>
  <si>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</si>
  <si>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</si>
  <si>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</si>
  <si>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работа</t>
  </si>
  <si>
    <t>по сметам</t>
  </si>
  <si>
    <t>во сметам сумма 98 млн за счет того,что на полную сумму начисляется ВЗиС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</si>
</sst>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20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top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12" fillId="0" borderId="0" xfId="1" applyNumberFormat="1" applyFont="1"/>
    <xf numFmtId="4" fontId="14" fillId="0" borderId="0" xfId="1" applyNumberFormat="1" applyFont="1" applyAlignment="1">
      <alignment horizontal="center" vertical="top"/>
    </xf>
    <xf numFmtId="4" fontId="15" fillId="0" borderId="0" xfId="1" applyNumberFormat="1" applyFont="1" applyAlignment="1">
      <alignment horizontal="center"/>
    </xf>
    <xf numFmtId="4" fontId="11" fillId="0" borderId="0" xfId="1" applyNumberFormat="1"/>
    <xf numFmtId="49" fontId="17" fillId="0" borderId="3" xfId="1" applyNumberFormat="1" applyFont="1" applyBorder="1" applyAlignment="1">
      <alignment vertical="center" wrapText="1"/>
    </xf>
    <xf numFmtId="49" fontId="16" fillId="0" borderId="3" xfId="1" applyNumberFormat="1" applyFont="1" applyBorder="1" applyAlignment="1">
      <alignment vertical="center" wrapText="1"/>
    </xf>
    <xf numFmtId="4" fontId="18" fillId="0" borderId="3" xfId="1" applyNumberFormat="1" applyFont="1" applyBorder="1" applyAlignment="1">
      <alignment vertical="top" wrapText="1"/>
    </xf>
    <xf numFmtId="4" fontId="12" fillId="0" borderId="3" xfId="1" applyNumberFormat="1" applyFont="1" applyBorder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4" fontId="17" fillId="0" borderId="3" xfId="1" applyNumberFormat="1" applyFont="1" applyBorder="1" applyAlignment="1">
      <alignment vertical="center" wrapText="1"/>
    </xf>
    <xf numFmtId="4" fontId="16" fillId="0" borderId="3" xfId="1" applyNumberFormat="1" applyFont="1" applyBorder="1" applyAlignment="1">
      <alignment horizontal="center" vertical="center" wrapText="1"/>
    </xf>
    <xf numFmtId="4" fontId="16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3" borderId="6" xfId="0" quotePrefix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4" borderId="3" xfId="0" applyFont="1" applyFill="1" applyBorder="1" applyAlignment="1">
      <alignment wrapText="1"/>
    </xf>
    <xf numFmtId="0" fontId="9" fillId="3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0" fontId="23" fillId="4" borderId="28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4" fontId="13" fillId="0" borderId="0" xfId="1" applyNumberFormat="1" applyFont="1" applyAlignment="1">
      <alignment horizontal="center" wrapText="1"/>
    </xf>
    <xf numFmtId="4" fontId="18" fillId="0" borderId="11" xfId="1" applyNumberFormat="1" applyFont="1" applyBorder="1" applyAlignment="1">
      <alignment vertical="top" wrapText="1"/>
    </xf>
    <xf numFmtId="49" fontId="19" fillId="0" borderId="17" xfId="1" applyNumberFormat="1" applyFont="1" applyBorder="1" applyAlignment="1">
      <alignment horizontal="center" vertical="top" wrapText="1"/>
    </xf>
    <xf numFmtId="49" fontId="20" fillId="0" borderId="17" xfId="1" applyNumberFormat="1" applyFont="1" applyBorder="1" applyAlignment="1">
      <alignment horizontal="left" vertical="top" wrapText="1"/>
    </xf>
    <xf numFmtId="1" fontId="19" fillId="0" borderId="17" xfId="1" applyNumberFormat="1" applyFont="1" applyBorder="1" applyAlignment="1">
      <alignment horizontal="center" vertical="top" wrapText="1"/>
    </xf>
    <xf numFmtId="4" fontId="19" fillId="0" borderId="17" xfId="1" applyNumberFormat="1" applyFont="1" applyBorder="1" applyAlignment="1">
      <alignment horizontal="center" vertical="top" wrapText="1"/>
    </xf>
    <xf numFmtId="4" fontId="9" fillId="4" borderId="17" xfId="0" applyNumberFormat="1" applyFont="1" applyFill="1" applyBorder="1" applyAlignment="1">
      <alignment horizontal="center" vertical="center"/>
    </xf>
    <xf numFmtId="4" fontId="9" fillId="4" borderId="18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4" fontId="9" fillId="5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3" borderId="20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23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wrapText="1"/>
    </xf>
    <xf numFmtId="0" fontId="22" fillId="4" borderId="8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8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horizontal="center" vertical="center"/>
    </xf>
    <xf numFmtId="4" fontId="6" fillId="4" borderId="15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15" xfId="1" applyNumberFormat="1" applyFont="1" applyBorder="1" applyAlignment="1">
      <alignment horizontal="left" vertical="center" wrapText="1"/>
    </xf>
    <xf numFmtId="49" fontId="16" fillId="0" borderId="5" xfId="1" applyNumberFormat="1" applyFont="1" applyBorder="1" applyAlignment="1">
      <alignment horizontal="left" vertical="center" wrapText="1"/>
    </xf>
    <xf numFmtId="49" fontId="16" fillId="0" borderId="14" xfId="1" applyNumberFormat="1" applyFont="1" applyBorder="1" applyAlignment="1">
      <alignment horizontal="left" vertic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4" fontId="18" fillId="0" borderId="15" xfId="1" applyNumberFormat="1" applyFont="1" applyBorder="1" applyAlignment="1">
      <alignment horizontal="center" vertical="top" wrapText="1"/>
    </xf>
    <xf numFmtId="4" fontId="18" fillId="0" borderId="5" xfId="1" applyNumberFormat="1" applyFont="1" applyBorder="1" applyAlignment="1">
      <alignment horizontal="center" vertical="top" wrapText="1"/>
    </xf>
    <xf numFmtId="4" fontId="18" fillId="0" borderId="14" xfId="1" applyNumberFormat="1" applyFont="1" applyBorder="1" applyAlignment="1">
      <alignment horizontal="center" vertical="top" wrapText="1"/>
    </xf>
    <xf numFmtId="49" fontId="17" fillId="0" borderId="15" xfId="1" applyNumberFormat="1" applyFont="1" applyBorder="1" applyAlignment="1">
      <alignment horizontal="left" vertical="center" wrapText="1"/>
    </xf>
    <xf numFmtId="49" fontId="17" fillId="0" borderId="5" xfId="1" applyNumberFormat="1" applyFont="1" applyBorder="1" applyAlignment="1">
      <alignment horizontal="left" vertical="center" wrapText="1"/>
    </xf>
    <xf numFmtId="49" fontId="17" fillId="0" borderId="14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9" fillId="0" borderId="17" xfId="1" applyFont="1" applyBorder="1" applyAlignment="1">
      <alignment horizontal="left" vertical="top" wrapText="1"/>
    </xf>
    <xf numFmtId="49" fontId="18" fillId="0" borderId="25" xfId="1" applyNumberFormat="1" applyFont="1" applyBorder="1" applyAlignment="1">
      <alignment horizontal="left" vertical="top" wrapText="1"/>
    </xf>
    <xf numFmtId="49" fontId="18" fillId="0" borderId="4" xfId="1" applyNumberFormat="1" applyFont="1" applyBorder="1" applyAlignment="1">
      <alignment horizontal="left" vertical="top" wrapText="1"/>
    </xf>
    <xf numFmtId="49" fontId="18" fillId="0" borderId="30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742BF1C9-BBB9-46F8-84D5-ED9E14B83E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1-&#1050;&#1046;1_07.03.010-&#1057;&#1084;&#1077;&#1090;&#1072;%20&#1085;&#1072;%20&#1090;&#1077;&#1085;&#1076;&#1077;&#1088;%20-%20&#1074;&#1077;&#1088;&#1089;&#1080;&#1103;%202%20&#1058;&#1062;%201&#1082;&#1074;%20&#1052;&#1086;&#1085;&#1090;&#1072;&#1078;%20&#1050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.2-&#1050;&#1046;1_07.03.010-&#1057;&#1084;&#1077;&#1090;&#1072;%20&#1085;&#1072;%20&#1090;&#1077;&#1085;&#1076;&#1077;&#1088;%20-%20&#1074;&#1077;&#1088;&#1089;&#1080;&#1103;%202%20&#1058;&#1062;%201%20&#1082;&#1074;%20&#1052;&#1086;&#1085;&#1090;&#1072;&#1078;%20&#1050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КЖ1_07.03.010-Сме"/>
    </sheetNames>
    <sheetDataSet>
      <sheetData sheetId="0">
        <row r="247">
          <cell r="M247">
            <v>4993802.74</v>
          </cell>
        </row>
        <row r="248">
          <cell r="M248">
            <v>32731731.460000001</v>
          </cell>
        </row>
        <row r="249">
          <cell r="M249">
            <v>2255522.8199999998</v>
          </cell>
        </row>
        <row r="251">
          <cell r="M251">
            <v>5198226.28</v>
          </cell>
        </row>
        <row r="252">
          <cell r="M252">
            <v>3419559.38</v>
          </cell>
        </row>
        <row r="256">
          <cell r="M256">
            <v>-32472792.510000002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КЖ1_07.03.010-Сме"/>
    </sheetNames>
    <sheetDataSet>
      <sheetData sheetId="0">
        <row r="216">
          <cell r="M216">
            <v>16805867.699999999</v>
          </cell>
        </row>
        <row r="217">
          <cell r="M217">
            <v>28671789.949999999</v>
          </cell>
        </row>
        <row r="218">
          <cell r="M218">
            <v>3433591.67</v>
          </cell>
        </row>
        <row r="220">
          <cell r="M220">
            <v>17374642.940000001</v>
          </cell>
        </row>
        <row r="221">
          <cell r="M221">
            <v>10475239.65</v>
          </cell>
        </row>
        <row r="225">
          <cell r="M225">
            <v>-28365590.68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zoomScaleNormal="100" workbookViewId="0">
      <selection activeCell="Q13" sqref="Q13"/>
    </sheetView>
  </sheetViews>
  <sheetFormatPr defaultColWidth="8.85546875" defaultRowHeight="12.75" x14ac:dyDescent="0.2"/>
  <cols>
    <col min="1" max="1" width="7" style="17" customWidth="1"/>
    <col min="2" max="2" width="56.85546875" style="18" customWidth="1"/>
    <col min="3" max="3" width="84.28515625" style="11" customWidth="1"/>
    <col min="4" max="4" width="21.42578125" style="11" customWidth="1"/>
    <col min="5" max="5" width="22.85546875" style="11" customWidth="1"/>
    <col min="6" max="6" width="10.85546875" style="17" bestFit="1" customWidth="1"/>
    <col min="7" max="7" width="11" style="17" bestFit="1" customWidth="1"/>
    <col min="8" max="8" width="10.85546875" style="17" bestFit="1" customWidth="1"/>
    <col min="9" max="10" width="9" style="17" bestFit="1" customWidth="1"/>
    <col min="11" max="11" width="5.42578125" style="17" bestFit="1" customWidth="1"/>
    <col min="12" max="13" width="9" style="17" bestFit="1" customWidth="1"/>
    <col min="14" max="14" width="9.85546875" style="17" bestFit="1" customWidth="1"/>
    <col min="15" max="15" width="11" style="17" bestFit="1" customWidth="1"/>
    <col min="16" max="16" width="11" style="11" bestFit="1" customWidth="1"/>
    <col min="17" max="17" width="10.85546875" style="11" bestFit="1" customWidth="1"/>
    <col min="18" max="16384" width="8.85546875" style="11"/>
  </cols>
  <sheetData>
    <row r="1" spans="1:17" ht="79.5" customHeight="1" x14ac:dyDescent="0.2">
      <c r="A1" s="167" t="s">
        <v>11</v>
      </c>
      <c r="B1" s="175"/>
      <c r="C1" s="169" t="s">
        <v>13</v>
      </c>
      <c r="D1" s="169"/>
      <c r="E1" s="169"/>
      <c r="H1" s="138"/>
      <c r="I1" s="138"/>
      <c r="J1" s="138"/>
      <c r="K1" s="138"/>
    </row>
    <row r="2" spans="1:17" ht="18.75" x14ac:dyDescent="0.3">
      <c r="A2" s="170" t="s">
        <v>9</v>
      </c>
      <c r="B2" s="180"/>
      <c r="C2" s="3"/>
      <c r="D2" s="2"/>
      <c r="E2" s="2"/>
      <c r="F2" s="5"/>
      <c r="G2" s="139"/>
      <c r="I2" s="139"/>
      <c r="J2" s="139"/>
      <c r="K2" s="139"/>
      <c r="L2" s="139"/>
      <c r="N2" s="5"/>
      <c r="O2" s="139"/>
    </row>
    <row r="3" spans="1:17" ht="18.75" x14ac:dyDescent="0.3">
      <c r="A3" s="5"/>
      <c r="B3" s="6"/>
      <c r="C3" s="4"/>
      <c r="D3" s="1"/>
      <c r="E3" s="1"/>
      <c r="F3" s="5"/>
      <c r="G3" s="139"/>
      <c r="I3" s="139"/>
      <c r="J3" s="139"/>
      <c r="K3" s="139"/>
      <c r="L3" s="139"/>
      <c r="N3" s="5"/>
      <c r="O3" s="139"/>
    </row>
    <row r="4" spans="1:17" ht="15.75" x14ac:dyDescent="0.25">
      <c r="A4" s="164" t="s">
        <v>2</v>
      </c>
      <c r="B4" s="181"/>
      <c r="C4" s="13"/>
      <c r="E4" s="14"/>
      <c r="F4" s="140"/>
      <c r="G4" s="139"/>
      <c r="H4" s="139"/>
      <c r="I4" s="139"/>
      <c r="J4" s="139"/>
      <c r="K4" s="139"/>
      <c r="L4" s="139"/>
      <c r="N4" s="140"/>
      <c r="O4" s="139"/>
    </row>
    <row r="5" spans="1:17" ht="18.75" x14ac:dyDescent="0.3">
      <c r="A5" s="164" t="s">
        <v>3</v>
      </c>
      <c r="B5" s="181"/>
      <c r="C5" s="15"/>
      <c r="E5" s="16"/>
      <c r="F5" s="140"/>
      <c r="G5" s="139"/>
      <c r="H5" s="139"/>
      <c r="I5" s="139"/>
      <c r="J5" s="139"/>
      <c r="K5" s="139"/>
      <c r="L5" s="139"/>
      <c r="N5" s="140"/>
      <c r="O5" s="139"/>
    </row>
    <row r="6" spans="1:17" ht="13.5" thickBot="1" x14ac:dyDescent="0.25"/>
    <row r="7" spans="1:17" ht="27.75" customHeight="1" x14ac:dyDescent="0.2">
      <c r="A7" s="7" t="s">
        <v>0</v>
      </c>
      <c r="B7" s="8" t="s">
        <v>1</v>
      </c>
      <c r="C7" s="9" t="s">
        <v>12</v>
      </c>
      <c r="D7" s="172" t="s">
        <v>4</v>
      </c>
      <c r="E7" s="173"/>
      <c r="F7" s="17" t="s">
        <v>181</v>
      </c>
    </row>
    <row r="8" spans="1:17" ht="25.5" customHeight="1" x14ac:dyDescent="0.2">
      <c r="A8" s="19"/>
      <c r="B8" s="10"/>
      <c r="C8" s="20"/>
      <c r="D8" s="85" t="s">
        <v>5</v>
      </c>
      <c r="E8" s="86" t="s">
        <v>6</v>
      </c>
      <c r="F8" s="17" t="s">
        <v>154</v>
      </c>
      <c r="G8" s="17" t="s">
        <v>180</v>
      </c>
      <c r="N8" s="17" t="s">
        <v>154</v>
      </c>
      <c r="O8" s="17" t="s">
        <v>180</v>
      </c>
    </row>
    <row r="9" spans="1:17" ht="43.5" customHeight="1" x14ac:dyDescent="0.2">
      <c r="A9" s="23">
        <v>1</v>
      </c>
      <c r="B9" s="10" t="s">
        <v>151</v>
      </c>
      <c r="C9" s="20"/>
      <c r="D9" s="126">
        <f>'3.1-КЖ1_индикатив'!K82/1.2</f>
        <v>309982.43</v>
      </c>
      <c r="E9" s="127">
        <f>'3.1-КЖ1_индикатив'!I82/1.2</f>
        <v>21546138.579999998</v>
      </c>
      <c r="F9" s="141">
        <f>'[1]1632-2021-3.1-КЖ1_07.03.010-Сме'!$M$248+'[1]1632-2021-3.1-КЖ1_07.03.010-Сме'!$M$256</f>
        <v>258938.95</v>
      </c>
      <c r="G9" s="141">
        <f>'[1]1632-2021-3.1-КЖ1_07.03.010-Сме'!$M$247+'[1]1632-2021-3.1-КЖ1_07.03.010-Сме'!$M$249+'[1]1632-2021-3.1-КЖ1_07.03.010-Сме'!$M$251+'[1]1632-2021-3.1-КЖ1_07.03.010-Сме'!$M$252</f>
        <v>15867111.220000001</v>
      </c>
      <c r="H9" s="142">
        <v>1.052</v>
      </c>
      <c r="I9" s="141">
        <v>1.02</v>
      </c>
      <c r="J9" s="141">
        <v>1.04</v>
      </c>
      <c r="K9" s="141">
        <v>1.03</v>
      </c>
      <c r="L9" s="141">
        <v>1.02</v>
      </c>
      <c r="M9" s="141">
        <v>1.03</v>
      </c>
      <c r="N9" s="141">
        <f>F9*H9*I9*J9*K9*L9*M10</f>
        <v>312695.23</v>
      </c>
      <c r="O9" s="141">
        <f>G9*H9*I9*J9*K9*L9*M9</f>
        <v>19161157.379999999</v>
      </c>
      <c r="P9" s="141">
        <f>N9+O9</f>
        <v>19473852.609999999</v>
      </c>
      <c r="Q9" s="143">
        <f>P9*1.2</f>
        <v>23368623.129999999</v>
      </c>
    </row>
    <row r="10" spans="1:17" ht="38.25" customHeight="1" thickBot="1" x14ac:dyDescent="0.25">
      <c r="A10" s="82">
        <v>2</v>
      </c>
      <c r="B10" s="83" t="s">
        <v>152</v>
      </c>
      <c r="C10" s="84"/>
      <c r="D10" s="135">
        <f>'3.2-КЖ1_индикатив'!K78/1.2</f>
        <v>593596.53</v>
      </c>
      <c r="E10" s="136">
        <f>'3.2-КЖ1_индикатив'!I78/1.2</f>
        <v>59427975.439999998</v>
      </c>
      <c r="F10" s="141">
        <f>'[2]1632-2021-3.2-КЖ1_07.03.010-Сме'!$M$217+'[2]1632-2021-3.2-КЖ1_07.03.010-Сме'!$M$225</f>
        <v>306199.27</v>
      </c>
      <c r="G10" s="141">
        <f>'[2]1632-2021-3.2-КЖ1_07.03.010-Сме'!$M$216+'[2]1632-2021-3.2-КЖ1_07.03.010-Сме'!$M$218+'[2]1632-2021-3.2-КЖ1_07.03.010-Сме'!$M$220+'[2]1632-2021-3.2-КЖ1_07.03.010-Сме'!$M$221</f>
        <v>48089341.960000001</v>
      </c>
      <c r="H10" s="142">
        <v>1.052</v>
      </c>
      <c r="I10" s="141">
        <v>1.02</v>
      </c>
      <c r="J10" s="141">
        <v>1.04</v>
      </c>
      <c r="K10" s="141">
        <v>1.03</v>
      </c>
      <c r="L10" s="141">
        <v>1.02</v>
      </c>
      <c r="M10" s="141">
        <v>1.03</v>
      </c>
      <c r="N10" s="141">
        <f>F10*H10*I10*J10*K10*L10*M9</f>
        <v>369766.89</v>
      </c>
      <c r="O10" s="141">
        <f>G10*H10*I10*J10*K10*L10*M10</f>
        <v>58072792.009999998</v>
      </c>
      <c r="P10" s="141">
        <f>N10+O10</f>
        <v>58442558.899999999</v>
      </c>
      <c r="Q10" s="143">
        <f>P10*1.2</f>
        <v>70131070.680000007</v>
      </c>
    </row>
    <row r="11" spans="1:17" ht="30" customHeight="1" thickTop="1" x14ac:dyDescent="0.2">
      <c r="A11" s="80">
        <v>3</v>
      </c>
      <c r="B11" s="26" t="s">
        <v>7</v>
      </c>
      <c r="C11" s="81"/>
      <c r="D11" s="128">
        <f>D9+D10</f>
        <v>903578.96</v>
      </c>
      <c r="E11" s="128">
        <f>E9+E10</f>
        <v>80974114.019999996</v>
      </c>
      <c r="Q11" s="137">
        <f>Q9+Q10</f>
        <v>93499693.810000002</v>
      </c>
    </row>
    <row r="12" spans="1:17" ht="30" customHeight="1" x14ac:dyDescent="0.2">
      <c r="A12" s="23">
        <v>4</v>
      </c>
      <c r="B12" s="24" t="s">
        <v>153</v>
      </c>
      <c r="C12" s="21"/>
      <c r="D12" s="178">
        <f>D11+E11</f>
        <v>81877692.980000004</v>
      </c>
      <c r="E12" s="179"/>
      <c r="Q12" s="11" t="s">
        <v>182</v>
      </c>
    </row>
    <row r="13" spans="1:17" ht="30" customHeight="1" x14ac:dyDescent="0.2">
      <c r="A13" s="23">
        <v>5</v>
      </c>
      <c r="B13" s="24" t="s">
        <v>8</v>
      </c>
      <c r="C13" s="25">
        <v>0.2</v>
      </c>
      <c r="D13" s="176">
        <f>D12*0.2</f>
        <v>16375538.6</v>
      </c>
      <c r="E13" s="176"/>
    </row>
    <row r="14" spans="1:17" ht="30" customHeight="1" x14ac:dyDescent="0.2">
      <c r="A14" s="23">
        <v>6</v>
      </c>
      <c r="B14" s="24" t="s">
        <v>10</v>
      </c>
      <c r="C14" s="21"/>
      <c r="D14" s="177">
        <f>D12+D13</f>
        <v>98253231.579999998</v>
      </c>
      <c r="E14" s="177"/>
      <c r="F14" s="141"/>
      <c r="G14" s="141"/>
      <c r="H14" s="141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>
    <tabColor rgb="FFFFFF00"/>
    <pageSetUpPr fitToPage="1"/>
  </sheetPr>
  <dimension ref="A1:CJ86"/>
  <sheetViews>
    <sheetView topLeftCell="A79" zoomScale="90" zoomScaleNormal="90" workbookViewId="0">
      <selection activeCell="A82" sqref="A82:XFD83"/>
    </sheetView>
  </sheetViews>
  <sheetFormatPr defaultColWidth="9.140625" defaultRowHeight="11.25" customHeight="1" x14ac:dyDescent="0.2"/>
  <cols>
    <col min="1" max="1" width="15" style="43" customWidth="1"/>
    <col min="2" max="2" width="25.7109375" style="43" customWidth="1"/>
    <col min="3" max="3" width="14.42578125" style="43" customWidth="1"/>
    <col min="4" max="4" width="15.42578125" style="43" customWidth="1"/>
    <col min="5" max="5" width="18.5703125" style="43" customWidth="1"/>
    <col min="6" max="6" width="12.85546875" style="43" customWidth="1"/>
    <col min="7" max="7" width="12.42578125" style="43" customWidth="1"/>
    <col min="8" max="8" width="16.140625" style="87" customWidth="1"/>
    <col min="9" max="9" width="16" style="87" customWidth="1"/>
    <col min="10" max="10" width="16.140625" style="87" customWidth="1"/>
    <col min="11" max="11" width="17.42578125" style="87" customWidth="1"/>
    <col min="12" max="12" width="17.42578125" style="43" hidden="1" customWidth="1"/>
    <col min="13" max="23" width="17.42578125" style="43" customWidth="1"/>
    <col min="24" max="59" width="190.7109375" style="37" customWidth="1"/>
    <col min="60" max="64" width="50.5703125" style="37" customWidth="1"/>
    <col min="65" max="77" width="127.42578125" style="37" customWidth="1"/>
    <col min="78" max="78" width="190.7109375" style="37" customWidth="1"/>
    <col min="79" max="79" width="34.140625" style="37" customWidth="1"/>
    <col min="80" max="82" width="161.5703125" style="37" customWidth="1"/>
    <col min="83" max="83" width="131.5703125" style="37" customWidth="1"/>
    <col min="84" max="84" width="190.7109375" style="37" customWidth="1"/>
    <col min="85" max="88" width="131.5703125" style="37" customWidth="1"/>
    <col min="89" max="16384" width="9.140625" style="43"/>
  </cols>
  <sheetData>
    <row r="1" spans="1:88" s="28" customFormat="1" ht="15" x14ac:dyDescent="0.25">
      <c r="A1" s="27"/>
      <c r="B1" s="27"/>
      <c r="C1" s="27"/>
      <c r="D1" s="27"/>
      <c r="E1" s="27"/>
      <c r="F1" s="27"/>
      <c r="G1" s="27"/>
      <c r="H1" s="87"/>
      <c r="I1" s="87"/>
      <c r="J1" s="87"/>
      <c r="K1" s="8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88" s="28" customFormat="1" ht="15" x14ac:dyDescent="0.25">
      <c r="A2" s="198" t="s">
        <v>14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29" t="s">
        <v>14</v>
      </c>
      <c r="Y2" s="29" t="s">
        <v>15</v>
      </c>
      <c r="Z2" s="29" t="s">
        <v>15</v>
      </c>
      <c r="AA2" s="29" t="s">
        <v>15</v>
      </c>
      <c r="AB2" s="29" t="s">
        <v>15</v>
      </c>
      <c r="AC2" s="29" t="s">
        <v>15</v>
      </c>
      <c r="AD2" s="29" t="s">
        <v>15</v>
      </c>
      <c r="AE2" s="29" t="s">
        <v>15</v>
      </c>
      <c r="AF2" s="29" t="s">
        <v>15</v>
      </c>
      <c r="AG2" s="29" t="s">
        <v>15</v>
      </c>
      <c r="AH2" s="29" t="s">
        <v>15</v>
      </c>
      <c r="AI2" s="29" t="s">
        <v>15</v>
      </c>
      <c r="AJ2" s="29" t="s">
        <v>15</v>
      </c>
      <c r="AK2" s="29" t="s">
        <v>15</v>
      </c>
      <c r="AL2" s="29" t="s">
        <v>15</v>
      </c>
      <c r="AM2" s="29" t="s">
        <v>15</v>
      </c>
      <c r="AN2" s="29" t="s">
        <v>15</v>
      </c>
      <c r="AO2" s="29" t="s">
        <v>15</v>
      </c>
    </row>
    <row r="3" spans="1:88" s="28" customFormat="1" ht="15" x14ac:dyDescent="0.25">
      <c r="A3" s="199" t="s">
        <v>16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88" s="28" customFormat="1" ht="15" x14ac:dyDescent="0.25">
      <c r="A4" s="30"/>
      <c r="B4" s="30"/>
      <c r="C4" s="30"/>
      <c r="D4" s="30"/>
      <c r="E4" s="30"/>
      <c r="F4" s="30"/>
      <c r="G4" s="30"/>
      <c r="H4" s="88"/>
      <c r="I4" s="88"/>
      <c r="J4" s="88"/>
      <c r="K4" s="88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88" s="28" customFormat="1" ht="28.5" customHeight="1" x14ac:dyDescent="0.25">
      <c r="A5" s="200" t="s">
        <v>103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88" s="28" customFormat="1" ht="21" customHeight="1" x14ac:dyDescent="0.25">
      <c r="A6" s="201" t="s">
        <v>18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88" s="28" customFormat="1" ht="15" x14ac:dyDescent="0.25">
      <c r="A7" s="198" t="s">
        <v>104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AP7" s="29" t="s">
        <v>104</v>
      </c>
      <c r="AQ7" s="29" t="s">
        <v>15</v>
      </c>
      <c r="AR7" s="29" t="s">
        <v>15</v>
      </c>
      <c r="AS7" s="29" t="s">
        <v>15</v>
      </c>
      <c r="AT7" s="29" t="s">
        <v>15</v>
      </c>
      <c r="AU7" s="29" t="s">
        <v>15</v>
      </c>
      <c r="AV7" s="29" t="s">
        <v>15</v>
      </c>
      <c r="AW7" s="29" t="s">
        <v>15</v>
      </c>
      <c r="AX7" s="29" t="s">
        <v>15</v>
      </c>
      <c r="AY7" s="29" t="s">
        <v>15</v>
      </c>
      <c r="AZ7" s="29" t="s">
        <v>15</v>
      </c>
      <c r="BA7" s="29" t="s">
        <v>15</v>
      </c>
      <c r="BB7" s="29" t="s">
        <v>15</v>
      </c>
      <c r="BC7" s="29" t="s">
        <v>15</v>
      </c>
      <c r="BD7" s="29" t="s">
        <v>15</v>
      </c>
      <c r="BE7" s="29" t="s">
        <v>15</v>
      </c>
      <c r="BF7" s="29" t="s">
        <v>15</v>
      </c>
      <c r="BG7" s="29" t="s">
        <v>15</v>
      </c>
    </row>
    <row r="8" spans="1:88" s="28" customFormat="1" ht="15.75" customHeight="1" x14ac:dyDescent="0.25">
      <c r="A8" s="199" t="s">
        <v>20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spans="1:88" s="28" customFormat="1" ht="15" x14ac:dyDescent="0.25">
      <c r="A9" s="31"/>
      <c r="H9" s="90"/>
      <c r="I9" s="90"/>
      <c r="J9" s="90"/>
      <c r="K9" s="90"/>
    </row>
    <row r="10" spans="1:88" s="28" customFormat="1" ht="42.75" customHeight="1" x14ac:dyDescent="0.25">
      <c r="A10" s="53" t="s">
        <v>0</v>
      </c>
      <c r="B10" s="53" t="s">
        <v>21</v>
      </c>
      <c r="C10" s="197" t="s">
        <v>22</v>
      </c>
      <c r="D10" s="197"/>
      <c r="E10" s="197"/>
      <c r="F10" s="53" t="s">
        <v>23</v>
      </c>
      <c r="G10" s="53" t="s">
        <v>24</v>
      </c>
      <c r="H10" s="97" t="s">
        <v>122</v>
      </c>
      <c r="I10" s="97" t="s">
        <v>119</v>
      </c>
      <c r="J10" s="97" t="s">
        <v>121</v>
      </c>
      <c r="K10" s="97" t="s">
        <v>120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spans="1:88" s="28" customFormat="1" ht="15" x14ac:dyDescent="0.25">
      <c r="A11" s="32">
        <v>1</v>
      </c>
      <c r="B11" s="32">
        <v>2</v>
      </c>
      <c r="C11" s="196">
        <v>3</v>
      </c>
      <c r="D11" s="196"/>
      <c r="E11" s="196"/>
      <c r="F11" s="32">
        <v>4</v>
      </c>
      <c r="G11" s="32">
        <v>5</v>
      </c>
      <c r="H11" s="98" t="s">
        <v>147</v>
      </c>
      <c r="I11" s="98" t="s">
        <v>39</v>
      </c>
      <c r="J11" s="98" t="s">
        <v>148</v>
      </c>
      <c r="K11" s="98" t="s">
        <v>149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spans="1:88" s="28" customFormat="1" ht="15" x14ac:dyDescent="0.25">
      <c r="A12" s="32"/>
      <c r="B12" s="32"/>
      <c r="C12" s="32"/>
      <c r="D12" s="32"/>
      <c r="E12" s="32"/>
      <c r="F12" s="32"/>
      <c r="G12" s="32"/>
      <c r="H12" s="98"/>
      <c r="I12" s="98"/>
      <c r="J12" s="98"/>
      <c r="K12" s="9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88" s="28" customFormat="1" ht="15" customHeight="1" x14ac:dyDescent="0.25">
      <c r="A13" s="193" t="s">
        <v>25</v>
      </c>
      <c r="B13" s="194"/>
      <c r="C13" s="194"/>
      <c r="D13" s="194"/>
      <c r="E13" s="195"/>
      <c r="F13" s="91"/>
      <c r="G13" s="91"/>
      <c r="H13" s="96"/>
      <c r="I13" s="96"/>
      <c r="J13" s="96"/>
      <c r="K13" s="96"/>
      <c r="L13" s="59" t="s">
        <v>155</v>
      </c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Z13" s="33" t="s">
        <v>25</v>
      </c>
    </row>
    <row r="14" spans="1:88" s="28" customFormat="1" ht="45.75" x14ac:dyDescent="0.25">
      <c r="A14" s="34" t="s">
        <v>26</v>
      </c>
      <c r="B14" s="35" t="s">
        <v>27</v>
      </c>
      <c r="C14" s="182" t="s">
        <v>28</v>
      </c>
      <c r="D14" s="182"/>
      <c r="E14" s="182"/>
      <c r="F14" s="34" t="s">
        <v>29</v>
      </c>
      <c r="G14" s="44">
        <v>6.4989999999999997</v>
      </c>
      <c r="H14" s="94">
        <f t="shared" ref="H14:H45" si="0">I14/L13</f>
        <v>6214603.0300000003</v>
      </c>
      <c r="I14" s="94">
        <v>7457523.6399999997</v>
      </c>
      <c r="J14" s="94">
        <f t="shared" ref="J14:J45" si="1">K14/L13</f>
        <v>101038.34</v>
      </c>
      <c r="K14" s="94">
        <v>121246.01</v>
      </c>
      <c r="L14" s="59" t="s">
        <v>155</v>
      </c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Z14" s="33"/>
      <c r="CA14" s="37" t="s">
        <v>28</v>
      </c>
    </row>
    <row r="15" spans="1:88" s="48" customFormat="1" ht="33.75" x14ac:dyDescent="0.25">
      <c r="A15" s="45" t="s">
        <v>123</v>
      </c>
      <c r="B15" s="46" t="s">
        <v>30</v>
      </c>
      <c r="C15" s="183" t="s">
        <v>31</v>
      </c>
      <c r="D15" s="183"/>
      <c r="E15" s="183"/>
      <c r="F15" s="45" t="s">
        <v>32</v>
      </c>
      <c r="G15" s="47">
        <v>25.172709999999999</v>
      </c>
      <c r="H15" s="95">
        <f t="shared" si="0"/>
        <v>0</v>
      </c>
      <c r="I15" s="95">
        <v>0</v>
      </c>
      <c r="J15" s="95">
        <f t="shared" si="1"/>
        <v>0</v>
      </c>
      <c r="K15" s="95">
        <v>0</v>
      </c>
      <c r="L15" s="59" t="s">
        <v>155</v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33"/>
      <c r="CA15" s="37" t="s">
        <v>31</v>
      </c>
      <c r="CB15" s="28"/>
      <c r="CC15" s="28"/>
      <c r="CD15" s="28"/>
      <c r="CE15" s="28"/>
      <c r="CF15" s="28"/>
      <c r="CG15" s="28"/>
      <c r="CH15" s="28"/>
      <c r="CI15" s="28"/>
      <c r="CJ15" s="28"/>
    </row>
    <row r="16" spans="1:88" s="48" customFormat="1" ht="33.75" x14ac:dyDescent="0.25">
      <c r="A16" s="45" t="s">
        <v>124</v>
      </c>
      <c r="B16" s="46" t="s">
        <v>33</v>
      </c>
      <c r="C16" s="183" t="s">
        <v>34</v>
      </c>
      <c r="D16" s="183"/>
      <c r="E16" s="183"/>
      <c r="F16" s="45" t="s">
        <v>32</v>
      </c>
      <c r="G16" s="49">
        <v>27.0000955</v>
      </c>
      <c r="H16" s="95">
        <f t="shared" si="0"/>
        <v>0</v>
      </c>
      <c r="I16" s="95">
        <v>0</v>
      </c>
      <c r="J16" s="95">
        <f t="shared" si="1"/>
        <v>0</v>
      </c>
      <c r="K16" s="95">
        <v>0</v>
      </c>
      <c r="L16" s="59" t="s">
        <v>155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33"/>
      <c r="CA16" s="37" t="s">
        <v>34</v>
      </c>
      <c r="CB16" s="28"/>
      <c r="CC16" s="28"/>
      <c r="CD16" s="28"/>
      <c r="CE16" s="28"/>
      <c r="CF16" s="28"/>
      <c r="CG16" s="28"/>
      <c r="CH16" s="28"/>
      <c r="CI16" s="28"/>
      <c r="CJ16" s="28"/>
    </row>
    <row r="17" spans="1:88" s="28" customFormat="1" ht="15" customHeight="1" x14ac:dyDescent="0.25">
      <c r="A17" s="187" t="s">
        <v>35</v>
      </c>
      <c r="B17" s="188"/>
      <c r="C17" s="188"/>
      <c r="D17" s="188"/>
      <c r="E17" s="189"/>
      <c r="F17" s="72"/>
      <c r="G17" s="72"/>
      <c r="H17" s="94">
        <f t="shared" si="0"/>
        <v>0</v>
      </c>
      <c r="I17" s="94">
        <v>0</v>
      </c>
      <c r="J17" s="94">
        <f t="shared" si="1"/>
        <v>0</v>
      </c>
      <c r="K17" s="94">
        <v>0</v>
      </c>
      <c r="L17" s="59" t="s">
        <v>155</v>
      </c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BZ17" s="33"/>
      <c r="CE17" s="38" t="s">
        <v>35</v>
      </c>
    </row>
    <row r="18" spans="1:88" s="28" customFormat="1" ht="15" customHeight="1" x14ac:dyDescent="0.25">
      <c r="A18" s="193" t="s">
        <v>36</v>
      </c>
      <c r="B18" s="194"/>
      <c r="C18" s="194"/>
      <c r="D18" s="194"/>
      <c r="E18" s="195"/>
      <c r="F18" s="91"/>
      <c r="G18" s="91"/>
      <c r="H18" s="94">
        <f t="shared" si="0"/>
        <v>0</v>
      </c>
      <c r="I18" s="94">
        <v>0</v>
      </c>
      <c r="J18" s="94">
        <f t="shared" si="1"/>
        <v>0</v>
      </c>
      <c r="K18" s="94">
        <v>0</v>
      </c>
      <c r="L18" s="59" t="s">
        <v>155</v>
      </c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Z18" s="33" t="s">
        <v>36</v>
      </c>
      <c r="CE18" s="38"/>
    </row>
    <row r="19" spans="1:88" s="28" customFormat="1" ht="45.75" x14ac:dyDescent="0.25">
      <c r="A19" s="34" t="s">
        <v>37</v>
      </c>
      <c r="B19" s="35" t="s">
        <v>27</v>
      </c>
      <c r="C19" s="182" t="s">
        <v>28</v>
      </c>
      <c r="D19" s="182"/>
      <c r="E19" s="182"/>
      <c r="F19" s="34" t="s">
        <v>29</v>
      </c>
      <c r="G19" s="36">
        <v>6.8545999999999996</v>
      </c>
      <c r="H19" s="94">
        <f t="shared" si="0"/>
        <v>6554641.9199999999</v>
      </c>
      <c r="I19" s="94">
        <v>7865570.2999999998</v>
      </c>
      <c r="J19" s="94">
        <f t="shared" si="1"/>
        <v>106566.76</v>
      </c>
      <c r="K19" s="94">
        <v>127880.11</v>
      </c>
      <c r="L19" s="59" t="s">
        <v>155</v>
      </c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BZ19" s="33"/>
      <c r="CA19" s="37" t="s">
        <v>28</v>
      </c>
      <c r="CE19" s="38"/>
    </row>
    <row r="20" spans="1:88" s="48" customFormat="1" ht="33.75" x14ac:dyDescent="0.25">
      <c r="A20" s="45" t="s">
        <v>125</v>
      </c>
      <c r="B20" s="46" t="s">
        <v>30</v>
      </c>
      <c r="C20" s="183" t="s">
        <v>31</v>
      </c>
      <c r="D20" s="183"/>
      <c r="E20" s="183"/>
      <c r="F20" s="45" t="s">
        <v>32</v>
      </c>
      <c r="G20" s="47">
        <v>43.106340000000003</v>
      </c>
      <c r="H20" s="95">
        <f t="shared" si="0"/>
        <v>0</v>
      </c>
      <c r="I20" s="95">
        <v>0</v>
      </c>
      <c r="J20" s="95">
        <f t="shared" si="1"/>
        <v>0</v>
      </c>
      <c r="K20" s="95">
        <v>0</v>
      </c>
      <c r="L20" s="59" t="s">
        <v>155</v>
      </c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33"/>
      <c r="CA20" s="37" t="s">
        <v>31</v>
      </c>
      <c r="CB20" s="28"/>
      <c r="CC20" s="28"/>
      <c r="CD20" s="28"/>
      <c r="CE20" s="38"/>
      <c r="CF20" s="28"/>
      <c r="CG20" s="28"/>
      <c r="CH20" s="28"/>
      <c r="CI20" s="28"/>
      <c r="CJ20" s="28"/>
    </row>
    <row r="21" spans="1:88" s="48" customFormat="1" ht="33.75" x14ac:dyDescent="0.25">
      <c r="A21" s="45" t="s">
        <v>126</v>
      </c>
      <c r="B21" s="46" t="s">
        <v>33</v>
      </c>
      <c r="C21" s="183" t="s">
        <v>34</v>
      </c>
      <c r="D21" s="183"/>
      <c r="E21" s="183"/>
      <c r="F21" s="45" t="s">
        <v>32</v>
      </c>
      <c r="G21" s="49">
        <v>38.8895731</v>
      </c>
      <c r="H21" s="95">
        <f t="shared" si="0"/>
        <v>0</v>
      </c>
      <c r="I21" s="95">
        <v>0</v>
      </c>
      <c r="J21" s="95">
        <f t="shared" si="1"/>
        <v>0</v>
      </c>
      <c r="K21" s="95">
        <v>0</v>
      </c>
      <c r="L21" s="59" t="s">
        <v>155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33"/>
      <c r="CA21" s="37" t="s">
        <v>34</v>
      </c>
      <c r="CB21" s="28"/>
      <c r="CC21" s="28"/>
      <c r="CD21" s="28"/>
      <c r="CE21" s="38"/>
      <c r="CF21" s="28"/>
      <c r="CG21" s="28"/>
      <c r="CH21" s="28"/>
      <c r="CI21" s="28"/>
      <c r="CJ21" s="28"/>
    </row>
    <row r="22" spans="1:88" s="28" customFormat="1" ht="15" customHeight="1" x14ac:dyDescent="0.25">
      <c r="A22" s="187" t="s">
        <v>35</v>
      </c>
      <c r="B22" s="188"/>
      <c r="C22" s="188"/>
      <c r="D22" s="188"/>
      <c r="E22" s="189"/>
      <c r="F22" s="72"/>
      <c r="G22" s="72"/>
      <c r="H22" s="94">
        <f t="shared" si="0"/>
        <v>0</v>
      </c>
      <c r="I22" s="94">
        <v>0</v>
      </c>
      <c r="J22" s="94">
        <f t="shared" si="1"/>
        <v>0</v>
      </c>
      <c r="K22" s="94">
        <v>0</v>
      </c>
      <c r="L22" s="59" t="s">
        <v>155</v>
      </c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BZ22" s="33"/>
      <c r="CE22" s="38" t="s">
        <v>35</v>
      </c>
    </row>
    <row r="23" spans="1:88" s="28" customFormat="1" ht="15" customHeight="1" x14ac:dyDescent="0.25">
      <c r="A23" s="193" t="s">
        <v>38</v>
      </c>
      <c r="B23" s="194"/>
      <c r="C23" s="194"/>
      <c r="D23" s="194"/>
      <c r="E23" s="195"/>
      <c r="F23" s="91"/>
      <c r="G23" s="91"/>
      <c r="H23" s="94">
        <f t="shared" si="0"/>
        <v>0</v>
      </c>
      <c r="I23" s="94">
        <v>0</v>
      </c>
      <c r="J23" s="94">
        <f t="shared" si="1"/>
        <v>0</v>
      </c>
      <c r="K23" s="94">
        <v>0</v>
      </c>
      <c r="L23" s="59" t="s">
        <v>155</v>
      </c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BZ23" s="33" t="s">
        <v>38</v>
      </c>
      <c r="CE23" s="38"/>
    </row>
    <row r="24" spans="1:88" s="28" customFormat="1" ht="45.75" x14ac:dyDescent="0.25">
      <c r="A24" s="34" t="s">
        <v>39</v>
      </c>
      <c r="B24" s="35" t="s">
        <v>27</v>
      </c>
      <c r="C24" s="182" t="s">
        <v>28</v>
      </c>
      <c r="D24" s="182"/>
      <c r="E24" s="182"/>
      <c r="F24" s="34" t="s">
        <v>29</v>
      </c>
      <c r="G24" s="44">
        <v>6.5439999999999996</v>
      </c>
      <c r="H24" s="94">
        <f t="shared" si="0"/>
        <v>7400353.1200000001</v>
      </c>
      <c r="I24" s="94">
        <v>8880423.7400000002</v>
      </c>
      <c r="J24" s="94">
        <f t="shared" si="1"/>
        <v>101737.95</v>
      </c>
      <c r="K24" s="94">
        <v>122085.54</v>
      </c>
      <c r="L24" s="59" t="s">
        <v>155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BZ24" s="33"/>
      <c r="CA24" s="37" t="s">
        <v>28</v>
      </c>
      <c r="CE24" s="38"/>
    </row>
    <row r="25" spans="1:88" s="48" customFormat="1" ht="33.75" x14ac:dyDescent="0.25">
      <c r="A25" s="45" t="s">
        <v>127</v>
      </c>
      <c r="B25" s="46" t="s">
        <v>30</v>
      </c>
      <c r="C25" s="183" t="s">
        <v>31</v>
      </c>
      <c r="D25" s="183"/>
      <c r="E25" s="183"/>
      <c r="F25" s="45" t="s">
        <v>32</v>
      </c>
      <c r="G25" s="50">
        <v>12.101000000000001</v>
      </c>
      <c r="H25" s="95">
        <f t="shared" si="0"/>
        <v>0</v>
      </c>
      <c r="I25" s="95">
        <v>0</v>
      </c>
      <c r="J25" s="95">
        <f t="shared" si="1"/>
        <v>0</v>
      </c>
      <c r="K25" s="95">
        <v>0</v>
      </c>
      <c r="L25" s="59" t="s">
        <v>155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33"/>
      <c r="CA25" s="37" t="s">
        <v>31</v>
      </c>
      <c r="CB25" s="28"/>
      <c r="CC25" s="28"/>
      <c r="CD25" s="28"/>
      <c r="CE25" s="38"/>
      <c r="CF25" s="28"/>
      <c r="CG25" s="28"/>
      <c r="CH25" s="28"/>
      <c r="CI25" s="28"/>
      <c r="CJ25" s="28"/>
    </row>
    <row r="26" spans="1:88" s="48" customFormat="1" ht="33.75" x14ac:dyDescent="0.25">
      <c r="A26" s="45" t="s">
        <v>128</v>
      </c>
      <c r="B26" s="46" t="s">
        <v>33</v>
      </c>
      <c r="C26" s="183" t="s">
        <v>34</v>
      </c>
      <c r="D26" s="183"/>
      <c r="E26" s="183"/>
      <c r="F26" s="45" t="s">
        <v>32</v>
      </c>
      <c r="G26" s="51">
        <v>4.1096320000000004</v>
      </c>
      <c r="H26" s="95">
        <f t="shared" si="0"/>
        <v>0</v>
      </c>
      <c r="I26" s="95">
        <v>0</v>
      </c>
      <c r="J26" s="95">
        <f t="shared" si="1"/>
        <v>0</v>
      </c>
      <c r="K26" s="95">
        <v>0</v>
      </c>
      <c r="L26" s="59" t="s">
        <v>155</v>
      </c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33"/>
      <c r="CA26" s="37" t="s">
        <v>34</v>
      </c>
      <c r="CB26" s="28"/>
      <c r="CC26" s="28"/>
      <c r="CD26" s="28"/>
      <c r="CE26" s="38"/>
      <c r="CF26" s="28"/>
      <c r="CG26" s="28"/>
      <c r="CH26" s="28"/>
      <c r="CI26" s="28"/>
      <c r="CJ26" s="28"/>
    </row>
    <row r="27" spans="1:88" s="28" customFormat="1" ht="45.75" x14ac:dyDescent="0.25">
      <c r="A27" s="34" t="s">
        <v>40</v>
      </c>
      <c r="B27" s="35" t="s">
        <v>64</v>
      </c>
      <c r="C27" s="182" t="s">
        <v>65</v>
      </c>
      <c r="D27" s="182"/>
      <c r="E27" s="182"/>
      <c r="F27" s="34" t="s">
        <v>43</v>
      </c>
      <c r="G27" s="39">
        <v>13.06</v>
      </c>
      <c r="H27" s="94">
        <f t="shared" si="0"/>
        <v>112507.73</v>
      </c>
      <c r="I27" s="94">
        <v>135009.28</v>
      </c>
      <c r="J27" s="94">
        <f t="shared" si="1"/>
        <v>0</v>
      </c>
      <c r="K27" s="94">
        <v>0</v>
      </c>
      <c r="L27" s="59" t="s">
        <v>155</v>
      </c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BZ27" s="33"/>
      <c r="CA27" s="37" t="s">
        <v>65</v>
      </c>
      <c r="CE27" s="38"/>
    </row>
    <row r="28" spans="1:88" s="28" customFormat="1" ht="34.5" x14ac:dyDescent="0.25">
      <c r="A28" s="34" t="s">
        <v>44</v>
      </c>
      <c r="B28" s="35" t="s">
        <v>67</v>
      </c>
      <c r="C28" s="182" t="s">
        <v>68</v>
      </c>
      <c r="D28" s="182"/>
      <c r="E28" s="182"/>
      <c r="F28" s="34" t="s">
        <v>43</v>
      </c>
      <c r="G28" s="39">
        <v>13.06</v>
      </c>
      <c r="H28" s="94">
        <f t="shared" si="0"/>
        <v>305427.49</v>
      </c>
      <c r="I28" s="94">
        <v>366512.99</v>
      </c>
      <c r="J28" s="94">
        <f t="shared" si="1"/>
        <v>0</v>
      </c>
      <c r="K28" s="94">
        <v>0</v>
      </c>
      <c r="L28" s="59" t="s">
        <v>155</v>
      </c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BZ28" s="33"/>
      <c r="CA28" s="37" t="s">
        <v>68</v>
      </c>
      <c r="CE28" s="38"/>
    </row>
    <row r="29" spans="1:88" s="48" customFormat="1" ht="45" x14ac:dyDescent="0.25">
      <c r="A29" s="45" t="s">
        <v>129</v>
      </c>
      <c r="B29" s="46" t="s">
        <v>105</v>
      </c>
      <c r="C29" s="183" t="s">
        <v>106</v>
      </c>
      <c r="D29" s="183"/>
      <c r="E29" s="183"/>
      <c r="F29" s="45" t="s">
        <v>50</v>
      </c>
      <c r="G29" s="52">
        <v>1306</v>
      </c>
      <c r="H29" s="95">
        <f t="shared" si="0"/>
        <v>0</v>
      </c>
      <c r="I29" s="95">
        <v>0</v>
      </c>
      <c r="J29" s="95">
        <f t="shared" si="1"/>
        <v>0</v>
      </c>
      <c r="K29" s="95">
        <v>0</v>
      </c>
      <c r="L29" s="59" t="s">
        <v>155</v>
      </c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33"/>
      <c r="CA29" s="37" t="s">
        <v>106</v>
      </c>
      <c r="CB29" s="28"/>
      <c r="CC29" s="28"/>
      <c r="CD29" s="28"/>
      <c r="CE29" s="38"/>
      <c r="CF29" s="28"/>
      <c r="CG29" s="28"/>
      <c r="CH29" s="28"/>
      <c r="CI29" s="28"/>
      <c r="CJ29" s="28"/>
    </row>
    <row r="30" spans="1:88" s="48" customFormat="1" ht="45" x14ac:dyDescent="0.25">
      <c r="A30" s="45" t="s">
        <v>130</v>
      </c>
      <c r="B30" s="46" t="s">
        <v>107</v>
      </c>
      <c r="C30" s="183" t="s">
        <v>73</v>
      </c>
      <c r="D30" s="183"/>
      <c r="E30" s="183"/>
      <c r="F30" s="45" t="s">
        <v>50</v>
      </c>
      <c r="G30" s="52">
        <v>1306</v>
      </c>
      <c r="H30" s="95">
        <f t="shared" si="0"/>
        <v>0</v>
      </c>
      <c r="I30" s="95">
        <v>0</v>
      </c>
      <c r="J30" s="95">
        <f t="shared" si="1"/>
        <v>0</v>
      </c>
      <c r="K30" s="95">
        <v>0</v>
      </c>
      <c r="L30" s="59" t="s">
        <v>155</v>
      </c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33"/>
      <c r="CA30" s="37" t="s">
        <v>73</v>
      </c>
      <c r="CB30" s="28"/>
      <c r="CC30" s="28"/>
      <c r="CD30" s="28"/>
      <c r="CE30" s="38"/>
      <c r="CF30" s="28"/>
      <c r="CG30" s="28"/>
      <c r="CH30" s="28"/>
      <c r="CI30" s="28"/>
      <c r="CJ30" s="28"/>
    </row>
    <row r="31" spans="1:88" s="28" customFormat="1" ht="15" customHeight="1" x14ac:dyDescent="0.25">
      <c r="A31" s="193" t="s">
        <v>53</v>
      </c>
      <c r="B31" s="194"/>
      <c r="C31" s="194"/>
      <c r="D31" s="194"/>
      <c r="E31" s="195"/>
      <c r="F31" s="91"/>
      <c r="G31" s="91"/>
      <c r="H31" s="94">
        <f t="shared" si="0"/>
        <v>0</v>
      </c>
      <c r="I31" s="94">
        <v>0</v>
      </c>
      <c r="J31" s="94">
        <f t="shared" si="1"/>
        <v>0</v>
      </c>
      <c r="K31" s="94">
        <v>0</v>
      </c>
      <c r="L31" s="59" t="s">
        <v>155</v>
      </c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BZ31" s="33" t="s">
        <v>53</v>
      </c>
      <c r="CE31" s="38"/>
    </row>
    <row r="32" spans="1:88" s="28" customFormat="1" ht="15" customHeight="1" x14ac:dyDescent="0.25">
      <c r="A32" s="184" t="s">
        <v>108</v>
      </c>
      <c r="B32" s="185"/>
      <c r="C32" s="185"/>
      <c r="D32" s="185"/>
      <c r="E32" s="186"/>
      <c r="F32" s="92"/>
      <c r="G32" s="92"/>
      <c r="H32" s="94">
        <f t="shared" si="0"/>
        <v>0</v>
      </c>
      <c r="I32" s="94">
        <v>0</v>
      </c>
      <c r="J32" s="94">
        <f t="shared" si="1"/>
        <v>0</v>
      </c>
      <c r="K32" s="94">
        <v>0</v>
      </c>
      <c r="L32" s="59" t="s">
        <v>155</v>
      </c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BZ32" s="33"/>
      <c r="CE32" s="38"/>
      <c r="CF32" s="41" t="s">
        <v>108</v>
      </c>
    </row>
    <row r="33" spans="1:88" s="28" customFormat="1" ht="15" customHeight="1" x14ac:dyDescent="0.25">
      <c r="A33" s="184" t="s">
        <v>109</v>
      </c>
      <c r="B33" s="185"/>
      <c r="C33" s="185"/>
      <c r="D33" s="185"/>
      <c r="E33" s="186"/>
      <c r="F33" s="92"/>
      <c r="G33" s="92"/>
      <c r="H33" s="94">
        <f t="shared" si="0"/>
        <v>0</v>
      </c>
      <c r="I33" s="94">
        <v>0</v>
      </c>
      <c r="J33" s="94">
        <f t="shared" si="1"/>
        <v>0</v>
      </c>
      <c r="K33" s="94">
        <v>0</v>
      </c>
      <c r="L33" s="59" t="s">
        <v>155</v>
      </c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BZ33" s="33"/>
      <c r="CE33" s="38"/>
      <c r="CF33" s="41" t="s">
        <v>109</v>
      </c>
    </row>
    <row r="34" spans="1:88" s="28" customFormat="1" ht="15" customHeight="1" x14ac:dyDescent="0.25">
      <c r="A34" s="184" t="s">
        <v>110</v>
      </c>
      <c r="B34" s="185"/>
      <c r="C34" s="185"/>
      <c r="D34" s="185"/>
      <c r="E34" s="186"/>
      <c r="F34" s="92"/>
      <c r="G34" s="92"/>
      <c r="H34" s="94">
        <f t="shared" si="0"/>
        <v>0</v>
      </c>
      <c r="I34" s="94">
        <v>0</v>
      </c>
      <c r="J34" s="94">
        <f t="shared" si="1"/>
        <v>0</v>
      </c>
      <c r="K34" s="94">
        <v>0</v>
      </c>
      <c r="L34" s="59" t="s">
        <v>155</v>
      </c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BZ34" s="33"/>
      <c r="CE34" s="38"/>
      <c r="CF34" s="41" t="s">
        <v>110</v>
      </c>
    </row>
    <row r="35" spans="1:88" s="28" customFormat="1" ht="15" customHeight="1" x14ac:dyDescent="0.25">
      <c r="A35" s="193" t="s">
        <v>111</v>
      </c>
      <c r="B35" s="194"/>
      <c r="C35" s="194"/>
      <c r="D35" s="194"/>
      <c r="E35" s="195"/>
      <c r="F35" s="91"/>
      <c r="G35" s="91"/>
      <c r="H35" s="94">
        <f t="shared" si="0"/>
        <v>0</v>
      </c>
      <c r="I35" s="94">
        <v>0</v>
      </c>
      <c r="J35" s="94">
        <f t="shared" si="1"/>
        <v>0</v>
      </c>
      <c r="K35" s="94">
        <v>0</v>
      </c>
      <c r="L35" s="59" t="s">
        <v>155</v>
      </c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BZ35" s="33" t="s">
        <v>111</v>
      </c>
      <c r="CE35" s="38"/>
      <c r="CF35" s="41"/>
    </row>
    <row r="36" spans="1:88" s="28" customFormat="1" ht="15" customHeight="1" x14ac:dyDescent="0.25">
      <c r="A36" s="184" t="s">
        <v>58</v>
      </c>
      <c r="B36" s="185"/>
      <c r="C36" s="185"/>
      <c r="D36" s="185"/>
      <c r="E36" s="186"/>
      <c r="F36" s="92"/>
      <c r="G36" s="92"/>
      <c r="H36" s="94">
        <f t="shared" si="0"/>
        <v>0</v>
      </c>
      <c r="I36" s="94">
        <v>0</v>
      </c>
      <c r="J36" s="94">
        <f t="shared" si="1"/>
        <v>0</v>
      </c>
      <c r="K36" s="94">
        <v>0</v>
      </c>
      <c r="L36" s="59" t="s">
        <v>155</v>
      </c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BZ36" s="33"/>
      <c r="CE36" s="38"/>
      <c r="CF36" s="41" t="s">
        <v>58</v>
      </c>
    </row>
    <row r="37" spans="1:88" s="28" customFormat="1" ht="34.5" x14ac:dyDescent="0.25">
      <c r="A37" s="34" t="s">
        <v>59</v>
      </c>
      <c r="B37" s="35" t="s">
        <v>41</v>
      </c>
      <c r="C37" s="182" t="s">
        <v>42</v>
      </c>
      <c r="D37" s="182"/>
      <c r="E37" s="182"/>
      <c r="F37" s="34" t="s">
        <v>43</v>
      </c>
      <c r="G37" s="39">
        <v>2.96</v>
      </c>
      <c r="H37" s="94">
        <f t="shared" si="0"/>
        <v>52875.95</v>
      </c>
      <c r="I37" s="94">
        <v>63451.14</v>
      </c>
      <c r="J37" s="94">
        <f t="shared" si="1"/>
        <v>0</v>
      </c>
      <c r="K37" s="94">
        <v>0</v>
      </c>
      <c r="L37" s="59" t="s">
        <v>155</v>
      </c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BZ37" s="33"/>
      <c r="CA37" s="37" t="s">
        <v>42</v>
      </c>
      <c r="CE37" s="38"/>
      <c r="CF37" s="41"/>
    </row>
    <row r="38" spans="1:88" s="28" customFormat="1" ht="34.5" x14ac:dyDescent="0.25">
      <c r="A38" s="34" t="s">
        <v>60</v>
      </c>
      <c r="B38" s="35" t="s">
        <v>45</v>
      </c>
      <c r="C38" s="182" t="s">
        <v>46</v>
      </c>
      <c r="D38" s="182"/>
      <c r="E38" s="182"/>
      <c r="F38" s="34" t="s">
        <v>43</v>
      </c>
      <c r="G38" s="39">
        <v>-2.96</v>
      </c>
      <c r="H38" s="94">
        <f t="shared" si="0"/>
        <v>-18121.27</v>
      </c>
      <c r="I38" s="94">
        <v>-21745.52</v>
      </c>
      <c r="J38" s="94">
        <f t="shared" si="1"/>
        <v>0</v>
      </c>
      <c r="K38" s="94">
        <v>0</v>
      </c>
      <c r="L38" s="59" t="s">
        <v>155</v>
      </c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BZ38" s="33"/>
      <c r="CA38" s="37" t="s">
        <v>46</v>
      </c>
      <c r="CE38" s="38"/>
      <c r="CF38" s="41"/>
    </row>
    <row r="39" spans="1:88" s="48" customFormat="1" ht="45" x14ac:dyDescent="0.25">
      <c r="A39" s="45" t="s">
        <v>131</v>
      </c>
      <c r="B39" s="46" t="s">
        <v>48</v>
      </c>
      <c r="C39" s="183" t="s">
        <v>49</v>
      </c>
      <c r="D39" s="183"/>
      <c r="E39" s="183"/>
      <c r="F39" s="45" t="s">
        <v>50</v>
      </c>
      <c r="G39" s="52">
        <v>296</v>
      </c>
      <c r="H39" s="95">
        <f t="shared" si="0"/>
        <v>0</v>
      </c>
      <c r="I39" s="95">
        <v>0</v>
      </c>
      <c r="J39" s="95">
        <f t="shared" si="1"/>
        <v>0</v>
      </c>
      <c r="K39" s="95">
        <v>0</v>
      </c>
      <c r="L39" s="59" t="s">
        <v>155</v>
      </c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33"/>
      <c r="CA39" s="37" t="s">
        <v>49</v>
      </c>
      <c r="CB39" s="28"/>
      <c r="CC39" s="28"/>
      <c r="CD39" s="28"/>
      <c r="CE39" s="38"/>
      <c r="CF39" s="41"/>
      <c r="CG39" s="28"/>
      <c r="CH39" s="28"/>
      <c r="CI39" s="28"/>
      <c r="CJ39" s="28"/>
    </row>
    <row r="40" spans="1:88" s="48" customFormat="1" ht="45" x14ac:dyDescent="0.25">
      <c r="A40" s="45" t="s">
        <v>132</v>
      </c>
      <c r="B40" s="46" t="s">
        <v>51</v>
      </c>
      <c r="C40" s="183" t="s">
        <v>52</v>
      </c>
      <c r="D40" s="183"/>
      <c r="E40" s="183"/>
      <c r="F40" s="45" t="s">
        <v>50</v>
      </c>
      <c r="G40" s="52">
        <v>296</v>
      </c>
      <c r="H40" s="95">
        <f t="shared" si="0"/>
        <v>0</v>
      </c>
      <c r="I40" s="95">
        <v>0</v>
      </c>
      <c r="J40" s="95">
        <f t="shared" si="1"/>
        <v>0</v>
      </c>
      <c r="K40" s="95">
        <v>0</v>
      </c>
      <c r="L40" s="59" t="s">
        <v>155</v>
      </c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33"/>
      <c r="CA40" s="37" t="s">
        <v>52</v>
      </c>
      <c r="CB40" s="28"/>
      <c r="CC40" s="28"/>
      <c r="CD40" s="28"/>
      <c r="CE40" s="38"/>
      <c r="CF40" s="41"/>
      <c r="CG40" s="28"/>
      <c r="CH40" s="28"/>
      <c r="CI40" s="28"/>
      <c r="CJ40" s="28"/>
    </row>
    <row r="41" spans="1:88" s="28" customFormat="1" ht="15" customHeight="1" x14ac:dyDescent="0.25">
      <c r="A41" s="184" t="s">
        <v>62</v>
      </c>
      <c r="B41" s="185"/>
      <c r="C41" s="185"/>
      <c r="D41" s="185"/>
      <c r="E41" s="186"/>
      <c r="F41" s="92"/>
      <c r="G41" s="92"/>
      <c r="H41" s="94">
        <f t="shared" si="0"/>
        <v>0</v>
      </c>
      <c r="I41" s="94">
        <v>0</v>
      </c>
      <c r="J41" s="94">
        <f t="shared" si="1"/>
        <v>0</v>
      </c>
      <c r="K41" s="94">
        <v>0</v>
      </c>
      <c r="L41" s="59" t="s">
        <v>155</v>
      </c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BZ41" s="33"/>
      <c r="CE41" s="38"/>
      <c r="CF41" s="41" t="s">
        <v>62</v>
      </c>
    </row>
    <row r="42" spans="1:88" s="28" customFormat="1" ht="42" customHeight="1" x14ac:dyDescent="0.25">
      <c r="A42" s="34" t="s">
        <v>63</v>
      </c>
      <c r="B42" s="35" t="s">
        <v>64</v>
      </c>
      <c r="C42" s="182" t="s">
        <v>65</v>
      </c>
      <c r="D42" s="182"/>
      <c r="E42" s="182"/>
      <c r="F42" s="34" t="s">
        <v>43</v>
      </c>
      <c r="G42" s="39">
        <v>0.24</v>
      </c>
      <c r="H42" s="94">
        <f t="shared" si="0"/>
        <v>10337.620000000001</v>
      </c>
      <c r="I42" s="94">
        <v>12405.14</v>
      </c>
      <c r="J42" s="94">
        <f t="shared" si="1"/>
        <v>0</v>
      </c>
      <c r="K42" s="94">
        <v>0</v>
      </c>
      <c r="L42" s="59" t="s">
        <v>155</v>
      </c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BZ42" s="33"/>
      <c r="CA42" s="37" t="s">
        <v>65</v>
      </c>
      <c r="CE42" s="38"/>
      <c r="CF42" s="41"/>
    </row>
    <row r="43" spans="1:88" s="28" customFormat="1" ht="34.5" x14ac:dyDescent="0.25">
      <c r="A43" s="34" t="s">
        <v>66</v>
      </c>
      <c r="B43" s="35" t="s">
        <v>67</v>
      </c>
      <c r="C43" s="182" t="s">
        <v>68</v>
      </c>
      <c r="D43" s="182"/>
      <c r="E43" s="182"/>
      <c r="F43" s="34" t="s">
        <v>43</v>
      </c>
      <c r="G43" s="39">
        <v>0.24</v>
      </c>
      <c r="H43" s="94">
        <f t="shared" si="0"/>
        <v>37418.370000000003</v>
      </c>
      <c r="I43" s="94">
        <v>44902.04</v>
      </c>
      <c r="J43" s="94">
        <f t="shared" si="1"/>
        <v>0</v>
      </c>
      <c r="K43" s="94">
        <v>0</v>
      </c>
      <c r="L43" s="59" t="s">
        <v>155</v>
      </c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BZ43" s="33"/>
      <c r="CA43" s="37" t="s">
        <v>68</v>
      </c>
      <c r="CE43" s="38"/>
      <c r="CF43" s="41"/>
    </row>
    <row r="44" spans="1:88" s="48" customFormat="1" ht="45" x14ac:dyDescent="0.25">
      <c r="A44" s="45" t="s">
        <v>133</v>
      </c>
      <c r="B44" s="46" t="s">
        <v>70</v>
      </c>
      <c r="C44" s="183" t="s">
        <v>71</v>
      </c>
      <c r="D44" s="183"/>
      <c r="E44" s="183"/>
      <c r="F44" s="45" t="s">
        <v>50</v>
      </c>
      <c r="G44" s="52">
        <v>24</v>
      </c>
      <c r="H44" s="95">
        <f t="shared" si="0"/>
        <v>0</v>
      </c>
      <c r="I44" s="95">
        <v>0</v>
      </c>
      <c r="J44" s="95">
        <f t="shared" si="1"/>
        <v>0</v>
      </c>
      <c r="K44" s="95">
        <v>0</v>
      </c>
      <c r="L44" s="59" t="s">
        <v>155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33"/>
      <c r="CA44" s="37" t="s">
        <v>71</v>
      </c>
      <c r="CB44" s="28"/>
      <c r="CC44" s="28"/>
      <c r="CD44" s="28"/>
      <c r="CE44" s="38"/>
      <c r="CF44" s="41"/>
      <c r="CG44" s="28"/>
      <c r="CH44" s="28"/>
      <c r="CI44" s="28"/>
      <c r="CJ44" s="28"/>
    </row>
    <row r="45" spans="1:88" s="48" customFormat="1" ht="45" x14ac:dyDescent="0.25">
      <c r="A45" s="45" t="s">
        <v>134</v>
      </c>
      <c r="B45" s="46" t="s">
        <v>72</v>
      </c>
      <c r="C45" s="183" t="s">
        <v>73</v>
      </c>
      <c r="D45" s="183"/>
      <c r="E45" s="183"/>
      <c r="F45" s="45" t="s">
        <v>50</v>
      </c>
      <c r="G45" s="52">
        <v>24</v>
      </c>
      <c r="H45" s="95">
        <f t="shared" si="0"/>
        <v>0</v>
      </c>
      <c r="I45" s="95">
        <v>0</v>
      </c>
      <c r="J45" s="95">
        <f t="shared" si="1"/>
        <v>0</v>
      </c>
      <c r="K45" s="95">
        <v>0</v>
      </c>
      <c r="L45" s="59" t="s">
        <v>155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33"/>
      <c r="CA45" s="37" t="s">
        <v>73</v>
      </c>
      <c r="CB45" s="28"/>
      <c r="CC45" s="28"/>
      <c r="CD45" s="28"/>
      <c r="CE45" s="38"/>
      <c r="CF45" s="41"/>
      <c r="CG45" s="28"/>
      <c r="CH45" s="28"/>
      <c r="CI45" s="28"/>
      <c r="CJ45" s="28"/>
    </row>
    <row r="46" spans="1:88" s="28" customFormat="1" ht="15" customHeight="1" x14ac:dyDescent="0.25">
      <c r="A46" s="184" t="s">
        <v>74</v>
      </c>
      <c r="B46" s="185"/>
      <c r="C46" s="185"/>
      <c r="D46" s="185"/>
      <c r="E46" s="186"/>
      <c r="F46" s="92"/>
      <c r="G46" s="92"/>
      <c r="H46" s="94">
        <f t="shared" ref="H46:H77" si="2">I46/L45</f>
        <v>0</v>
      </c>
      <c r="I46" s="94">
        <v>0</v>
      </c>
      <c r="J46" s="94">
        <f t="shared" ref="J46:J77" si="3">K46/L45</f>
        <v>0</v>
      </c>
      <c r="K46" s="94">
        <v>0</v>
      </c>
      <c r="L46" s="59" t="s">
        <v>155</v>
      </c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BZ46" s="33"/>
      <c r="CE46" s="38"/>
      <c r="CF46" s="41" t="s">
        <v>74</v>
      </c>
    </row>
    <row r="47" spans="1:88" s="28" customFormat="1" ht="34.5" x14ac:dyDescent="0.25">
      <c r="A47" s="34" t="s">
        <v>75</v>
      </c>
      <c r="B47" s="35" t="s">
        <v>41</v>
      </c>
      <c r="C47" s="182" t="s">
        <v>42</v>
      </c>
      <c r="D47" s="182"/>
      <c r="E47" s="182"/>
      <c r="F47" s="34" t="s">
        <v>43</v>
      </c>
      <c r="G47" s="39">
        <v>0.24</v>
      </c>
      <c r="H47" s="94">
        <f t="shared" si="2"/>
        <v>4287.24</v>
      </c>
      <c r="I47" s="94">
        <v>5144.6899999999996</v>
      </c>
      <c r="J47" s="94">
        <f t="shared" si="3"/>
        <v>0</v>
      </c>
      <c r="K47" s="94">
        <v>0</v>
      </c>
      <c r="L47" s="59" t="s">
        <v>155</v>
      </c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BZ47" s="33"/>
      <c r="CA47" s="37" t="s">
        <v>42</v>
      </c>
      <c r="CE47" s="38"/>
      <c r="CF47" s="41"/>
    </row>
    <row r="48" spans="1:88" s="28" customFormat="1" ht="34.5" x14ac:dyDescent="0.25">
      <c r="A48" s="34" t="s">
        <v>76</v>
      </c>
      <c r="B48" s="35" t="s">
        <v>45</v>
      </c>
      <c r="C48" s="182" t="s">
        <v>46</v>
      </c>
      <c r="D48" s="182"/>
      <c r="E48" s="182"/>
      <c r="F48" s="34" t="s">
        <v>43</v>
      </c>
      <c r="G48" s="39">
        <v>0.24</v>
      </c>
      <c r="H48" s="94">
        <f t="shared" si="2"/>
        <v>11019.68</v>
      </c>
      <c r="I48" s="94">
        <v>13223.62</v>
      </c>
      <c r="J48" s="94">
        <f t="shared" si="3"/>
        <v>0</v>
      </c>
      <c r="K48" s="94">
        <v>0</v>
      </c>
      <c r="L48" s="59" t="s">
        <v>155</v>
      </c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BZ48" s="33"/>
      <c r="CA48" s="37" t="s">
        <v>46</v>
      </c>
      <c r="CE48" s="38"/>
      <c r="CF48" s="41"/>
    </row>
    <row r="49" spans="1:88" s="48" customFormat="1" ht="45" x14ac:dyDescent="0.25">
      <c r="A49" s="45" t="s">
        <v>135</v>
      </c>
      <c r="B49" s="46" t="s">
        <v>48</v>
      </c>
      <c r="C49" s="183" t="s">
        <v>49</v>
      </c>
      <c r="D49" s="183"/>
      <c r="E49" s="183"/>
      <c r="F49" s="45" t="s">
        <v>50</v>
      </c>
      <c r="G49" s="52">
        <v>24</v>
      </c>
      <c r="H49" s="95">
        <f t="shared" si="2"/>
        <v>0</v>
      </c>
      <c r="I49" s="95">
        <v>0</v>
      </c>
      <c r="J49" s="95">
        <f t="shared" si="3"/>
        <v>0</v>
      </c>
      <c r="K49" s="95">
        <v>0</v>
      </c>
      <c r="L49" s="59" t="s">
        <v>155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33"/>
      <c r="CA49" s="37" t="s">
        <v>49</v>
      </c>
      <c r="CB49" s="28"/>
      <c r="CC49" s="28"/>
      <c r="CD49" s="28"/>
      <c r="CE49" s="38"/>
      <c r="CF49" s="41"/>
      <c r="CG49" s="28"/>
      <c r="CH49" s="28"/>
      <c r="CI49" s="28"/>
      <c r="CJ49" s="28"/>
    </row>
    <row r="50" spans="1:88" s="48" customFormat="1" ht="45" x14ac:dyDescent="0.25">
      <c r="A50" s="45" t="s">
        <v>136</v>
      </c>
      <c r="B50" s="46" t="s">
        <v>51</v>
      </c>
      <c r="C50" s="183" t="s">
        <v>52</v>
      </c>
      <c r="D50" s="183"/>
      <c r="E50" s="183"/>
      <c r="F50" s="45" t="s">
        <v>50</v>
      </c>
      <c r="G50" s="52">
        <v>24</v>
      </c>
      <c r="H50" s="95">
        <f t="shared" si="2"/>
        <v>0</v>
      </c>
      <c r="I50" s="95">
        <v>0</v>
      </c>
      <c r="J50" s="95">
        <f t="shared" si="3"/>
        <v>0</v>
      </c>
      <c r="K50" s="95">
        <v>0</v>
      </c>
      <c r="L50" s="59" t="s">
        <v>155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33"/>
      <c r="CA50" s="37" t="s">
        <v>52</v>
      </c>
      <c r="CB50" s="28"/>
      <c r="CC50" s="28"/>
      <c r="CD50" s="28"/>
      <c r="CE50" s="38"/>
      <c r="CF50" s="41"/>
      <c r="CG50" s="28"/>
      <c r="CH50" s="28"/>
      <c r="CI50" s="28"/>
      <c r="CJ50" s="28"/>
    </row>
    <row r="51" spans="1:88" s="28" customFormat="1" ht="15" customHeight="1" x14ac:dyDescent="0.25">
      <c r="A51" s="184" t="s">
        <v>112</v>
      </c>
      <c r="B51" s="185"/>
      <c r="C51" s="185"/>
      <c r="D51" s="185"/>
      <c r="E51" s="186"/>
      <c r="F51" s="92"/>
      <c r="G51" s="92"/>
      <c r="H51" s="94">
        <f t="shared" si="2"/>
        <v>0</v>
      </c>
      <c r="I51" s="94">
        <v>0</v>
      </c>
      <c r="J51" s="94">
        <f t="shared" si="3"/>
        <v>0</v>
      </c>
      <c r="K51" s="94">
        <v>0</v>
      </c>
      <c r="L51" s="59" t="s">
        <v>155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BZ51" s="33"/>
      <c r="CE51" s="38"/>
      <c r="CF51" s="41" t="s">
        <v>112</v>
      </c>
    </row>
    <row r="52" spans="1:88" s="28" customFormat="1" ht="45.75" x14ac:dyDescent="0.25">
      <c r="A52" s="34" t="s">
        <v>78</v>
      </c>
      <c r="B52" s="35" t="s">
        <v>64</v>
      </c>
      <c r="C52" s="182" t="s">
        <v>65</v>
      </c>
      <c r="D52" s="182"/>
      <c r="E52" s="182"/>
      <c r="F52" s="34" t="s">
        <v>43</v>
      </c>
      <c r="G52" s="39">
        <v>0.16</v>
      </c>
      <c r="H52" s="94">
        <f t="shared" si="2"/>
        <v>6891.73</v>
      </c>
      <c r="I52" s="94">
        <v>8270.07</v>
      </c>
      <c r="J52" s="94">
        <f t="shared" si="3"/>
        <v>0</v>
      </c>
      <c r="K52" s="94">
        <v>0</v>
      </c>
      <c r="L52" s="59" t="s">
        <v>155</v>
      </c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BZ52" s="33"/>
      <c r="CA52" s="37" t="s">
        <v>65</v>
      </c>
      <c r="CE52" s="38"/>
      <c r="CF52" s="41"/>
    </row>
    <row r="53" spans="1:88" s="28" customFormat="1" ht="34.5" x14ac:dyDescent="0.25">
      <c r="A53" s="34" t="s">
        <v>79</v>
      </c>
      <c r="B53" s="35" t="s">
        <v>67</v>
      </c>
      <c r="C53" s="182" t="s">
        <v>68</v>
      </c>
      <c r="D53" s="182"/>
      <c r="E53" s="182"/>
      <c r="F53" s="34" t="s">
        <v>43</v>
      </c>
      <c r="G53" s="39">
        <v>0.16</v>
      </c>
      <c r="H53" s="94">
        <f t="shared" si="2"/>
        <v>18709.18</v>
      </c>
      <c r="I53" s="94">
        <v>22451.02</v>
      </c>
      <c r="J53" s="94">
        <f t="shared" si="3"/>
        <v>0</v>
      </c>
      <c r="K53" s="94">
        <v>0</v>
      </c>
      <c r="L53" s="59" t="s">
        <v>155</v>
      </c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BZ53" s="33"/>
      <c r="CA53" s="37" t="s">
        <v>68</v>
      </c>
      <c r="CE53" s="38"/>
      <c r="CF53" s="41"/>
    </row>
    <row r="54" spans="1:88" s="48" customFormat="1" ht="45" x14ac:dyDescent="0.25">
      <c r="A54" s="45" t="s">
        <v>137</v>
      </c>
      <c r="B54" s="46" t="s">
        <v>70</v>
      </c>
      <c r="C54" s="183" t="s">
        <v>71</v>
      </c>
      <c r="D54" s="183"/>
      <c r="E54" s="183"/>
      <c r="F54" s="45" t="s">
        <v>50</v>
      </c>
      <c r="G54" s="52">
        <v>16</v>
      </c>
      <c r="H54" s="95">
        <f t="shared" si="2"/>
        <v>0</v>
      </c>
      <c r="I54" s="95">
        <v>0</v>
      </c>
      <c r="J54" s="95">
        <f t="shared" si="3"/>
        <v>0</v>
      </c>
      <c r="K54" s="95">
        <v>0</v>
      </c>
      <c r="L54" s="59" t="s">
        <v>155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33"/>
      <c r="CA54" s="37" t="s">
        <v>71</v>
      </c>
      <c r="CB54" s="28"/>
      <c r="CC54" s="28"/>
      <c r="CD54" s="28"/>
      <c r="CE54" s="38"/>
      <c r="CF54" s="41"/>
      <c r="CG54" s="28"/>
      <c r="CH54" s="28"/>
      <c r="CI54" s="28"/>
      <c r="CJ54" s="28"/>
    </row>
    <row r="55" spans="1:88" s="48" customFormat="1" ht="45" x14ac:dyDescent="0.25">
      <c r="A55" s="45" t="s">
        <v>138</v>
      </c>
      <c r="B55" s="46" t="s">
        <v>72</v>
      </c>
      <c r="C55" s="183" t="s">
        <v>73</v>
      </c>
      <c r="D55" s="183"/>
      <c r="E55" s="183"/>
      <c r="F55" s="45" t="s">
        <v>50</v>
      </c>
      <c r="G55" s="52">
        <v>16</v>
      </c>
      <c r="H55" s="95">
        <f t="shared" si="2"/>
        <v>0</v>
      </c>
      <c r="I55" s="95">
        <v>0</v>
      </c>
      <c r="J55" s="95">
        <f t="shared" si="3"/>
        <v>0</v>
      </c>
      <c r="K55" s="95">
        <v>0</v>
      </c>
      <c r="L55" s="59" t="s">
        <v>155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33"/>
      <c r="CA55" s="37" t="s">
        <v>73</v>
      </c>
      <c r="CB55" s="28"/>
      <c r="CC55" s="28"/>
      <c r="CD55" s="28"/>
      <c r="CE55" s="38"/>
      <c r="CF55" s="41"/>
      <c r="CG55" s="28"/>
      <c r="CH55" s="28"/>
      <c r="CI55" s="28"/>
      <c r="CJ55" s="28"/>
    </row>
    <row r="56" spans="1:88" s="28" customFormat="1" ht="45.75" x14ac:dyDescent="0.25">
      <c r="A56" s="34" t="s">
        <v>80</v>
      </c>
      <c r="B56" s="35" t="s">
        <v>81</v>
      </c>
      <c r="C56" s="182" t="s">
        <v>82</v>
      </c>
      <c r="D56" s="182"/>
      <c r="E56" s="182"/>
      <c r="F56" s="34" t="s">
        <v>83</v>
      </c>
      <c r="G56" s="39">
        <v>0.08</v>
      </c>
      <c r="H56" s="94">
        <f t="shared" si="2"/>
        <v>2227.9899999999998</v>
      </c>
      <c r="I56" s="94">
        <v>2673.59</v>
      </c>
      <c r="J56" s="94">
        <f t="shared" si="3"/>
        <v>0</v>
      </c>
      <c r="K56" s="94">
        <v>0</v>
      </c>
      <c r="L56" s="59" t="s">
        <v>155</v>
      </c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BZ56" s="33"/>
      <c r="CA56" s="37" t="s">
        <v>82</v>
      </c>
      <c r="CE56" s="38"/>
      <c r="CF56" s="41"/>
    </row>
    <row r="57" spans="1:88" s="28" customFormat="1" ht="34.5" x14ac:dyDescent="0.25">
      <c r="A57" s="34" t="s">
        <v>84</v>
      </c>
      <c r="B57" s="35" t="s">
        <v>85</v>
      </c>
      <c r="C57" s="182" t="s">
        <v>86</v>
      </c>
      <c r="D57" s="182"/>
      <c r="E57" s="182"/>
      <c r="F57" s="34" t="s">
        <v>83</v>
      </c>
      <c r="G57" s="39">
        <v>-0.08</v>
      </c>
      <c r="H57" s="94">
        <f t="shared" si="2"/>
        <v>-953.46</v>
      </c>
      <c r="I57" s="94">
        <v>-1144.1500000000001</v>
      </c>
      <c r="J57" s="94">
        <f t="shared" si="3"/>
        <v>0</v>
      </c>
      <c r="K57" s="94">
        <v>0</v>
      </c>
      <c r="L57" s="59" t="s">
        <v>155</v>
      </c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BZ57" s="33"/>
      <c r="CA57" s="37" t="s">
        <v>86</v>
      </c>
      <c r="CE57" s="38"/>
      <c r="CF57" s="41"/>
    </row>
    <row r="58" spans="1:88" s="28" customFormat="1" ht="33.75" x14ac:dyDescent="0.25">
      <c r="A58" s="34" t="s">
        <v>88</v>
      </c>
      <c r="B58" s="35" t="s">
        <v>89</v>
      </c>
      <c r="C58" s="182" t="s">
        <v>90</v>
      </c>
      <c r="D58" s="182"/>
      <c r="E58" s="182"/>
      <c r="F58" s="34" t="s">
        <v>91</v>
      </c>
      <c r="G58" s="42">
        <v>2.317E-3</v>
      </c>
      <c r="H58" s="94">
        <f t="shared" si="2"/>
        <v>809.2</v>
      </c>
      <c r="I58" s="94">
        <v>971.04</v>
      </c>
      <c r="J58" s="94">
        <f t="shared" si="3"/>
        <v>231.37</v>
      </c>
      <c r="K58" s="94">
        <v>277.64</v>
      </c>
      <c r="L58" s="59" t="s">
        <v>155</v>
      </c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BZ58" s="33"/>
      <c r="CA58" s="37" t="s">
        <v>90</v>
      </c>
      <c r="CE58" s="38"/>
      <c r="CF58" s="41"/>
    </row>
    <row r="59" spans="1:88" s="28" customFormat="1" ht="15" customHeight="1" x14ac:dyDescent="0.25">
      <c r="A59" s="184" t="s">
        <v>92</v>
      </c>
      <c r="B59" s="185"/>
      <c r="C59" s="185"/>
      <c r="D59" s="185"/>
      <c r="E59" s="186"/>
      <c r="F59" s="92"/>
      <c r="G59" s="92"/>
      <c r="H59" s="94">
        <f t="shared" si="2"/>
        <v>0</v>
      </c>
      <c r="I59" s="94">
        <v>0</v>
      </c>
      <c r="J59" s="94">
        <f t="shared" si="3"/>
        <v>0</v>
      </c>
      <c r="K59" s="94">
        <v>0</v>
      </c>
      <c r="L59" s="59" t="s">
        <v>155</v>
      </c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BZ59" s="33"/>
      <c r="CE59" s="38"/>
      <c r="CF59" s="41" t="s">
        <v>92</v>
      </c>
    </row>
    <row r="60" spans="1:88" s="28" customFormat="1" ht="45.75" x14ac:dyDescent="0.25">
      <c r="A60" s="34" t="s">
        <v>93</v>
      </c>
      <c r="B60" s="35" t="s">
        <v>64</v>
      </c>
      <c r="C60" s="182" t="s">
        <v>65</v>
      </c>
      <c r="D60" s="182"/>
      <c r="E60" s="182"/>
      <c r="F60" s="34" t="s">
        <v>43</v>
      </c>
      <c r="G60" s="39">
        <v>0.18</v>
      </c>
      <c r="H60" s="94">
        <f t="shared" si="2"/>
        <v>7753.24</v>
      </c>
      <c r="I60" s="94">
        <v>9303.89</v>
      </c>
      <c r="J60" s="94">
        <f t="shared" si="3"/>
        <v>0</v>
      </c>
      <c r="K60" s="94">
        <v>0</v>
      </c>
      <c r="L60" s="59" t="s">
        <v>155</v>
      </c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BZ60" s="33"/>
      <c r="CA60" s="37" t="s">
        <v>65</v>
      </c>
      <c r="CE60" s="38"/>
      <c r="CF60" s="41"/>
    </row>
    <row r="61" spans="1:88" s="28" customFormat="1" ht="34.5" x14ac:dyDescent="0.25">
      <c r="A61" s="34" t="s">
        <v>94</v>
      </c>
      <c r="B61" s="35" t="s">
        <v>67</v>
      </c>
      <c r="C61" s="182" t="s">
        <v>68</v>
      </c>
      <c r="D61" s="182"/>
      <c r="E61" s="182"/>
      <c r="F61" s="34" t="s">
        <v>43</v>
      </c>
      <c r="G61" s="39">
        <v>0.18</v>
      </c>
      <c r="H61" s="94">
        <f t="shared" si="2"/>
        <v>21047.85</v>
      </c>
      <c r="I61" s="94">
        <v>25257.42</v>
      </c>
      <c r="J61" s="94">
        <f t="shared" si="3"/>
        <v>0</v>
      </c>
      <c r="K61" s="94">
        <v>0</v>
      </c>
      <c r="L61" s="59" t="s">
        <v>155</v>
      </c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BZ61" s="33"/>
      <c r="CA61" s="37" t="s">
        <v>68</v>
      </c>
      <c r="CE61" s="38"/>
      <c r="CF61" s="41"/>
    </row>
    <row r="62" spans="1:88" s="48" customFormat="1" ht="45" x14ac:dyDescent="0.25">
      <c r="A62" s="45" t="s">
        <v>139</v>
      </c>
      <c r="B62" s="46" t="s">
        <v>70</v>
      </c>
      <c r="C62" s="183" t="s">
        <v>71</v>
      </c>
      <c r="D62" s="183"/>
      <c r="E62" s="183"/>
      <c r="F62" s="45" t="s">
        <v>50</v>
      </c>
      <c r="G62" s="52">
        <v>18</v>
      </c>
      <c r="H62" s="95">
        <f t="shared" si="2"/>
        <v>0</v>
      </c>
      <c r="I62" s="95">
        <v>0</v>
      </c>
      <c r="J62" s="95">
        <f t="shared" si="3"/>
        <v>0</v>
      </c>
      <c r="K62" s="95">
        <v>0</v>
      </c>
      <c r="L62" s="59" t="s">
        <v>155</v>
      </c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33"/>
      <c r="CA62" s="37" t="s">
        <v>71</v>
      </c>
      <c r="CB62" s="28"/>
      <c r="CC62" s="28"/>
      <c r="CD62" s="28"/>
      <c r="CE62" s="38"/>
      <c r="CF62" s="41"/>
      <c r="CG62" s="28"/>
      <c r="CH62" s="28"/>
      <c r="CI62" s="28"/>
      <c r="CJ62" s="28"/>
    </row>
    <row r="63" spans="1:88" s="48" customFormat="1" ht="45" x14ac:dyDescent="0.25">
      <c r="A63" s="45" t="s">
        <v>140</v>
      </c>
      <c r="B63" s="46" t="s">
        <v>72</v>
      </c>
      <c r="C63" s="183" t="s">
        <v>73</v>
      </c>
      <c r="D63" s="183"/>
      <c r="E63" s="183"/>
      <c r="F63" s="45" t="s">
        <v>50</v>
      </c>
      <c r="G63" s="52">
        <v>18</v>
      </c>
      <c r="H63" s="95">
        <f t="shared" si="2"/>
        <v>0</v>
      </c>
      <c r="I63" s="95">
        <v>0</v>
      </c>
      <c r="J63" s="95">
        <f t="shared" si="3"/>
        <v>0</v>
      </c>
      <c r="K63" s="95">
        <v>0</v>
      </c>
      <c r="L63" s="59" t="s">
        <v>155</v>
      </c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33"/>
      <c r="CA63" s="37" t="s">
        <v>73</v>
      </c>
      <c r="CB63" s="28"/>
      <c r="CC63" s="28"/>
      <c r="CD63" s="28"/>
      <c r="CE63" s="38"/>
      <c r="CF63" s="41"/>
      <c r="CG63" s="28"/>
      <c r="CH63" s="28"/>
      <c r="CI63" s="28"/>
      <c r="CJ63" s="28"/>
    </row>
    <row r="64" spans="1:88" s="28" customFormat="1" ht="45.75" x14ac:dyDescent="0.25">
      <c r="A64" s="34" t="s">
        <v>95</v>
      </c>
      <c r="B64" s="35" t="s">
        <v>81</v>
      </c>
      <c r="C64" s="182" t="s">
        <v>82</v>
      </c>
      <c r="D64" s="182"/>
      <c r="E64" s="182"/>
      <c r="F64" s="34" t="s">
        <v>83</v>
      </c>
      <c r="G64" s="39">
        <v>0.18</v>
      </c>
      <c r="H64" s="94">
        <f t="shared" si="2"/>
        <v>5012.9399999999996</v>
      </c>
      <c r="I64" s="94">
        <v>6015.53</v>
      </c>
      <c r="J64" s="94">
        <f t="shared" si="3"/>
        <v>0</v>
      </c>
      <c r="K64" s="94">
        <v>0</v>
      </c>
      <c r="L64" s="59" t="s">
        <v>155</v>
      </c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BZ64" s="33"/>
      <c r="CA64" s="37" t="s">
        <v>82</v>
      </c>
      <c r="CE64" s="38"/>
      <c r="CF64" s="41"/>
    </row>
    <row r="65" spans="1:88" s="28" customFormat="1" ht="34.5" x14ac:dyDescent="0.25">
      <c r="A65" s="34" t="s">
        <v>96</v>
      </c>
      <c r="B65" s="35" t="s">
        <v>85</v>
      </c>
      <c r="C65" s="182" t="s">
        <v>86</v>
      </c>
      <c r="D65" s="182"/>
      <c r="E65" s="182"/>
      <c r="F65" s="34" t="s">
        <v>83</v>
      </c>
      <c r="G65" s="39">
        <v>-0.18</v>
      </c>
      <c r="H65" s="94">
        <f t="shared" si="2"/>
        <v>-2145.27</v>
      </c>
      <c r="I65" s="94">
        <v>-2574.3200000000002</v>
      </c>
      <c r="J65" s="94">
        <f t="shared" si="3"/>
        <v>0</v>
      </c>
      <c r="K65" s="94">
        <v>0</v>
      </c>
      <c r="L65" s="59" t="s">
        <v>155</v>
      </c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BZ65" s="33"/>
      <c r="CA65" s="37" t="s">
        <v>86</v>
      </c>
      <c r="CE65" s="38"/>
      <c r="CF65" s="41"/>
    </row>
    <row r="66" spans="1:88" s="28" customFormat="1" ht="33.75" x14ac:dyDescent="0.25">
      <c r="A66" s="34" t="s">
        <v>97</v>
      </c>
      <c r="B66" s="35" t="s">
        <v>89</v>
      </c>
      <c r="C66" s="182" t="s">
        <v>90</v>
      </c>
      <c r="D66" s="182"/>
      <c r="E66" s="182"/>
      <c r="F66" s="34" t="s">
        <v>91</v>
      </c>
      <c r="G66" s="42">
        <v>4.0860000000000002E-3</v>
      </c>
      <c r="H66" s="94">
        <f t="shared" si="2"/>
        <v>285.39999999999998</v>
      </c>
      <c r="I66" s="94">
        <v>342.48</v>
      </c>
      <c r="J66" s="94">
        <f t="shared" si="3"/>
        <v>408.02</v>
      </c>
      <c r="K66" s="94">
        <v>489.62</v>
      </c>
      <c r="L66" s="59" t="s">
        <v>155</v>
      </c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BZ66" s="33"/>
      <c r="CA66" s="37" t="s">
        <v>90</v>
      </c>
      <c r="CE66" s="38"/>
      <c r="CF66" s="41"/>
    </row>
    <row r="67" spans="1:88" s="28" customFormat="1" ht="15" customHeight="1" x14ac:dyDescent="0.25">
      <c r="A67" s="184" t="s">
        <v>113</v>
      </c>
      <c r="B67" s="185"/>
      <c r="C67" s="185"/>
      <c r="D67" s="185"/>
      <c r="E67" s="186"/>
      <c r="F67" s="92"/>
      <c r="G67" s="92"/>
      <c r="H67" s="94">
        <f t="shared" si="2"/>
        <v>0</v>
      </c>
      <c r="I67" s="94">
        <v>0</v>
      </c>
      <c r="J67" s="94">
        <f t="shared" si="3"/>
        <v>0</v>
      </c>
      <c r="K67" s="94">
        <v>0</v>
      </c>
      <c r="L67" s="59" t="s">
        <v>155</v>
      </c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BZ67" s="33"/>
      <c r="CE67" s="38"/>
      <c r="CF67" s="41" t="s">
        <v>113</v>
      </c>
    </row>
    <row r="68" spans="1:88" s="28" customFormat="1" ht="34.5" x14ac:dyDescent="0.25">
      <c r="A68" s="34" t="s">
        <v>99</v>
      </c>
      <c r="B68" s="35" t="s">
        <v>41</v>
      </c>
      <c r="C68" s="182" t="s">
        <v>42</v>
      </c>
      <c r="D68" s="182"/>
      <c r="E68" s="182"/>
      <c r="F68" s="34" t="s">
        <v>43</v>
      </c>
      <c r="G68" s="39">
        <v>0.04</v>
      </c>
      <c r="H68" s="94">
        <f t="shared" si="2"/>
        <v>714.51</v>
      </c>
      <c r="I68" s="94">
        <v>857.41</v>
      </c>
      <c r="J68" s="94">
        <f t="shared" si="3"/>
        <v>0</v>
      </c>
      <c r="K68" s="94">
        <v>0</v>
      </c>
      <c r="L68" s="59" t="s">
        <v>155</v>
      </c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BZ68" s="33"/>
      <c r="CA68" s="37" t="s">
        <v>42</v>
      </c>
      <c r="CE68" s="38"/>
      <c r="CF68" s="41"/>
    </row>
    <row r="69" spans="1:88" s="28" customFormat="1" ht="34.5" x14ac:dyDescent="0.25">
      <c r="A69" s="34" t="s">
        <v>100</v>
      </c>
      <c r="B69" s="35" t="s">
        <v>45</v>
      </c>
      <c r="C69" s="182" t="s">
        <v>46</v>
      </c>
      <c r="D69" s="182"/>
      <c r="E69" s="182"/>
      <c r="F69" s="34" t="s">
        <v>43</v>
      </c>
      <c r="G69" s="39">
        <v>0.04</v>
      </c>
      <c r="H69" s="94">
        <f t="shared" si="2"/>
        <v>1836.58</v>
      </c>
      <c r="I69" s="94">
        <v>2203.9</v>
      </c>
      <c r="J69" s="94">
        <f t="shared" si="3"/>
        <v>0</v>
      </c>
      <c r="K69" s="94">
        <v>0</v>
      </c>
      <c r="L69" s="59" t="s">
        <v>155</v>
      </c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BZ69" s="33"/>
      <c r="CA69" s="37" t="s">
        <v>46</v>
      </c>
      <c r="CE69" s="38"/>
      <c r="CF69" s="41"/>
    </row>
    <row r="70" spans="1:88" s="48" customFormat="1" ht="45" x14ac:dyDescent="0.25">
      <c r="A70" s="45" t="s">
        <v>141</v>
      </c>
      <c r="B70" s="46" t="s">
        <v>48</v>
      </c>
      <c r="C70" s="183" t="s">
        <v>49</v>
      </c>
      <c r="D70" s="183"/>
      <c r="E70" s="183"/>
      <c r="F70" s="45" t="s">
        <v>50</v>
      </c>
      <c r="G70" s="52">
        <v>4</v>
      </c>
      <c r="H70" s="95">
        <f t="shared" si="2"/>
        <v>0</v>
      </c>
      <c r="I70" s="95">
        <v>0</v>
      </c>
      <c r="J70" s="95">
        <f t="shared" si="3"/>
        <v>0</v>
      </c>
      <c r="K70" s="95">
        <v>0</v>
      </c>
      <c r="L70" s="59" t="s">
        <v>155</v>
      </c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33"/>
      <c r="CA70" s="37" t="s">
        <v>49</v>
      </c>
      <c r="CB70" s="28"/>
      <c r="CC70" s="28"/>
      <c r="CD70" s="28"/>
      <c r="CE70" s="38"/>
      <c r="CF70" s="41"/>
      <c r="CG70" s="28"/>
      <c r="CH70" s="28"/>
      <c r="CI70" s="28"/>
      <c r="CJ70" s="28"/>
    </row>
    <row r="71" spans="1:88" s="48" customFormat="1" ht="45" x14ac:dyDescent="0.25">
      <c r="A71" s="45" t="s">
        <v>142</v>
      </c>
      <c r="B71" s="46" t="s">
        <v>51</v>
      </c>
      <c r="C71" s="183" t="s">
        <v>52</v>
      </c>
      <c r="D71" s="183"/>
      <c r="E71" s="183"/>
      <c r="F71" s="45" t="s">
        <v>50</v>
      </c>
      <c r="G71" s="52">
        <v>4</v>
      </c>
      <c r="H71" s="95">
        <f t="shared" si="2"/>
        <v>0</v>
      </c>
      <c r="I71" s="95">
        <v>0</v>
      </c>
      <c r="J71" s="95">
        <f t="shared" si="3"/>
        <v>0</v>
      </c>
      <c r="K71" s="95">
        <v>0</v>
      </c>
      <c r="L71" s="59" t="s">
        <v>155</v>
      </c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33"/>
      <c r="CA71" s="37" t="s">
        <v>52</v>
      </c>
      <c r="CB71" s="28"/>
      <c r="CC71" s="28"/>
      <c r="CD71" s="28"/>
      <c r="CE71" s="38"/>
      <c r="CF71" s="41"/>
      <c r="CG71" s="28"/>
      <c r="CH71" s="28"/>
      <c r="CI71" s="28"/>
      <c r="CJ71" s="28"/>
    </row>
    <row r="72" spans="1:88" s="28" customFormat="1" ht="15" customHeight="1" x14ac:dyDescent="0.25">
      <c r="A72" s="184" t="s">
        <v>98</v>
      </c>
      <c r="B72" s="185"/>
      <c r="C72" s="185"/>
      <c r="D72" s="185"/>
      <c r="E72" s="186"/>
      <c r="F72" s="92"/>
      <c r="G72" s="92"/>
      <c r="H72" s="94">
        <f t="shared" si="2"/>
        <v>0</v>
      </c>
      <c r="I72" s="94">
        <v>0</v>
      </c>
      <c r="J72" s="94">
        <f t="shared" si="3"/>
        <v>0</v>
      </c>
      <c r="K72" s="94">
        <v>0</v>
      </c>
      <c r="L72" s="59" t="s">
        <v>155</v>
      </c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BZ72" s="33"/>
      <c r="CE72" s="38"/>
      <c r="CF72" s="41" t="s">
        <v>98</v>
      </c>
    </row>
    <row r="73" spans="1:88" s="28" customFormat="1" ht="34.5" x14ac:dyDescent="0.25">
      <c r="A73" s="34" t="s">
        <v>114</v>
      </c>
      <c r="B73" s="35" t="s">
        <v>41</v>
      </c>
      <c r="C73" s="182" t="s">
        <v>42</v>
      </c>
      <c r="D73" s="182"/>
      <c r="E73" s="182"/>
      <c r="F73" s="34" t="s">
        <v>43</v>
      </c>
      <c r="G73" s="40">
        <v>24</v>
      </c>
      <c r="H73" s="94">
        <f t="shared" si="2"/>
        <v>428723.82</v>
      </c>
      <c r="I73" s="94">
        <v>514468.58</v>
      </c>
      <c r="J73" s="94">
        <f t="shared" si="3"/>
        <v>0</v>
      </c>
      <c r="K73" s="94">
        <v>0</v>
      </c>
      <c r="L73" s="59" t="s">
        <v>155</v>
      </c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BZ73" s="33"/>
      <c r="CA73" s="37" t="s">
        <v>42</v>
      </c>
      <c r="CE73" s="38"/>
      <c r="CF73" s="41"/>
    </row>
    <row r="74" spans="1:88" s="28" customFormat="1" ht="34.5" x14ac:dyDescent="0.25">
      <c r="A74" s="34" t="s">
        <v>115</v>
      </c>
      <c r="B74" s="35" t="s">
        <v>45</v>
      </c>
      <c r="C74" s="182" t="s">
        <v>46</v>
      </c>
      <c r="D74" s="182"/>
      <c r="E74" s="182"/>
      <c r="F74" s="34" t="s">
        <v>43</v>
      </c>
      <c r="G74" s="40">
        <v>24</v>
      </c>
      <c r="H74" s="94">
        <f t="shared" si="2"/>
        <v>367322.89</v>
      </c>
      <c r="I74" s="94">
        <v>440787.47</v>
      </c>
      <c r="J74" s="94">
        <f t="shared" si="3"/>
        <v>0</v>
      </c>
      <c r="K74" s="94">
        <v>0</v>
      </c>
      <c r="L74" s="59" t="s">
        <v>155</v>
      </c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BZ74" s="33"/>
      <c r="CA74" s="37" t="s">
        <v>46</v>
      </c>
      <c r="CE74" s="38"/>
      <c r="CF74" s="41"/>
    </row>
    <row r="75" spans="1:88" s="48" customFormat="1" ht="45" x14ac:dyDescent="0.25">
      <c r="A75" s="45" t="s">
        <v>143</v>
      </c>
      <c r="B75" s="46" t="s">
        <v>48</v>
      </c>
      <c r="C75" s="183" t="s">
        <v>49</v>
      </c>
      <c r="D75" s="183"/>
      <c r="E75" s="183"/>
      <c r="F75" s="45" t="s">
        <v>50</v>
      </c>
      <c r="G75" s="52">
        <v>24</v>
      </c>
      <c r="H75" s="95">
        <f t="shared" si="2"/>
        <v>0</v>
      </c>
      <c r="I75" s="95">
        <v>0</v>
      </c>
      <c r="J75" s="95">
        <f t="shared" si="3"/>
        <v>0</v>
      </c>
      <c r="K75" s="95">
        <v>0</v>
      </c>
      <c r="L75" s="59" t="s">
        <v>155</v>
      </c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33"/>
      <c r="CA75" s="37" t="s">
        <v>49</v>
      </c>
      <c r="CB75" s="28"/>
      <c r="CC75" s="28"/>
      <c r="CD75" s="28"/>
      <c r="CE75" s="38"/>
      <c r="CF75" s="41"/>
      <c r="CG75" s="28"/>
      <c r="CH75" s="28"/>
      <c r="CI75" s="28"/>
      <c r="CJ75" s="28"/>
    </row>
    <row r="76" spans="1:88" s="48" customFormat="1" ht="45" x14ac:dyDescent="0.25">
      <c r="A76" s="45" t="s">
        <v>144</v>
      </c>
      <c r="B76" s="46" t="s">
        <v>51</v>
      </c>
      <c r="C76" s="183" t="s">
        <v>52</v>
      </c>
      <c r="D76" s="183"/>
      <c r="E76" s="183"/>
      <c r="F76" s="45" t="s">
        <v>50</v>
      </c>
      <c r="G76" s="52">
        <v>24</v>
      </c>
      <c r="H76" s="95">
        <f t="shared" si="2"/>
        <v>0</v>
      </c>
      <c r="I76" s="95">
        <v>0</v>
      </c>
      <c r="J76" s="95">
        <f t="shared" si="3"/>
        <v>0</v>
      </c>
      <c r="K76" s="95">
        <v>0</v>
      </c>
      <c r="L76" s="59" t="s">
        <v>155</v>
      </c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33"/>
      <c r="CA76" s="37" t="s">
        <v>52</v>
      </c>
      <c r="CB76" s="28"/>
      <c r="CC76" s="28"/>
      <c r="CD76" s="28"/>
      <c r="CE76" s="38"/>
      <c r="CF76" s="41"/>
      <c r="CG76" s="28"/>
      <c r="CH76" s="28"/>
      <c r="CI76" s="28"/>
      <c r="CJ76" s="28"/>
    </row>
    <row r="77" spans="1:88" s="28" customFormat="1" ht="15" customHeight="1" x14ac:dyDescent="0.25">
      <c r="A77" s="184" t="s">
        <v>116</v>
      </c>
      <c r="B77" s="185"/>
      <c r="C77" s="185"/>
      <c r="D77" s="185"/>
      <c r="E77" s="186"/>
      <c r="F77" s="92"/>
      <c r="G77" s="92"/>
      <c r="H77" s="94">
        <f t="shared" si="2"/>
        <v>0</v>
      </c>
      <c r="I77" s="94">
        <v>0</v>
      </c>
      <c r="J77" s="94">
        <f t="shared" si="3"/>
        <v>0</v>
      </c>
      <c r="K77" s="94">
        <v>0</v>
      </c>
      <c r="L77" s="59" t="s">
        <v>155</v>
      </c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BZ77" s="33"/>
      <c r="CE77" s="38"/>
      <c r="CF77" s="41" t="s">
        <v>116</v>
      </c>
    </row>
    <row r="78" spans="1:88" s="28" customFormat="1" ht="34.5" x14ac:dyDescent="0.25">
      <c r="A78" s="34" t="s">
        <v>117</v>
      </c>
      <c r="B78" s="35" t="s">
        <v>41</v>
      </c>
      <c r="C78" s="182" t="s">
        <v>42</v>
      </c>
      <c r="D78" s="182"/>
      <c r="E78" s="182"/>
      <c r="F78" s="34" t="s">
        <v>43</v>
      </c>
      <c r="G78" s="39">
        <v>0.04</v>
      </c>
      <c r="H78" s="94">
        <f t="shared" ref="H78:H81" si="4">I78/L77</f>
        <v>714.51</v>
      </c>
      <c r="I78" s="94">
        <v>857.41</v>
      </c>
      <c r="J78" s="94">
        <f t="shared" ref="J78:J81" si="5">K78/L77</f>
        <v>0</v>
      </c>
      <c r="K78" s="94">
        <v>0</v>
      </c>
      <c r="L78" s="59" t="s">
        <v>155</v>
      </c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BZ78" s="33"/>
      <c r="CA78" s="37" t="s">
        <v>42</v>
      </c>
      <c r="CE78" s="38"/>
      <c r="CF78" s="41"/>
    </row>
    <row r="79" spans="1:88" s="28" customFormat="1" ht="34.5" x14ac:dyDescent="0.25">
      <c r="A79" s="34" t="s">
        <v>118</v>
      </c>
      <c r="B79" s="35" t="s">
        <v>45</v>
      </c>
      <c r="C79" s="182" t="s">
        <v>46</v>
      </c>
      <c r="D79" s="182"/>
      <c r="E79" s="182"/>
      <c r="F79" s="34" t="s">
        <v>43</v>
      </c>
      <c r="G79" s="39">
        <v>0.04</v>
      </c>
      <c r="H79" s="94">
        <f t="shared" si="4"/>
        <v>1836.58</v>
      </c>
      <c r="I79" s="94">
        <v>2203.9</v>
      </c>
      <c r="J79" s="94">
        <f t="shared" si="5"/>
        <v>0</v>
      </c>
      <c r="K79" s="94">
        <v>0</v>
      </c>
      <c r="L79" s="59" t="s">
        <v>155</v>
      </c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BZ79" s="33"/>
      <c r="CA79" s="37" t="s">
        <v>46</v>
      </c>
      <c r="CE79" s="38"/>
      <c r="CF79" s="41"/>
    </row>
    <row r="80" spans="1:88" s="48" customFormat="1" ht="45" x14ac:dyDescent="0.25">
      <c r="A80" s="45" t="s">
        <v>145</v>
      </c>
      <c r="B80" s="46" t="s">
        <v>48</v>
      </c>
      <c r="C80" s="183" t="s">
        <v>49</v>
      </c>
      <c r="D80" s="183"/>
      <c r="E80" s="183"/>
      <c r="F80" s="45" t="s">
        <v>50</v>
      </c>
      <c r="G80" s="52">
        <v>4</v>
      </c>
      <c r="H80" s="95">
        <f t="shared" si="4"/>
        <v>0</v>
      </c>
      <c r="I80" s="95">
        <v>0</v>
      </c>
      <c r="J80" s="95">
        <f t="shared" si="5"/>
        <v>0</v>
      </c>
      <c r="K80" s="95">
        <v>0</v>
      </c>
      <c r="L80" s="59" t="s">
        <v>155</v>
      </c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33"/>
      <c r="CA80" s="37" t="s">
        <v>49</v>
      </c>
      <c r="CB80" s="28"/>
      <c r="CC80" s="28"/>
      <c r="CD80" s="28"/>
      <c r="CE80" s="38"/>
      <c r="CF80" s="41"/>
      <c r="CG80" s="28"/>
      <c r="CH80" s="28"/>
      <c r="CI80" s="28"/>
      <c r="CJ80" s="28"/>
    </row>
    <row r="81" spans="1:88" s="48" customFormat="1" ht="45" x14ac:dyDescent="0.25">
      <c r="A81" s="45" t="s">
        <v>146</v>
      </c>
      <c r="B81" s="46" t="s">
        <v>51</v>
      </c>
      <c r="C81" s="183" t="s">
        <v>52</v>
      </c>
      <c r="D81" s="183"/>
      <c r="E81" s="183"/>
      <c r="F81" s="45" t="s">
        <v>50</v>
      </c>
      <c r="G81" s="52">
        <v>4</v>
      </c>
      <c r="H81" s="95">
        <f t="shared" si="4"/>
        <v>0</v>
      </c>
      <c r="I81" s="95">
        <v>0</v>
      </c>
      <c r="J81" s="95">
        <f t="shared" si="5"/>
        <v>0</v>
      </c>
      <c r="K81" s="95">
        <v>0</v>
      </c>
      <c r="L81" s="59" t="s">
        <v>155</v>
      </c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33"/>
      <c r="CA81" s="37" t="s">
        <v>52</v>
      </c>
      <c r="CB81" s="28"/>
      <c r="CC81" s="28"/>
      <c r="CD81" s="28"/>
      <c r="CE81" s="38"/>
      <c r="CF81" s="41"/>
      <c r="CG81" s="28"/>
      <c r="CH81" s="28"/>
      <c r="CI81" s="28"/>
      <c r="CJ81" s="28"/>
    </row>
    <row r="82" spans="1:88" s="28" customFormat="1" ht="22.5" customHeight="1" x14ac:dyDescent="0.25">
      <c r="A82" s="187" t="s">
        <v>102</v>
      </c>
      <c r="B82" s="188"/>
      <c r="C82" s="188"/>
      <c r="D82" s="188"/>
      <c r="E82" s="189"/>
      <c r="F82" s="93"/>
      <c r="G82" s="93"/>
      <c r="H82" s="93"/>
      <c r="I82" s="93">
        <f>SUM(I13:I81)</f>
        <v>25855366.300000001</v>
      </c>
      <c r="J82" s="93"/>
      <c r="K82" s="93">
        <f t="shared" ref="K82" si="6">SUM(K13:K81)</f>
        <v>371978.92</v>
      </c>
      <c r="L82" s="59" t="s">
        <v>155</v>
      </c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CG82" s="38" t="s">
        <v>102</v>
      </c>
    </row>
    <row r="83" spans="1:88" s="28" customFormat="1" ht="20.25" customHeight="1" x14ac:dyDescent="0.25">
      <c r="A83" s="187" t="s">
        <v>102</v>
      </c>
      <c r="B83" s="188"/>
      <c r="C83" s="188"/>
      <c r="D83" s="188"/>
      <c r="E83" s="189"/>
      <c r="F83" s="93"/>
      <c r="G83" s="93"/>
      <c r="H83" s="93"/>
      <c r="I83" s="190">
        <f>I82+K82</f>
        <v>26227345.219999999</v>
      </c>
      <c r="J83" s="191"/>
      <c r="K83" s="192"/>
      <c r="L83" s="59" t="s">
        <v>155</v>
      </c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CG83" s="38" t="s">
        <v>102</v>
      </c>
    </row>
    <row r="84" spans="1:88" s="28" customFormat="1" ht="32.25" customHeight="1" x14ac:dyDescent="0.25">
      <c r="A84" s="27"/>
      <c r="B84" s="27"/>
      <c r="C84" s="27"/>
      <c r="D84" s="27"/>
      <c r="E84" s="27"/>
      <c r="F84" s="27"/>
      <c r="G84" s="27"/>
      <c r="H84" s="87"/>
      <c r="I84" s="87"/>
      <c r="J84" s="87"/>
      <c r="K84" s="8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pans="1:88" s="28" customFormat="1" ht="15" x14ac:dyDescent="0.25">
      <c r="A85" s="27"/>
      <c r="B85" s="27"/>
      <c r="C85" s="27"/>
      <c r="D85" s="27"/>
      <c r="E85" s="27"/>
      <c r="F85" s="27"/>
      <c r="G85" s="27"/>
      <c r="H85" s="87"/>
      <c r="I85" s="87"/>
      <c r="J85" s="87"/>
      <c r="K85" s="8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88" s="28" customFormat="1" ht="15" x14ac:dyDescent="0.25">
      <c r="A86" s="27"/>
      <c r="B86" s="27"/>
      <c r="C86" s="27"/>
      <c r="D86" s="27"/>
      <c r="E86" s="27"/>
      <c r="F86" s="27"/>
      <c r="G86" s="27"/>
      <c r="H86" s="87"/>
      <c r="I86" s="87"/>
      <c r="J86" s="87"/>
      <c r="K86" s="8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</sheetData>
  <autoFilter ref="A12:CJ84" xr:uid="{167E40B6-97BB-48B2-8005-840466A9D4F3}"/>
  <mergeCells count="80">
    <mergeCell ref="C10:E10"/>
    <mergeCell ref="A2:K2"/>
    <mergeCell ref="A3:K3"/>
    <mergeCell ref="A5:K5"/>
    <mergeCell ref="A6:K6"/>
    <mergeCell ref="A7:K7"/>
    <mergeCell ref="A8:K8"/>
    <mergeCell ref="C20:E20"/>
    <mergeCell ref="C21:E21"/>
    <mergeCell ref="A23:E23"/>
    <mergeCell ref="A22:E22"/>
    <mergeCell ref="A18:E18"/>
    <mergeCell ref="C11:E11"/>
    <mergeCell ref="C14:E14"/>
    <mergeCell ref="C15:E15"/>
    <mergeCell ref="C16:E16"/>
    <mergeCell ref="C19:E19"/>
    <mergeCell ref="A17:E17"/>
    <mergeCell ref="A13:E13"/>
    <mergeCell ref="C24:E24"/>
    <mergeCell ref="C25:E25"/>
    <mergeCell ref="C26:E26"/>
    <mergeCell ref="C27:E27"/>
    <mergeCell ref="C28:E28"/>
    <mergeCell ref="C38:E38"/>
    <mergeCell ref="C29:E29"/>
    <mergeCell ref="C30:E30"/>
    <mergeCell ref="C37:E37"/>
    <mergeCell ref="A36:E36"/>
    <mergeCell ref="A35:E35"/>
    <mergeCell ref="A34:E34"/>
    <mergeCell ref="A33:E33"/>
    <mergeCell ref="A32:E32"/>
    <mergeCell ref="A31:E31"/>
    <mergeCell ref="C39:E39"/>
    <mergeCell ref="C40:E40"/>
    <mergeCell ref="C42:E42"/>
    <mergeCell ref="C43:E43"/>
    <mergeCell ref="A41:E41"/>
    <mergeCell ref="C44:E44"/>
    <mergeCell ref="C45:E45"/>
    <mergeCell ref="C47:E47"/>
    <mergeCell ref="C48:E48"/>
    <mergeCell ref="A46:E46"/>
    <mergeCell ref="C54:E54"/>
    <mergeCell ref="C55:E55"/>
    <mergeCell ref="C56:E56"/>
    <mergeCell ref="C57:E57"/>
    <mergeCell ref="C49:E49"/>
    <mergeCell ref="C50:E50"/>
    <mergeCell ref="C52:E52"/>
    <mergeCell ref="C53:E53"/>
    <mergeCell ref="A51:E51"/>
    <mergeCell ref="C58:E58"/>
    <mergeCell ref="C60:E60"/>
    <mergeCell ref="C61:E61"/>
    <mergeCell ref="C62:E62"/>
    <mergeCell ref="A59:E59"/>
    <mergeCell ref="C71:E71"/>
    <mergeCell ref="A72:E72"/>
    <mergeCell ref="C63:E63"/>
    <mergeCell ref="C64:E64"/>
    <mergeCell ref="C65:E65"/>
    <mergeCell ref="C66:E66"/>
    <mergeCell ref="A67:E67"/>
    <mergeCell ref="C68:E68"/>
    <mergeCell ref="C69:E69"/>
    <mergeCell ref="C70:E70"/>
    <mergeCell ref="A83:E83"/>
    <mergeCell ref="I83:K83"/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E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DF0C-AA79-4526-B2DC-EA505B6D458D}">
  <sheetPr>
    <tabColor rgb="FFFFFF00"/>
    <pageSetUpPr fitToPage="1"/>
  </sheetPr>
  <dimension ref="A1:BW79"/>
  <sheetViews>
    <sheetView tabSelected="1" workbookViewId="0">
      <selection activeCell="I79" sqref="I79:K79"/>
    </sheetView>
  </sheetViews>
  <sheetFormatPr defaultColWidth="9.140625" defaultRowHeight="11.25" customHeight="1" x14ac:dyDescent="0.2"/>
  <cols>
    <col min="1" max="1" width="23" style="43" customWidth="1"/>
    <col min="2" max="2" width="34.5703125" style="43" customWidth="1"/>
    <col min="3" max="3" width="16.7109375" style="43" customWidth="1"/>
    <col min="4" max="4" width="10.42578125" style="43" customWidth="1"/>
    <col min="5" max="5" width="19" style="43" customWidth="1"/>
    <col min="6" max="6" width="14.42578125" style="43" customWidth="1"/>
    <col min="7" max="7" width="17.7109375" style="43" customWidth="1"/>
    <col min="8" max="8" width="19.5703125" style="87" customWidth="1"/>
    <col min="9" max="9" width="19.28515625" style="87" customWidth="1"/>
    <col min="10" max="10" width="20.140625" style="87" customWidth="1"/>
    <col min="11" max="11" width="21.5703125" style="87" customWidth="1"/>
    <col min="12" max="12" width="0" style="43" hidden="1" customWidth="1"/>
    <col min="13" max="16384" width="9.140625" style="43"/>
  </cols>
  <sheetData>
    <row r="1" spans="1:12" s="28" customFormat="1" ht="15" x14ac:dyDescent="0.25">
      <c r="A1" s="27"/>
      <c r="B1" s="27"/>
      <c r="C1" s="27"/>
      <c r="D1" s="27"/>
      <c r="E1" s="27"/>
      <c r="F1" s="27"/>
      <c r="G1" s="27"/>
      <c r="H1" s="87"/>
      <c r="I1" s="87"/>
      <c r="J1" s="87"/>
      <c r="K1" s="87"/>
    </row>
    <row r="2" spans="1:12" s="28" customFormat="1" ht="15" x14ac:dyDescent="0.25">
      <c r="A2" s="198" t="s">
        <v>14</v>
      </c>
      <c r="B2" s="198"/>
      <c r="C2" s="198"/>
      <c r="D2" s="198"/>
      <c r="E2" s="198"/>
      <c r="F2" s="198"/>
      <c r="G2" s="198"/>
      <c r="H2" s="129"/>
      <c r="I2" s="129"/>
      <c r="J2" s="129"/>
      <c r="K2" s="129"/>
    </row>
    <row r="3" spans="1:12" s="28" customFormat="1" ht="15" x14ac:dyDescent="0.25">
      <c r="A3" s="199" t="s">
        <v>16</v>
      </c>
      <c r="B3" s="199"/>
      <c r="C3" s="199"/>
      <c r="D3" s="199"/>
      <c r="E3" s="199"/>
      <c r="F3" s="199"/>
      <c r="G3" s="199"/>
      <c r="H3" s="88"/>
      <c r="I3" s="88"/>
      <c r="J3" s="88"/>
      <c r="K3" s="88"/>
    </row>
    <row r="4" spans="1:12" s="28" customFormat="1" ht="15" x14ac:dyDescent="0.25">
      <c r="A4" s="79"/>
      <c r="B4" s="79"/>
      <c r="C4" s="79"/>
      <c r="D4" s="79"/>
      <c r="E4" s="79"/>
      <c r="F4" s="79"/>
      <c r="G4" s="79"/>
      <c r="H4" s="88"/>
      <c r="I4" s="88"/>
      <c r="J4" s="88"/>
      <c r="K4" s="88"/>
    </row>
    <row r="5" spans="1:12" s="28" customFormat="1" ht="28.5" customHeight="1" x14ac:dyDescent="0.25">
      <c r="A5" s="200" t="s">
        <v>17</v>
      </c>
      <c r="B5" s="200"/>
      <c r="C5" s="200"/>
      <c r="D5" s="200"/>
      <c r="E5" s="200"/>
      <c r="F5" s="200"/>
      <c r="G5" s="200"/>
      <c r="H5" s="89"/>
      <c r="I5" s="89"/>
      <c r="J5" s="89"/>
      <c r="K5" s="89"/>
    </row>
    <row r="6" spans="1:12" s="28" customFormat="1" ht="21" customHeight="1" x14ac:dyDescent="0.25">
      <c r="A6" s="201" t="s">
        <v>18</v>
      </c>
      <c r="B6" s="201"/>
      <c r="C6" s="201"/>
      <c r="D6" s="201"/>
      <c r="E6" s="201"/>
      <c r="F6" s="201"/>
      <c r="G6" s="201"/>
      <c r="H6" s="88"/>
      <c r="I6" s="88"/>
      <c r="J6" s="88"/>
      <c r="K6" s="88"/>
    </row>
    <row r="7" spans="1:12" s="28" customFormat="1" ht="15" x14ac:dyDescent="0.25">
      <c r="A7" s="198" t="s">
        <v>19</v>
      </c>
      <c r="B7" s="198"/>
      <c r="C7" s="198"/>
      <c r="D7" s="198"/>
      <c r="E7" s="198"/>
      <c r="F7" s="198"/>
      <c r="G7" s="198"/>
      <c r="H7" s="129"/>
      <c r="I7" s="129"/>
      <c r="J7" s="129"/>
      <c r="K7" s="129"/>
    </row>
    <row r="8" spans="1:12" s="28" customFormat="1" ht="15.75" customHeight="1" x14ac:dyDescent="0.25">
      <c r="A8" s="199" t="s">
        <v>20</v>
      </c>
      <c r="B8" s="199"/>
      <c r="C8" s="199"/>
      <c r="D8" s="199"/>
      <c r="E8" s="199"/>
      <c r="F8" s="199"/>
      <c r="G8" s="199"/>
      <c r="H8" s="88"/>
      <c r="I8" s="88"/>
      <c r="J8" s="88"/>
      <c r="K8" s="88"/>
    </row>
    <row r="9" spans="1:12" s="28" customFormat="1" ht="15" x14ac:dyDescent="0.25">
      <c r="A9" s="31"/>
      <c r="H9" s="90"/>
      <c r="I9" s="90"/>
      <c r="J9" s="90"/>
      <c r="K9" s="90"/>
    </row>
    <row r="10" spans="1:12" s="28" customFormat="1" ht="28.5" customHeight="1" x14ac:dyDescent="0.25">
      <c r="A10" s="78" t="s">
        <v>0</v>
      </c>
      <c r="B10" s="78" t="s">
        <v>21</v>
      </c>
      <c r="C10" s="197" t="s">
        <v>22</v>
      </c>
      <c r="D10" s="197"/>
      <c r="E10" s="197"/>
      <c r="F10" s="78" t="s">
        <v>23</v>
      </c>
      <c r="G10" s="78" t="s">
        <v>24</v>
      </c>
      <c r="H10" s="97" t="s">
        <v>122</v>
      </c>
      <c r="I10" s="97" t="s">
        <v>119</v>
      </c>
      <c r="J10" s="97" t="s">
        <v>121</v>
      </c>
      <c r="K10" s="97" t="s">
        <v>120</v>
      </c>
    </row>
    <row r="11" spans="1:12" s="28" customFormat="1" ht="15" x14ac:dyDescent="0.25">
      <c r="A11" s="77">
        <v>1</v>
      </c>
      <c r="B11" s="77">
        <v>2</v>
      </c>
      <c r="C11" s="196">
        <v>3</v>
      </c>
      <c r="D11" s="196"/>
      <c r="E11" s="196"/>
      <c r="F11" s="77">
        <v>4</v>
      </c>
      <c r="G11" s="77">
        <v>5</v>
      </c>
      <c r="H11" s="98" t="s">
        <v>147</v>
      </c>
      <c r="I11" s="98" t="s">
        <v>39</v>
      </c>
      <c r="J11" s="98" t="s">
        <v>148</v>
      </c>
      <c r="K11" s="98" t="s">
        <v>149</v>
      </c>
    </row>
    <row r="12" spans="1:12" s="28" customFormat="1" ht="15" x14ac:dyDescent="0.25">
      <c r="A12" s="207" t="s">
        <v>25</v>
      </c>
      <c r="B12" s="207"/>
      <c r="C12" s="207"/>
      <c r="D12" s="207"/>
      <c r="E12" s="207"/>
      <c r="F12" s="207"/>
      <c r="G12" s="207"/>
      <c r="H12" s="98"/>
      <c r="I12" s="98"/>
      <c r="J12" s="98"/>
      <c r="K12" s="98"/>
    </row>
    <row r="13" spans="1:12" s="28" customFormat="1" ht="33.75" x14ac:dyDescent="0.25">
      <c r="A13" s="34" t="s">
        <v>26</v>
      </c>
      <c r="B13" s="76" t="s">
        <v>27</v>
      </c>
      <c r="C13" s="182" t="s">
        <v>28</v>
      </c>
      <c r="D13" s="182"/>
      <c r="E13" s="182"/>
      <c r="F13" s="34" t="s">
        <v>29</v>
      </c>
      <c r="G13" s="36">
        <v>7.6948999999999996</v>
      </c>
      <c r="H13" s="94">
        <f>I13/L13</f>
        <v>19606636.609999999</v>
      </c>
      <c r="I13" s="94">
        <v>23527963.93</v>
      </c>
      <c r="J13" s="94">
        <f>K13/L13</f>
        <v>347298.68</v>
      </c>
      <c r="K13" s="94">
        <v>416758.41</v>
      </c>
      <c r="L13" s="28">
        <v>1.2</v>
      </c>
    </row>
    <row r="14" spans="1:12" s="48" customFormat="1" ht="33.75" x14ac:dyDescent="0.25">
      <c r="A14" s="45" t="s">
        <v>123</v>
      </c>
      <c r="B14" s="46" t="s">
        <v>30</v>
      </c>
      <c r="C14" s="183" t="s">
        <v>31</v>
      </c>
      <c r="D14" s="183"/>
      <c r="E14" s="183"/>
      <c r="F14" s="45" t="s">
        <v>32</v>
      </c>
      <c r="G14" s="47">
        <v>29.783619999999999</v>
      </c>
      <c r="H14" s="95">
        <f t="shared" ref="H14:H76" si="0">I14/L14</f>
        <v>0</v>
      </c>
      <c r="I14" s="95"/>
      <c r="J14" s="95">
        <f t="shared" ref="J14:J76" si="1">K14/L14</f>
        <v>0</v>
      </c>
      <c r="K14" s="95"/>
      <c r="L14" s="28">
        <v>1.2</v>
      </c>
    </row>
    <row r="15" spans="1:12" s="48" customFormat="1" ht="33.75" x14ac:dyDescent="0.25">
      <c r="A15" s="45" t="s">
        <v>150</v>
      </c>
      <c r="B15" s="46" t="s">
        <v>33</v>
      </c>
      <c r="C15" s="183" t="s">
        <v>34</v>
      </c>
      <c r="D15" s="183"/>
      <c r="E15" s="183"/>
      <c r="F15" s="45" t="s">
        <v>32</v>
      </c>
      <c r="G15" s="49">
        <v>31.9684621</v>
      </c>
      <c r="H15" s="95">
        <f t="shared" si="0"/>
        <v>0</v>
      </c>
      <c r="I15" s="95"/>
      <c r="J15" s="95">
        <f t="shared" si="1"/>
        <v>0</v>
      </c>
      <c r="K15" s="95"/>
      <c r="L15" s="28">
        <v>1.2</v>
      </c>
    </row>
    <row r="16" spans="1:12" s="28" customFormat="1" ht="15" x14ac:dyDescent="0.25">
      <c r="A16" s="207" t="s">
        <v>36</v>
      </c>
      <c r="B16" s="207"/>
      <c r="C16" s="207"/>
      <c r="D16" s="207"/>
      <c r="E16" s="207"/>
      <c r="F16" s="207"/>
      <c r="G16" s="207"/>
      <c r="H16" s="94">
        <f t="shared" si="0"/>
        <v>0</v>
      </c>
      <c r="I16" s="94">
        <v>0</v>
      </c>
      <c r="J16" s="94">
        <f t="shared" si="1"/>
        <v>0</v>
      </c>
      <c r="K16" s="94">
        <v>0</v>
      </c>
      <c r="L16" s="28">
        <v>1.2</v>
      </c>
    </row>
    <row r="17" spans="1:12" s="28" customFormat="1" ht="33.75" x14ac:dyDescent="0.25">
      <c r="A17" s="34" t="s">
        <v>37</v>
      </c>
      <c r="B17" s="76" t="s">
        <v>27</v>
      </c>
      <c r="C17" s="182" t="s">
        <v>28</v>
      </c>
      <c r="D17" s="182"/>
      <c r="E17" s="182"/>
      <c r="F17" s="34" t="s">
        <v>29</v>
      </c>
      <c r="G17" s="36">
        <v>8.0701999999999998</v>
      </c>
      <c r="H17" s="94">
        <f t="shared" si="0"/>
        <v>6004652.4800000004</v>
      </c>
      <c r="I17" s="94">
        <v>7205582.9699999997</v>
      </c>
      <c r="J17" s="94">
        <f t="shared" si="1"/>
        <v>125465.39</v>
      </c>
      <c r="K17" s="94">
        <v>150558.47</v>
      </c>
      <c r="L17" s="28">
        <v>1.2</v>
      </c>
    </row>
    <row r="18" spans="1:12" s="48" customFormat="1" ht="33.75" x14ac:dyDescent="0.25">
      <c r="A18" s="45" t="s">
        <v>125</v>
      </c>
      <c r="B18" s="46" t="s">
        <v>30</v>
      </c>
      <c r="C18" s="183" t="s">
        <v>31</v>
      </c>
      <c r="D18" s="183"/>
      <c r="E18" s="183"/>
      <c r="F18" s="45" t="s">
        <v>32</v>
      </c>
      <c r="G18" s="73">
        <v>31.731100000000001</v>
      </c>
      <c r="H18" s="95">
        <f t="shared" si="0"/>
        <v>0</v>
      </c>
      <c r="I18" s="95"/>
      <c r="J18" s="95">
        <f t="shared" si="1"/>
        <v>0</v>
      </c>
      <c r="K18" s="95"/>
      <c r="L18" s="28">
        <v>1.2</v>
      </c>
    </row>
    <row r="19" spans="1:12" s="48" customFormat="1" ht="33.75" x14ac:dyDescent="0.25">
      <c r="A19" s="45" t="s">
        <v>126</v>
      </c>
      <c r="B19" s="46" t="s">
        <v>33</v>
      </c>
      <c r="C19" s="183" t="s">
        <v>34</v>
      </c>
      <c r="D19" s="183"/>
      <c r="E19" s="183"/>
      <c r="F19" s="45" t="s">
        <v>32</v>
      </c>
      <c r="G19" s="49">
        <v>45.786279700000001</v>
      </c>
      <c r="H19" s="95">
        <f t="shared" si="0"/>
        <v>0</v>
      </c>
      <c r="I19" s="95"/>
      <c r="J19" s="95">
        <f t="shared" si="1"/>
        <v>0</v>
      </c>
      <c r="K19" s="95"/>
      <c r="L19" s="28">
        <v>1.2</v>
      </c>
    </row>
    <row r="20" spans="1:12" s="28" customFormat="1" ht="15" x14ac:dyDescent="0.25">
      <c r="A20" s="207" t="s">
        <v>38</v>
      </c>
      <c r="B20" s="207"/>
      <c r="C20" s="207"/>
      <c r="D20" s="207"/>
      <c r="E20" s="207"/>
      <c r="F20" s="207"/>
      <c r="G20" s="207"/>
      <c r="H20" s="94">
        <f t="shared" si="0"/>
        <v>0</v>
      </c>
      <c r="I20" s="94">
        <v>0</v>
      </c>
      <c r="J20" s="94">
        <f t="shared" si="1"/>
        <v>0</v>
      </c>
      <c r="K20" s="94">
        <v>0</v>
      </c>
      <c r="L20" s="28">
        <v>1.2</v>
      </c>
    </row>
    <row r="21" spans="1:12" s="28" customFormat="1" ht="33.75" x14ac:dyDescent="0.25">
      <c r="A21" s="34" t="s">
        <v>39</v>
      </c>
      <c r="B21" s="76" t="s">
        <v>27</v>
      </c>
      <c r="C21" s="182" t="s">
        <v>28</v>
      </c>
      <c r="D21" s="182"/>
      <c r="E21" s="182"/>
      <c r="F21" s="34" t="s">
        <v>29</v>
      </c>
      <c r="G21" s="36">
        <v>7.7721999999999998</v>
      </c>
      <c r="H21" s="94">
        <f t="shared" si="0"/>
        <v>17334076.34</v>
      </c>
      <c r="I21" s="94">
        <v>20800891.609999999</v>
      </c>
      <c r="J21" s="94">
        <f t="shared" si="1"/>
        <v>120832.47</v>
      </c>
      <c r="K21" s="94">
        <v>144998.96</v>
      </c>
      <c r="L21" s="28">
        <v>1.2</v>
      </c>
    </row>
    <row r="22" spans="1:12" s="48" customFormat="1" ht="33.75" x14ac:dyDescent="0.25">
      <c r="A22" s="45" t="s">
        <v>127</v>
      </c>
      <c r="B22" s="46" t="s">
        <v>30</v>
      </c>
      <c r="C22" s="183" t="s">
        <v>31</v>
      </c>
      <c r="D22" s="183"/>
      <c r="E22" s="183"/>
      <c r="F22" s="45" t="s">
        <v>32</v>
      </c>
      <c r="G22" s="47">
        <v>14.42985</v>
      </c>
      <c r="H22" s="95">
        <f t="shared" si="0"/>
        <v>0</v>
      </c>
      <c r="I22" s="95"/>
      <c r="J22" s="95">
        <f t="shared" si="1"/>
        <v>0</v>
      </c>
      <c r="K22" s="95"/>
      <c r="L22" s="28">
        <v>1.2</v>
      </c>
    </row>
    <row r="23" spans="1:12" s="48" customFormat="1" ht="33.75" x14ac:dyDescent="0.25">
      <c r="A23" s="45" t="s">
        <v>128</v>
      </c>
      <c r="B23" s="46" t="s">
        <v>33</v>
      </c>
      <c r="C23" s="183" t="s">
        <v>34</v>
      </c>
      <c r="D23" s="183"/>
      <c r="E23" s="183"/>
      <c r="F23" s="45" t="s">
        <v>32</v>
      </c>
      <c r="G23" s="49">
        <v>4.8809415999999999</v>
      </c>
      <c r="H23" s="95">
        <f t="shared" si="0"/>
        <v>0</v>
      </c>
      <c r="I23" s="95"/>
      <c r="J23" s="95">
        <f t="shared" si="1"/>
        <v>0</v>
      </c>
      <c r="K23" s="95"/>
      <c r="L23" s="28">
        <v>1.2</v>
      </c>
    </row>
    <row r="24" spans="1:12" s="28" customFormat="1" ht="33.75" x14ac:dyDescent="0.25">
      <c r="A24" s="34" t="s">
        <v>40</v>
      </c>
      <c r="B24" s="76" t="s">
        <v>41</v>
      </c>
      <c r="C24" s="182" t="s">
        <v>42</v>
      </c>
      <c r="D24" s="182"/>
      <c r="E24" s="182"/>
      <c r="F24" s="34" t="s">
        <v>43</v>
      </c>
      <c r="G24" s="39">
        <v>15.46</v>
      </c>
      <c r="H24" s="94">
        <f t="shared" si="0"/>
        <v>55233.919999999998</v>
      </c>
      <c r="I24" s="94">
        <v>66280.7</v>
      </c>
      <c r="J24" s="94">
        <f t="shared" si="1"/>
        <v>0</v>
      </c>
      <c r="K24" s="94">
        <v>0</v>
      </c>
      <c r="L24" s="28">
        <v>1.2</v>
      </c>
    </row>
    <row r="25" spans="1:12" s="28" customFormat="1" ht="33.75" x14ac:dyDescent="0.25">
      <c r="A25" s="34" t="s">
        <v>44</v>
      </c>
      <c r="B25" s="76" t="s">
        <v>45</v>
      </c>
      <c r="C25" s="182" t="s">
        <v>46</v>
      </c>
      <c r="D25" s="182"/>
      <c r="E25" s="182"/>
      <c r="F25" s="34" t="s">
        <v>43</v>
      </c>
      <c r="G25" s="40">
        <v>1546</v>
      </c>
      <c r="H25" s="94">
        <f t="shared" si="0"/>
        <v>14197029.439999999</v>
      </c>
      <c r="I25" s="94">
        <v>17036435.329999998</v>
      </c>
      <c r="J25" s="94">
        <f t="shared" si="1"/>
        <v>0</v>
      </c>
      <c r="K25" s="94">
        <v>0</v>
      </c>
      <c r="L25" s="28">
        <v>1.2</v>
      </c>
    </row>
    <row r="26" spans="1:12" s="28" customFormat="1" ht="15" x14ac:dyDescent="0.25">
      <c r="A26" s="34"/>
      <c r="B26" s="74"/>
      <c r="C26" s="182" t="s">
        <v>47</v>
      </c>
      <c r="D26" s="182"/>
      <c r="E26" s="182"/>
      <c r="F26" s="182"/>
      <c r="G26" s="182"/>
      <c r="H26" s="94">
        <f t="shared" si="0"/>
        <v>0</v>
      </c>
      <c r="I26" s="94">
        <v>0</v>
      </c>
      <c r="J26" s="94">
        <f t="shared" si="1"/>
        <v>0</v>
      </c>
      <c r="K26" s="94">
        <v>0</v>
      </c>
      <c r="L26" s="28">
        <v>1.2</v>
      </c>
    </row>
    <row r="27" spans="1:12" s="48" customFormat="1" ht="45" x14ac:dyDescent="0.25">
      <c r="A27" s="45" t="s">
        <v>129</v>
      </c>
      <c r="B27" s="46" t="s">
        <v>48</v>
      </c>
      <c r="C27" s="183" t="s">
        <v>49</v>
      </c>
      <c r="D27" s="183"/>
      <c r="E27" s="183"/>
      <c r="F27" s="45" t="s">
        <v>50</v>
      </c>
      <c r="G27" s="52">
        <v>1546</v>
      </c>
      <c r="H27" s="95">
        <f t="shared" si="0"/>
        <v>0</v>
      </c>
      <c r="I27" s="95"/>
      <c r="J27" s="95">
        <f t="shared" si="1"/>
        <v>0</v>
      </c>
      <c r="K27" s="95"/>
      <c r="L27" s="28">
        <v>1.2</v>
      </c>
    </row>
    <row r="28" spans="1:12" s="48" customFormat="1" ht="45" x14ac:dyDescent="0.25">
      <c r="A28" s="45" t="s">
        <v>130</v>
      </c>
      <c r="B28" s="46" t="s">
        <v>51</v>
      </c>
      <c r="C28" s="183" t="s">
        <v>52</v>
      </c>
      <c r="D28" s="183"/>
      <c r="E28" s="183"/>
      <c r="F28" s="45" t="s">
        <v>50</v>
      </c>
      <c r="G28" s="52">
        <v>1546</v>
      </c>
      <c r="H28" s="95">
        <f t="shared" si="0"/>
        <v>0</v>
      </c>
      <c r="I28" s="95"/>
      <c r="J28" s="95">
        <f t="shared" si="1"/>
        <v>0</v>
      </c>
      <c r="K28" s="95"/>
      <c r="L28" s="28">
        <v>1.2</v>
      </c>
    </row>
    <row r="29" spans="1:12" s="28" customFormat="1" ht="15" x14ac:dyDescent="0.25">
      <c r="A29" s="207" t="s">
        <v>53</v>
      </c>
      <c r="B29" s="207"/>
      <c r="C29" s="207"/>
      <c r="D29" s="207"/>
      <c r="E29" s="207"/>
      <c r="F29" s="207"/>
      <c r="G29" s="207"/>
      <c r="H29" s="94">
        <f t="shared" si="0"/>
        <v>0</v>
      </c>
      <c r="I29" s="94">
        <v>0</v>
      </c>
      <c r="J29" s="94">
        <f t="shared" si="1"/>
        <v>0</v>
      </c>
      <c r="K29" s="94">
        <v>0</v>
      </c>
      <c r="L29" s="28">
        <v>1.2</v>
      </c>
    </row>
    <row r="30" spans="1:12" s="28" customFormat="1" ht="15" x14ac:dyDescent="0.25">
      <c r="A30" s="206" t="s">
        <v>54</v>
      </c>
      <c r="B30" s="206"/>
      <c r="C30" s="206"/>
      <c r="D30" s="206"/>
      <c r="E30" s="206"/>
      <c r="F30" s="206"/>
      <c r="G30" s="206"/>
      <c r="H30" s="94">
        <f t="shared" si="0"/>
        <v>0</v>
      </c>
      <c r="I30" s="94">
        <v>0</v>
      </c>
      <c r="J30" s="94">
        <f t="shared" si="1"/>
        <v>0</v>
      </c>
      <c r="K30" s="94">
        <v>0</v>
      </c>
      <c r="L30" s="28">
        <v>1.2</v>
      </c>
    </row>
    <row r="31" spans="1:12" s="28" customFormat="1" ht="15" x14ac:dyDescent="0.25">
      <c r="A31" s="206" t="s">
        <v>55</v>
      </c>
      <c r="B31" s="206"/>
      <c r="C31" s="206"/>
      <c r="D31" s="206"/>
      <c r="E31" s="206"/>
      <c r="F31" s="206"/>
      <c r="G31" s="206"/>
      <c r="H31" s="94">
        <f t="shared" si="0"/>
        <v>0</v>
      </c>
      <c r="I31" s="94">
        <v>0</v>
      </c>
      <c r="J31" s="94">
        <f t="shared" si="1"/>
        <v>0</v>
      </c>
      <c r="K31" s="94">
        <v>0</v>
      </c>
      <c r="L31" s="28">
        <v>1.2</v>
      </c>
    </row>
    <row r="32" spans="1:12" s="28" customFormat="1" ht="15" x14ac:dyDescent="0.25">
      <c r="A32" s="206" t="s">
        <v>56</v>
      </c>
      <c r="B32" s="206"/>
      <c r="C32" s="206"/>
      <c r="D32" s="206"/>
      <c r="E32" s="206"/>
      <c r="F32" s="206"/>
      <c r="G32" s="206"/>
      <c r="H32" s="94">
        <f t="shared" si="0"/>
        <v>0</v>
      </c>
      <c r="I32" s="94">
        <v>0</v>
      </c>
      <c r="J32" s="94">
        <f t="shared" si="1"/>
        <v>0</v>
      </c>
      <c r="K32" s="94">
        <v>0</v>
      </c>
      <c r="L32" s="28">
        <v>1.2</v>
      </c>
    </row>
    <row r="33" spans="1:12" s="28" customFormat="1" ht="15" x14ac:dyDescent="0.25">
      <c r="A33" s="207" t="s">
        <v>57</v>
      </c>
      <c r="B33" s="207"/>
      <c r="C33" s="207"/>
      <c r="D33" s="207"/>
      <c r="E33" s="207"/>
      <c r="F33" s="207"/>
      <c r="G33" s="207"/>
      <c r="H33" s="94">
        <f t="shared" si="0"/>
        <v>0</v>
      </c>
      <c r="I33" s="94">
        <v>0</v>
      </c>
      <c r="J33" s="94">
        <f t="shared" si="1"/>
        <v>0</v>
      </c>
      <c r="K33" s="94">
        <v>0</v>
      </c>
      <c r="L33" s="28">
        <v>1.2</v>
      </c>
    </row>
    <row r="34" spans="1:12" s="28" customFormat="1" ht="15" x14ac:dyDescent="0.25">
      <c r="A34" s="206" t="s">
        <v>58</v>
      </c>
      <c r="B34" s="206"/>
      <c r="C34" s="206"/>
      <c r="D34" s="206"/>
      <c r="E34" s="206"/>
      <c r="F34" s="206"/>
      <c r="G34" s="206"/>
      <c r="H34" s="94">
        <f t="shared" si="0"/>
        <v>0</v>
      </c>
      <c r="I34" s="94">
        <v>0</v>
      </c>
      <c r="J34" s="94">
        <f t="shared" si="1"/>
        <v>0</v>
      </c>
      <c r="K34" s="94">
        <v>0</v>
      </c>
      <c r="L34" s="28">
        <v>1.2</v>
      </c>
    </row>
    <row r="35" spans="1:12" s="28" customFormat="1" ht="33.75" x14ac:dyDescent="0.25">
      <c r="A35" s="34" t="s">
        <v>59</v>
      </c>
      <c r="B35" s="76" t="s">
        <v>41</v>
      </c>
      <c r="C35" s="182" t="s">
        <v>42</v>
      </c>
      <c r="D35" s="182"/>
      <c r="E35" s="182"/>
      <c r="F35" s="34" t="s">
        <v>43</v>
      </c>
      <c r="G35" s="39">
        <v>3.42</v>
      </c>
      <c r="H35" s="94">
        <f t="shared" si="0"/>
        <v>31768.44</v>
      </c>
      <c r="I35" s="94">
        <v>38122.129999999997</v>
      </c>
      <c r="J35" s="94">
        <f t="shared" si="1"/>
        <v>0</v>
      </c>
      <c r="K35" s="94">
        <v>0</v>
      </c>
      <c r="L35" s="28">
        <v>1.2</v>
      </c>
    </row>
    <row r="36" spans="1:12" s="28" customFormat="1" ht="33.75" x14ac:dyDescent="0.25">
      <c r="A36" s="34" t="s">
        <v>60</v>
      </c>
      <c r="B36" s="76" t="s">
        <v>45</v>
      </c>
      <c r="C36" s="182" t="s">
        <v>46</v>
      </c>
      <c r="D36" s="182"/>
      <c r="E36" s="182"/>
      <c r="F36" s="34" t="s">
        <v>43</v>
      </c>
      <c r="G36" s="39">
        <v>3.42</v>
      </c>
      <c r="H36" s="94">
        <f t="shared" si="0"/>
        <v>10887.43</v>
      </c>
      <c r="I36" s="94">
        <v>13064.91</v>
      </c>
      <c r="J36" s="94">
        <f t="shared" si="1"/>
        <v>0</v>
      </c>
      <c r="K36" s="94">
        <v>0</v>
      </c>
      <c r="L36" s="28">
        <v>1.2</v>
      </c>
    </row>
    <row r="37" spans="1:12" s="28" customFormat="1" ht="15" x14ac:dyDescent="0.25">
      <c r="A37" s="34"/>
      <c r="B37" s="74"/>
      <c r="C37" s="182" t="s">
        <v>61</v>
      </c>
      <c r="D37" s="182"/>
      <c r="E37" s="182"/>
      <c r="F37" s="182"/>
      <c r="G37" s="182"/>
      <c r="H37" s="94">
        <f t="shared" si="0"/>
        <v>0</v>
      </c>
      <c r="I37" s="94">
        <v>0</v>
      </c>
      <c r="J37" s="94">
        <f t="shared" si="1"/>
        <v>0</v>
      </c>
      <c r="K37" s="94">
        <v>0</v>
      </c>
      <c r="L37" s="28">
        <v>1.2</v>
      </c>
    </row>
    <row r="38" spans="1:12" s="48" customFormat="1" ht="45" x14ac:dyDescent="0.25">
      <c r="A38" s="45" t="s">
        <v>131</v>
      </c>
      <c r="B38" s="46" t="s">
        <v>48</v>
      </c>
      <c r="C38" s="183" t="s">
        <v>49</v>
      </c>
      <c r="D38" s="183"/>
      <c r="E38" s="183"/>
      <c r="F38" s="45" t="s">
        <v>50</v>
      </c>
      <c r="G38" s="52">
        <v>342</v>
      </c>
      <c r="H38" s="95">
        <f t="shared" si="0"/>
        <v>0</v>
      </c>
      <c r="I38" s="95"/>
      <c r="J38" s="95">
        <f t="shared" si="1"/>
        <v>0</v>
      </c>
      <c r="K38" s="95"/>
      <c r="L38" s="28">
        <v>1.2</v>
      </c>
    </row>
    <row r="39" spans="1:12" s="48" customFormat="1" ht="45" x14ac:dyDescent="0.25">
      <c r="A39" s="45" t="s">
        <v>132</v>
      </c>
      <c r="B39" s="46" t="s">
        <v>51</v>
      </c>
      <c r="C39" s="183" t="s">
        <v>52</v>
      </c>
      <c r="D39" s="183"/>
      <c r="E39" s="183"/>
      <c r="F39" s="45" t="s">
        <v>50</v>
      </c>
      <c r="G39" s="52">
        <v>342</v>
      </c>
      <c r="H39" s="95">
        <f t="shared" si="0"/>
        <v>0</v>
      </c>
      <c r="I39" s="95"/>
      <c r="J39" s="95">
        <f t="shared" si="1"/>
        <v>0</v>
      </c>
      <c r="K39" s="95"/>
      <c r="L39" s="28">
        <v>1.2</v>
      </c>
    </row>
    <row r="40" spans="1:12" s="28" customFormat="1" ht="15" x14ac:dyDescent="0.25">
      <c r="A40" s="206" t="s">
        <v>62</v>
      </c>
      <c r="B40" s="206"/>
      <c r="C40" s="206"/>
      <c r="D40" s="206"/>
      <c r="E40" s="206"/>
      <c r="F40" s="206"/>
      <c r="G40" s="206"/>
      <c r="H40" s="94">
        <f t="shared" si="0"/>
        <v>0</v>
      </c>
      <c r="I40" s="94">
        <v>0</v>
      </c>
      <c r="J40" s="94">
        <f t="shared" si="1"/>
        <v>0</v>
      </c>
      <c r="K40" s="94">
        <v>0</v>
      </c>
      <c r="L40" s="28">
        <v>1.2</v>
      </c>
    </row>
    <row r="41" spans="1:12" s="28" customFormat="1" ht="33.75" x14ac:dyDescent="0.25">
      <c r="A41" s="34" t="s">
        <v>63</v>
      </c>
      <c r="B41" s="76" t="s">
        <v>64</v>
      </c>
      <c r="C41" s="182" t="s">
        <v>65</v>
      </c>
      <c r="D41" s="182"/>
      <c r="E41" s="182"/>
      <c r="F41" s="34" t="s">
        <v>43</v>
      </c>
      <c r="G41" s="39">
        <v>0.24</v>
      </c>
      <c r="H41" s="94">
        <f t="shared" si="0"/>
        <v>5375.57</v>
      </c>
      <c r="I41" s="94">
        <v>6450.68</v>
      </c>
      <c r="J41" s="94">
        <f t="shared" si="1"/>
        <v>0</v>
      </c>
      <c r="K41" s="94">
        <v>0</v>
      </c>
      <c r="L41" s="28">
        <v>1.2</v>
      </c>
    </row>
    <row r="42" spans="1:12" s="28" customFormat="1" ht="33.75" x14ac:dyDescent="0.25">
      <c r="A42" s="34" t="s">
        <v>66</v>
      </c>
      <c r="B42" s="76" t="s">
        <v>67</v>
      </c>
      <c r="C42" s="182" t="s">
        <v>68</v>
      </c>
      <c r="D42" s="182"/>
      <c r="E42" s="182"/>
      <c r="F42" s="34" t="s">
        <v>43</v>
      </c>
      <c r="G42" s="39">
        <v>0.24</v>
      </c>
      <c r="H42" s="94">
        <f t="shared" si="0"/>
        <v>0</v>
      </c>
      <c r="I42" s="94">
        <v>0</v>
      </c>
      <c r="J42" s="94">
        <f t="shared" si="1"/>
        <v>0</v>
      </c>
      <c r="K42" s="94">
        <v>0</v>
      </c>
      <c r="L42" s="28">
        <v>1.2</v>
      </c>
    </row>
    <row r="43" spans="1:12" s="28" customFormat="1" ht="15" x14ac:dyDescent="0.25">
      <c r="A43" s="34"/>
      <c r="B43" s="74"/>
      <c r="C43" s="182" t="s">
        <v>69</v>
      </c>
      <c r="D43" s="182"/>
      <c r="E43" s="182"/>
      <c r="F43" s="182"/>
      <c r="G43" s="182"/>
      <c r="H43" s="94">
        <f t="shared" si="0"/>
        <v>0</v>
      </c>
      <c r="I43" s="94">
        <v>0</v>
      </c>
      <c r="J43" s="94">
        <f t="shared" si="1"/>
        <v>0</v>
      </c>
      <c r="K43" s="94">
        <v>0</v>
      </c>
      <c r="L43" s="28">
        <v>1.2</v>
      </c>
    </row>
    <row r="44" spans="1:12" s="48" customFormat="1" ht="45" x14ac:dyDescent="0.25">
      <c r="A44" s="45" t="s">
        <v>133</v>
      </c>
      <c r="B44" s="46" t="s">
        <v>70</v>
      </c>
      <c r="C44" s="183" t="s">
        <v>71</v>
      </c>
      <c r="D44" s="183"/>
      <c r="E44" s="183"/>
      <c r="F44" s="45" t="s">
        <v>50</v>
      </c>
      <c r="G44" s="52">
        <v>24</v>
      </c>
      <c r="H44" s="95">
        <f t="shared" si="0"/>
        <v>0</v>
      </c>
      <c r="I44" s="95"/>
      <c r="J44" s="95">
        <f t="shared" si="1"/>
        <v>0</v>
      </c>
      <c r="K44" s="95"/>
      <c r="L44" s="28">
        <v>1.2</v>
      </c>
    </row>
    <row r="45" spans="1:12" s="48" customFormat="1" ht="45" x14ac:dyDescent="0.25">
      <c r="A45" s="45" t="s">
        <v>134</v>
      </c>
      <c r="B45" s="46" t="s">
        <v>72</v>
      </c>
      <c r="C45" s="183" t="s">
        <v>73</v>
      </c>
      <c r="D45" s="183"/>
      <c r="E45" s="183"/>
      <c r="F45" s="45" t="s">
        <v>50</v>
      </c>
      <c r="G45" s="52">
        <v>24</v>
      </c>
      <c r="H45" s="95">
        <f t="shared" si="0"/>
        <v>0</v>
      </c>
      <c r="I45" s="95"/>
      <c r="J45" s="95">
        <f t="shared" si="1"/>
        <v>0</v>
      </c>
      <c r="K45" s="95"/>
      <c r="L45" s="28">
        <v>1.2</v>
      </c>
    </row>
    <row r="46" spans="1:12" s="28" customFormat="1" ht="15" x14ac:dyDescent="0.25">
      <c r="A46" s="206" t="s">
        <v>74</v>
      </c>
      <c r="B46" s="206"/>
      <c r="C46" s="206"/>
      <c r="D46" s="206"/>
      <c r="E46" s="206"/>
      <c r="F46" s="206"/>
      <c r="G46" s="206"/>
      <c r="H46" s="94">
        <f t="shared" si="0"/>
        <v>0</v>
      </c>
      <c r="I46" s="94">
        <v>0</v>
      </c>
      <c r="J46" s="94">
        <f t="shared" si="1"/>
        <v>0</v>
      </c>
      <c r="K46" s="94">
        <v>0</v>
      </c>
      <c r="L46" s="28">
        <v>1.2</v>
      </c>
    </row>
    <row r="47" spans="1:12" s="28" customFormat="1" ht="33.75" x14ac:dyDescent="0.25">
      <c r="A47" s="34" t="s">
        <v>75</v>
      </c>
      <c r="B47" s="76" t="s">
        <v>41</v>
      </c>
      <c r="C47" s="182" t="s">
        <v>42</v>
      </c>
      <c r="D47" s="182"/>
      <c r="E47" s="182"/>
      <c r="F47" s="34" t="s">
        <v>43</v>
      </c>
      <c r="G47" s="39">
        <v>0.24</v>
      </c>
      <c r="H47" s="94">
        <f t="shared" si="0"/>
        <v>2229.37</v>
      </c>
      <c r="I47" s="94">
        <v>2675.24</v>
      </c>
      <c r="J47" s="94">
        <f t="shared" si="1"/>
        <v>0</v>
      </c>
      <c r="K47" s="94">
        <v>0</v>
      </c>
      <c r="L47" s="28">
        <v>1.2</v>
      </c>
    </row>
    <row r="48" spans="1:12" s="28" customFormat="1" ht="33.75" x14ac:dyDescent="0.25">
      <c r="A48" s="34" t="s">
        <v>76</v>
      </c>
      <c r="B48" s="76" t="s">
        <v>45</v>
      </c>
      <c r="C48" s="182" t="s">
        <v>46</v>
      </c>
      <c r="D48" s="182"/>
      <c r="E48" s="182"/>
      <c r="F48" s="34" t="s">
        <v>43</v>
      </c>
      <c r="G48" s="39">
        <v>0.24</v>
      </c>
      <c r="H48" s="94">
        <f t="shared" si="0"/>
        <v>5730.24</v>
      </c>
      <c r="I48" s="94">
        <v>6876.29</v>
      </c>
      <c r="J48" s="94">
        <f t="shared" si="1"/>
        <v>0</v>
      </c>
      <c r="K48" s="94">
        <v>0</v>
      </c>
      <c r="L48" s="28">
        <v>1.2</v>
      </c>
    </row>
    <row r="49" spans="1:12" s="28" customFormat="1" ht="15" x14ac:dyDescent="0.25">
      <c r="A49" s="34"/>
      <c r="B49" s="74"/>
      <c r="C49" s="182" t="s">
        <v>47</v>
      </c>
      <c r="D49" s="182"/>
      <c r="E49" s="182"/>
      <c r="F49" s="182"/>
      <c r="G49" s="182"/>
      <c r="H49" s="94">
        <f t="shared" si="0"/>
        <v>0</v>
      </c>
      <c r="I49" s="94">
        <v>0</v>
      </c>
      <c r="J49" s="94">
        <f t="shared" si="1"/>
        <v>0</v>
      </c>
      <c r="K49" s="94">
        <v>0</v>
      </c>
      <c r="L49" s="28">
        <v>1.2</v>
      </c>
    </row>
    <row r="50" spans="1:12" s="48" customFormat="1" ht="45" x14ac:dyDescent="0.25">
      <c r="A50" s="45" t="s">
        <v>135</v>
      </c>
      <c r="B50" s="46" t="s">
        <v>48</v>
      </c>
      <c r="C50" s="183" t="s">
        <v>49</v>
      </c>
      <c r="D50" s="183"/>
      <c r="E50" s="183"/>
      <c r="F50" s="45" t="s">
        <v>50</v>
      </c>
      <c r="G50" s="52">
        <v>24</v>
      </c>
      <c r="H50" s="95">
        <f t="shared" si="0"/>
        <v>0</v>
      </c>
      <c r="I50" s="95"/>
      <c r="J50" s="95">
        <f t="shared" si="1"/>
        <v>0</v>
      </c>
      <c r="K50" s="95"/>
      <c r="L50" s="28">
        <v>1.2</v>
      </c>
    </row>
    <row r="51" spans="1:12" s="48" customFormat="1" ht="45" x14ac:dyDescent="0.25">
      <c r="A51" s="45" t="s">
        <v>136</v>
      </c>
      <c r="B51" s="46" t="s">
        <v>51</v>
      </c>
      <c r="C51" s="183" t="s">
        <v>52</v>
      </c>
      <c r="D51" s="183"/>
      <c r="E51" s="183"/>
      <c r="F51" s="45" t="s">
        <v>50</v>
      </c>
      <c r="G51" s="52">
        <v>24</v>
      </c>
      <c r="H51" s="95">
        <f t="shared" si="0"/>
        <v>0</v>
      </c>
      <c r="I51" s="95"/>
      <c r="J51" s="95">
        <f t="shared" si="1"/>
        <v>0</v>
      </c>
      <c r="K51" s="95"/>
      <c r="L51" s="28">
        <v>1.2</v>
      </c>
    </row>
    <row r="52" spans="1:12" s="28" customFormat="1" ht="15" x14ac:dyDescent="0.25">
      <c r="A52" s="206" t="s">
        <v>77</v>
      </c>
      <c r="B52" s="206"/>
      <c r="C52" s="206"/>
      <c r="D52" s="206"/>
      <c r="E52" s="206"/>
      <c r="F52" s="206"/>
      <c r="G52" s="206"/>
      <c r="H52" s="94">
        <f t="shared" si="0"/>
        <v>0</v>
      </c>
      <c r="I52" s="94">
        <v>0</v>
      </c>
      <c r="J52" s="94">
        <f t="shared" si="1"/>
        <v>0</v>
      </c>
      <c r="K52" s="94">
        <v>0</v>
      </c>
      <c r="L52" s="28">
        <v>1.2</v>
      </c>
    </row>
    <row r="53" spans="1:12" s="28" customFormat="1" ht="33.75" x14ac:dyDescent="0.25">
      <c r="A53" s="34" t="s">
        <v>78</v>
      </c>
      <c r="B53" s="76" t="s">
        <v>41</v>
      </c>
      <c r="C53" s="182" t="s">
        <v>42</v>
      </c>
      <c r="D53" s="182"/>
      <c r="E53" s="182"/>
      <c r="F53" s="34" t="s">
        <v>43</v>
      </c>
      <c r="G53" s="39">
        <v>0.16</v>
      </c>
      <c r="H53" s="94">
        <f t="shared" si="0"/>
        <v>1486.24</v>
      </c>
      <c r="I53" s="94">
        <v>1783.49</v>
      </c>
      <c r="J53" s="94">
        <f t="shared" si="1"/>
        <v>0</v>
      </c>
      <c r="K53" s="94">
        <v>0</v>
      </c>
      <c r="L53" s="28">
        <v>1.2</v>
      </c>
    </row>
    <row r="54" spans="1:12" s="28" customFormat="1" ht="33.75" x14ac:dyDescent="0.25">
      <c r="A54" s="34" t="s">
        <v>79</v>
      </c>
      <c r="B54" s="76" t="s">
        <v>45</v>
      </c>
      <c r="C54" s="182" t="s">
        <v>46</v>
      </c>
      <c r="D54" s="182"/>
      <c r="E54" s="182"/>
      <c r="F54" s="34" t="s">
        <v>43</v>
      </c>
      <c r="G54" s="39">
        <v>0.16</v>
      </c>
      <c r="H54" s="94">
        <f t="shared" si="0"/>
        <v>3820.15</v>
      </c>
      <c r="I54" s="94">
        <v>4584.18</v>
      </c>
      <c r="J54" s="94">
        <f t="shared" si="1"/>
        <v>0</v>
      </c>
      <c r="K54" s="94">
        <v>0</v>
      </c>
      <c r="L54" s="28">
        <v>1.2</v>
      </c>
    </row>
    <row r="55" spans="1:12" s="28" customFormat="1" ht="15" x14ac:dyDescent="0.25">
      <c r="A55" s="34"/>
      <c r="B55" s="74"/>
      <c r="C55" s="182" t="s">
        <v>47</v>
      </c>
      <c r="D55" s="182"/>
      <c r="E55" s="182"/>
      <c r="F55" s="182"/>
      <c r="G55" s="182"/>
      <c r="H55" s="94">
        <f t="shared" si="0"/>
        <v>0</v>
      </c>
      <c r="I55" s="94">
        <v>0</v>
      </c>
      <c r="J55" s="94">
        <f t="shared" si="1"/>
        <v>0</v>
      </c>
      <c r="K55" s="94">
        <v>0</v>
      </c>
      <c r="L55" s="28">
        <v>1.2</v>
      </c>
    </row>
    <row r="56" spans="1:12" s="48" customFormat="1" ht="45" x14ac:dyDescent="0.25">
      <c r="A56" s="45" t="s">
        <v>137</v>
      </c>
      <c r="B56" s="46" t="s">
        <v>70</v>
      </c>
      <c r="C56" s="183" t="s">
        <v>71</v>
      </c>
      <c r="D56" s="183"/>
      <c r="E56" s="183"/>
      <c r="F56" s="45" t="s">
        <v>50</v>
      </c>
      <c r="G56" s="52">
        <v>16</v>
      </c>
      <c r="H56" s="95">
        <f t="shared" si="0"/>
        <v>0</v>
      </c>
      <c r="I56" s="95"/>
      <c r="J56" s="95">
        <f t="shared" si="1"/>
        <v>0</v>
      </c>
      <c r="K56" s="95"/>
      <c r="L56" s="28">
        <v>1.2</v>
      </c>
    </row>
    <row r="57" spans="1:12" s="48" customFormat="1" ht="45" x14ac:dyDescent="0.25">
      <c r="A57" s="45" t="s">
        <v>138</v>
      </c>
      <c r="B57" s="46" t="s">
        <v>72</v>
      </c>
      <c r="C57" s="183" t="s">
        <v>73</v>
      </c>
      <c r="D57" s="183"/>
      <c r="E57" s="183"/>
      <c r="F57" s="45" t="s">
        <v>50</v>
      </c>
      <c r="G57" s="52">
        <v>16</v>
      </c>
      <c r="H57" s="95">
        <f t="shared" si="0"/>
        <v>0</v>
      </c>
      <c r="I57" s="95"/>
      <c r="J57" s="95">
        <f t="shared" si="1"/>
        <v>0</v>
      </c>
      <c r="K57" s="95"/>
      <c r="L57" s="28">
        <v>1.2</v>
      </c>
    </row>
    <row r="58" spans="1:12" s="28" customFormat="1" ht="33.75" x14ac:dyDescent="0.25">
      <c r="A58" s="34" t="s">
        <v>80</v>
      </c>
      <c r="B58" s="76" t="s">
        <v>81</v>
      </c>
      <c r="C58" s="182" t="s">
        <v>82</v>
      </c>
      <c r="D58" s="182"/>
      <c r="E58" s="182"/>
      <c r="F58" s="34" t="s">
        <v>83</v>
      </c>
      <c r="G58" s="39">
        <v>0.08</v>
      </c>
      <c r="H58" s="94">
        <f t="shared" si="0"/>
        <v>1158.55</v>
      </c>
      <c r="I58" s="94">
        <v>1390.26</v>
      </c>
      <c r="J58" s="94">
        <f t="shared" si="1"/>
        <v>0</v>
      </c>
      <c r="K58" s="94">
        <v>0</v>
      </c>
      <c r="L58" s="28">
        <v>1.2</v>
      </c>
    </row>
    <row r="59" spans="1:12" s="28" customFormat="1" ht="33.75" x14ac:dyDescent="0.25">
      <c r="A59" s="34" t="s">
        <v>84</v>
      </c>
      <c r="B59" s="76" t="s">
        <v>85</v>
      </c>
      <c r="C59" s="182" t="s">
        <v>86</v>
      </c>
      <c r="D59" s="182"/>
      <c r="E59" s="182"/>
      <c r="F59" s="34" t="s">
        <v>83</v>
      </c>
      <c r="G59" s="39">
        <v>-0.08</v>
      </c>
      <c r="H59" s="94">
        <f t="shared" si="0"/>
        <v>-495.79</v>
      </c>
      <c r="I59" s="94">
        <v>-594.95000000000005</v>
      </c>
      <c r="J59" s="94">
        <f t="shared" si="1"/>
        <v>0</v>
      </c>
      <c r="K59" s="94">
        <v>0</v>
      </c>
      <c r="L59" s="28">
        <v>1.2</v>
      </c>
    </row>
    <row r="60" spans="1:12" s="28" customFormat="1" ht="15" x14ac:dyDescent="0.25">
      <c r="A60" s="34"/>
      <c r="B60" s="74"/>
      <c r="C60" s="182" t="s">
        <v>87</v>
      </c>
      <c r="D60" s="182"/>
      <c r="E60" s="182"/>
      <c r="F60" s="182"/>
      <c r="G60" s="182"/>
      <c r="H60" s="94">
        <f t="shared" si="0"/>
        <v>0</v>
      </c>
      <c r="I60" s="94">
        <v>0</v>
      </c>
      <c r="J60" s="94">
        <f t="shared" si="1"/>
        <v>0</v>
      </c>
      <c r="K60" s="94">
        <v>0</v>
      </c>
      <c r="L60" s="28">
        <v>1.2</v>
      </c>
    </row>
    <row r="61" spans="1:12" s="28" customFormat="1" ht="33.75" x14ac:dyDescent="0.25">
      <c r="A61" s="34" t="s">
        <v>88</v>
      </c>
      <c r="B61" s="76" t="s">
        <v>89</v>
      </c>
      <c r="C61" s="182" t="s">
        <v>90</v>
      </c>
      <c r="D61" s="182"/>
      <c r="E61" s="182"/>
      <c r="F61" s="34" t="s">
        <v>91</v>
      </c>
      <c r="G61" s="42">
        <v>2.317E-3</v>
      </c>
      <c r="H61" s="94">
        <f t="shared" si="0"/>
        <v>420.78</v>
      </c>
      <c r="I61" s="94">
        <v>504.94</v>
      </c>
      <c r="J61" s="94">
        <f t="shared" si="1"/>
        <v>0</v>
      </c>
      <c r="K61" s="94">
        <v>0</v>
      </c>
      <c r="L61" s="28">
        <v>1.2</v>
      </c>
    </row>
    <row r="62" spans="1:12" s="28" customFormat="1" ht="15" x14ac:dyDescent="0.25">
      <c r="A62" s="206" t="s">
        <v>92</v>
      </c>
      <c r="B62" s="206"/>
      <c r="C62" s="206"/>
      <c r="D62" s="206"/>
      <c r="E62" s="206"/>
      <c r="F62" s="206"/>
      <c r="G62" s="206"/>
      <c r="H62" s="94">
        <f t="shared" si="0"/>
        <v>0</v>
      </c>
      <c r="I62" s="94">
        <v>0</v>
      </c>
      <c r="J62" s="94">
        <f t="shared" si="1"/>
        <v>0</v>
      </c>
      <c r="K62" s="94">
        <v>0</v>
      </c>
      <c r="L62" s="28">
        <v>1.2</v>
      </c>
    </row>
    <row r="63" spans="1:12" s="28" customFormat="1" ht="33.75" x14ac:dyDescent="0.25">
      <c r="A63" s="34" t="s">
        <v>93</v>
      </c>
      <c r="B63" s="76" t="s">
        <v>41</v>
      </c>
      <c r="C63" s="182" t="s">
        <v>42</v>
      </c>
      <c r="D63" s="182"/>
      <c r="E63" s="182"/>
      <c r="F63" s="34" t="s">
        <v>43</v>
      </c>
      <c r="G63" s="39">
        <v>0.18</v>
      </c>
      <c r="H63" s="94">
        <f t="shared" si="0"/>
        <v>1672.03</v>
      </c>
      <c r="I63" s="94">
        <v>2006.43</v>
      </c>
      <c r="J63" s="94">
        <f t="shared" si="1"/>
        <v>0</v>
      </c>
      <c r="K63" s="94">
        <v>0</v>
      </c>
      <c r="L63" s="28">
        <v>1.2</v>
      </c>
    </row>
    <row r="64" spans="1:12" s="28" customFormat="1" ht="33.75" x14ac:dyDescent="0.25">
      <c r="A64" s="34" t="s">
        <v>94</v>
      </c>
      <c r="B64" s="76" t="s">
        <v>45</v>
      </c>
      <c r="C64" s="182" t="s">
        <v>46</v>
      </c>
      <c r="D64" s="182"/>
      <c r="E64" s="182"/>
      <c r="F64" s="34" t="s">
        <v>43</v>
      </c>
      <c r="G64" s="39">
        <v>0.18</v>
      </c>
      <c r="H64" s="94">
        <f t="shared" si="0"/>
        <v>4297.6899999999996</v>
      </c>
      <c r="I64" s="94">
        <v>5157.2299999999996</v>
      </c>
      <c r="J64" s="94">
        <f t="shared" si="1"/>
        <v>0</v>
      </c>
      <c r="K64" s="94">
        <v>0</v>
      </c>
      <c r="L64" s="28">
        <v>1.2</v>
      </c>
    </row>
    <row r="65" spans="1:75" s="28" customFormat="1" ht="15" x14ac:dyDescent="0.25">
      <c r="A65" s="34"/>
      <c r="B65" s="74"/>
      <c r="C65" s="182" t="s">
        <v>47</v>
      </c>
      <c r="D65" s="182"/>
      <c r="E65" s="182"/>
      <c r="F65" s="182"/>
      <c r="G65" s="182"/>
      <c r="H65" s="94">
        <f t="shared" si="0"/>
        <v>0</v>
      </c>
      <c r="I65" s="94">
        <v>0</v>
      </c>
      <c r="J65" s="94">
        <f t="shared" si="1"/>
        <v>0</v>
      </c>
      <c r="K65" s="94">
        <v>0</v>
      </c>
      <c r="L65" s="28">
        <v>1.2</v>
      </c>
    </row>
    <row r="66" spans="1:75" s="48" customFormat="1" ht="45" x14ac:dyDescent="0.25">
      <c r="A66" s="45" t="s">
        <v>139</v>
      </c>
      <c r="B66" s="46" t="s">
        <v>70</v>
      </c>
      <c r="C66" s="183" t="s">
        <v>71</v>
      </c>
      <c r="D66" s="183"/>
      <c r="E66" s="183"/>
      <c r="F66" s="45" t="s">
        <v>50</v>
      </c>
      <c r="G66" s="52">
        <v>18</v>
      </c>
      <c r="H66" s="95">
        <f t="shared" si="0"/>
        <v>0</v>
      </c>
      <c r="I66" s="95"/>
      <c r="J66" s="95">
        <f t="shared" si="1"/>
        <v>0</v>
      </c>
      <c r="K66" s="95"/>
      <c r="L66" s="28">
        <v>1.2</v>
      </c>
    </row>
    <row r="67" spans="1:75" s="48" customFormat="1" ht="45" x14ac:dyDescent="0.25">
      <c r="A67" s="45" t="s">
        <v>140</v>
      </c>
      <c r="B67" s="46" t="s">
        <v>72</v>
      </c>
      <c r="C67" s="183" t="s">
        <v>73</v>
      </c>
      <c r="D67" s="183"/>
      <c r="E67" s="183"/>
      <c r="F67" s="45" t="s">
        <v>50</v>
      </c>
      <c r="G67" s="52">
        <v>18</v>
      </c>
      <c r="H67" s="95">
        <f t="shared" si="0"/>
        <v>0</v>
      </c>
      <c r="I67" s="95"/>
      <c r="J67" s="95">
        <f t="shared" si="1"/>
        <v>0</v>
      </c>
      <c r="K67" s="95"/>
      <c r="L67" s="28">
        <v>1.2</v>
      </c>
    </row>
    <row r="68" spans="1:75" s="28" customFormat="1" ht="33.75" x14ac:dyDescent="0.25">
      <c r="A68" s="34" t="s">
        <v>95</v>
      </c>
      <c r="B68" s="76" t="s">
        <v>81</v>
      </c>
      <c r="C68" s="182" t="s">
        <v>82</v>
      </c>
      <c r="D68" s="182"/>
      <c r="E68" s="182"/>
      <c r="F68" s="34" t="s">
        <v>83</v>
      </c>
      <c r="G68" s="39">
        <v>0.18</v>
      </c>
      <c r="H68" s="94">
        <f t="shared" si="0"/>
        <v>2606.73</v>
      </c>
      <c r="I68" s="94">
        <v>3128.07</v>
      </c>
      <c r="J68" s="94">
        <f t="shared" si="1"/>
        <v>0</v>
      </c>
      <c r="K68" s="94">
        <v>0</v>
      </c>
      <c r="L68" s="28">
        <v>1.2</v>
      </c>
    </row>
    <row r="69" spans="1:75" s="28" customFormat="1" ht="33.75" x14ac:dyDescent="0.25">
      <c r="A69" s="34" t="s">
        <v>96</v>
      </c>
      <c r="B69" s="76" t="s">
        <v>85</v>
      </c>
      <c r="C69" s="182" t="s">
        <v>86</v>
      </c>
      <c r="D69" s="182"/>
      <c r="E69" s="182"/>
      <c r="F69" s="34" t="s">
        <v>83</v>
      </c>
      <c r="G69" s="39">
        <v>-0.18</v>
      </c>
      <c r="H69" s="94">
        <f t="shared" si="0"/>
        <v>-1115.54</v>
      </c>
      <c r="I69" s="94">
        <v>-1338.65</v>
      </c>
      <c r="J69" s="94">
        <f t="shared" si="1"/>
        <v>0</v>
      </c>
      <c r="K69" s="94">
        <v>0</v>
      </c>
      <c r="L69" s="28">
        <v>1.2</v>
      </c>
    </row>
    <row r="70" spans="1:75" s="28" customFormat="1" ht="15" x14ac:dyDescent="0.25">
      <c r="A70" s="34"/>
      <c r="B70" s="74"/>
      <c r="C70" s="182" t="s">
        <v>87</v>
      </c>
      <c r="D70" s="182"/>
      <c r="E70" s="182"/>
      <c r="F70" s="182"/>
      <c r="G70" s="182"/>
      <c r="H70" s="94">
        <f t="shared" si="0"/>
        <v>0</v>
      </c>
      <c r="I70" s="94">
        <v>0</v>
      </c>
      <c r="J70" s="94">
        <f t="shared" si="1"/>
        <v>0</v>
      </c>
      <c r="K70" s="94">
        <v>0</v>
      </c>
      <c r="L70" s="28">
        <v>1.2</v>
      </c>
    </row>
    <row r="71" spans="1:75" s="28" customFormat="1" ht="33.75" x14ac:dyDescent="0.25">
      <c r="A71" s="34" t="s">
        <v>97</v>
      </c>
      <c r="B71" s="76" t="s">
        <v>89</v>
      </c>
      <c r="C71" s="182" t="s">
        <v>90</v>
      </c>
      <c r="D71" s="182"/>
      <c r="E71" s="182"/>
      <c r="F71" s="34" t="s">
        <v>91</v>
      </c>
      <c r="G71" s="42">
        <v>4.0860000000000002E-3</v>
      </c>
      <c r="H71" s="94">
        <f t="shared" si="0"/>
        <v>742.03</v>
      </c>
      <c r="I71" s="94">
        <v>890.44</v>
      </c>
      <c r="J71" s="94">
        <f t="shared" si="1"/>
        <v>0</v>
      </c>
      <c r="K71" s="94">
        <v>0</v>
      </c>
      <c r="L71" s="28">
        <v>1.2</v>
      </c>
    </row>
    <row r="72" spans="1:75" s="28" customFormat="1" ht="15" x14ac:dyDescent="0.25">
      <c r="A72" s="206" t="s">
        <v>98</v>
      </c>
      <c r="B72" s="206"/>
      <c r="C72" s="206"/>
      <c r="D72" s="206"/>
      <c r="E72" s="206"/>
      <c r="F72" s="206"/>
      <c r="G72" s="206"/>
      <c r="H72" s="94">
        <f t="shared" si="0"/>
        <v>0</v>
      </c>
      <c r="I72" s="94">
        <v>0</v>
      </c>
      <c r="J72" s="94">
        <f t="shared" si="1"/>
        <v>0</v>
      </c>
      <c r="K72" s="94">
        <v>0</v>
      </c>
      <c r="L72" s="28">
        <v>1.2</v>
      </c>
    </row>
    <row r="73" spans="1:75" s="28" customFormat="1" ht="33.75" x14ac:dyDescent="0.25">
      <c r="A73" s="34" t="s">
        <v>99</v>
      </c>
      <c r="B73" s="76" t="s">
        <v>41</v>
      </c>
      <c r="C73" s="182" t="s">
        <v>42</v>
      </c>
      <c r="D73" s="182"/>
      <c r="E73" s="182"/>
      <c r="F73" s="34" t="s">
        <v>43</v>
      </c>
      <c r="G73" s="40">
        <v>60</v>
      </c>
      <c r="H73" s="94">
        <f t="shared" si="0"/>
        <v>557340.93000000005</v>
      </c>
      <c r="I73" s="94">
        <v>668809.11</v>
      </c>
      <c r="J73" s="94">
        <f t="shared" si="1"/>
        <v>0</v>
      </c>
      <c r="K73" s="94">
        <v>0</v>
      </c>
      <c r="L73" s="28">
        <v>1.2</v>
      </c>
    </row>
    <row r="74" spans="1:75" s="28" customFormat="1" ht="33.75" x14ac:dyDescent="0.25">
      <c r="A74" s="34" t="s">
        <v>100</v>
      </c>
      <c r="B74" s="76" t="s">
        <v>45</v>
      </c>
      <c r="C74" s="182" t="s">
        <v>46</v>
      </c>
      <c r="D74" s="182"/>
      <c r="E74" s="182"/>
      <c r="F74" s="34" t="s">
        <v>43</v>
      </c>
      <c r="G74" s="40">
        <v>60</v>
      </c>
      <c r="H74" s="94">
        <f t="shared" si="0"/>
        <v>477519.72</v>
      </c>
      <c r="I74" s="94">
        <v>573023.66</v>
      </c>
      <c r="J74" s="94">
        <f t="shared" si="1"/>
        <v>0</v>
      </c>
      <c r="K74" s="94">
        <v>0</v>
      </c>
      <c r="L74" s="28">
        <v>1.2</v>
      </c>
    </row>
    <row r="75" spans="1:75" s="28" customFormat="1" ht="15" x14ac:dyDescent="0.25">
      <c r="A75" s="34"/>
      <c r="B75" s="74"/>
      <c r="C75" s="182" t="s">
        <v>101</v>
      </c>
      <c r="D75" s="182"/>
      <c r="E75" s="182"/>
      <c r="F75" s="182"/>
      <c r="G75" s="182"/>
      <c r="H75" s="94">
        <f t="shared" si="0"/>
        <v>1124902.1100000001</v>
      </c>
      <c r="I75" s="94">
        <v>1349882.53</v>
      </c>
      <c r="J75" s="94">
        <f t="shared" si="1"/>
        <v>0</v>
      </c>
      <c r="K75" s="94">
        <v>0</v>
      </c>
      <c r="L75" s="28">
        <v>1.2</v>
      </c>
    </row>
    <row r="76" spans="1:75" s="48" customFormat="1" ht="45" x14ac:dyDescent="0.25">
      <c r="A76" s="45" t="s">
        <v>141</v>
      </c>
      <c r="B76" s="46" t="s">
        <v>48</v>
      </c>
      <c r="C76" s="183" t="s">
        <v>49</v>
      </c>
      <c r="D76" s="183"/>
      <c r="E76" s="183"/>
      <c r="F76" s="45" t="s">
        <v>50</v>
      </c>
      <c r="G76" s="52">
        <v>60</v>
      </c>
      <c r="H76" s="95">
        <f t="shared" si="0"/>
        <v>0</v>
      </c>
      <c r="I76" s="95"/>
      <c r="J76" s="95">
        <f t="shared" si="1"/>
        <v>0</v>
      </c>
      <c r="K76" s="95"/>
      <c r="L76" s="28">
        <v>1.2</v>
      </c>
    </row>
    <row r="77" spans="1:75" s="48" customFormat="1" ht="45.75" thickBot="1" x14ac:dyDescent="0.3">
      <c r="A77" s="131" t="s">
        <v>142</v>
      </c>
      <c r="B77" s="132" t="s">
        <v>51</v>
      </c>
      <c r="C77" s="202" t="s">
        <v>52</v>
      </c>
      <c r="D77" s="202"/>
      <c r="E77" s="202"/>
      <c r="F77" s="131" t="s">
        <v>50</v>
      </c>
      <c r="G77" s="133">
        <v>60</v>
      </c>
      <c r="H77" s="134">
        <v>0</v>
      </c>
      <c r="I77" s="134"/>
      <c r="J77" s="134">
        <v>0</v>
      </c>
      <c r="K77" s="134"/>
    </row>
    <row r="78" spans="1:75" s="28" customFormat="1" ht="22.5" customHeight="1" thickTop="1" x14ac:dyDescent="0.25">
      <c r="A78" s="203" t="s">
        <v>102</v>
      </c>
      <c r="B78" s="204"/>
      <c r="C78" s="204"/>
      <c r="D78" s="204"/>
      <c r="E78" s="205"/>
      <c r="F78" s="130"/>
      <c r="G78" s="130"/>
      <c r="H78" s="130"/>
      <c r="I78" s="130">
        <f>SUM(I13:I77)</f>
        <v>71313570.530000001</v>
      </c>
      <c r="J78" s="130"/>
      <c r="K78" s="130">
        <f>SUM(K13:K77)</f>
        <v>712315.84</v>
      </c>
      <c r="L78" s="63"/>
      <c r="M78" s="63"/>
      <c r="BW78" s="38" t="s">
        <v>102</v>
      </c>
    </row>
    <row r="79" spans="1:75" s="28" customFormat="1" ht="20.25" customHeight="1" x14ac:dyDescent="0.25">
      <c r="A79" s="187" t="s">
        <v>102</v>
      </c>
      <c r="B79" s="188"/>
      <c r="C79" s="188"/>
      <c r="D79" s="188"/>
      <c r="E79" s="189"/>
      <c r="F79" s="93"/>
      <c r="G79" s="93"/>
      <c r="H79" s="93"/>
      <c r="I79" s="190">
        <f>I78+K78</f>
        <v>72025886.370000005</v>
      </c>
      <c r="J79" s="191"/>
      <c r="K79" s="192"/>
      <c r="L79" s="63"/>
      <c r="M79" s="63"/>
      <c r="BW79" s="38" t="s">
        <v>102</v>
      </c>
    </row>
  </sheetData>
  <autoFilter ref="A11:G79" xr:uid="{551E7FBF-97A0-4DE1-988C-9943639F7942}">
    <filterColumn colId="2" showButton="0"/>
    <filterColumn colId="3" showButton="0"/>
  </autoFilter>
  <mergeCells count="77">
    <mergeCell ref="C15:E15"/>
    <mergeCell ref="A2:G2"/>
    <mergeCell ref="A3:G3"/>
    <mergeCell ref="A5:G5"/>
    <mergeCell ref="A6:G6"/>
    <mergeCell ref="A7:G7"/>
    <mergeCell ref="A8:G8"/>
    <mergeCell ref="C10:E10"/>
    <mergeCell ref="C11:E11"/>
    <mergeCell ref="A12:G12"/>
    <mergeCell ref="C13:E13"/>
    <mergeCell ref="C14:E14"/>
    <mergeCell ref="C27:E27"/>
    <mergeCell ref="A16:G16"/>
    <mergeCell ref="C17:E17"/>
    <mergeCell ref="C18:E18"/>
    <mergeCell ref="C19:E19"/>
    <mergeCell ref="A20:G20"/>
    <mergeCell ref="C21:E21"/>
    <mergeCell ref="C22:E22"/>
    <mergeCell ref="C23:E23"/>
    <mergeCell ref="C24:E24"/>
    <mergeCell ref="C25:E25"/>
    <mergeCell ref="C26:G26"/>
    <mergeCell ref="C39:E39"/>
    <mergeCell ref="C28:E28"/>
    <mergeCell ref="A29:G29"/>
    <mergeCell ref="A30:G30"/>
    <mergeCell ref="A31:G31"/>
    <mergeCell ref="A32:G32"/>
    <mergeCell ref="A33:G33"/>
    <mergeCell ref="A34:G34"/>
    <mergeCell ref="C35:E35"/>
    <mergeCell ref="C36:E36"/>
    <mergeCell ref="C37:G37"/>
    <mergeCell ref="C38:E38"/>
    <mergeCell ref="C51:E51"/>
    <mergeCell ref="A40:G40"/>
    <mergeCell ref="C41:E41"/>
    <mergeCell ref="C42:E42"/>
    <mergeCell ref="C43:G43"/>
    <mergeCell ref="C44:E44"/>
    <mergeCell ref="C45:E45"/>
    <mergeCell ref="A46:G46"/>
    <mergeCell ref="C47:E47"/>
    <mergeCell ref="C48:E48"/>
    <mergeCell ref="C49:G49"/>
    <mergeCell ref="C50:E50"/>
    <mergeCell ref="C63:E63"/>
    <mergeCell ref="A52:G52"/>
    <mergeCell ref="C53:E53"/>
    <mergeCell ref="C54:E54"/>
    <mergeCell ref="C55:G55"/>
    <mergeCell ref="C56:E56"/>
    <mergeCell ref="C57:E57"/>
    <mergeCell ref="C58:E58"/>
    <mergeCell ref="C59:E59"/>
    <mergeCell ref="C60:G60"/>
    <mergeCell ref="C61:E61"/>
    <mergeCell ref="A62:G62"/>
    <mergeCell ref="C75:G75"/>
    <mergeCell ref="C64:E64"/>
    <mergeCell ref="C65:G65"/>
    <mergeCell ref="C66:E66"/>
    <mergeCell ref="C67:E67"/>
    <mergeCell ref="C68:E68"/>
    <mergeCell ref="C69:E69"/>
    <mergeCell ref="C70:G70"/>
    <mergeCell ref="C71:E71"/>
    <mergeCell ref="A72:G72"/>
    <mergeCell ref="C73:E73"/>
    <mergeCell ref="C74:E74"/>
    <mergeCell ref="C76:E76"/>
    <mergeCell ref="C77:E77"/>
    <mergeCell ref="A78:E78"/>
    <mergeCell ref="A79:E79"/>
    <mergeCell ref="I79:K7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83AC-8F38-418D-B4CC-AE8F16C89F43}">
  <dimension ref="A1:L68"/>
  <sheetViews>
    <sheetView topLeftCell="A3" zoomScaleNormal="100" workbookViewId="0">
      <selection activeCell="D11" sqref="D11"/>
    </sheetView>
  </sheetViews>
  <sheetFormatPr defaultColWidth="8.85546875" defaultRowHeight="12.75" x14ac:dyDescent="0.2"/>
  <cols>
    <col min="1" max="1" width="7" style="17" customWidth="1"/>
    <col min="2" max="2" width="47.5703125" style="107" customWidth="1"/>
    <col min="3" max="3" width="84.28515625" style="11" customWidth="1"/>
    <col min="4" max="4" width="21.42578125" style="11" customWidth="1"/>
    <col min="5" max="5" width="22.85546875" style="11" customWidth="1"/>
    <col min="6" max="6" width="8.85546875" style="11"/>
    <col min="7" max="7" width="86.140625" style="11" customWidth="1"/>
    <col min="8" max="10" width="8.85546875" style="11"/>
    <col min="11" max="11" width="43.5703125" style="11" customWidth="1"/>
    <col min="12" max="16384" width="8.85546875" style="11"/>
  </cols>
  <sheetData>
    <row r="1" spans="1:12" ht="42" customHeight="1" x14ac:dyDescent="0.25">
      <c r="A1" s="164"/>
      <c r="B1" s="165"/>
      <c r="D1" s="166" t="s">
        <v>156</v>
      </c>
      <c r="E1" s="166"/>
      <c r="H1" s="99"/>
      <c r="I1" s="99"/>
      <c r="J1" s="99"/>
      <c r="K1" s="99"/>
    </row>
    <row r="2" spans="1:12" ht="79.5" customHeight="1" x14ac:dyDescent="0.2">
      <c r="A2" s="167" t="s">
        <v>11</v>
      </c>
      <c r="B2" s="168"/>
      <c r="C2" s="169" t="s">
        <v>13</v>
      </c>
      <c r="D2" s="169"/>
      <c r="E2" s="169"/>
      <c r="H2" s="99"/>
      <c r="I2" s="99"/>
      <c r="J2" s="99"/>
      <c r="K2" s="99"/>
    </row>
    <row r="3" spans="1:12" ht="18.75" x14ac:dyDescent="0.3">
      <c r="A3" s="170" t="s">
        <v>9</v>
      </c>
      <c r="B3" s="171"/>
      <c r="C3" s="100"/>
      <c r="D3" s="101"/>
      <c r="E3" s="101"/>
      <c r="F3" s="101"/>
      <c r="G3" s="102"/>
      <c r="H3" s="12"/>
      <c r="I3" s="103"/>
      <c r="J3" s="103"/>
      <c r="K3" s="103"/>
      <c r="L3" s="103"/>
    </row>
    <row r="4" spans="1:12" ht="18.75" x14ac:dyDescent="0.3">
      <c r="A4" s="5"/>
      <c r="B4" s="104"/>
      <c r="C4" s="4"/>
      <c r="D4" s="1"/>
      <c r="E4" s="1"/>
      <c r="F4" s="1"/>
      <c r="G4" s="102"/>
      <c r="H4" s="12"/>
      <c r="I4" s="103"/>
      <c r="J4" s="103"/>
      <c r="K4" s="103"/>
      <c r="L4" s="103"/>
    </row>
    <row r="5" spans="1:12" ht="15.75" x14ac:dyDescent="0.25">
      <c r="A5" s="164" t="s">
        <v>2</v>
      </c>
      <c r="B5" s="165"/>
      <c r="C5" s="13"/>
      <c r="G5" s="102"/>
      <c r="H5" s="105"/>
      <c r="I5" s="105"/>
      <c r="J5" s="105"/>
      <c r="K5" s="105"/>
      <c r="L5" s="105"/>
    </row>
    <row r="6" spans="1:12" ht="18.75" x14ac:dyDescent="0.3">
      <c r="A6" s="164" t="s">
        <v>3</v>
      </c>
      <c r="B6" s="165"/>
      <c r="C6" s="15"/>
      <c r="E6" s="106"/>
      <c r="G6" s="102"/>
      <c r="H6" s="105"/>
      <c r="I6" s="105"/>
      <c r="J6" s="105"/>
      <c r="K6" s="105"/>
      <c r="L6" s="105"/>
    </row>
    <row r="7" spans="1:12" ht="13.5" thickBot="1" x14ac:dyDescent="0.25"/>
    <row r="8" spans="1:12" ht="27.75" customHeight="1" x14ac:dyDescent="0.2">
      <c r="A8" s="7" t="s">
        <v>0</v>
      </c>
      <c r="B8" s="8" t="s">
        <v>1</v>
      </c>
      <c r="C8" s="75" t="s">
        <v>12</v>
      </c>
      <c r="D8" s="172" t="s">
        <v>4</v>
      </c>
      <c r="E8" s="173"/>
    </row>
    <row r="9" spans="1:12" ht="15" x14ac:dyDescent="0.2">
      <c r="A9" s="19"/>
      <c r="B9" s="10"/>
      <c r="C9" s="20"/>
      <c r="D9" s="108" t="s">
        <v>5</v>
      </c>
      <c r="E9" s="109" t="s">
        <v>6</v>
      </c>
    </row>
    <row r="10" spans="1:12" ht="30" customHeight="1" x14ac:dyDescent="0.2">
      <c r="A10" s="110">
        <v>1</v>
      </c>
      <c r="B10" s="10" t="s">
        <v>157</v>
      </c>
      <c r="C10" s="20" t="s">
        <v>158</v>
      </c>
      <c r="D10" s="21"/>
      <c r="E10" s="22"/>
    </row>
    <row r="11" spans="1:12" ht="30" customHeight="1" x14ac:dyDescent="0.2">
      <c r="A11" s="110">
        <v>2</v>
      </c>
      <c r="B11" s="24" t="s">
        <v>7</v>
      </c>
      <c r="C11" s="21"/>
      <c r="D11" s="21"/>
      <c r="E11" s="21"/>
    </row>
    <row r="12" spans="1:12" ht="30" customHeight="1" x14ac:dyDescent="0.2">
      <c r="A12" s="110">
        <v>3</v>
      </c>
      <c r="B12" s="24" t="s">
        <v>8</v>
      </c>
      <c r="C12" s="25">
        <v>0.2</v>
      </c>
      <c r="D12" s="174"/>
      <c r="E12" s="174"/>
    </row>
    <row r="13" spans="1:12" ht="30" customHeight="1" x14ac:dyDescent="0.2">
      <c r="A13" s="110">
        <v>4</v>
      </c>
      <c r="B13" s="24" t="s">
        <v>10</v>
      </c>
      <c r="C13" s="21"/>
      <c r="D13" s="174"/>
      <c r="E13" s="174"/>
    </row>
    <row r="14" spans="1:12" ht="69" customHeight="1" x14ac:dyDescent="0.2">
      <c r="A14" s="110">
        <v>5</v>
      </c>
      <c r="B14" s="24" t="s">
        <v>159</v>
      </c>
      <c r="C14" s="111" t="s">
        <v>160</v>
      </c>
      <c r="D14" s="174"/>
      <c r="E14" s="174"/>
      <c r="G14" s="112"/>
    </row>
    <row r="15" spans="1:12" ht="27" customHeight="1" x14ac:dyDescent="0.2">
      <c r="A15" s="110">
        <v>6</v>
      </c>
      <c r="B15" s="24" t="s">
        <v>161</v>
      </c>
      <c r="C15" s="113" t="s">
        <v>162</v>
      </c>
      <c r="D15" s="160" t="s">
        <v>163</v>
      </c>
      <c r="E15" s="161"/>
    </row>
    <row r="16" spans="1:12" ht="12.75" customHeight="1" x14ac:dyDescent="0.2">
      <c r="A16" s="145">
        <v>7</v>
      </c>
      <c r="B16" s="148" t="s">
        <v>164</v>
      </c>
      <c r="C16" s="151" t="s">
        <v>165</v>
      </c>
      <c r="D16" s="154" t="s">
        <v>166</v>
      </c>
      <c r="E16" s="155"/>
      <c r="G16" s="114"/>
    </row>
    <row r="17" spans="1:7" ht="12.75" customHeight="1" x14ac:dyDescent="0.2">
      <c r="A17" s="146"/>
      <c r="B17" s="149"/>
      <c r="C17" s="152"/>
      <c r="D17" s="156"/>
      <c r="E17" s="157"/>
      <c r="G17" s="114"/>
    </row>
    <row r="18" spans="1:7" ht="12.75" customHeight="1" x14ac:dyDescent="0.2">
      <c r="A18" s="146"/>
      <c r="B18" s="149"/>
      <c r="C18" s="152"/>
      <c r="D18" s="156"/>
      <c r="E18" s="157"/>
      <c r="G18" s="114"/>
    </row>
    <row r="19" spans="1:7" ht="12.75" customHeight="1" x14ac:dyDescent="0.2">
      <c r="A19" s="146"/>
      <c r="B19" s="149"/>
      <c r="C19" s="152"/>
      <c r="D19" s="156"/>
      <c r="E19" s="157"/>
      <c r="G19" s="114"/>
    </row>
    <row r="20" spans="1:7" ht="12.75" customHeight="1" x14ac:dyDescent="0.2">
      <c r="A20" s="146"/>
      <c r="B20" s="149"/>
      <c r="C20" s="152"/>
      <c r="D20" s="156"/>
      <c r="E20" s="157"/>
      <c r="G20" s="114"/>
    </row>
    <row r="21" spans="1:7" ht="12.75" customHeight="1" x14ac:dyDescent="0.2">
      <c r="A21" s="146"/>
      <c r="B21" s="149"/>
      <c r="C21" s="152"/>
      <c r="D21" s="156"/>
      <c r="E21" s="157"/>
      <c r="G21" s="114"/>
    </row>
    <row r="22" spans="1:7" ht="12.75" customHeight="1" x14ac:dyDescent="0.25">
      <c r="A22" s="146"/>
      <c r="B22" s="149"/>
      <c r="C22" s="152"/>
      <c r="D22" s="156"/>
      <c r="E22" s="157"/>
      <c r="G22" s="115"/>
    </row>
    <row r="23" spans="1:7" x14ac:dyDescent="0.2">
      <c r="A23" s="146"/>
      <c r="B23" s="149"/>
      <c r="C23" s="152"/>
      <c r="D23" s="156"/>
      <c r="E23" s="157"/>
    </row>
    <row r="24" spans="1:7" x14ac:dyDescent="0.2">
      <c r="A24" s="146"/>
      <c r="B24" s="149"/>
      <c r="C24" s="152"/>
      <c r="D24" s="156"/>
      <c r="E24" s="157"/>
    </row>
    <row r="25" spans="1:7" x14ac:dyDescent="0.2">
      <c r="A25" s="146"/>
      <c r="B25" s="149"/>
      <c r="C25" s="152"/>
      <c r="D25" s="156"/>
      <c r="E25" s="157"/>
    </row>
    <row r="26" spans="1:7" x14ac:dyDescent="0.2">
      <c r="A26" s="146"/>
      <c r="B26" s="149"/>
      <c r="C26" s="152"/>
      <c r="D26" s="156"/>
      <c r="E26" s="157"/>
    </row>
    <row r="27" spans="1:7" x14ac:dyDescent="0.2">
      <c r="A27" s="146"/>
      <c r="B27" s="149"/>
      <c r="C27" s="152"/>
      <c r="D27" s="156"/>
      <c r="E27" s="157"/>
    </row>
    <row r="28" spans="1:7" x14ac:dyDescent="0.2">
      <c r="A28" s="146"/>
      <c r="B28" s="149"/>
      <c r="C28" s="152"/>
      <c r="D28" s="156"/>
      <c r="E28" s="157"/>
    </row>
    <row r="29" spans="1:7" x14ac:dyDescent="0.2">
      <c r="A29" s="146"/>
      <c r="B29" s="149"/>
      <c r="C29" s="152"/>
      <c r="D29" s="156"/>
      <c r="E29" s="157"/>
    </row>
    <row r="30" spans="1:7" x14ac:dyDescent="0.2">
      <c r="A30" s="146"/>
      <c r="B30" s="149"/>
      <c r="C30" s="152"/>
      <c r="D30" s="156"/>
      <c r="E30" s="157"/>
    </row>
    <row r="31" spans="1:7" x14ac:dyDescent="0.2">
      <c r="A31" s="146"/>
      <c r="B31" s="149"/>
      <c r="C31" s="152"/>
      <c r="D31" s="156"/>
      <c r="E31" s="157"/>
    </row>
    <row r="32" spans="1:7" x14ac:dyDescent="0.2">
      <c r="A32" s="146"/>
      <c r="B32" s="149"/>
      <c r="C32" s="152"/>
      <c r="D32" s="156"/>
      <c r="E32" s="157"/>
    </row>
    <row r="33" spans="1:5" x14ac:dyDescent="0.2">
      <c r="A33" s="146"/>
      <c r="B33" s="149"/>
      <c r="C33" s="152"/>
      <c r="D33" s="156"/>
      <c r="E33" s="157"/>
    </row>
    <row r="34" spans="1:5" ht="3" customHeight="1" x14ac:dyDescent="0.2">
      <c r="A34" s="146"/>
      <c r="B34" s="149"/>
      <c r="C34" s="152"/>
      <c r="D34" s="156"/>
      <c r="E34" s="157"/>
    </row>
    <row r="35" spans="1:5" hidden="1" x14ac:dyDescent="0.2">
      <c r="A35" s="146"/>
      <c r="B35" s="149"/>
      <c r="C35" s="152"/>
      <c r="D35" s="156"/>
      <c r="E35" s="157"/>
    </row>
    <row r="36" spans="1:5" ht="3.75" customHeight="1" x14ac:dyDescent="0.2">
      <c r="A36" s="146"/>
      <c r="B36" s="149"/>
      <c r="C36" s="152"/>
      <c r="D36" s="156"/>
      <c r="E36" s="157"/>
    </row>
    <row r="37" spans="1:5" hidden="1" x14ac:dyDescent="0.2">
      <c r="A37" s="146"/>
      <c r="B37" s="149"/>
      <c r="C37" s="152"/>
      <c r="D37" s="156"/>
      <c r="E37" s="157"/>
    </row>
    <row r="38" spans="1:5" hidden="1" x14ac:dyDescent="0.2">
      <c r="A38" s="146"/>
      <c r="B38" s="149"/>
      <c r="C38" s="152"/>
      <c r="D38" s="156"/>
      <c r="E38" s="157"/>
    </row>
    <row r="39" spans="1:5" hidden="1" x14ac:dyDescent="0.2">
      <c r="A39" s="146"/>
      <c r="B39" s="149"/>
      <c r="C39" s="152"/>
      <c r="D39" s="156"/>
      <c r="E39" s="157"/>
    </row>
    <row r="40" spans="1:5" hidden="1" x14ac:dyDescent="0.2">
      <c r="A40" s="146"/>
      <c r="B40" s="149"/>
      <c r="C40" s="152"/>
      <c r="D40" s="156"/>
      <c r="E40" s="157"/>
    </row>
    <row r="41" spans="1:5" hidden="1" x14ac:dyDescent="0.2">
      <c r="A41" s="146"/>
      <c r="B41" s="149"/>
      <c r="C41" s="152"/>
      <c r="D41" s="156"/>
      <c r="E41" s="157"/>
    </row>
    <row r="42" spans="1:5" hidden="1" x14ac:dyDescent="0.2">
      <c r="A42" s="146"/>
      <c r="B42" s="149"/>
      <c r="C42" s="152"/>
      <c r="D42" s="156"/>
      <c r="E42" s="157"/>
    </row>
    <row r="43" spans="1:5" ht="4.5" hidden="1" customHeight="1" x14ac:dyDescent="0.2">
      <c r="A43" s="146"/>
      <c r="B43" s="149"/>
      <c r="C43" s="152"/>
      <c r="D43" s="156"/>
      <c r="E43" s="157"/>
    </row>
    <row r="44" spans="1:5" ht="12.75" hidden="1" customHeight="1" x14ac:dyDescent="0.2">
      <c r="A44" s="146"/>
      <c r="B44" s="149"/>
      <c r="C44" s="152"/>
      <c r="D44" s="156"/>
      <c r="E44" s="157"/>
    </row>
    <row r="45" spans="1:5" ht="12.75" hidden="1" customHeight="1" x14ac:dyDescent="0.2">
      <c r="A45" s="146"/>
      <c r="B45" s="149"/>
      <c r="C45" s="152"/>
      <c r="D45" s="156"/>
      <c r="E45" s="157"/>
    </row>
    <row r="46" spans="1:5" ht="12.75" hidden="1" customHeight="1" x14ac:dyDescent="0.2">
      <c r="A46" s="146"/>
      <c r="B46" s="149"/>
      <c r="C46" s="152"/>
      <c r="D46" s="156"/>
      <c r="E46" s="157"/>
    </row>
    <row r="47" spans="1:5" ht="12.75" hidden="1" customHeight="1" x14ac:dyDescent="0.2">
      <c r="A47" s="146"/>
      <c r="B47" s="149"/>
      <c r="C47" s="152"/>
      <c r="D47" s="156"/>
      <c r="E47" s="157"/>
    </row>
    <row r="48" spans="1:5" ht="12.75" hidden="1" customHeight="1" x14ac:dyDescent="0.2">
      <c r="A48" s="146"/>
      <c r="B48" s="149"/>
      <c r="C48" s="152"/>
      <c r="D48" s="156"/>
      <c r="E48" s="157"/>
    </row>
    <row r="49" spans="1:5" ht="27.75" hidden="1" customHeight="1" x14ac:dyDescent="0.2">
      <c r="A49" s="146"/>
      <c r="B49" s="149"/>
      <c r="C49" s="152"/>
      <c r="D49" s="156"/>
      <c r="E49" s="157"/>
    </row>
    <row r="50" spans="1:5" ht="101.25" customHeight="1" x14ac:dyDescent="0.2">
      <c r="A50" s="147"/>
      <c r="B50" s="150"/>
      <c r="C50" s="153"/>
      <c r="D50" s="158"/>
      <c r="E50" s="159"/>
    </row>
    <row r="51" spans="1:5" ht="31.5" customHeight="1" x14ac:dyDescent="0.2">
      <c r="A51" s="19">
        <v>8</v>
      </c>
      <c r="B51" s="24" t="s">
        <v>167</v>
      </c>
      <c r="C51" s="116" t="s">
        <v>168</v>
      </c>
      <c r="D51" s="160" t="s">
        <v>163</v>
      </c>
      <c r="E51" s="161"/>
    </row>
    <row r="52" spans="1:5" ht="29.25" customHeight="1" thickBot="1" x14ac:dyDescent="0.25">
      <c r="A52" s="117">
        <v>9</v>
      </c>
      <c r="B52" s="118" t="s">
        <v>169</v>
      </c>
      <c r="C52" s="119"/>
      <c r="D52" s="162"/>
      <c r="E52" s="163"/>
    </row>
    <row r="53" spans="1:5" x14ac:dyDescent="0.2">
      <c r="D53" s="120"/>
      <c r="E53" s="120"/>
    </row>
    <row r="54" spans="1:5" x14ac:dyDescent="0.2">
      <c r="A54" s="144" t="s">
        <v>170</v>
      </c>
      <c r="B54" s="144"/>
      <c r="C54" s="144"/>
      <c r="D54" s="144"/>
      <c r="E54" s="144"/>
    </row>
    <row r="55" spans="1:5" ht="32.25" customHeight="1" x14ac:dyDescent="0.2">
      <c r="A55" s="144" t="s">
        <v>171</v>
      </c>
      <c r="B55" s="144"/>
      <c r="C55" s="144"/>
      <c r="D55" s="144"/>
      <c r="E55" s="144"/>
    </row>
    <row r="56" spans="1:5" ht="31.5" customHeight="1" x14ac:dyDescent="0.2">
      <c r="A56" s="144" t="s">
        <v>172</v>
      </c>
      <c r="B56" s="144"/>
      <c r="C56" s="144"/>
      <c r="D56" s="144"/>
      <c r="E56" s="144"/>
    </row>
    <row r="59" spans="1:5" ht="15" x14ac:dyDescent="0.25">
      <c r="A59" s="121"/>
      <c r="B59" s="13"/>
      <c r="E59" s="122"/>
    </row>
    <row r="60" spans="1:5" x14ac:dyDescent="0.2">
      <c r="A60" s="123" t="s">
        <v>173</v>
      </c>
      <c r="C60" s="106"/>
      <c r="D60" s="106"/>
      <c r="E60" s="120" t="s">
        <v>174</v>
      </c>
    </row>
    <row r="61" spans="1:5" x14ac:dyDescent="0.2">
      <c r="A61" s="123"/>
      <c r="B61" s="124"/>
      <c r="C61" s="106"/>
      <c r="D61" s="106"/>
    </row>
    <row r="62" spans="1:5" x14ac:dyDescent="0.2">
      <c r="A62" s="123"/>
      <c r="B62" s="124"/>
      <c r="C62" s="106"/>
      <c r="D62" s="106"/>
    </row>
    <row r="63" spans="1:5" x14ac:dyDescent="0.2">
      <c r="A63" s="125" t="s">
        <v>175</v>
      </c>
      <c r="B63" s="124"/>
      <c r="C63" s="106"/>
      <c r="D63" s="106"/>
    </row>
    <row r="64" spans="1:5" x14ac:dyDescent="0.2">
      <c r="A64" s="125" t="s">
        <v>176</v>
      </c>
      <c r="B64" s="124"/>
      <c r="C64" s="106"/>
      <c r="D64" s="106"/>
    </row>
    <row r="65" spans="1:4" x14ac:dyDescent="0.2">
      <c r="A65" s="125" t="s">
        <v>177</v>
      </c>
      <c r="B65" s="124"/>
      <c r="C65" s="106"/>
      <c r="D65" s="106"/>
    </row>
    <row r="66" spans="1:4" x14ac:dyDescent="0.2">
      <c r="A66" s="125" t="s">
        <v>178</v>
      </c>
      <c r="B66" s="124"/>
      <c r="C66" s="106"/>
      <c r="D66" s="106"/>
    </row>
    <row r="67" spans="1:4" x14ac:dyDescent="0.2">
      <c r="A67" s="125" t="s">
        <v>179</v>
      </c>
      <c r="B67" s="124"/>
      <c r="C67" s="106"/>
      <c r="D67" s="106"/>
    </row>
    <row r="68" spans="1:4" x14ac:dyDescent="0.2">
      <c r="A68" s="123"/>
      <c r="B68" s="124"/>
      <c r="C68" s="106"/>
      <c r="D68" s="106"/>
    </row>
  </sheetData>
  <mergeCells count="21">
    <mergeCell ref="D15:E15"/>
    <mergeCell ref="A1:B1"/>
    <mergeCell ref="D1:E1"/>
    <mergeCell ref="A2:B2"/>
    <mergeCell ref="C2:E2"/>
    <mergeCell ref="A3:B3"/>
    <mergeCell ref="A5:B5"/>
    <mergeCell ref="A6:B6"/>
    <mergeCell ref="D8:E8"/>
    <mergeCell ref="D12:E12"/>
    <mergeCell ref="D13:E13"/>
    <mergeCell ref="D14:E14"/>
    <mergeCell ref="A54:E54"/>
    <mergeCell ref="A55:E55"/>
    <mergeCell ref="A56:E56"/>
    <mergeCell ref="A16:A50"/>
    <mergeCell ref="B16:B50"/>
    <mergeCell ref="C16:C50"/>
    <mergeCell ref="D16:E50"/>
    <mergeCell ref="D51:E51"/>
    <mergeCell ref="D52:E5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</vt:lpstr>
      <vt:lpstr>3.1-КЖ1_индикатив</vt:lpstr>
      <vt:lpstr>3.2-КЖ1_индикатив</vt:lpstr>
      <vt:lpstr>ТКП</vt:lpstr>
      <vt:lpstr>'3.1-КЖ1_индикатив'!Заголовки_для_печати</vt:lpstr>
      <vt:lpstr>'3.2-КЖ1_индикатив'!Заголовки_для_печати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2025-06-26T11:29:14Z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