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916" tabRatio="902" firstSheet="1" activeTab="1"/>
  </bookViews>
  <sheets>
    <sheet name="ССР" sheetId="8" state="hidden" r:id="rId1"/>
    <sheet name="реестр корр " sheetId="2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0">ССР!$22:$22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'реестр корр '!$A$1:$I$43</definedName>
    <definedName name="_xlnm.Print_Area" localSheetId="0">ССР!$A$1:$H$92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3" l="1"/>
  <c r="J27" i="23"/>
  <c r="J32" i="23"/>
  <c r="J35" i="23"/>
  <c r="J40" i="23"/>
  <c r="J6" i="23"/>
  <c r="J8" i="23"/>
  <c r="J11" i="23"/>
  <c r="J12" i="23"/>
  <c r="J13" i="23"/>
  <c r="J14" i="23"/>
  <c r="J15" i="23"/>
  <c r="J16" i="23"/>
  <c r="J18" i="23"/>
  <c r="J20" i="23"/>
  <c r="J21" i="23"/>
  <c r="J22" i="23"/>
  <c r="J23" i="23"/>
  <c r="J24" i="23"/>
  <c r="E25" i="23"/>
  <c r="G29" i="23"/>
  <c r="H29" i="23" s="1"/>
  <c r="G30" i="23"/>
  <c r="J30" i="23" s="1"/>
  <c r="G31" i="23"/>
  <c r="H31" i="23" s="1"/>
  <c r="G32" i="23"/>
  <c r="H32" i="23" s="1"/>
  <c r="G33" i="23"/>
  <c r="H33" i="23" s="1"/>
  <c r="G34" i="23"/>
  <c r="J34" i="23" s="1"/>
  <c r="G35" i="23"/>
  <c r="H35" i="23" s="1"/>
  <c r="G36" i="23"/>
  <c r="H36" i="23" s="1"/>
  <c r="G37" i="23"/>
  <c r="J37" i="23" s="1"/>
  <c r="G38" i="23"/>
  <c r="J38" i="23" s="1"/>
  <c r="G39" i="23"/>
  <c r="H39" i="23" s="1"/>
  <c r="G40" i="23"/>
  <c r="H40" i="23" s="1"/>
  <c r="G28" i="23"/>
  <c r="H28" i="23" s="1"/>
  <c r="H30" i="23"/>
  <c r="H37" i="23"/>
  <c r="H22" i="23"/>
  <c r="I12" i="23"/>
  <c r="I13" i="23"/>
  <c r="I14" i="23"/>
  <c r="I23" i="23"/>
  <c r="H11" i="23"/>
  <c r="H15" i="23"/>
  <c r="H16" i="23"/>
  <c r="H18" i="23"/>
  <c r="H20" i="23"/>
  <c r="H21" i="23"/>
  <c r="H24" i="23"/>
  <c r="G27" i="23"/>
  <c r="H27" i="23" s="1"/>
  <c r="G26" i="23"/>
  <c r="H26" i="23" s="1"/>
  <c r="G23" i="23"/>
  <c r="G19" i="23"/>
  <c r="H19" i="23" s="1"/>
  <c r="G17" i="23"/>
  <c r="H17" i="23" s="1"/>
  <c r="G10" i="23"/>
  <c r="H10" i="23" s="1"/>
  <c r="G9" i="23"/>
  <c r="I9" i="23" s="1"/>
  <c r="G8" i="23"/>
  <c r="H8" i="23" s="1"/>
  <c r="G7" i="23"/>
  <c r="I7" i="23" s="1"/>
  <c r="G6" i="23"/>
  <c r="I6" i="23" s="1"/>
  <c r="G5" i="23"/>
  <c r="H5" i="23" s="1"/>
  <c r="G4" i="23"/>
  <c r="H4" i="23" s="1"/>
  <c r="E26" i="23"/>
  <c r="J29" i="23" l="1"/>
  <c r="H34" i="23"/>
  <c r="J7" i="23"/>
  <c r="J36" i="23"/>
  <c r="J28" i="23"/>
  <c r="J5" i="23"/>
  <c r="J25" i="23"/>
  <c r="J26" i="23"/>
  <c r="J33" i="23"/>
  <c r="G25" i="23"/>
  <c r="D46" i="23" s="1"/>
  <c r="J19" i="23"/>
  <c r="I25" i="23"/>
  <c r="J10" i="23"/>
  <c r="J39" i="23"/>
  <c r="J31" i="23"/>
  <c r="H38" i="23"/>
  <c r="J4" i="23"/>
  <c r="J17" i="23"/>
  <c r="J9" i="23"/>
  <c r="H9" i="23"/>
  <c r="H7" i="23"/>
  <c r="H6" i="23"/>
  <c r="H25" i="23" s="1"/>
  <c r="D47" i="23" s="1"/>
  <c r="J41" i="23" l="1"/>
  <c r="J42" i="23" s="1"/>
  <c r="E41" i="23"/>
  <c r="E42" i="23" s="1"/>
  <c r="G41" i="23"/>
  <c r="G42" i="23" s="1"/>
  <c r="D41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F26" i="23"/>
  <c r="D48" i="23" l="1"/>
  <c r="D49" i="23" s="1"/>
  <c r="F41" i="23"/>
  <c r="I27" i="23"/>
  <c r="C24" i="23" l="1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C9" i="23"/>
  <c r="C8" i="23"/>
  <c r="C7" i="23"/>
  <c r="C6" i="23"/>
  <c r="C5" i="23"/>
  <c r="C4" i="23"/>
  <c r="I26" i="23" l="1"/>
  <c r="F4" i="23"/>
  <c r="F20" i="23" l="1"/>
  <c r="F13" i="23"/>
  <c r="F12" i="23"/>
  <c r="F18" i="23"/>
  <c r="F7" i="23"/>
  <c r="F5" i="23"/>
  <c r="F11" i="23" l="1"/>
  <c r="F15" i="23"/>
  <c r="F14" i="23"/>
  <c r="F21" i="23"/>
  <c r="F22" i="23"/>
  <c r="F19" i="23"/>
  <c r="F24" i="23"/>
  <c r="F23" i="23"/>
  <c r="F8" i="23"/>
  <c r="F10" i="23"/>
  <c r="F16" i="23"/>
  <c r="F9" i="23"/>
  <c r="F17" i="23"/>
  <c r="H41" i="23"/>
  <c r="H42" i="23" s="1"/>
  <c r="I41" i="23"/>
  <c r="I42" i="23" s="1"/>
  <c r="J56" i="8"/>
  <c r="K56" i="8" s="1"/>
  <c r="J55" i="8"/>
  <c r="K55" i="8" s="1"/>
  <c r="J52" i="8"/>
  <c r="K52" i="8" s="1"/>
  <c r="J50" i="8"/>
  <c r="K50" i="8" s="1"/>
  <c r="J49" i="8"/>
  <c r="K49" i="8" s="1"/>
  <c r="J48" i="8"/>
  <c r="K48" i="8" s="1"/>
  <c r="J47" i="8"/>
  <c r="K47" i="8" s="1"/>
  <c r="J45" i="8"/>
  <c r="K45" i="8" s="1"/>
  <c r="J44" i="8"/>
  <c r="K44" i="8" s="1"/>
  <c r="J43" i="8"/>
  <c r="K43" i="8" s="1"/>
  <c r="J41" i="8"/>
  <c r="K41" i="8" s="1"/>
  <c r="J40" i="8"/>
  <c r="K40" i="8" s="1"/>
  <c r="J36" i="8"/>
  <c r="K36" i="8" s="1"/>
  <c r="J35" i="8"/>
  <c r="K35" i="8" s="1"/>
  <c r="J32" i="8"/>
  <c r="K32" i="8" s="1"/>
  <c r="J31" i="8"/>
  <c r="K31" i="8" s="1"/>
  <c r="J30" i="8"/>
  <c r="K30" i="8" s="1"/>
  <c r="J29" i="8"/>
  <c r="K29" i="8" s="1"/>
  <c r="K28" i="8"/>
  <c r="K34" i="8"/>
  <c r="K38" i="8"/>
  <c r="K39" i="8"/>
  <c r="K42" i="8"/>
  <c r="K46" i="8"/>
  <c r="K51" i="8"/>
  <c r="K54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J25" i="8"/>
  <c r="K25" i="8" s="1"/>
  <c r="J24" i="8"/>
  <c r="J26" i="8" l="1"/>
  <c r="K26" i="8" s="1"/>
  <c r="K24" i="8"/>
  <c r="J33" i="8"/>
  <c r="K33" i="8" s="1"/>
  <c r="J57" i="8"/>
  <c r="K57" i="8" s="1"/>
  <c r="J53" i="8"/>
  <c r="K53" i="8" s="1"/>
  <c r="J37" i="8"/>
  <c r="K37" i="8" s="1"/>
  <c r="D80" i="8"/>
  <c r="D81" i="8" s="1"/>
  <c r="D82" i="8" s="1"/>
  <c r="E80" i="8"/>
  <c r="E81" i="8" s="1"/>
  <c r="E82" i="8" s="1"/>
  <c r="J27" i="8" l="1"/>
  <c r="K27" i="8" s="1"/>
  <c r="K78" i="8"/>
  <c r="H80" i="8"/>
  <c r="H81" i="8" s="1"/>
  <c r="H82" i="8" s="1"/>
  <c r="F6" i="23" l="1"/>
  <c r="F25" i="23" s="1"/>
  <c r="F42" i="23" s="1"/>
  <c r="D25" i="23" l="1"/>
  <c r="D42" i="23" s="1"/>
  <c r="D45" i="23" l="1"/>
  <c r="D50" i="23" s="1"/>
</calcChain>
</file>

<file path=xl/sharedStrings.xml><?xml version="1.0" encoding="utf-8"?>
<sst xmlns="http://schemas.openxmlformats.org/spreadsheetml/2006/main" count="172" uniqueCount="145">
  <si>
    <t>(наименование стройки)</t>
  </si>
  <si>
    <t>монтажных работ</t>
  </si>
  <si>
    <t>оборудования</t>
  </si>
  <si>
    <t>прочих затрат</t>
  </si>
  <si>
    <t>№ п/п</t>
  </si>
  <si>
    <t>Обоснование</t>
  </si>
  <si>
    <t>всего</t>
  </si>
  <si>
    <t>[должность, подпись (инициалы, фамилия)]</t>
  </si>
  <si>
    <t>Генеральный план. Трансбордер. ГП1</t>
  </si>
  <si>
    <t>Выполнение работ по ликвидации объекта капитального строительства</t>
  </si>
  <si>
    <t>Демонтаж сетей и систем  инженерного обоспечения.</t>
  </si>
  <si>
    <t>Верхнее строение пути</t>
  </si>
  <si>
    <t>Восстановительные работы цеха №121/18. АС 3.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</si>
  <si>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</si>
  <si>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</si>
  <si>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</si>
  <si>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</si>
  <si>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</si>
  <si>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</si>
  <si>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</si>
  <si>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</si>
  <si>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</si>
  <si>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</si>
  <si>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</si>
  <si>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</si>
  <si>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</si>
  <si>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</si>
  <si>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</si>
  <si>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</si>
  <si>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</si>
  <si>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</si>
  <si>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</si>
  <si>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</si>
  <si>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</si>
  <si>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</si>
  <si>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</si>
  <si>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</si>
  <si>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</si>
  <si>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</si>
  <si>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</si>
  <si>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</si>
  <si>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</si>
  <si>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</si>
  <si>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</si>
  <si>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</si>
  <si>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</si>
  <si>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</si>
  <si>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</si>
  <si>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</si>
  <si>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</si>
  <si>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</si>
  <si>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</si>
  <si>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</si>
  <si>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</si>
  <si>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</si>
  <si>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</si>
  <si>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</si>
  <si>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</si>
  <si>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</si>
  <si>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</si>
  <si>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</si>
  <si>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</si>
  <si>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</si>
  <si>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</si>
  <si>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</si>
  <si>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</si>
  <si>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</si>
  <si>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</si>
  <si>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</si>
  <si>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</si>
  <si>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</si>
  <si>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</si>
  <si>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</si>
  <si>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</si>
  <si>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</si>
  <si>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</si>
  <si>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</si>
  <si>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</si>
  <si>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</si>
  <si>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</si>
  <si>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</si>
  <si>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</si>
  <si>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</si>
  <si>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</si>
  <si>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</si>
  <si>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</si>
  <si>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</si>
  <si>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</si>
  <si>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</si>
  <si>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</si>
  <si>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</si>
  <si>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</si>
  <si>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</si>
  <si>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Повышающий договорной коэффициент 1,05136042</t>
  </si>
  <si>
    <t>Итого "с повышающим договорным коэффициентом 1,05136042"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</si>
  <si>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</si>
  <si>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</si>
  <si>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</si>
  <si>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</si>
  <si>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Сумма контракта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</si>
  <si>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</si>
  <si>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</si>
  <si>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</si>
  <si>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</si>
  <si>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</si>
  <si>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</si>
  <si>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Составлен(а) в базисном (текущем) уровне цен II квартал 2023 года (01.01.2000)</t>
  </si>
  <si>
    <t>Сводный сметный расчет сметной стоимостью 548 004,00 тыс. руб.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</si>
  <si>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</si>
  <si>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</si>
  <si>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</si>
  <si>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№</t>
  </si>
  <si>
    <t>№ СМЕТЫ</t>
  </si>
  <si>
    <t>Наименование сметы</t>
  </si>
  <si>
    <t>СМР с материалами всего с ндс</t>
  </si>
  <si>
    <t>ИТОГО</t>
  </si>
  <si>
    <t>остаток</t>
  </si>
  <si>
    <t>Не выполняли</t>
  </si>
  <si>
    <t>Остаток к закрытию</t>
  </si>
  <si>
    <t>Обновленные сметы</t>
  </si>
  <si>
    <t>СС.Переустройство кабельной канализации связи</t>
  </si>
  <si>
    <t>Временный переезд ч.жд.п цех 417</t>
  </si>
  <si>
    <t>Временный водопровод 121</t>
  </si>
  <si>
    <t>Демонтаж ламп-121+75</t>
  </si>
  <si>
    <t>КС трансбордер</t>
  </si>
  <si>
    <t>Проектное ограждение.АС1</t>
  </si>
  <si>
    <t>Вырубка кустарников</t>
  </si>
  <si>
    <t>Удлинение подпорной стенки трансбордера (ПС-2)</t>
  </si>
  <si>
    <t>Отвод контактной сети</t>
  </si>
  <si>
    <t>Узел подпорной стены по коллектору</t>
  </si>
  <si>
    <t>Переустройство кабеля к кранам шихты под путями 32 34 36</t>
  </si>
  <si>
    <t>Смещение фундаментов под трансбордер</t>
  </si>
  <si>
    <t>Мазутопровод</t>
  </si>
  <si>
    <t>Временная теплосеть</t>
  </si>
  <si>
    <t>Итого доп работы</t>
  </si>
  <si>
    <t>Итого всего с доп работами</t>
  </si>
  <si>
    <t>Резинокорд возде 417</t>
  </si>
  <si>
    <t>Сумма договора</t>
  </si>
  <si>
    <t>Сумма не выполняемых работ</t>
  </si>
  <si>
    <t>Сумма дополнительных работ</t>
  </si>
  <si>
    <t xml:space="preserve">Новая сумма контракта с учетом доп работ </t>
  </si>
  <si>
    <t>Итого экономия по договору</t>
  </si>
  <si>
    <t>Всего закрыто на 24.06.2024</t>
  </si>
  <si>
    <t>Увеличение по корректировкам объёмов</t>
  </si>
  <si>
    <t>Новая сумма договора без допов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</si>
</sst>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70" formatCode="#,##0.000000000"/>
  </numFmts>
  <fonts count="28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20" fillId="0" borderId="0"/>
    <xf numFmtId="0" fontId="20" fillId="0" borderId="0"/>
    <xf numFmtId="43" fontId="21" fillId="0" borderId="0" applyFont="0" applyFill="0" applyBorder="0" applyAlignment="0" applyProtection="0"/>
    <xf numFmtId="0" fontId="22" fillId="0" borderId="0"/>
  </cellStyleXfs>
  <cellXfs count="113">
    <xf numFmtId="0" fontId="0" fillId="0" borderId="0" xfId="0"/>
    <xf numFmtId="0" fontId="3" fillId="0" borderId="0" xfId="1"/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wrapText="1"/>
    </xf>
    <xf numFmtId="0" fontId="4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vertical="top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left"/>
    </xf>
    <xf numFmtId="0" fontId="2" fillId="0" borderId="4" xfId="1" applyNumberFormat="1" applyFont="1" applyFill="1" applyBorder="1" applyAlignment="1" applyProtection="1">
      <alignment horizontal="center" vertical="top" wrapText="1"/>
    </xf>
    <xf numFmtId="1" fontId="2" fillId="0" borderId="4" xfId="1" applyNumberFormat="1" applyFont="1" applyFill="1" applyBorder="1" applyAlignment="1" applyProtection="1">
      <alignment horizontal="center" vertical="top" wrapText="1"/>
    </xf>
    <xf numFmtId="0" fontId="2" fillId="0" borderId="4" xfId="1" applyNumberFormat="1" applyFont="1" applyFill="1" applyBorder="1" applyAlignment="1" applyProtection="1">
      <alignment horizontal="left" vertical="top" wrapText="1"/>
    </xf>
    <xf numFmtId="4" fontId="2" fillId="0" borderId="4" xfId="1" applyNumberFormat="1" applyFont="1" applyFill="1" applyBorder="1" applyAlignment="1" applyProtection="1">
      <alignment horizontal="right" vertical="top" wrapText="1"/>
    </xf>
    <xf numFmtId="0" fontId="9" fillId="0" borderId="4" xfId="1" applyNumberFormat="1" applyFont="1" applyFill="1" applyBorder="1" applyAlignment="1" applyProtection="1"/>
    <xf numFmtId="4" fontId="9" fillId="0" borderId="4" xfId="1" applyNumberFormat="1" applyFont="1" applyFill="1" applyBorder="1" applyAlignment="1" applyProtection="1">
      <alignment horizontal="right" vertical="top" wrapText="1"/>
    </xf>
    <xf numFmtId="4" fontId="9" fillId="0" borderId="4" xfId="1" applyNumberFormat="1" applyFont="1" applyFill="1" applyBorder="1" applyAlignment="1" applyProtection="1">
      <alignment horizontal="right" vertical="top"/>
    </xf>
    <xf numFmtId="4" fontId="2" fillId="0" borderId="4" xfId="1" applyNumberFormat="1" applyFont="1" applyFill="1" applyBorder="1" applyAlignment="1" applyProtection="1">
      <alignment horizontal="right" vertical="top"/>
    </xf>
    <xf numFmtId="0" fontId="2" fillId="0" borderId="4" xfId="1" applyNumberFormat="1" applyFont="1" applyFill="1" applyBorder="1" applyAlignment="1" applyProtection="1">
      <alignment horizontal="right" vertical="top" wrapText="1"/>
    </xf>
    <xf numFmtId="0" fontId="2" fillId="0" borderId="0" xfId="1" applyNumberFormat="1" applyFont="1" applyFill="1" applyBorder="1" applyAlignment="1" applyProtection="1"/>
    <xf numFmtId="0" fontId="15" fillId="2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left" vertical="top"/>
    </xf>
    <xf numFmtId="0" fontId="16" fillId="0" borderId="4" xfId="1" applyNumberFormat="1" applyFont="1" applyFill="1" applyBorder="1" applyAlignment="1" applyProtection="1">
      <alignment horizontal="left" vertical="top" wrapText="1"/>
    </xf>
    <xf numFmtId="0" fontId="18" fillId="0" borderId="0" xfId="1" applyNumberFormat="1" applyFont="1" applyFill="1" applyBorder="1" applyAlignment="1" applyProtection="1"/>
    <xf numFmtId="0" fontId="19" fillId="0" borderId="0" xfId="1" applyFont="1" applyAlignment="1">
      <alignment horizontal="center" vertical="center"/>
    </xf>
    <xf numFmtId="0" fontId="19" fillId="0" borderId="0" xfId="1" applyFont="1"/>
    <xf numFmtId="4" fontId="19" fillId="0" borderId="0" xfId="1" applyNumberFormat="1" applyFont="1" applyAlignment="1">
      <alignment horizontal="center" vertical="center"/>
    </xf>
    <xf numFmtId="4" fontId="19" fillId="0" borderId="0" xfId="1" applyNumberFormat="1" applyFont="1"/>
    <xf numFmtId="0" fontId="16" fillId="0" borderId="0" xfId="1" applyNumberFormat="1" applyFont="1" applyFill="1" applyBorder="1" applyAlignment="1" applyProtection="1">
      <alignment horizontal="center" vertical="center"/>
    </xf>
    <xf numFmtId="3" fontId="15" fillId="2" borderId="4" xfId="1" applyNumberFormat="1" applyFont="1" applyFill="1" applyBorder="1" applyAlignment="1" applyProtection="1">
      <alignment horizontal="center" vertical="center" wrapText="1"/>
    </xf>
    <xf numFmtId="0" fontId="16" fillId="0" borderId="0" xfId="1" applyNumberFormat="1" applyFont="1" applyFill="1" applyBorder="1" applyAlignment="1" applyProtection="1"/>
    <xf numFmtId="170" fontId="13" fillId="0" borderId="8" xfId="1" applyNumberFormat="1" applyFont="1" applyFill="1" applyBorder="1" applyAlignment="1" applyProtection="1">
      <alignment horizontal="right" vertical="top" wrapText="1"/>
    </xf>
    <xf numFmtId="0" fontId="4" fillId="3" borderId="0" xfId="1" applyNumberFormat="1" applyFont="1" applyFill="1" applyBorder="1" applyAlignment="1" applyProtection="1">
      <alignment horizontal="center"/>
    </xf>
    <xf numFmtId="0" fontId="25" fillId="0" borderId="0" xfId="2" applyFont="1"/>
    <xf numFmtId="0" fontId="25" fillId="0" borderId="0" xfId="4" applyFont="1" applyAlignment="1">
      <alignment horizontal="center"/>
    </xf>
    <xf numFmtId="4" fontId="25" fillId="0" borderId="0" xfId="2" applyNumberFormat="1" applyFont="1"/>
    <xf numFmtId="0" fontId="25" fillId="0" borderId="0" xfId="2" applyFont="1" applyBorder="1"/>
    <xf numFmtId="0" fontId="26" fillId="0" borderId="0" xfId="2" applyFont="1" applyBorder="1" applyAlignment="1">
      <alignment horizontal="center" vertical="center"/>
    </xf>
    <xf numFmtId="4" fontId="26" fillId="0" borderId="0" xfId="2" applyNumberFormat="1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26" fillId="4" borderId="9" xfId="2" applyNumberFormat="1" applyFont="1" applyFill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0" fontId="25" fillId="4" borderId="4" xfId="2" applyFont="1" applyFill="1" applyBorder="1"/>
    <xf numFmtId="0" fontId="26" fillId="4" borderId="9" xfId="2" applyFont="1" applyFill="1" applyBorder="1" applyAlignment="1">
      <alignment horizontal="center" vertical="center"/>
    </xf>
    <xf numFmtId="0" fontId="25" fillId="4" borderId="9" xfId="2" applyFont="1" applyFill="1" applyBorder="1"/>
    <xf numFmtId="4" fontId="26" fillId="4" borderId="4" xfId="2" applyNumberFormat="1" applyFont="1" applyFill="1" applyBorder="1" applyAlignment="1">
      <alignment horizontal="center" vertical="center"/>
    </xf>
    <xf numFmtId="0" fontId="25" fillId="0" borderId="4" xfId="2" applyFont="1" applyFill="1" applyBorder="1" applyAlignment="1">
      <alignment horizontal="center" vertical="center"/>
    </xf>
    <xf numFmtId="0" fontId="26" fillId="0" borderId="4" xfId="2" applyFont="1" applyFill="1" applyBorder="1" applyAlignment="1">
      <alignment horizontal="center" vertical="center" wrapText="1"/>
    </xf>
    <xf numFmtId="0" fontId="26" fillId="0" borderId="4" xfId="2" applyFont="1" applyFill="1" applyBorder="1" applyAlignment="1">
      <alignment horizontal="center" vertical="center"/>
    </xf>
    <xf numFmtId="0" fontId="27" fillId="0" borderId="4" xfId="2" applyFont="1" applyFill="1" applyBorder="1" applyAlignment="1">
      <alignment horizontal="left" vertical="center" wrapText="1"/>
    </xf>
    <xf numFmtId="4" fontId="24" fillId="0" borderId="4" xfId="2" applyNumberFormat="1" applyFont="1" applyFill="1" applyBorder="1" applyAlignment="1">
      <alignment horizontal="center" vertical="center"/>
    </xf>
    <xf numFmtId="4" fontId="25" fillId="0" borderId="4" xfId="2" applyNumberFormat="1" applyFont="1" applyFill="1" applyBorder="1" applyAlignment="1">
      <alignment horizontal="center" vertical="center"/>
    </xf>
    <xf numFmtId="4" fontId="27" fillId="0" borderId="4" xfId="2" applyNumberFormat="1" applyFont="1" applyFill="1" applyBorder="1" applyAlignment="1">
      <alignment horizontal="center" vertical="center"/>
    </xf>
    <xf numFmtId="0" fontId="25" fillId="0" borderId="4" xfId="2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 applyProtection="1">
      <alignment horizontal="center" vertical="top"/>
    </xf>
    <xf numFmtId="0" fontId="4" fillId="0" borderId="1" xfId="1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right" vertical="top" wrapText="1"/>
    </xf>
    <xf numFmtId="49" fontId="4" fillId="0" borderId="0" xfId="1" applyNumberFormat="1" applyFont="1" applyFill="1" applyBorder="1" applyAlignment="1" applyProtection="1">
      <alignment horizontal="left" vertical="top" wrapText="1"/>
    </xf>
    <xf numFmtId="0" fontId="7" fillId="0" borderId="5" xfId="1" applyNumberFormat="1" applyFont="1" applyFill="1" applyBorder="1" applyAlignment="1" applyProtection="1">
      <alignment horizontal="right" vertical="top" wrapText="1"/>
    </xf>
    <xf numFmtId="0" fontId="7" fillId="0" borderId="6" xfId="1" applyNumberFormat="1" applyFont="1" applyFill="1" applyBorder="1" applyAlignment="1" applyProtection="1">
      <alignment horizontal="right" vertical="top" wrapText="1"/>
    </xf>
    <xf numFmtId="0" fontId="8" fillId="0" borderId="5" xfId="1" applyNumberFormat="1" applyFont="1" applyFill="1" applyBorder="1" applyAlignment="1" applyProtection="1">
      <alignment horizontal="left" vertical="center" wrapText="1"/>
    </xf>
    <xf numFmtId="0" fontId="8" fillId="0" borderId="2" xfId="1" applyNumberFormat="1" applyFont="1" applyFill="1" applyBorder="1" applyAlignment="1" applyProtection="1">
      <alignment horizontal="left" vertical="center" wrapText="1"/>
    </xf>
    <xf numFmtId="0" fontId="8" fillId="0" borderId="6" xfId="1" applyNumberFormat="1" applyFont="1" applyFill="1" applyBorder="1" applyAlignment="1" applyProtection="1">
      <alignment horizontal="left" vertical="center" wrapText="1"/>
    </xf>
    <xf numFmtId="0" fontId="9" fillId="0" borderId="5" xfId="1" applyNumberFormat="1" applyFont="1" applyFill="1" applyBorder="1" applyAlignment="1" applyProtection="1">
      <alignment horizontal="right" vertical="top" wrapText="1"/>
    </xf>
    <xf numFmtId="0" fontId="9" fillId="0" borderId="6" xfId="1" applyNumberFormat="1" applyFont="1" applyFill="1" applyBorder="1" applyAlignment="1" applyProtection="1">
      <alignment horizontal="right" vertical="top" wrapText="1"/>
    </xf>
    <xf numFmtId="0" fontId="2" fillId="0" borderId="5" xfId="1" applyNumberFormat="1" applyFont="1" applyFill="1" applyBorder="1" applyAlignment="1" applyProtection="1">
      <alignment horizontal="right" vertical="top" wrapText="1"/>
    </xf>
    <xf numFmtId="0" fontId="2" fillId="0" borderId="6" xfId="1" applyNumberFormat="1" applyFont="1" applyFill="1" applyBorder="1" applyAlignment="1" applyProtection="1">
      <alignment horizontal="right" vertical="top" wrapText="1"/>
    </xf>
    <xf numFmtId="0" fontId="7" fillId="0" borderId="5" xfId="1" applyNumberFormat="1" applyFont="1" applyFill="1" applyBorder="1" applyAlignment="1" applyProtection="1">
      <alignment horizontal="left" vertical="top" wrapText="1"/>
    </xf>
    <xf numFmtId="0" fontId="7" fillId="0" borderId="6" xfId="1" applyNumberFormat="1" applyFont="1" applyFill="1" applyBorder="1" applyAlignment="1" applyProtection="1">
      <alignment horizontal="left" vertical="top" wrapText="1"/>
    </xf>
    <xf numFmtId="0" fontId="14" fillId="0" borderId="5" xfId="1" applyNumberFormat="1" applyFont="1" applyFill="1" applyBorder="1" applyAlignment="1" applyProtection="1">
      <alignment horizontal="left" vertical="center" wrapText="1"/>
    </xf>
    <xf numFmtId="0" fontId="15" fillId="0" borderId="5" xfId="1" applyNumberFormat="1" applyFont="1" applyFill="1" applyBorder="1" applyAlignment="1" applyProtection="1">
      <alignment horizontal="right" vertical="top" wrapText="1"/>
    </xf>
    <xf numFmtId="0" fontId="15" fillId="0" borderId="5" xfId="1" applyNumberFormat="1" applyFont="1" applyFill="1" applyBorder="1" applyAlignment="1" applyProtection="1">
      <alignment horizontal="left" vertical="center" wrapText="1"/>
    </xf>
    <xf numFmtId="0" fontId="15" fillId="0" borderId="2" xfId="1" applyNumberFormat="1" applyFont="1" applyFill="1" applyBorder="1" applyAlignment="1" applyProtection="1">
      <alignment horizontal="left" vertical="center" wrapText="1"/>
    </xf>
    <xf numFmtId="0" fontId="15" fillId="0" borderId="6" xfId="1" applyNumberFormat="1" applyFont="1" applyFill="1" applyBorder="1" applyAlignment="1" applyProtection="1">
      <alignment horizontal="left" vertical="center" wrapText="1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12" fillId="0" borderId="2" xfId="1" applyNumberFormat="1" applyFont="1" applyFill="1" applyBorder="1" applyAlignment="1" applyProtection="1">
      <alignment horizontal="left" vertical="center" wrapText="1"/>
    </xf>
    <xf numFmtId="0" fontId="12" fillId="0" borderId="6" xfId="1" applyNumberFormat="1" applyFont="1" applyFill="1" applyBorder="1" applyAlignment="1" applyProtection="1">
      <alignment horizontal="left" vertical="center" wrapText="1"/>
    </xf>
    <xf numFmtId="0" fontId="2" fillId="0" borderId="7" xfId="1" applyNumberFormat="1" applyFont="1" applyFill="1" applyBorder="1" applyAlignment="1" applyProtection="1">
      <alignment horizontal="center" vertical="center" wrapText="1"/>
    </xf>
    <xf numFmtId="0" fontId="2" fillId="0" borderId="9" xfId="1" applyNumberFormat="1" applyFont="1" applyFill="1" applyBorder="1" applyAlignment="1" applyProtection="1">
      <alignment horizontal="center" vertical="center" wrapText="1"/>
    </xf>
    <xf numFmtId="0" fontId="17" fillId="3" borderId="0" xfId="1" applyNumberFormat="1" applyFont="1" applyFill="1" applyBorder="1" applyAlignment="1" applyProtection="1">
      <alignment wrapText="1"/>
    </xf>
    <xf numFmtId="0" fontId="4" fillId="3" borderId="0" xfId="1" applyNumberFormat="1" applyFont="1" applyFill="1" applyBorder="1" applyAlignment="1" applyProtection="1">
      <alignment wrapText="1"/>
    </xf>
    <xf numFmtId="0" fontId="2" fillId="0" borderId="8" xfId="1" applyNumberFormat="1" applyFont="1" applyFill="1" applyBorder="1" applyAlignment="1" applyProtection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center" wrapText="1"/>
    </xf>
    <xf numFmtId="0" fontId="17" fillId="0" borderId="0" xfId="1" applyNumberFormat="1" applyFont="1" applyFill="1" applyBorder="1" applyAlignment="1" applyProtection="1">
      <alignment horizontal="center" wrapText="1"/>
    </xf>
    <xf numFmtId="0" fontId="4" fillId="0" borderId="0" xfId="1" applyNumberFormat="1" applyFont="1" applyFill="1" applyBorder="1" applyAlignment="1" applyProtection="1">
      <alignment horizontal="center" wrapText="1"/>
    </xf>
    <xf numFmtId="0" fontId="4" fillId="0" borderId="1" xfId="1" applyNumberFormat="1" applyFont="1" applyFill="1" applyBorder="1" applyAlignment="1" applyProtection="1">
      <alignment horizontal="left" wrapText="1"/>
    </xf>
    <xf numFmtId="0" fontId="5" fillId="0" borderId="3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10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/>
    </xf>
    <xf numFmtId="0" fontId="24" fillId="0" borderId="0" xfId="3" applyFont="1" applyAlignment="1">
      <alignment horizontal="center" vertical="center"/>
    </xf>
    <xf numFmtId="0" fontId="26" fillId="0" borderId="10" xfId="2" applyFont="1" applyBorder="1" applyAlignment="1">
      <alignment vertical="center"/>
    </xf>
    <xf numFmtId="4" fontId="26" fillId="0" borderId="11" xfId="2" applyNumberFormat="1" applyFont="1" applyBorder="1" applyAlignment="1">
      <alignment horizontal="center" vertical="center"/>
    </xf>
    <xf numFmtId="0" fontId="26" fillId="0" borderId="12" xfId="2" applyFont="1" applyBorder="1" applyAlignment="1">
      <alignment vertical="center"/>
    </xf>
    <xf numFmtId="4" fontId="26" fillId="0" borderId="13" xfId="2" applyNumberFormat="1" applyFont="1" applyBorder="1" applyAlignment="1">
      <alignment horizontal="center" vertical="center"/>
    </xf>
    <xf numFmtId="0" fontId="26" fillId="2" borderId="12" xfId="2" applyFont="1" applyFill="1" applyBorder="1" applyAlignment="1">
      <alignment vertical="center"/>
    </xf>
    <xf numFmtId="4" fontId="26" fillId="2" borderId="13" xfId="2" applyNumberFormat="1" applyFont="1" applyFill="1" applyBorder="1" applyAlignment="1">
      <alignment horizontal="center" vertical="center"/>
    </xf>
    <xf numFmtId="0" fontId="26" fillId="2" borderId="14" xfId="2" applyFont="1" applyFill="1" applyBorder="1" applyAlignment="1">
      <alignment vertical="center"/>
    </xf>
    <xf numFmtId="4" fontId="26" fillId="2" borderId="15" xfId="2" applyNumberFormat="1" applyFont="1" applyFill="1" applyBorder="1" applyAlignment="1">
      <alignment horizontal="center" vertical="center"/>
    </xf>
    <xf numFmtId="0" fontId="26" fillId="5" borderId="4" xfId="2" applyFont="1" applyFill="1" applyBorder="1" applyAlignment="1">
      <alignment horizontal="center" vertical="center"/>
    </xf>
    <xf numFmtId="0" fontId="27" fillId="5" borderId="4" xfId="2" applyFont="1" applyFill="1" applyBorder="1" applyAlignment="1">
      <alignment horizontal="left" vertical="center" wrapText="1"/>
    </xf>
    <xf numFmtId="4" fontId="24" fillId="5" borderId="4" xfId="2" applyNumberFormat="1" applyFont="1" applyFill="1" applyBorder="1" applyAlignment="1">
      <alignment horizontal="center" vertical="center"/>
    </xf>
    <xf numFmtId="4" fontId="25" fillId="5" borderId="4" xfId="2" applyNumberFormat="1" applyFont="1" applyFill="1" applyBorder="1" applyAlignment="1">
      <alignment horizontal="center" vertical="center"/>
    </xf>
    <xf numFmtId="4" fontId="27" fillId="5" borderId="4" xfId="2" applyNumberFormat="1" applyFont="1" applyFill="1" applyBorder="1" applyAlignment="1">
      <alignment horizontal="center" vertical="center"/>
    </xf>
    <xf numFmtId="0" fontId="26" fillId="6" borderId="4" xfId="2" applyFont="1" applyFill="1" applyBorder="1" applyAlignment="1">
      <alignment horizontal="center" vertical="center"/>
    </xf>
    <xf numFmtId="0" fontId="27" fillId="6" borderId="4" xfId="2" applyFont="1" applyFill="1" applyBorder="1" applyAlignment="1">
      <alignment horizontal="left" vertical="center" wrapText="1"/>
    </xf>
    <xf numFmtId="4" fontId="24" fillId="6" borderId="4" xfId="2" applyNumberFormat="1" applyFont="1" applyFill="1" applyBorder="1" applyAlignment="1">
      <alignment horizontal="center" vertical="center"/>
    </xf>
    <xf numFmtId="4" fontId="25" fillId="6" borderId="4" xfId="2" applyNumberFormat="1" applyFont="1" applyFill="1" applyBorder="1" applyAlignment="1">
      <alignment horizontal="center" vertical="center"/>
    </xf>
    <xf numFmtId="4" fontId="27" fillId="6" borderId="4" xfId="2" applyNumberFormat="1" applyFont="1" applyFill="1" applyBorder="1" applyAlignment="1">
      <alignment horizontal="center" vertical="center"/>
    </xf>
  </cellXfs>
  <cellStyles count="7">
    <cellStyle name="Обычный" xfId="0" builtinId="0"/>
    <cellStyle name="Обычный 2" xfId="1"/>
    <cellStyle name="Обычный 2 2" xfId="3"/>
    <cellStyle name="Обычный 3" xfId="2"/>
    <cellStyle name="Обычный 3 2" xfId="4"/>
    <cellStyle name="Обычный 6" xfId="6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FF0000"/>
    <pageSetUpPr fitToPage="1"/>
  </sheetPr>
  <dimension ref="A1:K92"/>
  <sheetViews>
    <sheetView view="pageBreakPreview" topLeftCell="A30" zoomScaleNormal="110" zoomScaleSheetLayoutView="100" workbookViewId="0">
      <selection activeCell="H44" sqref="H44"/>
    </sheetView>
  </sheetViews>
  <sheetFormatPr defaultColWidth="9.109375" defaultRowHeight="11.25" customHeight="1" x14ac:dyDescent="0.2"/>
  <cols>
    <col min="1" max="1" width="6.6640625" style="20" customWidth="1"/>
    <col min="2" max="2" width="20.109375" style="20" customWidth="1"/>
    <col min="3" max="3" width="32.6640625" style="20" customWidth="1"/>
    <col min="4" max="4" width="16" style="20" customWidth="1"/>
    <col min="5" max="5" width="13.44140625" style="20" customWidth="1"/>
    <col min="6" max="6" width="14.6640625" style="20" customWidth="1"/>
    <col min="7" max="8" width="13.44140625" style="20" customWidth="1"/>
    <col min="9" max="9" width="12.5546875" style="20" customWidth="1"/>
    <col min="10" max="10" width="14.5546875" style="30" customWidth="1"/>
    <col min="11" max="11" width="10.88671875" style="32" customWidth="1"/>
    <col min="12" max="16384" width="9.109375" style="20"/>
  </cols>
  <sheetData>
    <row r="1" spans="1:11" s="1" customFormat="1" ht="14.4" x14ac:dyDescent="0.3">
      <c r="H1" s="2" t="s">
        <v>13</v>
      </c>
      <c r="J1" s="26"/>
      <c r="K1" s="27"/>
    </row>
    <row r="2" spans="1:11" s="1" customFormat="1" ht="14.4" x14ac:dyDescent="0.3">
      <c r="A2" s="3"/>
      <c r="B2" s="3"/>
      <c r="C2" s="3"/>
      <c r="D2" s="3"/>
      <c r="E2" s="3"/>
      <c r="F2" s="3"/>
      <c r="G2" s="3"/>
      <c r="H2" s="2" t="s">
        <v>14</v>
      </c>
      <c r="J2" s="26"/>
      <c r="K2" s="27"/>
    </row>
    <row r="3" spans="1:11" s="1" customFormat="1" ht="14.4" x14ac:dyDescent="0.3">
      <c r="A3" s="3"/>
      <c r="B3" s="3"/>
      <c r="C3" s="3"/>
      <c r="D3" s="3"/>
      <c r="E3" s="3"/>
      <c r="F3" s="3"/>
      <c r="G3" s="3"/>
      <c r="H3" s="2"/>
      <c r="J3" s="26"/>
      <c r="K3" s="27"/>
    </row>
    <row r="4" spans="1:11" s="1" customFormat="1" ht="14.4" x14ac:dyDescent="0.3">
      <c r="A4" s="3"/>
      <c r="B4" s="3" t="s">
        <v>15</v>
      </c>
      <c r="C4" s="89" t="s">
        <v>110</v>
      </c>
      <c r="D4" s="89"/>
      <c r="E4" s="89"/>
      <c r="F4" s="89"/>
      <c r="G4" s="89"/>
      <c r="H4" s="3"/>
      <c r="J4" s="26"/>
      <c r="K4" s="27"/>
    </row>
    <row r="5" spans="1:11" s="1" customFormat="1" ht="10.5" customHeight="1" x14ac:dyDescent="0.3">
      <c r="A5" s="3"/>
      <c r="B5" s="3"/>
      <c r="C5" s="90" t="s">
        <v>16</v>
      </c>
      <c r="D5" s="90"/>
      <c r="E5" s="90"/>
      <c r="F5" s="90"/>
      <c r="G5" s="90"/>
      <c r="H5" s="3"/>
      <c r="J5" s="26"/>
      <c r="K5" s="27"/>
    </row>
    <row r="6" spans="1:11" s="1" customFormat="1" ht="21" customHeight="1" x14ac:dyDescent="0.3">
      <c r="A6" s="3"/>
      <c r="B6" s="3" t="s">
        <v>17</v>
      </c>
      <c r="C6" s="5"/>
      <c r="D6" s="5"/>
      <c r="E6" s="5"/>
      <c r="F6" s="5"/>
      <c r="G6" s="5"/>
      <c r="H6" s="3"/>
      <c r="J6" s="26"/>
      <c r="K6" s="27"/>
    </row>
    <row r="7" spans="1:11" s="1" customFormat="1" ht="17.25" customHeight="1" x14ac:dyDescent="0.3">
      <c r="A7" s="3"/>
      <c r="B7" s="3"/>
      <c r="C7" s="5"/>
      <c r="D7" s="5"/>
      <c r="E7" s="5"/>
      <c r="F7" s="5"/>
      <c r="G7" s="5"/>
      <c r="H7" s="3"/>
      <c r="J7" s="26"/>
      <c r="K7" s="27"/>
    </row>
    <row r="8" spans="1:11" s="1" customFormat="1" ht="17.25" customHeight="1" x14ac:dyDescent="0.3">
      <c r="A8" s="3"/>
      <c r="B8" s="25" t="s">
        <v>107</v>
      </c>
      <c r="C8" s="34"/>
      <c r="D8" s="5"/>
      <c r="E8" s="5"/>
      <c r="F8" s="5"/>
      <c r="G8" s="5"/>
      <c r="H8" s="3"/>
      <c r="J8" s="26"/>
      <c r="K8" s="27"/>
    </row>
    <row r="9" spans="1:11" s="1" customFormat="1" ht="17.25" hidden="1" customHeight="1" x14ac:dyDescent="0.3">
      <c r="A9" s="3"/>
      <c r="B9" s="3"/>
      <c r="C9" s="91"/>
      <c r="D9" s="91"/>
      <c r="E9" s="91"/>
      <c r="F9" s="91"/>
      <c r="G9" s="91"/>
      <c r="H9" s="3"/>
      <c r="J9" s="26"/>
      <c r="K9" s="27"/>
    </row>
    <row r="10" spans="1:11" s="1" customFormat="1" ht="11.25" hidden="1" customHeight="1" x14ac:dyDescent="0.3">
      <c r="A10" s="6"/>
      <c r="B10" s="6"/>
      <c r="C10" s="90" t="s">
        <v>18</v>
      </c>
      <c r="D10" s="90"/>
      <c r="E10" s="90"/>
      <c r="F10" s="90"/>
      <c r="G10" s="90"/>
      <c r="H10" s="6"/>
      <c r="J10" s="26"/>
      <c r="K10" s="27"/>
    </row>
    <row r="11" spans="1:11" s="1" customFormat="1" ht="11.25" customHeight="1" x14ac:dyDescent="0.3">
      <c r="A11" s="6"/>
      <c r="B11" s="6"/>
      <c r="C11" s="5"/>
      <c r="D11" s="5"/>
      <c r="E11" s="5"/>
      <c r="F11" s="5"/>
      <c r="G11" s="5"/>
      <c r="H11" s="6"/>
      <c r="J11" s="26"/>
      <c r="K11" s="27"/>
    </row>
    <row r="12" spans="1:11" s="1" customFormat="1" ht="17.399999999999999" x14ac:dyDescent="0.3">
      <c r="A12" s="6"/>
      <c r="B12" s="92" t="s">
        <v>19</v>
      </c>
      <c r="C12" s="93"/>
      <c r="D12" s="93"/>
      <c r="E12" s="93"/>
      <c r="F12" s="93"/>
      <c r="G12" s="93"/>
      <c r="H12" s="6"/>
      <c r="J12" s="26"/>
      <c r="K12" s="27"/>
    </row>
    <row r="13" spans="1:11" s="1" customFormat="1" ht="11.25" customHeight="1" x14ac:dyDescent="0.3">
      <c r="A13" s="6"/>
      <c r="B13" s="6"/>
      <c r="C13" s="5"/>
      <c r="D13" s="5"/>
      <c r="E13" s="5"/>
      <c r="F13" s="5"/>
      <c r="G13" s="5"/>
      <c r="H13" s="6"/>
      <c r="J13" s="26"/>
      <c r="K13" s="27"/>
    </row>
    <row r="14" spans="1:11" s="1" customFormat="1" ht="23.25" customHeight="1" x14ac:dyDescent="0.3">
      <c r="A14" s="4"/>
      <c r="B14" s="87" t="s">
        <v>20</v>
      </c>
      <c r="C14" s="88"/>
      <c r="D14" s="88"/>
      <c r="E14" s="88"/>
      <c r="F14" s="88"/>
      <c r="G14" s="88"/>
      <c r="H14" s="4"/>
      <c r="J14" s="26"/>
      <c r="K14" s="27"/>
    </row>
    <row r="15" spans="1:11" s="1" customFormat="1" ht="13.5" customHeight="1" x14ac:dyDescent="0.3">
      <c r="A15" s="7"/>
      <c r="B15" s="56" t="s">
        <v>0</v>
      </c>
      <c r="C15" s="56"/>
      <c r="D15" s="56"/>
      <c r="E15" s="56"/>
      <c r="F15" s="56"/>
      <c r="G15" s="56"/>
      <c r="H15" s="7"/>
      <c r="J15" s="26"/>
      <c r="K15" s="27"/>
    </row>
    <row r="16" spans="1:11" s="1" customFormat="1" ht="9.75" customHeight="1" x14ac:dyDescent="0.3">
      <c r="A16" s="3"/>
      <c r="B16" s="3"/>
      <c r="C16" s="3"/>
      <c r="D16" s="8"/>
      <c r="E16" s="8"/>
      <c r="F16" s="8"/>
      <c r="G16" s="9"/>
      <c r="H16" s="9"/>
      <c r="J16" s="26"/>
      <c r="K16" s="27"/>
    </row>
    <row r="17" spans="1:11" s="1" customFormat="1" ht="14.4" x14ac:dyDescent="0.3">
      <c r="A17" s="10"/>
      <c r="B17" s="81" t="s">
        <v>106</v>
      </c>
      <c r="C17" s="82"/>
      <c r="D17" s="82"/>
      <c r="E17" s="82"/>
      <c r="F17" s="82"/>
      <c r="G17" s="82"/>
      <c r="H17" s="82"/>
      <c r="J17" s="26"/>
      <c r="K17" s="27"/>
    </row>
    <row r="18" spans="1:11" s="1" customFormat="1" ht="9.75" customHeight="1" x14ac:dyDescent="0.3">
      <c r="A18" s="3"/>
      <c r="B18" s="3"/>
      <c r="C18" s="3"/>
      <c r="D18" s="5"/>
      <c r="E18" s="5"/>
      <c r="F18" s="5"/>
      <c r="G18" s="5"/>
      <c r="H18" s="5"/>
      <c r="J18" s="26"/>
      <c r="K18" s="27"/>
    </row>
    <row r="19" spans="1:11" s="1" customFormat="1" ht="16.5" customHeight="1" x14ac:dyDescent="0.3">
      <c r="A19" s="79" t="s">
        <v>4</v>
      </c>
      <c r="B19" s="79" t="s">
        <v>5</v>
      </c>
      <c r="C19" s="79" t="s">
        <v>21</v>
      </c>
      <c r="D19" s="84" t="s">
        <v>22</v>
      </c>
      <c r="E19" s="85"/>
      <c r="F19" s="85"/>
      <c r="G19" s="85"/>
      <c r="H19" s="86"/>
      <c r="J19" s="26"/>
      <c r="K19" s="27"/>
    </row>
    <row r="20" spans="1:11" s="1" customFormat="1" ht="45.75" customHeight="1" x14ac:dyDescent="0.3">
      <c r="A20" s="83"/>
      <c r="B20" s="83"/>
      <c r="C20" s="83"/>
      <c r="D20" s="79" t="s">
        <v>23</v>
      </c>
      <c r="E20" s="79" t="s">
        <v>1</v>
      </c>
      <c r="F20" s="79" t="s">
        <v>2</v>
      </c>
      <c r="G20" s="79" t="s">
        <v>3</v>
      </c>
      <c r="H20" s="79" t="s">
        <v>6</v>
      </c>
      <c r="J20" s="26"/>
      <c r="K20" s="27"/>
    </row>
    <row r="21" spans="1:11" s="1" customFormat="1" ht="24.75" customHeight="1" x14ac:dyDescent="0.3">
      <c r="A21" s="80"/>
      <c r="B21" s="80"/>
      <c r="C21" s="80"/>
      <c r="D21" s="80"/>
      <c r="E21" s="80"/>
      <c r="F21" s="80"/>
      <c r="G21" s="80"/>
      <c r="H21" s="80"/>
      <c r="J21" s="26"/>
      <c r="K21" s="27"/>
    </row>
    <row r="22" spans="1:11" s="1" customFormat="1" ht="14.4" x14ac:dyDescent="0.3">
      <c r="A22" s="11">
        <v>1</v>
      </c>
      <c r="B22" s="11">
        <v>2</v>
      </c>
      <c r="C22" s="11">
        <v>3</v>
      </c>
      <c r="D22" s="11">
        <v>4</v>
      </c>
      <c r="E22" s="11">
        <v>5</v>
      </c>
      <c r="F22" s="11">
        <v>6</v>
      </c>
      <c r="G22" s="11">
        <v>7</v>
      </c>
      <c r="H22" s="11">
        <v>8</v>
      </c>
      <c r="J22" s="26"/>
      <c r="K22" s="27"/>
    </row>
    <row r="23" spans="1:11" s="1" customFormat="1" ht="14.4" x14ac:dyDescent="0.3">
      <c r="A23" s="62" t="s">
        <v>24</v>
      </c>
      <c r="B23" s="63"/>
      <c r="C23" s="63"/>
      <c r="D23" s="63"/>
      <c r="E23" s="63"/>
      <c r="F23" s="63"/>
      <c r="G23" s="63"/>
      <c r="H23" s="64"/>
      <c r="J23" s="26"/>
      <c r="K23" s="27"/>
    </row>
    <row r="24" spans="1:11" s="1" customFormat="1" ht="30.6" x14ac:dyDescent="0.3">
      <c r="A24" s="12">
        <v>1</v>
      </c>
      <c r="B24" s="13" t="s">
        <v>25</v>
      </c>
      <c r="C24" s="13" t="s">
        <v>26</v>
      </c>
      <c r="D24" s="14">
        <v>48841.21</v>
      </c>
      <c r="E24" s="14"/>
      <c r="F24" s="14"/>
      <c r="G24" s="14"/>
      <c r="H24" s="14">
        <v>48841.21</v>
      </c>
      <c r="J24" s="28" t="e">
        <f>#REF!/1000</f>
        <v>#REF!</v>
      </c>
      <c r="K24" s="29" t="e">
        <f t="shared" ref="K24:K55" si="0">H24-J24</f>
        <v>#REF!</v>
      </c>
    </row>
    <row r="25" spans="1:11" s="1" customFormat="1" ht="20.399999999999999" x14ac:dyDescent="0.3">
      <c r="A25" s="12">
        <v>2</v>
      </c>
      <c r="B25" s="13" t="s">
        <v>27</v>
      </c>
      <c r="C25" s="24" t="s">
        <v>9</v>
      </c>
      <c r="D25" s="14">
        <v>40054.720000000001</v>
      </c>
      <c r="E25" s="14"/>
      <c r="F25" s="14"/>
      <c r="G25" s="14"/>
      <c r="H25" s="14">
        <v>40054.720000000001</v>
      </c>
      <c r="J25" s="28" t="e">
        <f>#REF!/1000</f>
        <v>#REF!</v>
      </c>
      <c r="K25" s="29" t="e">
        <f t="shared" si="0"/>
        <v>#REF!</v>
      </c>
    </row>
    <row r="26" spans="1:11" s="1" customFormat="1" ht="20.399999999999999" x14ac:dyDescent="0.3">
      <c r="A26" s="12">
        <v>3</v>
      </c>
      <c r="B26" s="13" t="s">
        <v>28</v>
      </c>
      <c r="C26" s="24" t="s">
        <v>10</v>
      </c>
      <c r="D26" s="14">
        <v>1173.58</v>
      </c>
      <c r="E26" s="14">
        <v>4.3899999999999997</v>
      </c>
      <c r="F26" s="14"/>
      <c r="G26" s="14"/>
      <c r="H26" s="14">
        <v>1177.97</v>
      </c>
      <c r="J26" s="28" t="e">
        <f>#REF!/1000</f>
        <v>#REF!</v>
      </c>
      <c r="K26" s="29" t="e">
        <f t="shared" si="0"/>
        <v>#REF!</v>
      </c>
    </row>
    <row r="27" spans="1:11" s="1" customFormat="1" ht="14.4" x14ac:dyDescent="0.3">
      <c r="A27" s="15"/>
      <c r="B27" s="65" t="s">
        <v>29</v>
      </c>
      <c r="C27" s="66"/>
      <c r="D27" s="16">
        <v>90069.51</v>
      </c>
      <c r="E27" s="16">
        <v>4.3899999999999997</v>
      </c>
      <c r="F27" s="17"/>
      <c r="G27" s="17"/>
      <c r="H27" s="17">
        <v>90073.9</v>
      </c>
      <c r="J27" s="28" t="e">
        <f>SUM(J24:J26)</f>
        <v>#REF!</v>
      </c>
      <c r="K27" s="29" t="e">
        <f t="shared" si="0"/>
        <v>#REF!</v>
      </c>
    </row>
    <row r="28" spans="1:11" s="1" customFormat="1" ht="14.4" x14ac:dyDescent="0.3">
      <c r="A28" s="62" t="s">
        <v>30</v>
      </c>
      <c r="B28" s="63"/>
      <c r="C28" s="63"/>
      <c r="D28" s="63"/>
      <c r="E28" s="63"/>
      <c r="F28" s="63"/>
      <c r="G28" s="63"/>
      <c r="H28" s="64"/>
      <c r="J28" s="28"/>
      <c r="K28" s="29">
        <f t="shared" si="0"/>
        <v>0</v>
      </c>
    </row>
    <row r="29" spans="1:11" s="1" customFormat="1" ht="14.4" x14ac:dyDescent="0.3">
      <c r="A29" s="12">
        <v>4</v>
      </c>
      <c r="B29" s="13" t="s">
        <v>31</v>
      </c>
      <c r="C29" s="24" t="s">
        <v>11</v>
      </c>
      <c r="D29" s="14">
        <v>161452.93</v>
      </c>
      <c r="E29" s="14"/>
      <c r="F29" s="14"/>
      <c r="G29" s="14"/>
      <c r="H29" s="14">
        <v>161452.93</v>
      </c>
      <c r="J29" s="28" t="e">
        <f>#REF!/1000</f>
        <v>#REF!</v>
      </c>
      <c r="K29" s="29" t="e">
        <f t="shared" si="0"/>
        <v>#REF!</v>
      </c>
    </row>
    <row r="30" spans="1:11" s="1" customFormat="1" ht="20.399999999999999" x14ac:dyDescent="0.3">
      <c r="A30" s="12">
        <v>5</v>
      </c>
      <c r="B30" s="13" t="s">
        <v>32</v>
      </c>
      <c r="C30" s="24" t="s">
        <v>12</v>
      </c>
      <c r="D30" s="14">
        <v>4505.95</v>
      </c>
      <c r="E30" s="14"/>
      <c r="F30" s="14"/>
      <c r="G30" s="14"/>
      <c r="H30" s="14">
        <v>4505.95</v>
      </c>
      <c r="J30" s="28" t="e">
        <f>#REF!/1000</f>
        <v>#REF!</v>
      </c>
      <c r="K30" s="29" t="e">
        <f t="shared" si="0"/>
        <v>#REF!</v>
      </c>
    </row>
    <row r="31" spans="1:11" s="1" customFormat="1" ht="20.399999999999999" x14ac:dyDescent="0.3">
      <c r="A31" s="12">
        <v>6</v>
      </c>
      <c r="B31" s="13" t="s">
        <v>33</v>
      </c>
      <c r="C31" s="13" t="s">
        <v>34</v>
      </c>
      <c r="D31" s="14">
        <v>10526.92</v>
      </c>
      <c r="E31" s="14"/>
      <c r="F31" s="14"/>
      <c r="G31" s="14"/>
      <c r="H31" s="14">
        <v>10526.92</v>
      </c>
      <c r="J31" s="28" t="e">
        <f>#REF!/1000</f>
        <v>#REF!</v>
      </c>
      <c r="K31" s="29" t="e">
        <f t="shared" si="0"/>
        <v>#REF!</v>
      </c>
    </row>
    <row r="32" spans="1:11" s="1" customFormat="1" ht="20.399999999999999" x14ac:dyDescent="0.3">
      <c r="A32" s="12">
        <v>7</v>
      </c>
      <c r="B32" s="13" t="s">
        <v>35</v>
      </c>
      <c r="C32" s="13" t="s">
        <v>36</v>
      </c>
      <c r="D32" s="14">
        <v>1615.22</v>
      </c>
      <c r="E32" s="14"/>
      <c r="F32" s="14"/>
      <c r="G32" s="14"/>
      <c r="H32" s="14">
        <v>1615.22</v>
      </c>
      <c r="J32" s="28" t="e">
        <f>#REF!/1000</f>
        <v>#REF!</v>
      </c>
      <c r="K32" s="29" t="e">
        <f t="shared" si="0"/>
        <v>#REF!</v>
      </c>
    </row>
    <row r="33" spans="1:11" s="1" customFormat="1" ht="14.4" x14ac:dyDescent="0.3">
      <c r="A33" s="15"/>
      <c r="B33" s="65" t="s">
        <v>37</v>
      </c>
      <c r="C33" s="66"/>
      <c r="D33" s="16">
        <v>178101.02</v>
      </c>
      <c r="E33" s="16"/>
      <c r="F33" s="17"/>
      <c r="G33" s="17"/>
      <c r="H33" s="17">
        <v>178101.02</v>
      </c>
      <c r="J33" s="28" t="e">
        <f>SUM(J29:J32)</f>
        <v>#REF!</v>
      </c>
      <c r="K33" s="29" t="e">
        <f t="shared" si="0"/>
        <v>#REF!</v>
      </c>
    </row>
    <row r="34" spans="1:11" s="1" customFormat="1" ht="14.4" x14ac:dyDescent="0.3">
      <c r="A34" s="62" t="s">
        <v>38</v>
      </c>
      <c r="B34" s="63"/>
      <c r="C34" s="63"/>
      <c r="D34" s="63"/>
      <c r="E34" s="63"/>
      <c r="F34" s="63"/>
      <c r="G34" s="63"/>
      <c r="H34" s="64"/>
      <c r="J34" s="28"/>
      <c r="K34" s="29">
        <f t="shared" si="0"/>
        <v>0</v>
      </c>
    </row>
    <row r="35" spans="1:11" s="1" customFormat="1" ht="14.4" x14ac:dyDescent="0.3">
      <c r="A35" s="12">
        <v>8</v>
      </c>
      <c r="B35" s="13" t="s">
        <v>39</v>
      </c>
      <c r="C35" s="13" t="s">
        <v>40</v>
      </c>
      <c r="D35" s="14">
        <v>0.46</v>
      </c>
      <c r="E35" s="14">
        <v>474.57</v>
      </c>
      <c r="F35" s="14"/>
      <c r="G35" s="14"/>
      <c r="H35" s="14">
        <v>475.03</v>
      </c>
      <c r="J35" s="28" t="e">
        <f>#REF!/1000</f>
        <v>#REF!</v>
      </c>
      <c r="K35" s="29" t="e">
        <f t="shared" si="0"/>
        <v>#REF!</v>
      </c>
    </row>
    <row r="36" spans="1:11" s="1" customFormat="1" ht="14.4" x14ac:dyDescent="0.3">
      <c r="A36" s="12">
        <v>9</v>
      </c>
      <c r="B36" s="13" t="s">
        <v>41</v>
      </c>
      <c r="C36" s="13" t="s">
        <v>42</v>
      </c>
      <c r="D36" s="14">
        <v>595.21</v>
      </c>
      <c r="E36" s="14">
        <v>1681.46</v>
      </c>
      <c r="F36" s="14"/>
      <c r="G36" s="14"/>
      <c r="H36" s="14">
        <v>2276.67</v>
      </c>
      <c r="J36" s="28" t="e">
        <f>#REF!/1000</f>
        <v>#REF!</v>
      </c>
      <c r="K36" s="29" t="e">
        <f t="shared" si="0"/>
        <v>#REF!</v>
      </c>
    </row>
    <row r="37" spans="1:11" s="1" customFormat="1" ht="14.4" x14ac:dyDescent="0.3">
      <c r="A37" s="15"/>
      <c r="B37" s="65" t="s">
        <v>43</v>
      </c>
      <c r="C37" s="66"/>
      <c r="D37" s="16">
        <v>595.66999999999996</v>
      </c>
      <c r="E37" s="16">
        <v>2156.0300000000002</v>
      </c>
      <c r="F37" s="17"/>
      <c r="G37" s="17"/>
      <c r="H37" s="17">
        <v>2751.7</v>
      </c>
      <c r="J37" s="28" t="e">
        <f>SUM(J35:J36)</f>
        <v>#REF!</v>
      </c>
      <c r="K37" s="29" t="e">
        <f t="shared" si="0"/>
        <v>#REF!</v>
      </c>
    </row>
    <row r="38" spans="1:11" s="1" customFormat="1" ht="14.4" x14ac:dyDescent="0.3">
      <c r="A38" s="62" t="s">
        <v>44</v>
      </c>
      <c r="B38" s="63"/>
      <c r="C38" s="63"/>
      <c r="D38" s="63"/>
      <c r="E38" s="63"/>
      <c r="F38" s="63"/>
      <c r="G38" s="63"/>
      <c r="H38" s="64"/>
      <c r="J38" s="28"/>
      <c r="K38" s="29">
        <f t="shared" si="0"/>
        <v>0</v>
      </c>
    </row>
    <row r="39" spans="1:11" s="1" customFormat="1" ht="14.4" x14ac:dyDescent="0.3">
      <c r="A39" s="76" t="s">
        <v>45</v>
      </c>
      <c r="B39" s="77"/>
      <c r="C39" s="77"/>
      <c r="D39" s="77"/>
      <c r="E39" s="77"/>
      <c r="F39" s="77"/>
      <c r="G39" s="77"/>
      <c r="H39" s="78"/>
      <c r="J39" s="28"/>
      <c r="K39" s="29">
        <f t="shared" si="0"/>
        <v>0</v>
      </c>
    </row>
    <row r="40" spans="1:11" s="1" customFormat="1" ht="20.399999999999999" x14ac:dyDescent="0.3">
      <c r="A40" s="12">
        <v>10</v>
      </c>
      <c r="B40" s="13" t="s">
        <v>46</v>
      </c>
      <c r="C40" s="13" t="s">
        <v>47</v>
      </c>
      <c r="D40" s="14">
        <v>760.02</v>
      </c>
      <c r="E40" s="14"/>
      <c r="F40" s="14"/>
      <c r="G40" s="14"/>
      <c r="H40" s="14">
        <v>760.02</v>
      </c>
      <c r="J40" s="28" t="e">
        <f>#REF!/1000</f>
        <v>#REF!</v>
      </c>
      <c r="K40" s="29" t="e">
        <f t="shared" si="0"/>
        <v>#REF!</v>
      </c>
    </row>
    <row r="41" spans="1:11" s="1" customFormat="1" ht="20.399999999999999" x14ac:dyDescent="0.3">
      <c r="A41" s="12">
        <v>11</v>
      </c>
      <c r="B41" s="13" t="s">
        <v>48</v>
      </c>
      <c r="C41" s="24" t="s">
        <v>49</v>
      </c>
      <c r="D41" s="14">
        <v>10454.17</v>
      </c>
      <c r="E41" s="14"/>
      <c r="F41" s="14"/>
      <c r="G41" s="14"/>
      <c r="H41" s="14">
        <v>10454.17</v>
      </c>
      <c r="J41" s="28" t="e">
        <f>#REF!/1000</f>
        <v>#REF!</v>
      </c>
      <c r="K41" s="29" t="e">
        <f t="shared" si="0"/>
        <v>#REF!</v>
      </c>
    </row>
    <row r="42" spans="1:11" s="1" customFormat="1" ht="14.4" x14ac:dyDescent="0.3">
      <c r="A42" s="76" t="s">
        <v>50</v>
      </c>
      <c r="B42" s="77"/>
      <c r="C42" s="77"/>
      <c r="D42" s="77"/>
      <c r="E42" s="77"/>
      <c r="F42" s="77"/>
      <c r="G42" s="77"/>
      <c r="H42" s="78"/>
      <c r="J42" s="28"/>
      <c r="K42" s="29">
        <f t="shared" si="0"/>
        <v>0</v>
      </c>
    </row>
    <row r="43" spans="1:11" s="1" customFormat="1" ht="20.399999999999999" x14ac:dyDescent="0.3">
      <c r="A43" s="12">
        <v>12</v>
      </c>
      <c r="B43" s="13" t="s">
        <v>51</v>
      </c>
      <c r="C43" s="13" t="s">
        <v>52</v>
      </c>
      <c r="D43" s="14">
        <v>9143.31</v>
      </c>
      <c r="E43" s="14"/>
      <c r="F43" s="14"/>
      <c r="G43" s="14"/>
      <c r="H43" s="14">
        <v>9143.31</v>
      </c>
      <c r="J43" s="28" t="e">
        <f>#REF!/1000</f>
        <v>#REF!</v>
      </c>
      <c r="K43" s="29" t="e">
        <f t="shared" si="0"/>
        <v>#REF!</v>
      </c>
    </row>
    <row r="44" spans="1:11" s="1" customFormat="1" ht="14.4" x14ac:dyDescent="0.3">
      <c r="A44" s="12">
        <v>13</v>
      </c>
      <c r="B44" s="13" t="s">
        <v>53</v>
      </c>
      <c r="C44" s="13" t="s">
        <v>54</v>
      </c>
      <c r="D44" s="14">
        <v>21996.73</v>
      </c>
      <c r="E44" s="14"/>
      <c r="F44" s="14"/>
      <c r="G44" s="14"/>
      <c r="H44" s="14">
        <v>21996.73</v>
      </c>
      <c r="J44" s="28" t="e">
        <f>#REF!/1000</f>
        <v>#REF!</v>
      </c>
      <c r="K44" s="29" t="e">
        <f t="shared" si="0"/>
        <v>#REF!</v>
      </c>
    </row>
    <row r="45" spans="1:11" s="1" customFormat="1" ht="20.399999999999999" x14ac:dyDescent="0.3">
      <c r="A45" s="12">
        <v>14</v>
      </c>
      <c r="B45" s="13" t="s">
        <v>55</v>
      </c>
      <c r="C45" s="13" t="s">
        <v>56</v>
      </c>
      <c r="D45" s="14">
        <v>1758.76</v>
      </c>
      <c r="E45" s="14"/>
      <c r="F45" s="14"/>
      <c r="G45" s="14"/>
      <c r="H45" s="14">
        <v>1758.76</v>
      </c>
      <c r="J45" s="28" t="e">
        <f>#REF!/1000</f>
        <v>#REF!</v>
      </c>
      <c r="K45" s="29" t="e">
        <f t="shared" si="0"/>
        <v>#REF!</v>
      </c>
    </row>
    <row r="46" spans="1:11" s="1" customFormat="1" ht="14.4" x14ac:dyDescent="0.3">
      <c r="A46" s="76" t="s">
        <v>57</v>
      </c>
      <c r="B46" s="77"/>
      <c r="C46" s="77"/>
      <c r="D46" s="77"/>
      <c r="E46" s="77"/>
      <c r="F46" s="77"/>
      <c r="G46" s="77"/>
      <c r="H46" s="78"/>
      <c r="J46" s="28"/>
      <c r="K46" s="29">
        <f t="shared" si="0"/>
        <v>0</v>
      </c>
    </row>
    <row r="47" spans="1:11" s="1" customFormat="1" ht="20.399999999999999" x14ac:dyDescent="0.3">
      <c r="A47" s="12">
        <v>15</v>
      </c>
      <c r="B47" s="13" t="s">
        <v>58</v>
      </c>
      <c r="C47" s="24" t="s">
        <v>108</v>
      </c>
      <c r="D47" s="14">
        <v>4038.24</v>
      </c>
      <c r="E47" s="14">
        <v>6.6</v>
      </c>
      <c r="F47" s="14"/>
      <c r="G47" s="14"/>
      <c r="H47" s="14">
        <v>4044.84</v>
      </c>
      <c r="J47" s="28" t="e">
        <f>#REF!/1000</f>
        <v>#REF!</v>
      </c>
      <c r="K47" s="29" t="e">
        <f t="shared" si="0"/>
        <v>#REF!</v>
      </c>
    </row>
    <row r="48" spans="1:11" s="1" customFormat="1" ht="20.399999999999999" x14ac:dyDescent="0.3">
      <c r="A48" s="12">
        <v>16</v>
      </c>
      <c r="B48" s="13" t="s">
        <v>59</v>
      </c>
      <c r="C48" s="13" t="s">
        <v>60</v>
      </c>
      <c r="D48" s="14">
        <v>4800.6099999999997</v>
      </c>
      <c r="E48" s="14">
        <v>58.97</v>
      </c>
      <c r="F48" s="14"/>
      <c r="G48" s="14"/>
      <c r="H48" s="14">
        <v>4859.58</v>
      </c>
      <c r="J48" s="28" t="e">
        <f>#REF!/1000</f>
        <v>#REF!</v>
      </c>
      <c r="K48" s="29" t="e">
        <f t="shared" si="0"/>
        <v>#REF!</v>
      </c>
    </row>
    <row r="49" spans="1:11" s="1" customFormat="1" ht="20.399999999999999" x14ac:dyDescent="0.3">
      <c r="A49" s="12">
        <v>17</v>
      </c>
      <c r="B49" s="13" t="s">
        <v>61</v>
      </c>
      <c r="C49" s="13" t="s">
        <v>62</v>
      </c>
      <c r="D49" s="14">
        <v>1804.17</v>
      </c>
      <c r="E49" s="14">
        <v>86.03</v>
      </c>
      <c r="F49" s="14"/>
      <c r="G49" s="14"/>
      <c r="H49" s="14">
        <v>1890.2</v>
      </c>
      <c r="J49" s="28" t="e">
        <f>#REF!/1000</f>
        <v>#REF!</v>
      </c>
      <c r="K49" s="29" t="e">
        <f t="shared" si="0"/>
        <v>#REF!</v>
      </c>
    </row>
    <row r="50" spans="1:11" s="1" customFormat="1" ht="20.399999999999999" x14ac:dyDescent="0.3">
      <c r="A50" s="12">
        <v>18</v>
      </c>
      <c r="B50" s="13" t="s">
        <v>63</v>
      </c>
      <c r="C50" s="13" t="s">
        <v>64</v>
      </c>
      <c r="D50" s="14">
        <v>3937.99</v>
      </c>
      <c r="E50" s="14">
        <v>65.459999999999994</v>
      </c>
      <c r="F50" s="14"/>
      <c r="G50" s="14"/>
      <c r="H50" s="14">
        <v>4003.45</v>
      </c>
      <c r="J50" s="28" t="e">
        <f>#REF!/1000</f>
        <v>#REF!</v>
      </c>
      <c r="K50" s="29" t="e">
        <f t="shared" si="0"/>
        <v>#REF!</v>
      </c>
    </row>
    <row r="51" spans="1:11" s="1" customFormat="1" ht="14.4" x14ac:dyDescent="0.3">
      <c r="A51" s="76" t="s">
        <v>65</v>
      </c>
      <c r="B51" s="77"/>
      <c r="C51" s="77"/>
      <c r="D51" s="77"/>
      <c r="E51" s="77"/>
      <c r="F51" s="77"/>
      <c r="G51" s="77"/>
      <c r="H51" s="78"/>
      <c r="J51" s="28"/>
      <c r="K51" s="29">
        <f t="shared" si="0"/>
        <v>0</v>
      </c>
    </row>
    <row r="52" spans="1:11" s="1" customFormat="1" ht="20.399999999999999" x14ac:dyDescent="0.3">
      <c r="A52" s="12">
        <v>19</v>
      </c>
      <c r="B52" s="13" t="s">
        <v>66</v>
      </c>
      <c r="C52" s="13" t="s">
        <v>67</v>
      </c>
      <c r="D52" s="14">
        <v>8264.99</v>
      </c>
      <c r="E52" s="14">
        <v>26.93</v>
      </c>
      <c r="F52" s="14"/>
      <c r="G52" s="14"/>
      <c r="H52" s="14">
        <v>8291.92</v>
      </c>
      <c r="J52" s="28" t="e">
        <f>#REF!/1000</f>
        <v>#REF!</v>
      </c>
      <c r="K52" s="29" t="e">
        <f t="shared" si="0"/>
        <v>#REF!</v>
      </c>
    </row>
    <row r="53" spans="1:11" s="1" customFormat="1" ht="14.4" x14ac:dyDescent="0.3">
      <c r="A53" s="15"/>
      <c r="B53" s="65" t="s">
        <v>68</v>
      </c>
      <c r="C53" s="66"/>
      <c r="D53" s="16">
        <v>66958.990000000005</v>
      </c>
      <c r="E53" s="16">
        <v>243.99</v>
      </c>
      <c r="F53" s="17"/>
      <c r="G53" s="17"/>
      <c r="H53" s="17">
        <v>67202.98</v>
      </c>
      <c r="J53" s="28" t="e">
        <f>SUM(J40:J52)</f>
        <v>#REF!</v>
      </c>
      <c r="K53" s="29" t="e">
        <f t="shared" si="0"/>
        <v>#REF!</v>
      </c>
    </row>
    <row r="54" spans="1:11" s="1" customFormat="1" ht="14.4" x14ac:dyDescent="0.3">
      <c r="A54" s="62" t="s">
        <v>69</v>
      </c>
      <c r="B54" s="63"/>
      <c r="C54" s="63"/>
      <c r="D54" s="63"/>
      <c r="E54" s="63"/>
      <c r="F54" s="63"/>
      <c r="G54" s="63"/>
      <c r="H54" s="64"/>
      <c r="J54" s="28"/>
      <c r="K54" s="29">
        <f t="shared" si="0"/>
        <v>0</v>
      </c>
    </row>
    <row r="55" spans="1:11" s="1" customFormat="1" ht="14.4" x14ac:dyDescent="0.3">
      <c r="A55" s="12">
        <v>20</v>
      </c>
      <c r="B55" s="13" t="s">
        <v>70</v>
      </c>
      <c r="C55" s="13" t="s">
        <v>8</v>
      </c>
      <c r="D55" s="14">
        <v>5005.8999999999996</v>
      </c>
      <c r="E55" s="14"/>
      <c r="F55" s="14"/>
      <c r="G55" s="14"/>
      <c r="H55" s="14">
        <v>5005.8999999999996</v>
      </c>
      <c r="J55" s="28" t="e">
        <f>#REF!/1000</f>
        <v>#REF!</v>
      </c>
      <c r="K55" s="29" t="e">
        <f t="shared" si="0"/>
        <v>#REF!</v>
      </c>
    </row>
    <row r="56" spans="1:11" s="1" customFormat="1" ht="14.4" x14ac:dyDescent="0.3">
      <c r="A56" s="12">
        <v>21</v>
      </c>
      <c r="B56" s="13" t="s">
        <v>71</v>
      </c>
      <c r="C56" s="24" t="s">
        <v>109</v>
      </c>
      <c r="D56" s="14">
        <v>48898.42</v>
      </c>
      <c r="E56" s="14"/>
      <c r="F56" s="14"/>
      <c r="G56" s="14"/>
      <c r="H56" s="14">
        <v>48898.42</v>
      </c>
      <c r="J56" s="28" t="e">
        <f>#REF!/1000</f>
        <v>#REF!</v>
      </c>
      <c r="K56" s="29" t="e">
        <f t="shared" ref="K56:K78" si="1">H56-J56</f>
        <v>#REF!</v>
      </c>
    </row>
    <row r="57" spans="1:11" s="1" customFormat="1" ht="14.4" x14ac:dyDescent="0.3">
      <c r="A57" s="15"/>
      <c r="B57" s="65" t="s">
        <v>72</v>
      </c>
      <c r="C57" s="66"/>
      <c r="D57" s="16">
        <v>53904.32</v>
      </c>
      <c r="E57" s="16"/>
      <c r="F57" s="17"/>
      <c r="G57" s="17"/>
      <c r="H57" s="17">
        <v>53904.32</v>
      </c>
      <c r="J57" s="28" t="e">
        <f>SUM(J55:J56)</f>
        <v>#REF!</v>
      </c>
      <c r="K57" s="29" t="e">
        <f t="shared" si="1"/>
        <v>#REF!</v>
      </c>
    </row>
    <row r="58" spans="1:11" s="1" customFormat="1" ht="14.4" x14ac:dyDescent="0.3">
      <c r="A58" s="15"/>
      <c r="B58" s="60" t="s">
        <v>73</v>
      </c>
      <c r="C58" s="61"/>
      <c r="D58" s="16">
        <v>389629.51</v>
      </c>
      <c r="E58" s="16">
        <v>2404.41</v>
      </c>
      <c r="F58" s="17"/>
      <c r="G58" s="17"/>
      <c r="H58" s="17">
        <v>392033.92</v>
      </c>
      <c r="J58" s="28"/>
      <c r="K58" s="29">
        <f t="shared" si="1"/>
        <v>392033.92</v>
      </c>
    </row>
    <row r="59" spans="1:11" s="1" customFormat="1" ht="14.4" x14ac:dyDescent="0.3">
      <c r="A59" s="62" t="s">
        <v>74</v>
      </c>
      <c r="B59" s="63"/>
      <c r="C59" s="63"/>
      <c r="D59" s="63"/>
      <c r="E59" s="63"/>
      <c r="F59" s="63"/>
      <c r="G59" s="63"/>
      <c r="H59" s="64"/>
      <c r="J59" s="28"/>
      <c r="K59" s="29">
        <f t="shared" si="1"/>
        <v>0</v>
      </c>
    </row>
    <row r="60" spans="1:11" s="1" customFormat="1" ht="30.6" x14ac:dyDescent="0.3">
      <c r="A60" s="12">
        <v>22</v>
      </c>
      <c r="B60" s="13" t="s">
        <v>75</v>
      </c>
      <c r="C60" s="13" t="s">
        <v>76</v>
      </c>
      <c r="D60" s="14">
        <v>31949.62</v>
      </c>
      <c r="E60" s="14">
        <v>197.16</v>
      </c>
      <c r="F60" s="14"/>
      <c r="G60" s="14"/>
      <c r="H60" s="14">
        <v>32146.78</v>
      </c>
      <c r="J60" s="28"/>
      <c r="K60" s="29">
        <f t="shared" si="1"/>
        <v>32146.78</v>
      </c>
    </row>
    <row r="61" spans="1:11" s="1" customFormat="1" ht="14.4" x14ac:dyDescent="0.3">
      <c r="A61" s="15"/>
      <c r="B61" s="65" t="s">
        <v>77</v>
      </c>
      <c r="C61" s="66"/>
      <c r="D61" s="16">
        <v>31949.62</v>
      </c>
      <c r="E61" s="16">
        <v>197.16</v>
      </c>
      <c r="F61" s="17"/>
      <c r="G61" s="17"/>
      <c r="H61" s="17">
        <v>32146.78</v>
      </c>
      <c r="J61" s="28"/>
      <c r="K61" s="29">
        <f t="shared" si="1"/>
        <v>32146.78</v>
      </c>
    </row>
    <row r="62" spans="1:11" s="1" customFormat="1" ht="14.4" x14ac:dyDescent="0.3">
      <c r="A62" s="15"/>
      <c r="B62" s="60" t="s">
        <v>78</v>
      </c>
      <c r="C62" s="61"/>
      <c r="D62" s="16">
        <v>421579.13</v>
      </c>
      <c r="E62" s="16">
        <v>2601.5700000000002</v>
      </c>
      <c r="F62" s="17"/>
      <c r="G62" s="17"/>
      <c r="H62" s="17">
        <v>424180.7</v>
      </c>
      <c r="J62" s="28"/>
      <c r="K62" s="29">
        <f t="shared" si="1"/>
        <v>424180.7</v>
      </c>
    </row>
    <row r="63" spans="1:11" s="1" customFormat="1" ht="14.4" x14ac:dyDescent="0.3">
      <c r="A63" s="62" t="s">
        <v>79</v>
      </c>
      <c r="B63" s="63"/>
      <c r="C63" s="63"/>
      <c r="D63" s="63"/>
      <c r="E63" s="63"/>
      <c r="F63" s="63"/>
      <c r="G63" s="63"/>
      <c r="H63" s="64"/>
      <c r="J63" s="28"/>
      <c r="K63" s="29">
        <f t="shared" si="1"/>
        <v>0</v>
      </c>
    </row>
    <row r="64" spans="1:11" s="1" customFormat="1" ht="20.399999999999999" x14ac:dyDescent="0.3">
      <c r="A64" s="12">
        <v>23</v>
      </c>
      <c r="B64" s="13" t="s">
        <v>80</v>
      </c>
      <c r="C64" s="13" t="s">
        <v>81</v>
      </c>
      <c r="D64" s="14">
        <v>10117.9</v>
      </c>
      <c r="E64" s="14">
        <v>62.44</v>
      </c>
      <c r="F64" s="14"/>
      <c r="G64" s="14"/>
      <c r="H64" s="14">
        <v>10180.34</v>
      </c>
      <c r="J64" s="28"/>
      <c r="K64" s="29">
        <f t="shared" si="1"/>
        <v>10180.34</v>
      </c>
    </row>
    <row r="65" spans="1:11" s="1" customFormat="1" ht="14.4" x14ac:dyDescent="0.3">
      <c r="A65" s="15"/>
      <c r="B65" s="65" t="s">
        <v>82</v>
      </c>
      <c r="C65" s="66"/>
      <c r="D65" s="16">
        <v>10117.9</v>
      </c>
      <c r="E65" s="16">
        <v>62.44</v>
      </c>
      <c r="F65" s="17"/>
      <c r="G65" s="17"/>
      <c r="H65" s="17">
        <v>10180.34</v>
      </c>
      <c r="J65" s="28"/>
      <c r="K65" s="29">
        <f t="shared" si="1"/>
        <v>10180.34</v>
      </c>
    </row>
    <row r="66" spans="1:11" s="1" customFormat="1" ht="14.4" x14ac:dyDescent="0.3">
      <c r="A66" s="15"/>
      <c r="B66" s="60" t="s">
        <v>83</v>
      </c>
      <c r="C66" s="61"/>
      <c r="D66" s="16">
        <v>431697.03</v>
      </c>
      <c r="E66" s="16">
        <v>2664.01</v>
      </c>
      <c r="F66" s="17"/>
      <c r="G66" s="17"/>
      <c r="H66" s="17">
        <v>434361.04</v>
      </c>
      <c r="J66" s="28"/>
      <c r="K66" s="29">
        <f t="shared" si="1"/>
        <v>434361.04</v>
      </c>
    </row>
    <row r="67" spans="1:11" s="1" customFormat="1" ht="48.75" customHeight="1" x14ac:dyDescent="0.3">
      <c r="A67" s="73" t="s">
        <v>84</v>
      </c>
      <c r="B67" s="74"/>
      <c r="C67" s="74"/>
      <c r="D67" s="74"/>
      <c r="E67" s="74"/>
      <c r="F67" s="74"/>
      <c r="G67" s="74"/>
      <c r="H67" s="75"/>
      <c r="J67" s="28"/>
      <c r="K67" s="29">
        <f t="shared" si="1"/>
        <v>0</v>
      </c>
    </row>
    <row r="68" spans="1:11" s="1" customFormat="1" ht="14.4" x14ac:dyDescent="0.3">
      <c r="A68" s="15"/>
      <c r="B68" s="60" t="s">
        <v>85</v>
      </c>
      <c r="C68" s="61"/>
      <c r="D68" s="16">
        <v>431697.03</v>
      </c>
      <c r="E68" s="16">
        <v>2664.01</v>
      </c>
      <c r="F68" s="17"/>
      <c r="G68" s="17"/>
      <c r="H68" s="17">
        <v>434361.04</v>
      </c>
      <c r="J68" s="28"/>
      <c r="K68" s="29">
        <f t="shared" si="1"/>
        <v>434361.04</v>
      </c>
    </row>
    <row r="69" spans="1:11" s="1" customFormat="1" ht="14.4" x14ac:dyDescent="0.3">
      <c r="A69" s="62" t="s">
        <v>86</v>
      </c>
      <c r="B69" s="63"/>
      <c r="C69" s="63"/>
      <c r="D69" s="63"/>
      <c r="E69" s="63"/>
      <c r="F69" s="63"/>
      <c r="G69" s="63"/>
      <c r="H69" s="64"/>
      <c r="J69" s="28"/>
      <c r="K69" s="29">
        <f t="shared" si="1"/>
        <v>0</v>
      </c>
    </row>
    <row r="70" spans="1:11" s="1" customFormat="1" ht="14.4" x14ac:dyDescent="0.3">
      <c r="A70" s="15"/>
      <c r="B70" s="65" t="s">
        <v>87</v>
      </c>
      <c r="C70" s="66"/>
      <c r="D70" s="16"/>
      <c r="E70" s="16"/>
      <c r="F70" s="17"/>
      <c r="G70" s="17"/>
      <c r="H70" s="17"/>
      <c r="J70" s="28"/>
      <c r="K70" s="29">
        <f t="shared" si="1"/>
        <v>0</v>
      </c>
    </row>
    <row r="71" spans="1:11" s="1" customFormat="1" ht="14.4" x14ac:dyDescent="0.3">
      <c r="A71" s="15"/>
      <c r="B71" s="60" t="s">
        <v>88</v>
      </c>
      <c r="C71" s="61"/>
      <c r="D71" s="16">
        <v>431697.03</v>
      </c>
      <c r="E71" s="16">
        <v>2664.01</v>
      </c>
      <c r="F71" s="17"/>
      <c r="G71" s="17"/>
      <c r="H71" s="17">
        <v>434361.04</v>
      </c>
      <c r="J71" s="28"/>
      <c r="K71" s="29">
        <f t="shared" si="1"/>
        <v>434361.04</v>
      </c>
    </row>
    <row r="72" spans="1:11" s="1" customFormat="1" ht="14.4" x14ac:dyDescent="0.3">
      <c r="A72" s="62" t="s">
        <v>89</v>
      </c>
      <c r="B72" s="63"/>
      <c r="C72" s="63"/>
      <c r="D72" s="63"/>
      <c r="E72" s="63"/>
      <c r="F72" s="63"/>
      <c r="G72" s="63"/>
      <c r="H72" s="64"/>
      <c r="J72" s="28"/>
      <c r="K72" s="29">
        <f t="shared" si="1"/>
        <v>0</v>
      </c>
    </row>
    <row r="73" spans="1:11" s="1" customFormat="1" ht="14.4" x14ac:dyDescent="0.3">
      <c r="A73" s="15"/>
      <c r="B73" s="65" t="s">
        <v>90</v>
      </c>
      <c r="C73" s="66"/>
      <c r="D73" s="16"/>
      <c r="E73" s="16"/>
      <c r="F73" s="17"/>
      <c r="G73" s="17"/>
      <c r="H73" s="17"/>
      <c r="J73" s="28"/>
      <c r="K73" s="29">
        <f t="shared" si="1"/>
        <v>0</v>
      </c>
    </row>
    <row r="74" spans="1:11" s="1" customFormat="1" ht="14.4" x14ac:dyDescent="0.3">
      <c r="A74" s="15"/>
      <c r="B74" s="67" t="s">
        <v>91</v>
      </c>
      <c r="C74" s="68"/>
      <c r="D74" s="14">
        <v>431697.03</v>
      </c>
      <c r="E74" s="14">
        <v>2664.01</v>
      </c>
      <c r="F74" s="18"/>
      <c r="G74" s="18"/>
      <c r="H74" s="18">
        <v>434361.04</v>
      </c>
      <c r="J74" s="28"/>
      <c r="K74" s="29">
        <f t="shared" si="1"/>
        <v>434361.04</v>
      </c>
    </row>
    <row r="75" spans="1:11" s="1" customFormat="1" ht="14.4" x14ac:dyDescent="0.3">
      <c r="A75" s="15"/>
      <c r="B75" s="13"/>
      <c r="C75" s="19"/>
      <c r="D75" s="14"/>
      <c r="E75" s="14"/>
      <c r="F75" s="14"/>
      <c r="G75" s="14"/>
      <c r="H75" s="14"/>
      <c r="J75" s="28"/>
      <c r="K75" s="29">
        <f t="shared" si="1"/>
        <v>0</v>
      </c>
    </row>
    <row r="76" spans="1:11" s="1" customFormat="1" ht="14.4" x14ac:dyDescent="0.3">
      <c r="A76" s="15"/>
      <c r="B76" s="69" t="s">
        <v>92</v>
      </c>
      <c r="C76" s="70"/>
      <c r="D76" s="16">
        <v>431697.03</v>
      </c>
      <c r="E76" s="16">
        <v>2664.01</v>
      </c>
      <c r="F76" s="16"/>
      <c r="G76" s="16"/>
      <c r="H76" s="16">
        <v>434361.04</v>
      </c>
      <c r="I76" s="33"/>
      <c r="J76" s="28"/>
      <c r="K76" s="29">
        <f t="shared" si="1"/>
        <v>434361.04</v>
      </c>
    </row>
    <row r="77" spans="1:11" s="1" customFormat="1" ht="14.4" x14ac:dyDescent="0.3">
      <c r="A77" s="71" t="s">
        <v>93</v>
      </c>
      <c r="B77" s="63"/>
      <c r="C77" s="63"/>
      <c r="D77" s="63"/>
      <c r="E77" s="63"/>
      <c r="F77" s="63"/>
      <c r="G77" s="63"/>
      <c r="H77" s="64"/>
      <c r="J77" s="28"/>
      <c r="K77" s="29">
        <f t="shared" si="1"/>
        <v>0</v>
      </c>
    </row>
    <row r="78" spans="1:11" s="1" customFormat="1" ht="14.4" x14ac:dyDescent="0.3">
      <c r="A78" s="15"/>
      <c r="B78" s="72" t="s">
        <v>94</v>
      </c>
      <c r="C78" s="66"/>
      <c r="D78" s="16">
        <v>453869.17</v>
      </c>
      <c r="E78" s="16">
        <v>2800.83</v>
      </c>
      <c r="F78" s="17"/>
      <c r="G78" s="17"/>
      <c r="H78" s="17">
        <v>456670</v>
      </c>
      <c r="J78" s="28"/>
      <c r="K78" s="29">
        <f t="shared" si="1"/>
        <v>456670</v>
      </c>
    </row>
    <row r="79" spans="1:11" s="1" customFormat="1" ht="14.4" x14ac:dyDescent="0.3">
      <c r="A79" s="62" t="s">
        <v>95</v>
      </c>
      <c r="B79" s="63"/>
      <c r="C79" s="63"/>
      <c r="D79" s="63"/>
      <c r="E79" s="63"/>
      <c r="F79" s="63"/>
      <c r="G79" s="63"/>
      <c r="H79" s="64"/>
      <c r="J79" s="26"/>
      <c r="K79" s="27"/>
    </row>
    <row r="80" spans="1:11" s="1" customFormat="1" ht="14.4" x14ac:dyDescent="0.3">
      <c r="A80" s="12">
        <v>26</v>
      </c>
      <c r="B80" s="13" t="s">
        <v>96</v>
      </c>
      <c r="C80" s="13" t="s">
        <v>97</v>
      </c>
      <c r="D80" s="14">
        <f>D78*0.2</f>
        <v>90773.83</v>
      </c>
      <c r="E80" s="14">
        <f>E78*0.2</f>
        <v>560.16999999999996</v>
      </c>
      <c r="F80" s="14"/>
      <c r="G80" s="14"/>
      <c r="H80" s="14">
        <f>H78*0.2</f>
        <v>91334</v>
      </c>
      <c r="J80" s="30"/>
      <c r="K80" s="27"/>
    </row>
    <row r="81" spans="1:11" s="1" customFormat="1" ht="21.75" customHeight="1" x14ac:dyDescent="0.3">
      <c r="A81" s="15"/>
      <c r="B81" s="65" t="s">
        <v>98</v>
      </c>
      <c r="C81" s="66"/>
      <c r="D81" s="16">
        <f>D80</f>
        <v>90773.83</v>
      </c>
      <c r="E81" s="16">
        <f>E80</f>
        <v>560.16999999999996</v>
      </c>
      <c r="F81" s="17"/>
      <c r="G81" s="17"/>
      <c r="H81" s="17">
        <f>H80</f>
        <v>91334</v>
      </c>
      <c r="J81" s="21" t="s">
        <v>99</v>
      </c>
      <c r="K81" s="27"/>
    </row>
    <row r="82" spans="1:11" s="1" customFormat="1" ht="14.4" x14ac:dyDescent="0.3">
      <c r="A82" s="15"/>
      <c r="B82" s="60" t="s">
        <v>100</v>
      </c>
      <c r="C82" s="61"/>
      <c r="D82" s="16">
        <f>D78+D81</f>
        <v>544643</v>
      </c>
      <c r="E82" s="16">
        <f>E78+E81</f>
        <v>3361</v>
      </c>
      <c r="F82" s="17"/>
      <c r="G82" s="17"/>
      <c r="H82" s="17">
        <f>H78+H81</f>
        <v>548004</v>
      </c>
      <c r="J82" s="31">
        <v>548004000</v>
      </c>
      <c r="K82" s="27"/>
    </row>
    <row r="85" spans="1:11" s="1" customFormat="1" ht="14.4" x14ac:dyDescent="0.3">
      <c r="A85" s="22" t="s">
        <v>101</v>
      </c>
      <c r="B85" s="3"/>
      <c r="D85" s="23"/>
      <c r="E85" s="58" t="s">
        <v>102</v>
      </c>
      <c r="F85" s="58"/>
      <c r="G85" s="58"/>
      <c r="H85" s="58"/>
      <c r="J85" s="26"/>
      <c r="K85" s="27"/>
    </row>
    <row r="86" spans="1:11" s="1" customFormat="1" ht="15" customHeight="1" x14ac:dyDescent="0.3">
      <c r="A86" s="3"/>
      <c r="B86" s="3"/>
      <c r="C86" s="56" t="s">
        <v>103</v>
      </c>
      <c r="D86" s="56"/>
      <c r="E86" s="56"/>
      <c r="F86" s="56"/>
      <c r="G86" s="56"/>
      <c r="H86" s="56"/>
      <c r="J86" s="26"/>
      <c r="K86" s="27"/>
    </row>
    <row r="87" spans="1:11" s="1" customFormat="1" ht="14.4" x14ac:dyDescent="0.3">
      <c r="A87" s="22" t="s">
        <v>104</v>
      </c>
      <c r="B87" s="3"/>
      <c r="D87" s="23"/>
      <c r="E87" s="58" t="s">
        <v>102</v>
      </c>
      <c r="F87" s="58"/>
      <c r="G87" s="58"/>
      <c r="H87" s="58"/>
      <c r="J87" s="26"/>
      <c r="K87" s="27"/>
    </row>
    <row r="88" spans="1:11" s="1" customFormat="1" ht="15" customHeight="1" x14ac:dyDescent="0.3">
      <c r="A88" s="3"/>
      <c r="B88" s="3"/>
      <c r="C88" s="56" t="s">
        <v>103</v>
      </c>
      <c r="D88" s="56"/>
      <c r="E88" s="56"/>
      <c r="F88" s="56"/>
      <c r="G88" s="56"/>
      <c r="H88" s="56"/>
      <c r="J88" s="26"/>
      <c r="K88" s="27"/>
    </row>
    <row r="89" spans="1:11" s="1" customFormat="1" ht="14.4" x14ac:dyDescent="0.3">
      <c r="A89" s="59" t="s">
        <v>105</v>
      </c>
      <c r="B89" s="59"/>
      <c r="C89" s="59"/>
      <c r="D89" s="59"/>
      <c r="E89" s="58" t="s">
        <v>102</v>
      </c>
      <c r="F89" s="58"/>
      <c r="G89" s="58"/>
      <c r="H89" s="58"/>
      <c r="J89" s="26"/>
      <c r="K89" s="27"/>
    </row>
    <row r="90" spans="1:11" s="1" customFormat="1" ht="15" customHeight="1" x14ac:dyDescent="0.3">
      <c r="A90" s="3"/>
      <c r="B90" s="3"/>
      <c r="C90" s="56" t="s">
        <v>103</v>
      </c>
      <c r="D90" s="56"/>
      <c r="E90" s="56"/>
      <c r="F90" s="56"/>
      <c r="G90" s="56"/>
      <c r="H90" s="56"/>
      <c r="J90" s="26"/>
      <c r="K90" s="27"/>
    </row>
    <row r="91" spans="1:11" s="1" customFormat="1" ht="14.4" x14ac:dyDescent="0.3">
      <c r="A91" s="22" t="s">
        <v>15</v>
      </c>
      <c r="B91" s="3"/>
      <c r="C91" s="57"/>
      <c r="D91" s="57"/>
      <c r="E91" s="58" t="s">
        <v>102</v>
      </c>
      <c r="F91" s="58"/>
      <c r="G91" s="58"/>
      <c r="H91" s="58"/>
      <c r="J91" s="26"/>
      <c r="K91" s="27"/>
    </row>
    <row r="92" spans="1:11" s="1" customFormat="1" ht="14.4" x14ac:dyDescent="0.3">
      <c r="A92" s="3"/>
      <c r="B92" s="3"/>
      <c r="C92" s="56" t="s">
        <v>7</v>
      </c>
      <c r="D92" s="56"/>
      <c r="E92" s="56"/>
      <c r="F92" s="56"/>
      <c r="G92" s="56"/>
      <c r="H92" s="56"/>
      <c r="J92" s="26"/>
      <c r="K92" s="27"/>
    </row>
  </sheetData>
  <mergeCells count="62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51:H51"/>
    <mergeCell ref="H20:H21"/>
    <mergeCell ref="A23:H23"/>
    <mergeCell ref="B27:C27"/>
    <mergeCell ref="A28:H28"/>
    <mergeCell ref="B33:C33"/>
    <mergeCell ref="A34:H34"/>
    <mergeCell ref="B37:C37"/>
    <mergeCell ref="A38:H38"/>
    <mergeCell ref="A39:H39"/>
    <mergeCell ref="A42:H42"/>
    <mergeCell ref="A46:H46"/>
    <mergeCell ref="B68:C68"/>
    <mergeCell ref="B53:C53"/>
    <mergeCell ref="A54:H54"/>
    <mergeCell ref="B57:C57"/>
    <mergeCell ref="B58:C58"/>
    <mergeCell ref="A59:H59"/>
    <mergeCell ref="B61:C61"/>
    <mergeCell ref="B62:C62"/>
    <mergeCell ref="A63:H63"/>
    <mergeCell ref="B65:C65"/>
    <mergeCell ref="B66:C66"/>
    <mergeCell ref="A67:H67"/>
    <mergeCell ref="B82:C82"/>
    <mergeCell ref="A69:H69"/>
    <mergeCell ref="B70:C70"/>
    <mergeCell ref="B71:C71"/>
    <mergeCell ref="A72:H72"/>
    <mergeCell ref="B73:C73"/>
    <mergeCell ref="B74:C74"/>
    <mergeCell ref="B76:C76"/>
    <mergeCell ref="A77:H77"/>
    <mergeCell ref="B78:C78"/>
    <mergeCell ref="A79:H79"/>
    <mergeCell ref="B81:C81"/>
    <mergeCell ref="C90:H90"/>
    <mergeCell ref="C91:D91"/>
    <mergeCell ref="E91:H91"/>
    <mergeCell ref="C92:H92"/>
    <mergeCell ref="E85:H85"/>
    <mergeCell ref="C86:H86"/>
    <mergeCell ref="E87:H87"/>
    <mergeCell ref="C88:H88"/>
    <mergeCell ref="A89:D89"/>
    <mergeCell ref="E89:H89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82"/>
  <sheetViews>
    <sheetView tabSelected="1" topLeftCell="B1" zoomScale="70" zoomScaleNormal="70" zoomScaleSheetLayoutView="70" workbookViewId="0">
      <pane ySplit="3" topLeftCell="A34" activePane="bottomLeft" state="frozen"/>
      <selection pane="bottomLeft" activeCell="F46" sqref="F46"/>
    </sheetView>
  </sheetViews>
  <sheetFormatPr defaultColWidth="9.109375" defaultRowHeight="15.6" outlineLevelRow="1" x14ac:dyDescent="0.3"/>
  <cols>
    <col min="1" max="1" width="7.44140625" style="35" customWidth="1"/>
    <col min="2" max="2" width="14.6640625" style="35" customWidth="1"/>
    <col min="3" max="3" width="55.33203125" style="35" customWidth="1"/>
    <col min="4" max="4" width="27.88671875" style="35" customWidth="1"/>
    <col min="5" max="5" width="21" style="35" customWidth="1"/>
    <col min="6" max="10" width="19" style="35" customWidth="1"/>
    <col min="11" max="16384" width="9.109375" style="35"/>
  </cols>
  <sheetData>
    <row r="1" spans="1:10" ht="26.25" customHeight="1" x14ac:dyDescent="0.3">
      <c r="A1" s="94"/>
      <c r="B1" s="94"/>
      <c r="C1" s="94"/>
      <c r="D1" s="94"/>
    </row>
    <row r="2" spans="1:10" ht="5.25" customHeight="1" x14ac:dyDescent="0.3">
      <c r="A2" s="36"/>
      <c r="B2" s="36"/>
      <c r="C2" s="36"/>
      <c r="D2" s="36"/>
    </row>
    <row r="3" spans="1:10" ht="84.75" customHeight="1" x14ac:dyDescent="0.3">
      <c r="A3" s="43" t="s">
        <v>111</v>
      </c>
      <c r="B3" s="48" t="s">
        <v>112</v>
      </c>
      <c r="C3" s="48" t="s">
        <v>113</v>
      </c>
      <c r="D3" s="55" t="s">
        <v>114</v>
      </c>
      <c r="E3" s="49" t="s">
        <v>142</v>
      </c>
      <c r="F3" s="49" t="s">
        <v>116</v>
      </c>
      <c r="G3" s="49" t="s">
        <v>119</v>
      </c>
      <c r="H3" s="49" t="s">
        <v>117</v>
      </c>
      <c r="I3" s="49" t="s">
        <v>143</v>
      </c>
      <c r="J3" s="49" t="s">
        <v>118</v>
      </c>
    </row>
    <row r="4" spans="1:10" ht="35.1" customHeight="1" x14ac:dyDescent="0.3">
      <c r="A4" s="41">
        <v>1</v>
      </c>
      <c r="B4" s="50" t="s">
        <v>25</v>
      </c>
      <c r="C4" s="51" t="str">
        <f>ССР!C24</f>
        <v>Выполнение работ по ликвидации объектов по трассе ж.д. путей, подготовке трассы ж.д. путей.</v>
      </c>
      <c r="D4" s="52">
        <v>68272607.560000002</v>
      </c>
      <c r="E4" s="53">
        <v>65867265.950000003</v>
      </c>
      <c r="F4" s="53">
        <f t="shared" ref="F4:F24" si="0">D4-E4</f>
        <v>2405341.61</v>
      </c>
      <c r="G4" s="53">
        <f>E4</f>
        <v>65867265.950000003</v>
      </c>
      <c r="H4" s="53">
        <f>D4-G4</f>
        <v>2405341.61</v>
      </c>
      <c r="I4" s="54">
        <v>0</v>
      </c>
      <c r="J4" s="54">
        <f>G4-E4</f>
        <v>0</v>
      </c>
    </row>
    <row r="5" spans="1:10" ht="35.1" customHeight="1" x14ac:dyDescent="0.3">
      <c r="A5" s="41">
        <v>2</v>
      </c>
      <c r="B5" s="50" t="s">
        <v>27</v>
      </c>
      <c r="C5" s="51" t="str">
        <f>ССР!C25</f>
        <v>Выполнение работ по ликвидации объекта капитального строительства</v>
      </c>
      <c r="D5" s="52">
        <v>55990425.799999997</v>
      </c>
      <c r="E5" s="53">
        <v>54911594.170000002</v>
      </c>
      <c r="F5" s="53">
        <f t="shared" si="0"/>
        <v>1078831.6299999999</v>
      </c>
      <c r="G5" s="53">
        <f>E5</f>
        <v>54911594.170000002</v>
      </c>
      <c r="H5" s="53">
        <f>D5-G5</f>
        <v>1078831.6299999999</v>
      </c>
      <c r="I5" s="54">
        <v>0</v>
      </c>
      <c r="J5" s="54">
        <f t="shared" ref="J5:J24" si="1">G5-E5</f>
        <v>0</v>
      </c>
    </row>
    <row r="6" spans="1:10" ht="35.1" customHeight="1" x14ac:dyDescent="0.3">
      <c r="A6" s="41">
        <v>3</v>
      </c>
      <c r="B6" s="108" t="s">
        <v>28</v>
      </c>
      <c r="C6" s="109" t="str">
        <f>ССР!C26</f>
        <v>Демонтаж сетей и систем  инженерного обоспечения.</v>
      </c>
      <c r="D6" s="110">
        <v>1646634.31</v>
      </c>
      <c r="E6" s="111">
        <v>1646696.3</v>
      </c>
      <c r="F6" s="111">
        <f t="shared" si="0"/>
        <v>-61.99</v>
      </c>
      <c r="G6" s="111">
        <f>D6</f>
        <v>1646634.31</v>
      </c>
      <c r="H6" s="111">
        <f>D6-G6</f>
        <v>0</v>
      </c>
      <c r="I6" s="112">
        <f>G6-D6</f>
        <v>0</v>
      </c>
      <c r="J6" s="112">
        <f t="shared" si="1"/>
        <v>-61.99</v>
      </c>
    </row>
    <row r="7" spans="1:10" ht="28.2" customHeight="1" x14ac:dyDescent="0.3">
      <c r="A7" s="41">
        <v>4</v>
      </c>
      <c r="B7" s="50" t="s">
        <v>31</v>
      </c>
      <c r="C7" s="51" t="str">
        <f>ССР!C29</f>
        <v>Верхнее строение пути</v>
      </c>
      <c r="D7" s="52">
        <v>225686716.62</v>
      </c>
      <c r="E7" s="53">
        <v>199215880.78</v>
      </c>
      <c r="F7" s="53">
        <f t="shared" si="0"/>
        <v>26470835.84</v>
      </c>
      <c r="G7" s="53">
        <f>D7</f>
        <v>225686716.62</v>
      </c>
      <c r="H7" s="53">
        <f>D7-G7</f>
        <v>0</v>
      </c>
      <c r="I7" s="54">
        <f>G7-D7</f>
        <v>0</v>
      </c>
      <c r="J7" s="54">
        <f t="shared" si="1"/>
        <v>26470835.84</v>
      </c>
    </row>
    <row r="8" spans="1:10" ht="35.1" customHeight="1" x14ac:dyDescent="0.3">
      <c r="A8" s="41">
        <v>5</v>
      </c>
      <c r="B8" s="50" t="s">
        <v>32</v>
      </c>
      <c r="C8" s="51" t="str">
        <f>ССР!C30</f>
        <v>Восстановительные работы цеха №121/18. АС 3.</v>
      </c>
      <c r="D8" s="52">
        <v>6298633.3300000001</v>
      </c>
      <c r="E8" s="53">
        <v>5245250.92</v>
      </c>
      <c r="F8" s="53">
        <f t="shared" si="0"/>
        <v>1053382.4099999999</v>
      </c>
      <c r="G8" s="53">
        <f>E8</f>
        <v>5245250.92</v>
      </c>
      <c r="H8" s="53">
        <f>D8-G8</f>
        <v>1053382.4099999999</v>
      </c>
      <c r="I8" s="54">
        <v>0</v>
      </c>
      <c r="J8" s="54">
        <f t="shared" si="1"/>
        <v>0</v>
      </c>
    </row>
    <row r="9" spans="1:10" ht="35.1" customHeight="1" x14ac:dyDescent="0.3">
      <c r="A9" s="41">
        <v>6</v>
      </c>
      <c r="B9" s="50" t="s">
        <v>33</v>
      </c>
      <c r="C9" s="51" t="str">
        <f>ССР!C31</f>
        <v>Архитектурно-строительные решения. Часть 1.АС1</v>
      </c>
      <c r="D9" s="52">
        <v>14715027.42</v>
      </c>
      <c r="E9" s="53">
        <v>10775049.08</v>
      </c>
      <c r="F9" s="53">
        <f t="shared" si="0"/>
        <v>3939978.34</v>
      </c>
      <c r="G9" s="53">
        <f>D9</f>
        <v>14715027.42</v>
      </c>
      <c r="H9" s="53">
        <f>D9-G9</f>
        <v>0</v>
      </c>
      <c r="I9" s="54">
        <f>G9-D9</f>
        <v>0</v>
      </c>
      <c r="J9" s="54">
        <f t="shared" si="1"/>
        <v>3939978.34</v>
      </c>
    </row>
    <row r="10" spans="1:10" ht="35.1" customHeight="1" x14ac:dyDescent="0.3">
      <c r="A10" s="41">
        <v>7</v>
      </c>
      <c r="B10" s="50" t="s">
        <v>35</v>
      </c>
      <c r="C10" s="51" t="str">
        <f>ССР!C32</f>
        <v>Трансбордер. Архитектурно-строительные решения. Часть 2. АС2 .</v>
      </c>
      <c r="D10" s="52">
        <v>2257838.17</v>
      </c>
      <c r="E10" s="53">
        <v>1627347.05</v>
      </c>
      <c r="F10" s="53">
        <f t="shared" si="0"/>
        <v>630491.12</v>
      </c>
      <c r="G10" s="53">
        <f>E10</f>
        <v>1627347.05</v>
      </c>
      <c r="H10" s="53">
        <f>D10-G10</f>
        <v>630491.12</v>
      </c>
      <c r="I10" s="54">
        <v>0</v>
      </c>
      <c r="J10" s="54">
        <f t="shared" si="1"/>
        <v>0</v>
      </c>
    </row>
    <row r="11" spans="1:10" ht="35.1" customHeight="1" x14ac:dyDescent="0.3">
      <c r="A11" s="41">
        <v>8</v>
      </c>
      <c r="B11" s="50" t="s">
        <v>39</v>
      </c>
      <c r="C11" s="51" t="str">
        <f>ССР!C35</f>
        <v>Электроснабжение. ЭС 1.</v>
      </c>
      <c r="D11" s="52">
        <v>664021.42000000004</v>
      </c>
      <c r="E11" s="53">
        <v>0</v>
      </c>
      <c r="F11" s="53">
        <f t="shared" si="0"/>
        <v>664021.42000000004</v>
      </c>
      <c r="G11" s="53">
        <v>467998.82</v>
      </c>
      <c r="H11" s="53">
        <f>D11-G11</f>
        <v>196022.6</v>
      </c>
      <c r="I11" s="54">
        <v>0</v>
      </c>
      <c r="J11" s="54">
        <f t="shared" si="1"/>
        <v>467998.82</v>
      </c>
    </row>
    <row r="12" spans="1:10" ht="35.1" customHeight="1" x14ac:dyDescent="0.3">
      <c r="A12" s="41">
        <v>9</v>
      </c>
      <c r="B12" s="50" t="s">
        <v>41</v>
      </c>
      <c r="C12" s="51" t="str">
        <f>ССР!C36</f>
        <v>Переустройство кабельных линий.ЭС2</v>
      </c>
      <c r="D12" s="52">
        <v>3182441.3</v>
      </c>
      <c r="E12" s="53">
        <v>0</v>
      </c>
      <c r="F12" s="53">
        <f t="shared" si="0"/>
        <v>3182441.3</v>
      </c>
      <c r="G12" s="53">
        <v>5054016.03</v>
      </c>
      <c r="H12" s="53">
        <v>0</v>
      </c>
      <c r="I12" s="54">
        <f>G12-D12</f>
        <v>1871574.73</v>
      </c>
      <c r="J12" s="54">
        <f t="shared" si="1"/>
        <v>5054016.03</v>
      </c>
    </row>
    <row r="13" spans="1:10" ht="35.1" customHeight="1" x14ac:dyDescent="0.3">
      <c r="A13" s="41">
        <v>10</v>
      </c>
      <c r="B13" s="50" t="s">
        <v>46</v>
      </c>
      <c r="C13" s="51" t="str">
        <f>ССР!C40</f>
        <v>Переустройство хозпитьевого водопровода.НВК2</v>
      </c>
      <c r="D13" s="52">
        <v>1062387.96</v>
      </c>
      <c r="E13" s="53">
        <v>0</v>
      </c>
      <c r="F13" s="53">
        <f t="shared" si="0"/>
        <v>1062387.96</v>
      </c>
      <c r="G13" s="53">
        <v>1535485.01</v>
      </c>
      <c r="H13" s="53">
        <v>0</v>
      </c>
      <c r="I13" s="54">
        <f>G13-D13</f>
        <v>473097.05</v>
      </c>
      <c r="J13" s="54">
        <f t="shared" si="1"/>
        <v>1535485.01</v>
      </c>
    </row>
    <row r="14" spans="1:10" ht="35.1" customHeight="1" x14ac:dyDescent="0.3">
      <c r="A14" s="41">
        <v>11</v>
      </c>
      <c r="B14" s="50" t="s">
        <v>48</v>
      </c>
      <c r="C14" s="51" t="str">
        <f>ССР!C41</f>
        <v>Переустройство хозпитьевого водопровода.НВК3</v>
      </c>
      <c r="D14" s="52">
        <v>14613333.91</v>
      </c>
      <c r="E14" s="53">
        <v>0</v>
      </c>
      <c r="F14" s="53">
        <f t="shared" si="0"/>
        <v>14613333.91</v>
      </c>
      <c r="G14" s="53">
        <v>19899879.059999999</v>
      </c>
      <c r="H14" s="53">
        <v>0</v>
      </c>
      <c r="I14" s="54">
        <f>G14-D14</f>
        <v>5286545.1500000004</v>
      </c>
      <c r="J14" s="54">
        <f t="shared" si="1"/>
        <v>19899879.059999999</v>
      </c>
    </row>
    <row r="15" spans="1:10" ht="35.1" customHeight="1" x14ac:dyDescent="0.3">
      <c r="A15" s="41">
        <v>12</v>
      </c>
      <c r="B15" s="50" t="s">
        <v>51</v>
      </c>
      <c r="C15" s="51" t="str">
        <f>ССР!C43</f>
        <v>Переустройство хозяйственно-бытовой канализации.НВК4</v>
      </c>
      <c r="D15" s="52">
        <v>12780961.4</v>
      </c>
      <c r="E15" s="53">
        <v>337909.86</v>
      </c>
      <c r="F15" s="53">
        <f t="shared" si="0"/>
        <v>12443051.539999999</v>
      </c>
      <c r="G15" s="53">
        <v>2553892.7799999998</v>
      </c>
      <c r="H15" s="53">
        <f>D15-G15</f>
        <v>10227068.619999999</v>
      </c>
      <c r="I15" s="54">
        <v>0</v>
      </c>
      <c r="J15" s="54">
        <f t="shared" si="1"/>
        <v>2215982.92</v>
      </c>
    </row>
    <row r="16" spans="1:10" ht="35.1" customHeight="1" x14ac:dyDescent="0.3">
      <c r="A16" s="41">
        <v>13</v>
      </c>
      <c r="B16" s="50" t="s">
        <v>53</v>
      </c>
      <c r="C16" s="51" t="str">
        <f>ССР!C44</f>
        <v>Переустройство ливневой канализации.НВК5.</v>
      </c>
      <c r="D16" s="52">
        <v>30748093.609999999</v>
      </c>
      <c r="E16" s="53">
        <v>1211400.79</v>
      </c>
      <c r="F16" s="53">
        <f t="shared" si="0"/>
        <v>29536692.82</v>
      </c>
      <c r="G16" s="53">
        <v>4551688.22</v>
      </c>
      <c r="H16" s="53">
        <f>D16-G16</f>
        <v>26196405.390000001</v>
      </c>
      <c r="I16" s="54">
        <v>0</v>
      </c>
      <c r="J16" s="54">
        <f t="shared" si="1"/>
        <v>3340287.43</v>
      </c>
    </row>
    <row r="17" spans="1:10" ht="35.1" customHeight="1" x14ac:dyDescent="0.3">
      <c r="A17" s="41">
        <v>14</v>
      </c>
      <c r="B17" s="50" t="s">
        <v>55</v>
      </c>
      <c r="C17" s="51" t="str">
        <f>ССР!C45</f>
        <v>Трубопровод ливневых сточных вод от трансбордера. НВК1</v>
      </c>
      <c r="D17" s="52">
        <v>2458485.04</v>
      </c>
      <c r="E17" s="53">
        <v>505496.99</v>
      </c>
      <c r="F17" s="53">
        <f t="shared" si="0"/>
        <v>1952988.05</v>
      </c>
      <c r="G17" s="53">
        <f>E17</f>
        <v>505496.99</v>
      </c>
      <c r="H17" s="53">
        <f>D17-G17</f>
        <v>1952988.05</v>
      </c>
      <c r="I17" s="54">
        <v>0</v>
      </c>
      <c r="J17" s="54">
        <f t="shared" si="1"/>
        <v>0</v>
      </c>
    </row>
    <row r="18" spans="1:10" ht="35.1" customHeight="1" x14ac:dyDescent="0.3">
      <c r="A18" s="41">
        <v>15</v>
      </c>
      <c r="B18" s="50" t="s">
        <v>58</v>
      </c>
      <c r="C18" s="51" t="str">
        <f>ССР!C47</f>
        <v>Теплоснабжение. Переустройство трубопровода.ТС1</v>
      </c>
      <c r="D18" s="52">
        <v>5654080.4900000002</v>
      </c>
      <c r="E18" s="53">
        <v>3594854.48</v>
      </c>
      <c r="F18" s="53">
        <f t="shared" si="0"/>
        <v>2059226.01</v>
      </c>
      <c r="G18" s="53">
        <v>4100000</v>
      </c>
      <c r="H18" s="53">
        <f>D18-G18</f>
        <v>1554080.49</v>
      </c>
      <c r="I18" s="54">
        <v>0</v>
      </c>
      <c r="J18" s="54">
        <f t="shared" si="1"/>
        <v>505145.52</v>
      </c>
    </row>
    <row r="19" spans="1:10" ht="31.2" x14ac:dyDescent="0.3">
      <c r="A19" s="41">
        <v>16</v>
      </c>
      <c r="B19" s="50" t="s">
        <v>59</v>
      </c>
      <c r="C19" s="51" t="str">
        <f>ССР!C48</f>
        <v>Архитектурно-строительные решения. Эстакада для ТС1. АС 4</v>
      </c>
      <c r="D19" s="52">
        <v>6792957.25</v>
      </c>
      <c r="E19" s="53">
        <v>562345.21</v>
      </c>
      <c r="F19" s="53">
        <f t="shared" si="0"/>
        <v>6230612.04</v>
      </c>
      <c r="G19" s="53">
        <f>E19+2500000</f>
        <v>3062345.21</v>
      </c>
      <c r="H19" s="53">
        <f>D19-G19</f>
        <v>3730612.04</v>
      </c>
      <c r="I19" s="54">
        <v>0</v>
      </c>
      <c r="J19" s="54">
        <f t="shared" si="1"/>
        <v>2500000</v>
      </c>
    </row>
    <row r="20" spans="1:10" ht="35.1" customHeight="1" x14ac:dyDescent="0.3">
      <c r="A20" s="41">
        <v>17</v>
      </c>
      <c r="B20" s="50" t="s">
        <v>61</v>
      </c>
      <c r="C20" s="51" t="str">
        <f>ССР!C49</f>
        <v>Теплоснабжение. Переустройство трубопровода.ТС2</v>
      </c>
      <c r="D20" s="52">
        <v>2642217.86</v>
      </c>
      <c r="E20" s="53">
        <v>0</v>
      </c>
      <c r="F20" s="53">
        <f t="shared" si="0"/>
        <v>2642217.86</v>
      </c>
      <c r="G20" s="53">
        <v>2494533.7599999998</v>
      </c>
      <c r="H20" s="53">
        <f>D20-G20</f>
        <v>147684.1</v>
      </c>
      <c r="I20" s="54">
        <v>0</v>
      </c>
      <c r="J20" s="54">
        <f t="shared" si="1"/>
        <v>2494533.7599999998</v>
      </c>
    </row>
    <row r="21" spans="1:10" ht="35.1" customHeight="1" x14ac:dyDescent="0.3">
      <c r="A21" s="41">
        <v>18</v>
      </c>
      <c r="B21" s="50" t="s">
        <v>63</v>
      </c>
      <c r="C21" s="51" t="str">
        <f>ССР!C50</f>
        <v>Теплоснабжение. Переустройство трубопровода.ТС3</v>
      </c>
      <c r="D21" s="52">
        <v>5596215.4199999999</v>
      </c>
      <c r="E21" s="53">
        <v>0</v>
      </c>
      <c r="F21" s="53">
        <f t="shared" si="0"/>
        <v>5596215.4199999999</v>
      </c>
      <c r="G21" s="53">
        <v>4596786.74</v>
      </c>
      <c r="H21" s="53">
        <f>D21-G21</f>
        <v>999428.68</v>
      </c>
      <c r="I21" s="54">
        <v>0</v>
      </c>
      <c r="J21" s="54">
        <f t="shared" si="1"/>
        <v>4596786.74</v>
      </c>
    </row>
    <row r="22" spans="1:10" ht="35.1" customHeight="1" x14ac:dyDescent="0.3">
      <c r="A22" s="41">
        <v>19</v>
      </c>
      <c r="B22" s="50" t="s">
        <v>66</v>
      </c>
      <c r="C22" s="51" t="str">
        <f>ССР!C52</f>
        <v>Наружные газопроводы. Вынос газопровода среднего давления.</v>
      </c>
      <c r="D22" s="52">
        <v>11590841.109999999</v>
      </c>
      <c r="E22" s="53">
        <v>0</v>
      </c>
      <c r="F22" s="53">
        <f t="shared" si="0"/>
        <v>11590841.109999999</v>
      </c>
      <c r="G22" s="53">
        <v>6408323.8600000003</v>
      </c>
      <c r="H22" s="53">
        <f>D22-G22</f>
        <v>5182517.25</v>
      </c>
      <c r="I22" s="54">
        <v>0</v>
      </c>
      <c r="J22" s="54">
        <f t="shared" si="1"/>
        <v>6408323.8600000003</v>
      </c>
    </row>
    <row r="23" spans="1:10" ht="35.1" customHeight="1" x14ac:dyDescent="0.3">
      <c r="A23" s="41">
        <v>20</v>
      </c>
      <c r="B23" s="103" t="s">
        <v>70</v>
      </c>
      <c r="C23" s="104" t="str">
        <f>ССР!C55</f>
        <v>Генеральный план. Трансбордер. ГП1</v>
      </c>
      <c r="D23" s="105">
        <v>6997494.7699999996</v>
      </c>
      <c r="E23" s="106">
        <v>2298854.48</v>
      </c>
      <c r="F23" s="106">
        <f t="shared" si="0"/>
        <v>4698640.29</v>
      </c>
      <c r="G23" s="106">
        <f>D23+2000000</f>
        <v>8997494.7699999996</v>
      </c>
      <c r="H23" s="106">
        <v>0</v>
      </c>
      <c r="I23" s="107">
        <f>G23-D23</f>
        <v>2000000</v>
      </c>
      <c r="J23" s="107">
        <f t="shared" si="1"/>
        <v>6698640.29</v>
      </c>
    </row>
    <row r="24" spans="1:10" ht="35.1" customHeight="1" x14ac:dyDescent="0.3">
      <c r="A24" s="41">
        <v>21</v>
      </c>
      <c r="B24" s="103" t="s">
        <v>71</v>
      </c>
      <c r="C24" s="104" t="str">
        <f>ССР!C56</f>
        <v>Генеральный план. ГП2</v>
      </c>
      <c r="D24" s="105">
        <v>68352585.25</v>
      </c>
      <c r="E24" s="106">
        <v>15325816.16</v>
      </c>
      <c r="F24" s="106">
        <f t="shared" si="0"/>
        <v>53026769.090000004</v>
      </c>
      <c r="G24" s="106">
        <f>D24-9000000</f>
        <v>59352585.25</v>
      </c>
      <c r="H24" s="106">
        <f>D24-G24</f>
        <v>9000000</v>
      </c>
      <c r="I24" s="107"/>
      <c r="J24" s="107">
        <f t="shared" si="1"/>
        <v>44026769.090000004</v>
      </c>
    </row>
    <row r="25" spans="1:10" ht="31.5" customHeight="1" x14ac:dyDescent="0.3">
      <c r="A25" s="41">
        <v>22</v>
      </c>
      <c r="B25" s="45" t="s">
        <v>115</v>
      </c>
      <c r="C25" s="46"/>
      <c r="D25" s="42">
        <f>SUM(D4:D24)</f>
        <v>548004000</v>
      </c>
      <c r="E25" s="42">
        <f>SUM(E4:E24)</f>
        <v>363125762.22000003</v>
      </c>
      <c r="F25" s="42">
        <f t="shared" ref="F25:J25" si="2">SUM(F4:F24)</f>
        <v>184878237.78</v>
      </c>
      <c r="G25" s="42">
        <f t="shared" si="2"/>
        <v>493280362.94</v>
      </c>
      <c r="H25" s="42">
        <f t="shared" si="2"/>
        <v>64354853.990000002</v>
      </c>
      <c r="I25" s="42">
        <f t="shared" si="2"/>
        <v>9631216.9299999997</v>
      </c>
      <c r="J25" s="42">
        <f t="shared" si="2"/>
        <v>130154600.72</v>
      </c>
    </row>
    <row r="26" spans="1:10" ht="33.75" customHeight="1" outlineLevel="1" x14ac:dyDescent="0.3">
      <c r="A26" s="41">
        <v>23</v>
      </c>
      <c r="B26" s="50"/>
      <c r="C26" s="51" t="s">
        <v>132</v>
      </c>
      <c r="D26" s="52">
        <v>2160473.5</v>
      </c>
      <c r="E26" s="53">
        <f>D26</f>
        <v>2160473.5</v>
      </c>
      <c r="F26" s="53">
        <f t="shared" ref="F26:F40" si="3">D26-E26</f>
        <v>0</v>
      </c>
      <c r="G26" s="53">
        <f>D26</f>
        <v>2160473.5</v>
      </c>
      <c r="H26" s="53">
        <f>D26-G26</f>
        <v>0</v>
      </c>
      <c r="I26" s="53">
        <f>D26-E26-H26</f>
        <v>0</v>
      </c>
      <c r="J26" s="53">
        <f>G26-E26</f>
        <v>0</v>
      </c>
    </row>
    <row r="27" spans="1:10" ht="33.75" customHeight="1" outlineLevel="1" x14ac:dyDescent="0.3">
      <c r="A27" s="41">
        <v>24</v>
      </c>
      <c r="B27" s="50"/>
      <c r="C27" s="51" t="s">
        <v>133</v>
      </c>
      <c r="D27" s="52">
        <v>4216719.66</v>
      </c>
      <c r="E27" s="53">
        <v>4216719.66</v>
      </c>
      <c r="F27" s="53">
        <f t="shared" si="3"/>
        <v>0</v>
      </c>
      <c r="G27" s="53">
        <f>D27</f>
        <v>4216719.66</v>
      </c>
      <c r="H27" s="53">
        <f t="shared" ref="H27:H40" si="4">D27-G27</f>
        <v>0</v>
      </c>
      <c r="I27" s="53">
        <f>D27-E27-H27</f>
        <v>0</v>
      </c>
      <c r="J27" s="53">
        <f t="shared" ref="J27:J40" si="5">G27-E27</f>
        <v>0</v>
      </c>
    </row>
    <row r="28" spans="1:10" ht="33.75" customHeight="1" outlineLevel="1" x14ac:dyDescent="0.3">
      <c r="A28" s="41">
        <v>25</v>
      </c>
      <c r="B28" s="50"/>
      <c r="C28" s="51" t="s">
        <v>120</v>
      </c>
      <c r="D28" s="52">
        <v>598821.47</v>
      </c>
      <c r="E28" s="53">
        <v>0</v>
      </c>
      <c r="F28" s="53">
        <f t="shared" si="3"/>
        <v>598821.47</v>
      </c>
      <c r="G28" s="53">
        <f>D28</f>
        <v>598821.47</v>
      </c>
      <c r="H28" s="53">
        <f t="shared" si="4"/>
        <v>0</v>
      </c>
      <c r="I28" s="53">
        <v>0</v>
      </c>
      <c r="J28" s="53">
        <f t="shared" si="5"/>
        <v>598821.47</v>
      </c>
    </row>
    <row r="29" spans="1:10" ht="35.1" customHeight="1" outlineLevel="1" x14ac:dyDescent="0.3">
      <c r="A29" s="41">
        <v>26</v>
      </c>
      <c r="B29" s="50"/>
      <c r="C29" s="51" t="s">
        <v>121</v>
      </c>
      <c r="D29" s="52">
        <v>809392.99</v>
      </c>
      <c r="E29" s="53">
        <v>0</v>
      </c>
      <c r="F29" s="53">
        <f t="shared" si="3"/>
        <v>809392.99</v>
      </c>
      <c r="G29" s="53">
        <f t="shared" ref="G29:G40" si="6">D29</f>
        <v>809392.99</v>
      </c>
      <c r="H29" s="53">
        <f t="shared" si="4"/>
        <v>0</v>
      </c>
      <c r="I29" s="53">
        <v>0</v>
      </c>
      <c r="J29" s="53">
        <f t="shared" si="5"/>
        <v>809392.99</v>
      </c>
    </row>
    <row r="30" spans="1:10" ht="35.1" customHeight="1" outlineLevel="1" x14ac:dyDescent="0.3">
      <c r="A30" s="41">
        <v>27</v>
      </c>
      <c r="B30" s="50"/>
      <c r="C30" s="51" t="s">
        <v>122</v>
      </c>
      <c r="D30" s="52">
        <v>95286.48</v>
      </c>
      <c r="E30" s="53">
        <v>0</v>
      </c>
      <c r="F30" s="53">
        <f t="shared" si="3"/>
        <v>95286.48</v>
      </c>
      <c r="G30" s="53">
        <f t="shared" si="6"/>
        <v>95286.48</v>
      </c>
      <c r="H30" s="53">
        <f t="shared" si="4"/>
        <v>0</v>
      </c>
      <c r="I30" s="53">
        <v>0</v>
      </c>
      <c r="J30" s="53">
        <f t="shared" si="5"/>
        <v>95286.48</v>
      </c>
    </row>
    <row r="31" spans="1:10" ht="35.1" customHeight="1" outlineLevel="1" x14ac:dyDescent="0.3">
      <c r="A31" s="41">
        <v>28</v>
      </c>
      <c r="B31" s="50"/>
      <c r="C31" s="51" t="s">
        <v>123</v>
      </c>
      <c r="D31" s="52">
        <v>29209.07</v>
      </c>
      <c r="E31" s="53">
        <v>0</v>
      </c>
      <c r="F31" s="53">
        <f t="shared" si="3"/>
        <v>29209.07</v>
      </c>
      <c r="G31" s="53">
        <f t="shared" si="6"/>
        <v>29209.07</v>
      </c>
      <c r="H31" s="53">
        <f t="shared" si="4"/>
        <v>0</v>
      </c>
      <c r="I31" s="53">
        <v>0</v>
      </c>
      <c r="J31" s="53">
        <f t="shared" si="5"/>
        <v>29209.07</v>
      </c>
    </row>
    <row r="32" spans="1:10" ht="35.1" customHeight="1" outlineLevel="1" x14ac:dyDescent="0.3">
      <c r="A32" s="41">
        <v>29</v>
      </c>
      <c r="B32" s="50"/>
      <c r="C32" s="51" t="s">
        <v>124</v>
      </c>
      <c r="D32" s="52">
        <v>230795.41</v>
      </c>
      <c r="E32" s="53">
        <v>0</v>
      </c>
      <c r="F32" s="53">
        <f t="shared" si="3"/>
        <v>230795.41</v>
      </c>
      <c r="G32" s="53">
        <f t="shared" si="6"/>
        <v>230795.41</v>
      </c>
      <c r="H32" s="53">
        <f t="shared" si="4"/>
        <v>0</v>
      </c>
      <c r="I32" s="53">
        <v>0</v>
      </c>
      <c r="J32" s="53">
        <f t="shared" si="5"/>
        <v>230795.41</v>
      </c>
    </row>
    <row r="33" spans="1:10" ht="35.1" customHeight="1" outlineLevel="1" x14ac:dyDescent="0.3">
      <c r="A33" s="41">
        <v>30</v>
      </c>
      <c r="B33" s="50"/>
      <c r="C33" s="51" t="s">
        <v>125</v>
      </c>
      <c r="D33" s="52">
        <v>2348452.58</v>
      </c>
      <c r="E33" s="53">
        <v>0</v>
      </c>
      <c r="F33" s="53">
        <f t="shared" si="3"/>
        <v>2348452.58</v>
      </c>
      <c r="G33" s="53">
        <f t="shared" si="6"/>
        <v>2348452.58</v>
      </c>
      <c r="H33" s="53">
        <f t="shared" si="4"/>
        <v>0</v>
      </c>
      <c r="I33" s="53">
        <v>0</v>
      </c>
      <c r="J33" s="53">
        <f t="shared" si="5"/>
        <v>2348452.58</v>
      </c>
    </row>
    <row r="34" spans="1:10" ht="35.1" customHeight="1" outlineLevel="1" x14ac:dyDescent="0.3">
      <c r="A34" s="41">
        <v>31</v>
      </c>
      <c r="B34" s="50"/>
      <c r="C34" s="51" t="s">
        <v>126</v>
      </c>
      <c r="D34" s="52">
        <v>220556.39</v>
      </c>
      <c r="E34" s="53">
        <v>0</v>
      </c>
      <c r="F34" s="53">
        <f t="shared" si="3"/>
        <v>220556.39</v>
      </c>
      <c r="G34" s="53">
        <f t="shared" si="6"/>
        <v>220556.39</v>
      </c>
      <c r="H34" s="53">
        <f t="shared" si="4"/>
        <v>0</v>
      </c>
      <c r="I34" s="53">
        <v>0</v>
      </c>
      <c r="J34" s="53">
        <f t="shared" si="5"/>
        <v>220556.39</v>
      </c>
    </row>
    <row r="35" spans="1:10" ht="35.1" customHeight="1" outlineLevel="1" x14ac:dyDescent="0.3">
      <c r="A35" s="41">
        <v>32</v>
      </c>
      <c r="B35" s="50"/>
      <c r="C35" s="51" t="s">
        <v>127</v>
      </c>
      <c r="D35" s="52">
        <v>244573.42</v>
      </c>
      <c r="E35" s="53">
        <v>0</v>
      </c>
      <c r="F35" s="53">
        <f t="shared" si="3"/>
        <v>244573.42</v>
      </c>
      <c r="G35" s="53">
        <f t="shared" si="6"/>
        <v>244573.42</v>
      </c>
      <c r="H35" s="53">
        <f t="shared" si="4"/>
        <v>0</v>
      </c>
      <c r="I35" s="53">
        <v>0</v>
      </c>
      <c r="J35" s="53">
        <f t="shared" si="5"/>
        <v>244573.42</v>
      </c>
    </row>
    <row r="36" spans="1:10" ht="35.1" customHeight="1" outlineLevel="1" x14ac:dyDescent="0.3">
      <c r="A36" s="41">
        <v>33</v>
      </c>
      <c r="B36" s="103"/>
      <c r="C36" s="104" t="s">
        <v>128</v>
      </c>
      <c r="D36" s="105">
        <v>4746000</v>
      </c>
      <c r="E36" s="106">
        <v>0</v>
      </c>
      <c r="F36" s="106">
        <f t="shared" si="3"/>
        <v>4746000</v>
      </c>
      <c r="G36" s="106">
        <f t="shared" si="6"/>
        <v>4746000</v>
      </c>
      <c r="H36" s="106">
        <f t="shared" si="4"/>
        <v>0</v>
      </c>
      <c r="I36" s="106">
        <v>0</v>
      </c>
      <c r="J36" s="106">
        <f t="shared" si="5"/>
        <v>4746000</v>
      </c>
    </row>
    <row r="37" spans="1:10" ht="35.1" customHeight="1" outlineLevel="1" x14ac:dyDescent="0.3">
      <c r="A37" s="41">
        <v>34</v>
      </c>
      <c r="B37" s="50"/>
      <c r="C37" s="51" t="s">
        <v>129</v>
      </c>
      <c r="D37" s="52">
        <v>119814.01</v>
      </c>
      <c r="E37" s="53">
        <v>0</v>
      </c>
      <c r="F37" s="53">
        <f t="shared" si="3"/>
        <v>119814.01</v>
      </c>
      <c r="G37" s="53">
        <f t="shared" si="6"/>
        <v>119814.01</v>
      </c>
      <c r="H37" s="53">
        <f t="shared" si="4"/>
        <v>0</v>
      </c>
      <c r="I37" s="53">
        <v>0</v>
      </c>
      <c r="J37" s="53">
        <f t="shared" si="5"/>
        <v>119814.01</v>
      </c>
    </row>
    <row r="38" spans="1:10" ht="35.1" customHeight="1" outlineLevel="1" x14ac:dyDescent="0.3">
      <c r="A38" s="41">
        <v>35</v>
      </c>
      <c r="B38" s="50"/>
      <c r="C38" s="51" t="s">
        <v>130</v>
      </c>
      <c r="D38" s="52">
        <v>250000</v>
      </c>
      <c r="E38" s="53">
        <v>0</v>
      </c>
      <c r="F38" s="53">
        <f t="shared" si="3"/>
        <v>250000</v>
      </c>
      <c r="G38" s="53">
        <f t="shared" si="6"/>
        <v>250000</v>
      </c>
      <c r="H38" s="53">
        <f t="shared" si="4"/>
        <v>0</v>
      </c>
      <c r="I38" s="53">
        <v>0</v>
      </c>
      <c r="J38" s="53">
        <f t="shared" si="5"/>
        <v>250000</v>
      </c>
    </row>
    <row r="39" spans="1:10" ht="35.1" customHeight="1" outlineLevel="1" x14ac:dyDescent="0.3">
      <c r="A39" s="41">
        <v>36</v>
      </c>
      <c r="B39" s="50"/>
      <c r="C39" s="51" t="s">
        <v>131</v>
      </c>
      <c r="D39" s="52">
        <v>270000</v>
      </c>
      <c r="E39" s="53">
        <v>0</v>
      </c>
      <c r="F39" s="53">
        <f t="shared" si="3"/>
        <v>270000</v>
      </c>
      <c r="G39" s="53">
        <f t="shared" si="6"/>
        <v>270000</v>
      </c>
      <c r="H39" s="53">
        <f t="shared" si="4"/>
        <v>0</v>
      </c>
      <c r="I39" s="53">
        <v>0</v>
      </c>
      <c r="J39" s="53">
        <f t="shared" si="5"/>
        <v>270000</v>
      </c>
    </row>
    <row r="40" spans="1:10" ht="35.1" customHeight="1" outlineLevel="1" x14ac:dyDescent="0.3">
      <c r="A40" s="41">
        <v>37</v>
      </c>
      <c r="B40" s="103"/>
      <c r="C40" s="104" t="s">
        <v>136</v>
      </c>
      <c r="D40" s="105">
        <v>9690548.2599999998</v>
      </c>
      <c r="E40" s="106">
        <v>0</v>
      </c>
      <c r="F40" s="106">
        <f t="shared" si="3"/>
        <v>9690548.2599999998</v>
      </c>
      <c r="G40" s="106">
        <f t="shared" si="6"/>
        <v>9690548.2599999998</v>
      </c>
      <c r="H40" s="106">
        <f t="shared" si="4"/>
        <v>0</v>
      </c>
      <c r="I40" s="106">
        <v>0</v>
      </c>
      <c r="J40" s="106">
        <f t="shared" si="5"/>
        <v>9690548.2599999998</v>
      </c>
    </row>
    <row r="41" spans="1:10" ht="23.25" customHeight="1" outlineLevel="1" x14ac:dyDescent="0.3">
      <c r="A41" s="41">
        <v>38</v>
      </c>
      <c r="B41" s="44"/>
      <c r="C41" s="47" t="s">
        <v>134</v>
      </c>
      <c r="D41" s="47">
        <f>SUM(D26:D40)</f>
        <v>26030643.239999998</v>
      </c>
      <c r="E41" s="47">
        <f t="shared" ref="E41:I41" si="7">SUM(E26:E40)</f>
        <v>6377193.1600000001</v>
      </c>
      <c r="F41" s="47">
        <f t="shared" si="7"/>
        <v>19653450.079999998</v>
      </c>
      <c r="G41" s="47">
        <f t="shared" si="7"/>
        <v>26030643.239999998</v>
      </c>
      <c r="H41" s="47">
        <f t="shared" si="7"/>
        <v>0</v>
      </c>
      <c r="I41" s="47">
        <f t="shared" si="7"/>
        <v>0</v>
      </c>
      <c r="J41" s="47">
        <f t="shared" ref="J41" si="8">SUM(J26:J40)</f>
        <v>19653450.079999998</v>
      </c>
    </row>
    <row r="42" spans="1:10" ht="20.25" customHeight="1" outlineLevel="1" x14ac:dyDescent="0.3">
      <c r="A42" s="41">
        <v>39</v>
      </c>
      <c r="B42" s="44"/>
      <c r="C42" s="47" t="s">
        <v>135</v>
      </c>
      <c r="D42" s="47">
        <f>D41+D25</f>
        <v>574034643.24000001</v>
      </c>
      <c r="E42" s="47">
        <f t="shared" ref="E42:J42" si="9">E41+E25</f>
        <v>369502955.38</v>
      </c>
      <c r="F42" s="47">
        <f t="shared" si="9"/>
        <v>204531687.86000001</v>
      </c>
      <c r="G42" s="47">
        <f t="shared" si="9"/>
        <v>519311006.18000001</v>
      </c>
      <c r="H42" s="47">
        <f t="shared" si="9"/>
        <v>64354853.990000002</v>
      </c>
      <c r="I42" s="47">
        <f t="shared" si="9"/>
        <v>9631216.9299999997</v>
      </c>
      <c r="J42" s="47">
        <f t="shared" si="9"/>
        <v>149808050.80000001</v>
      </c>
    </row>
    <row r="44" spans="1:10" ht="16.2" thickBot="1" x14ac:dyDescent="0.35"/>
    <row r="45" spans="1:10" ht="25.05" customHeight="1" x14ac:dyDescent="0.3">
      <c r="C45" s="95" t="s">
        <v>137</v>
      </c>
      <c r="D45" s="96">
        <f>D25</f>
        <v>548004000</v>
      </c>
    </row>
    <row r="46" spans="1:10" ht="25.05" customHeight="1" x14ac:dyDescent="0.3">
      <c r="C46" s="97" t="s">
        <v>144</v>
      </c>
      <c r="D46" s="98">
        <f>G25</f>
        <v>493280362.94</v>
      </c>
    </row>
    <row r="47" spans="1:10" ht="25.05" customHeight="1" x14ac:dyDescent="0.3">
      <c r="C47" s="97" t="s">
        <v>138</v>
      </c>
      <c r="D47" s="98">
        <f>H25</f>
        <v>64354853.990000002</v>
      </c>
    </row>
    <row r="48" spans="1:10" ht="25.05" customHeight="1" x14ac:dyDescent="0.3">
      <c r="C48" s="97" t="s">
        <v>139</v>
      </c>
      <c r="D48" s="98">
        <f>D41</f>
        <v>26030643.239999998</v>
      </c>
    </row>
    <row r="49" spans="1:4" ht="25.05" customHeight="1" x14ac:dyDescent="0.3">
      <c r="C49" s="99" t="s">
        <v>140</v>
      </c>
      <c r="D49" s="100">
        <f>D46+D48</f>
        <v>519311006.18000001</v>
      </c>
    </row>
    <row r="50" spans="1:4" ht="25.05" customHeight="1" thickBot="1" x14ac:dyDescent="0.35">
      <c r="C50" s="101" t="s">
        <v>141</v>
      </c>
      <c r="D50" s="102">
        <f>D45-D49</f>
        <v>28692993.82</v>
      </c>
    </row>
    <row r="59" spans="1:4" ht="54.9" customHeight="1" x14ac:dyDescent="0.3">
      <c r="A59" s="38"/>
      <c r="B59" s="39"/>
      <c r="C59" s="38"/>
      <c r="D59" s="40"/>
    </row>
    <row r="60" spans="1:4" x14ac:dyDescent="0.3">
      <c r="D60" s="37"/>
    </row>
    <row r="61" spans="1:4" x14ac:dyDescent="0.3">
      <c r="D61" s="37"/>
    </row>
    <row r="82" spans="1:1" x14ac:dyDescent="0.3">
      <c r="A82" s="35">
        <v>7</v>
      </c>
    </row>
  </sheetData>
  <mergeCells count="1">
    <mergeCell ref="A1:D1"/>
  </mergeCells>
  <phoneticPr fontId="23" type="noConversion"/>
  <pageMargins left="0.23622047244094491" right="0.23622047244094491" top="0.74803149606299213" bottom="0.74803149606299213" header="0.31496062992125984" footer="0.31496062992125984"/>
  <pageSetup paperSize="9" scale="59" fitToHeight="100" orientation="landscape" r:id="rId1"/>
  <rowBreaks count="2" manualBreakCount="2">
    <brk id="42" max="21" man="1"/>
    <brk id="4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ССР</vt:lpstr>
      <vt:lpstr>реестр корр </vt:lpstr>
      <vt:lpstr>ССР!Заголовки_для_печати</vt:lpstr>
      <vt:lpstr>'реестр корр '!Область_печати</vt:lpstr>
      <vt:lpstr>ССР!Область_печати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2024-01-25T19:52:03Z</cp:lastPrinted>
  <dcterms:created xsi:type="dcterms:W3CDTF">2023-11-08T07:21:05Z</dcterms:created>
  <dcterms:modified xsi:type="dcterms:W3CDTF">2024-06-04T11:46:32Z</dcterms:modified>
</cp:coreProperties>
</file>