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расчет асфальта\"/>
    </mc:Choice>
  </mc:AlternateContent>
  <xr:revisionPtr revIDLastSave="0" documentId="13_ncr:1_{052E76E3-EFC5-449A-B8CF-6989CB53FE3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от Андрея" sheetId="3" r:id="rId1"/>
    <sheet name="Лист1 (2)" sheetId="2" r:id="rId2"/>
    <sheet name="Лист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" l="1"/>
  <c r="I11" i="3"/>
  <c r="H11" i="3"/>
  <c r="G10" i="3"/>
  <c r="F10" i="3"/>
  <c r="I9" i="3"/>
  <c r="I10" i="3" s="1"/>
  <c r="H9" i="3"/>
  <c r="H10" i="3" s="1"/>
  <c r="J10" i="3" s="1"/>
  <c r="J8" i="3"/>
  <c r="I8" i="3"/>
  <c r="H8" i="3"/>
  <c r="G7" i="3"/>
  <c r="F7" i="3"/>
  <c r="I6" i="3"/>
  <c r="H6" i="3"/>
  <c r="H7" i="3" s="1"/>
  <c r="I5" i="3"/>
  <c r="H5" i="3"/>
  <c r="I7" i="3" l="1"/>
  <c r="I12" i="3" s="1"/>
  <c r="H12" i="3"/>
  <c r="J12" i="3" s="1"/>
  <c r="J7" i="3"/>
  <c r="J5" i="3"/>
  <c r="J9" i="3"/>
  <c r="J6" i="3"/>
  <c r="H26" i="2"/>
  <c r="H25" i="2"/>
  <c r="I21" i="2"/>
  <c r="H21" i="2"/>
  <c r="G21" i="2"/>
  <c r="F21" i="2"/>
  <c r="I23" i="2" s="1"/>
  <c r="I10" i="2"/>
  <c r="H10" i="2"/>
  <c r="G10" i="2"/>
  <c r="F10" i="2"/>
  <c r="F9" i="1"/>
  <c r="E6" i="1"/>
  <c r="E7" i="1"/>
  <c r="H27" i="2" l="1"/>
</calcChain>
</file>

<file path=xl/sharedStrings.xml><?xml version="1.0" encoding="utf-8"?>
<sst xmlns="http://schemas.openxmlformats.org/spreadsheetml/2006/main" count="68" uniqueCount="29">
  <si>
    <t>Наименование работ</t>
  </si>
  <si>
    <t>Ед. изм.</t>
  </si>
  <si>
    <t>По факту</t>
  </si>
  <si>
    <t>№ п/п</t>
  </si>
  <si>
    <t>м2</t>
  </si>
  <si>
    <t>т.</t>
  </si>
  <si>
    <t>Объём</t>
  </si>
  <si>
    <t>Работы по укладке а/б  к/з тип Б марка II толщиной 7 см</t>
  </si>
  <si>
    <t>Работы по укладке а/б   м/з тип Б марка I толщиной 5 см</t>
  </si>
  <si>
    <t>Дельта</t>
  </si>
  <si>
    <t>По смете, руб. с НДС</t>
  </si>
  <si>
    <r>
      <t xml:space="preserve">Стоимость А/Б смеси м/з тип Б марка I </t>
    </r>
    <r>
      <rPr>
        <i/>
        <sz val="11"/>
        <color theme="1"/>
        <rFont val="Calibri"/>
        <family val="2"/>
        <charset val="204"/>
        <scheme val="minor"/>
      </rPr>
      <t>(2,35т/м3)</t>
    </r>
  </si>
  <si>
    <r>
      <t xml:space="preserve">Стоимость А/Б смеси к/з тип Б марка II </t>
    </r>
    <r>
      <rPr>
        <i/>
        <sz val="11"/>
        <color theme="1"/>
        <rFont val="Calibri"/>
        <family val="2"/>
        <charset val="204"/>
        <scheme val="minor"/>
      </rPr>
      <t>(2,35т/м3)</t>
    </r>
  </si>
  <si>
    <t>маш/час</t>
  </si>
  <si>
    <r>
      <t>Автогудронатор</t>
    </r>
    <r>
      <rPr>
        <i/>
        <sz val="11"/>
        <color theme="1"/>
        <rFont val="Calibri"/>
        <family val="2"/>
        <charset val="204"/>
        <scheme val="minor"/>
      </rPr>
      <t xml:space="preserve"> (на 1 м2, расход битума 0,00824т, автогудронатор 0,0037 маш/час)</t>
    </r>
  </si>
  <si>
    <t>ООО "СМУ-22", КП №3694-ОФ от 15.04.2024г.</t>
  </si>
  <si>
    <t>ООО "СтройСпецТорг Трудъ" от 12.04.2024г.</t>
  </si>
  <si>
    <t>ООО "ДорКапСтрой", КП №20/04-24 от 20.04.2024г.</t>
  </si>
  <si>
    <t>По смете, руб. с НДС - механизированно</t>
  </si>
  <si>
    <t>По факту - вручную</t>
  </si>
  <si>
    <t>Работы по укладке а/б  к/з тип Б марка II толщиной 7 см-механизированно</t>
  </si>
  <si>
    <t>По смете</t>
  </si>
  <si>
    <t>за ед.</t>
  </si>
  <si>
    <t>стоимость</t>
  </si>
  <si>
    <t>Стоимость А/Б смеси к/з тип Б марка II толщиной 7 см</t>
  </si>
  <si>
    <t>Стоимость А/Б смеси м/з тип Б марка I толщиной 5 см</t>
  </si>
  <si>
    <t>Пролив автогудронатором</t>
  </si>
  <si>
    <t>услуга.</t>
  </si>
  <si>
    <t>Работы по укладке а/б   м/з тип Б марка I толщиной 5 см-вручную,но 4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</si>
</sst>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1" fillId="0" borderId="3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4" fontId="0" fillId="0" borderId="1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 vertical="center"/>
    </xf>
    <xf numFmtId="4" fontId="0" fillId="2" borderId="11" xfId="0" applyNumberFormat="1" applyFill="1" applyBorder="1" applyAlignment="1">
      <alignment vertical="center" wrapText="1"/>
    </xf>
    <xf numFmtId="0" fontId="0" fillId="2" borderId="11" xfId="0" applyFill="1" applyBorder="1"/>
    <xf numFmtId="0" fontId="0" fillId="2" borderId="12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center" wrapText="1"/>
    </xf>
    <xf numFmtId="2" fontId="0" fillId="0" borderId="0" xfId="0" applyNumberFormat="1"/>
    <xf numFmtId="4" fontId="0" fillId="0" borderId="0" xfId="0" applyNumberFormat="1" applyAlignment="1">
      <alignment wrapText="1"/>
    </xf>
    <xf numFmtId="0" fontId="0" fillId="0" borderId="15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4" fontId="0" fillId="0" borderId="23" xfId="0" applyNumberForma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4C3E1-6D6D-4799-9FC1-2A1B3137913F}">
  <dimension ref="B2:L14"/>
  <sheetViews>
    <sheetView workbookViewId="0">
      <selection activeCell="I12" sqref="I12"/>
    </sheetView>
  </sheetViews>
  <sheetFormatPr defaultRowHeight="15" x14ac:dyDescent="0.25"/>
  <cols>
    <col min="3" max="3" width="50.42578125" bestFit="1" customWidth="1"/>
    <col min="6" max="6" width="9.85546875" customWidth="1"/>
    <col min="7" max="7" width="10.28515625" customWidth="1"/>
    <col min="8" max="8" width="9.85546875" customWidth="1"/>
    <col min="9" max="9" width="10.28515625" customWidth="1"/>
  </cols>
  <sheetData>
    <row r="2" spans="2:12" ht="15.75" thickBot="1" x14ac:dyDescent="0.3"/>
    <row r="3" spans="2:12" x14ac:dyDescent="0.25">
      <c r="B3" s="22" t="s">
        <v>3</v>
      </c>
      <c r="C3" s="24" t="s">
        <v>0</v>
      </c>
      <c r="D3" s="24" t="s">
        <v>1</v>
      </c>
      <c r="E3" s="24" t="s">
        <v>6</v>
      </c>
      <c r="F3" s="4" t="s">
        <v>21</v>
      </c>
      <c r="G3" s="4" t="s">
        <v>2</v>
      </c>
      <c r="H3" s="4" t="s">
        <v>21</v>
      </c>
      <c r="I3" s="4" t="s">
        <v>2</v>
      </c>
      <c r="J3" s="5" t="s">
        <v>9</v>
      </c>
    </row>
    <row r="4" spans="2:12" x14ac:dyDescent="0.25">
      <c r="B4" s="23"/>
      <c r="C4" s="25"/>
      <c r="D4" s="25"/>
      <c r="E4" s="25"/>
      <c r="F4" s="40" t="s">
        <v>22</v>
      </c>
      <c r="G4" s="40" t="s">
        <v>22</v>
      </c>
      <c r="H4" s="40" t="s">
        <v>23</v>
      </c>
      <c r="I4" s="40" t="s">
        <v>23</v>
      </c>
      <c r="J4" s="21"/>
    </row>
    <row r="5" spans="2:12" x14ac:dyDescent="0.25">
      <c r="B5" s="6">
        <v>1</v>
      </c>
      <c r="C5" s="1" t="s">
        <v>7</v>
      </c>
      <c r="D5" s="2" t="s">
        <v>4</v>
      </c>
      <c r="E5" s="41">
        <v>1</v>
      </c>
      <c r="F5" s="41">
        <v>374.47</v>
      </c>
      <c r="G5" s="41">
        <v>642</v>
      </c>
      <c r="H5" s="41">
        <f>F5*E5</f>
        <v>374.47</v>
      </c>
      <c r="I5" s="41">
        <f>E5*G5</f>
        <v>642</v>
      </c>
      <c r="J5" s="42">
        <f t="shared" ref="J5:J10" si="0">H5-I5</f>
        <v>-267.52999999999997</v>
      </c>
    </row>
    <row r="6" spans="2:12" x14ac:dyDescent="0.25">
      <c r="B6" s="6">
        <v>2</v>
      </c>
      <c r="C6" s="1" t="s">
        <v>24</v>
      </c>
      <c r="D6" s="2" t="s">
        <v>5</v>
      </c>
      <c r="E6" s="41"/>
      <c r="F6" s="41">
        <v>5455.2</v>
      </c>
      <c r="G6" s="41">
        <v>4900</v>
      </c>
      <c r="H6" s="41">
        <f>F6*E6</f>
        <v>0</v>
      </c>
      <c r="I6" s="41">
        <f>E6*G6</f>
        <v>0</v>
      </c>
      <c r="J6" s="42">
        <f t="shared" si="0"/>
        <v>0</v>
      </c>
    </row>
    <row r="7" spans="2:12" x14ac:dyDescent="0.25">
      <c r="B7" s="6"/>
      <c r="C7" s="1"/>
      <c r="D7" s="2"/>
      <c r="E7" s="41"/>
      <c r="F7" s="43">
        <f>SUM(F5:F6)</f>
        <v>5829.67</v>
      </c>
      <c r="G7" s="43">
        <f>SUM(G5:G6)</f>
        <v>5542</v>
      </c>
      <c r="H7" s="43">
        <f>SUM(H5:H6)</f>
        <v>374.47</v>
      </c>
      <c r="I7" s="43">
        <f>SUM(I5:I6)</f>
        <v>642</v>
      </c>
      <c r="J7" s="44">
        <f t="shared" si="0"/>
        <v>-267.52999999999997</v>
      </c>
    </row>
    <row r="8" spans="2:12" x14ac:dyDescent="0.25">
      <c r="B8" s="6">
        <v>3</v>
      </c>
      <c r="C8" s="1" t="s">
        <v>8</v>
      </c>
      <c r="D8" s="2" t="s">
        <v>4</v>
      </c>
      <c r="E8" s="41">
        <v>1</v>
      </c>
      <c r="F8" s="41">
        <v>337.75</v>
      </c>
      <c r="G8" s="41">
        <v>460</v>
      </c>
      <c r="H8" s="41">
        <f t="shared" ref="H8:H11" si="1">F8*E8</f>
        <v>337.75</v>
      </c>
      <c r="I8" s="41">
        <f t="shared" ref="I8:I11" si="2">E8*G8</f>
        <v>460</v>
      </c>
      <c r="J8" s="42">
        <f t="shared" si="0"/>
        <v>-122.25</v>
      </c>
    </row>
    <row r="9" spans="2:12" x14ac:dyDescent="0.25">
      <c r="B9" s="6">
        <v>4</v>
      </c>
      <c r="C9" s="1" t="s">
        <v>25</v>
      </c>
      <c r="D9" s="2" t="s">
        <v>5</v>
      </c>
      <c r="E9" s="41"/>
      <c r="F9" s="41">
        <v>5600.5106382978711</v>
      </c>
      <c r="G9" s="41">
        <v>5000</v>
      </c>
      <c r="H9" s="41">
        <f t="shared" si="1"/>
        <v>0</v>
      </c>
      <c r="I9" s="41">
        <f t="shared" si="2"/>
        <v>0</v>
      </c>
      <c r="J9" s="42">
        <f t="shared" si="0"/>
        <v>0</v>
      </c>
    </row>
    <row r="10" spans="2:12" x14ac:dyDescent="0.25">
      <c r="B10" s="6"/>
      <c r="C10" s="1"/>
      <c r="D10" s="2"/>
      <c r="E10" s="41"/>
      <c r="F10" s="43">
        <f>SUM(F8:F9)</f>
        <v>5938.2606382978711</v>
      </c>
      <c r="G10" s="43">
        <f>SUM(G8:G9)</f>
        <v>5460</v>
      </c>
      <c r="H10" s="43">
        <f>SUM(H8:H9)</f>
        <v>337.75</v>
      </c>
      <c r="I10" s="43">
        <f>SUM(I8:I9)</f>
        <v>460</v>
      </c>
      <c r="J10" s="44">
        <f t="shared" si="0"/>
        <v>-122.25</v>
      </c>
    </row>
    <row r="11" spans="2:12" x14ac:dyDescent="0.25">
      <c r="B11" s="6">
        <v>5</v>
      </c>
      <c r="C11" s="1" t="s">
        <v>26</v>
      </c>
      <c r="D11" s="2" t="s">
        <v>27</v>
      </c>
      <c r="E11" s="41">
        <v>1</v>
      </c>
      <c r="F11" s="41">
        <v>0</v>
      </c>
      <c r="G11" s="41">
        <v>100</v>
      </c>
      <c r="H11" s="41">
        <f t="shared" si="1"/>
        <v>0</v>
      </c>
      <c r="I11" s="41">
        <f t="shared" si="2"/>
        <v>100</v>
      </c>
      <c r="J11" s="42"/>
    </row>
    <row r="12" spans="2:12" ht="15.75" thickBot="1" x14ac:dyDescent="0.3">
      <c r="B12" s="45"/>
      <c r="C12" s="46"/>
      <c r="D12" s="46"/>
      <c r="E12" s="47"/>
      <c r="F12" s="47"/>
      <c r="G12" s="47"/>
      <c r="H12" s="48">
        <f>H7+H10</f>
        <v>712.22</v>
      </c>
      <c r="I12" s="48">
        <f>I7+I10</f>
        <v>1102</v>
      </c>
      <c r="J12" s="49">
        <f>H12-I12</f>
        <v>-389.78</v>
      </c>
      <c r="L12" s="50"/>
    </row>
    <row r="14" spans="2:12" x14ac:dyDescent="0.25">
      <c r="I14" s="50"/>
    </row>
  </sheetData>
  <mergeCells count="4">
    <mergeCell ref="B3:B4"/>
    <mergeCell ref="C3:C4"/>
    <mergeCell ref="D3:D4"/>
    <mergeCell ref="E3:E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09DF-CD98-40BE-998D-8B46C3E054E7}">
  <dimension ref="B2:J27"/>
  <sheetViews>
    <sheetView tabSelected="1" workbookViewId="0">
      <selection activeCell="F18" sqref="F18"/>
    </sheetView>
  </sheetViews>
  <sheetFormatPr defaultRowHeight="15" x14ac:dyDescent="0.25"/>
  <cols>
    <col min="3" max="3" width="71.28515625" bestFit="1" customWidth="1"/>
    <col min="5" max="5" width="7.42578125" bestFit="1" customWidth="1"/>
    <col min="6" max="6" width="17.5703125" customWidth="1"/>
    <col min="7" max="7" width="20.7109375" customWidth="1"/>
    <col min="8" max="8" width="20.85546875" customWidth="1"/>
    <col min="9" max="9" width="21.7109375" customWidth="1"/>
    <col min="10" max="10" width="12.85546875" customWidth="1"/>
  </cols>
  <sheetData>
    <row r="2" spans="2:10" ht="15.75" thickBot="1" x14ac:dyDescent="0.3"/>
    <row r="3" spans="2:10" ht="30" customHeight="1" x14ac:dyDescent="0.25">
      <c r="B3" s="22" t="s">
        <v>3</v>
      </c>
      <c r="C3" s="24" t="s">
        <v>0</v>
      </c>
      <c r="D3" s="24" t="s">
        <v>1</v>
      </c>
      <c r="E3" s="24" t="s">
        <v>6</v>
      </c>
      <c r="F3" s="26" t="s">
        <v>18</v>
      </c>
      <c r="G3" s="28" t="s">
        <v>19</v>
      </c>
      <c r="H3" s="29"/>
      <c r="I3" s="30"/>
      <c r="J3" s="5" t="s">
        <v>9</v>
      </c>
    </row>
    <row r="4" spans="2:10" ht="51.75" customHeight="1" x14ac:dyDescent="0.25">
      <c r="B4" s="23"/>
      <c r="C4" s="25"/>
      <c r="D4" s="25"/>
      <c r="E4" s="25"/>
      <c r="F4" s="27"/>
      <c r="G4" s="20" t="s">
        <v>15</v>
      </c>
      <c r="H4" s="20" t="s">
        <v>16</v>
      </c>
      <c r="I4" s="20" t="s">
        <v>17</v>
      </c>
      <c r="J4" s="21"/>
    </row>
    <row r="5" spans="2:10" x14ac:dyDescent="0.25">
      <c r="B5" s="6">
        <v>1</v>
      </c>
      <c r="C5" s="1" t="s">
        <v>7</v>
      </c>
      <c r="D5" s="2" t="s">
        <v>4</v>
      </c>
      <c r="E5" s="2">
        <v>1</v>
      </c>
      <c r="F5" s="33">
        <v>374.47</v>
      </c>
      <c r="G5" s="2">
        <v>624</v>
      </c>
      <c r="H5" s="31">
        <v>1500</v>
      </c>
      <c r="I5" s="2">
        <v>540</v>
      </c>
      <c r="J5" s="7"/>
    </row>
    <row r="6" spans="2:10" x14ac:dyDescent="0.25">
      <c r="B6" s="6">
        <v>2</v>
      </c>
      <c r="C6" s="1" t="s">
        <v>8</v>
      </c>
      <c r="D6" s="2" t="s">
        <v>4</v>
      </c>
      <c r="E6" s="2">
        <v>1</v>
      </c>
      <c r="F6" s="33">
        <v>337.75</v>
      </c>
      <c r="G6" s="2">
        <v>594</v>
      </c>
      <c r="H6" s="32"/>
      <c r="I6" s="2">
        <v>520</v>
      </c>
      <c r="J6" s="7"/>
    </row>
    <row r="7" spans="2:10" x14ac:dyDescent="0.25">
      <c r="B7" s="6"/>
      <c r="C7" s="1"/>
      <c r="D7" s="2"/>
      <c r="E7" s="2"/>
      <c r="F7" s="12"/>
      <c r="G7" s="1"/>
      <c r="H7" s="1"/>
      <c r="I7" s="1"/>
      <c r="J7" s="7"/>
    </row>
    <row r="8" spans="2:10" x14ac:dyDescent="0.25">
      <c r="B8" s="6"/>
      <c r="C8" s="1"/>
      <c r="D8" s="2"/>
      <c r="E8" s="2"/>
      <c r="F8" s="12"/>
      <c r="G8" s="1"/>
      <c r="H8" s="1"/>
      <c r="I8" s="1"/>
      <c r="J8" s="7"/>
    </row>
    <row r="9" spans="2:10" ht="15.75" thickBot="1" x14ac:dyDescent="0.3">
      <c r="B9" s="14"/>
      <c r="C9" s="15"/>
      <c r="D9" s="16"/>
      <c r="E9" s="16"/>
      <c r="F9" s="17"/>
      <c r="G9" s="18"/>
      <c r="H9" s="18"/>
      <c r="I9" s="18"/>
      <c r="J9" s="19"/>
    </row>
    <row r="10" spans="2:10" ht="16.5" thickTop="1" thickBot="1" x14ac:dyDescent="0.3">
      <c r="B10" s="9"/>
      <c r="C10" s="10"/>
      <c r="D10" s="10"/>
      <c r="E10" s="10"/>
      <c r="F10" s="34">
        <f>SUM(F5:F9)</f>
        <v>712.22</v>
      </c>
      <c r="G10" s="35">
        <f>SUM(G5:G9)</f>
        <v>1218</v>
      </c>
      <c r="H10" s="35">
        <f>H5</f>
        <v>1500</v>
      </c>
      <c r="I10" s="35">
        <f>I5+I6</f>
        <v>1060</v>
      </c>
      <c r="J10" s="11"/>
    </row>
    <row r="13" spans="2:10" ht="15.75" thickBot="1" x14ac:dyDescent="0.3"/>
    <row r="14" spans="2:10" ht="30" customHeight="1" x14ac:dyDescent="0.25">
      <c r="B14" s="22" t="s">
        <v>3</v>
      </c>
      <c r="C14" s="24" t="s">
        <v>0</v>
      </c>
      <c r="D14" s="24" t="s">
        <v>1</v>
      </c>
      <c r="E14" s="24" t="s">
        <v>6</v>
      </c>
      <c r="F14" s="26" t="s">
        <v>18</v>
      </c>
      <c r="G14" s="28" t="s">
        <v>19</v>
      </c>
      <c r="H14" s="29"/>
      <c r="I14" s="30"/>
      <c r="J14" s="5" t="s">
        <v>9</v>
      </c>
    </row>
    <row r="15" spans="2:10" ht="51.75" customHeight="1" x14ac:dyDescent="0.25">
      <c r="B15" s="23"/>
      <c r="C15" s="25"/>
      <c r="D15" s="25"/>
      <c r="E15" s="25"/>
      <c r="F15" s="27"/>
      <c r="G15" s="20" t="s">
        <v>15</v>
      </c>
      <c r="H15" s="20" t="s">
        <v>16</v>
      </c>
      <c r="I15" s="20" t="s">
        <v>17</v>
      </c>
      <c r="J15" s="21"/>
    </row>
    <row r="16" spans="2:10" x14ac:dyDescent="0.25">
      <c r="B16" s="6">
        <v>1</v>
      </c>
      <c r="C16" s="1" t="s">
        <v>20</v>
      </c>
      <c r="D16" s="2" t="s">
        <v>4</v>
      </c>
      <c r="E16" s="2">
        <v>1</v>
      </c>
      <c r="F16" s="36">
        <v>1187</v>
      </c>
      <c r="G16" s="2">
        <v>624</v>
      </c>
      <c r="H16" s="31">
        <v>1500</v>
      </c>
      <c r="I16" s="2">
        <v>540</v>
      </c>
      <c r="J16" s="7"/>
    </row>
    <row r="17" spans="2:10" x14ac:dyDescent="0.25">
      <c r="B17" s="6">
        <v>2</v>
      </c>
      <c r="C17" s="1" t="s">
        <v>28</v>
      </c>
      <c r="D17" s="2" t="s">
        <v>4</v>
      </c>
      <c r="E17" s="2">
        <v>1</v>
      </c>
      <c r="F17" s="37"/>
      <c r="G17" s="2">
        <v>594</v>
      </c>
      <c r="H17" s="32"/>
      <c r="I17" s="2">
        <v>520</v>
      </c>
      <c r="J17" s="7"/>
    </row>
    <row r="18" spans="2:10" x14ac:dyDescent="0.25">
      <c r="B18" s="6"/>
      <c r="C18" s="1"/>
      <c r="D18" s="2"/>
      <c r="E18" s="2"/>
      <c r="F18" s="12"/>
      <c r="G18" s="1"/>
      <c r="H18" s="1"/>
      <c r="I18" s="1"/>
      <c r="J18" s="7"/>
    </row>
    <row r="19" spans="2:10" x14ac:dyDescent="0.25">
      <c r="B19" s="6"/>
      <c r="C19" s="1"/>
      <c r="D19" s="2"/>
      <c r="E19" s="2"/>
      <c r="F19" s="12"/>
      <c r="G19" s="1"/>
      <c r="H19" s="1"/>
      <c r="I19" s="1"/>
      <c r="J19" s="7"/>
    </row>
    <row r="20" spans="2:10" ht="15.75" thickBot="1" x14ac:dyDescent="0.3">
      <c r="B20" s="14"/>
      <c r="C20" s="15"/>
      <c r="D20" s="16"/>
      <c r="E20" s="16"/>
      <c r="F20" s="17"/>
      <c r="G20" s="18"/>
      <c r="H20" s="18"/>
      <c r="I20" s="18"/>
      <c r="J20" s="19"/>
    </row>
    <row r="21" spans="2:10" ht="16.5" thickTop="1" thickBot="1" x14ac:dyDescent="0.3">
      <c r="B21" s="9"/>
      <c r="C21" s="10"/>
      <c r="D21" s="10"/>
      <c r="E21" s="10"/>
      <c r="F21" s="34">
        <f>SUM(F16:F20)</f>
        <v>1187</v>
      </c>
      <c r="G21" s="35">
        <f>SUM(G16:G20)</f>
        <v>1218</v>
      </c>
      <c r="H21" s="35">
        <f>H16</f>
        <v>1500</v>
      </c>
      <c r="I21" s="35">
        <f>I16+I17</f>
        <v>1060</v>
      </c>
      <c r="J21" s="11"/>
    </row>
    <row r="23" spans="2:10" x14ac:dyDescent="0.25">
      <c r="I23" s="38">
        <f>F21/I21</f>
        <v>1.1198113207547169</v>
      </c>
    </row>
    <row r="25" spans="2:10" x14ac:dyDescent="0.25">
      <c r="F25">
        <v>7057</v>
      </c>
      <c r="G25" s="50">
        <f>F16</f>
        <v>1187</v>
      </c>
      <c r="H25" s="39">
        <f>F25*G25</f>
        <v>8376659</v>
      </c>
    </row>
    <row r="26" spans="2:10" x14ac:dyDescent="0.25">
      <c r="F26">
        <v>7057</v>
      </c>
      <c r="G26">
        <v>1100</v>
      </c>
      <c r="H26" s="39">
        <f>F26*G26</f>
        <v>7762700</v>
      </c>
    </row>
    <row r="27" spans="2:10" x14ac:dyDescent="0.25">
      <c r="H27" s="39">
        <f>H25-H26</f>
        <v>613959</v>
      </c>
    </row>
  </sheetData>
  <mergeCells count="15">
    <mergeCell ref="H16:H17"/>
    <mergeCell ref="F16:F17"/>
    <mergeCell ref="H5:H6"/>
    <mergeCell ref="B14:B15"/>
    <mergeCell ref="C14:C15"/>
    <mergeCell ref="D14:D15"/>
    <mergeCell ref="E14:E15"/>
    <mergeCell ref="F14:F15"/>
    <mergeCell ref="G14:I1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9"/>
  <sheetViews>
    <sheetView workbookViewId="0">
      <selection activeCell="G17" sqref="G17"/>
    </sheetView>
  </sheetViews>
  <sheetFormatPr defaultRowHeight="15" x14ac:dyDescent="0.25"/>
  <cols>
    <col min="3" max="3" width="56.7109375" customWidth="1"/>
    <col min="5" max="5" width="17.28515625" customWidth="1"/>
    <col min="6" max="6" width="11.85546875" customWidth="1"/>
    <col min="7" max="7" width="10.28515625" customWidth="1"/>
  </cols>
  <sheetData>
    <row r="2" spans="2:8" ht="15.75" thickBot="1" x14ac:dyDescent="0.3"/>
    <row r="3" spans="2:8" ht="30" x14ac:dyDescent="0.25">
      <c r="B3" s="3" t="s">
        <v>3</v>
      </c>
      <c r="C3" s="4" t="s">
        <v>0</v>
      </c>
      <c r="D3" s="4" t="s">
        <v>1</v>
      </c>
      <c r="E3" s="4" t="s">
        <v>6</v>
      </c>
      <c r="F3" s="8" t="s">
        <v>10</v>
      </c>
      <c r="G3" s="4" t="s">
        <v>2</v>
      </c>
      <c r="H3" s="5" t="s">
        <v>9</v>
      </c>
    </row>
    <row r="4" spans="2:8" x14ac:dyDescent="0.25">
      <c r="B4" s="6">
        <v>1</v>
      </c>
      <c r="C4" s="1" t="s">
        <v>7</v>
      </c>
      <c r="D4" s="2" t="s">
        <v>4</v>
      </c>
      <c r="E4" s="2">
        <v>1</v>
      </c>
      <c r="F4" s="12">
        <v>374.47</v>
      </c>
      <c r="G4" s="1"/>
      <c r="H4" s="7"/>
    </row>
    <row r="5" spans="2:8" x14ac:dyDescent="0.25">
      <c r="B5" s="6">
        <v>2</v>
      </c>
      <c r="C5" s="1" t="s">
        <v>8</v>
      </c>
      <c r="D5" s="2" t="s">
        <v>4</v>
      </c>
      <c r="E5" s="2">
        <v>1</v>
      </c>
      <c r="F5" s="12">
        <v>337.75</v>
      </c>
      <c r="G5" s="1"/>
      <c r="H5" s="7"/>
    </row>
    <row r="6" spans="2:8" x14ac:dyDescent="0.25">
      <c r="B6" s="6">
        <v>3</v>
      </c>
      <c r="C6" s="1" t="s">
        <v>12</v>
      </c>
      <c r="D6" s="2" t="s">
        <v>5</v>
      </c>
      <c r="E6" s="2">
        <f>2.35*1*0.07</f>
        <v>0.16450000000000004</v>
      </c>
      <c r="F6" s="12">
        <v>897.38</v>
      </c>
      <c r="G6" s="1"/>
      <c r="H6" s="7"/>
    </row>
    <row r="7" spans="2:8" x14ac:dyDescent="0.25">
      <c r="B7" s="6">
        <v>4</v>
      </c>
      <c r="C7" s="1" t="s">
        <v>11</v>
      </c>
      <c r="D7" s="2" t="s">
        <v>5</v>
      </c>
      <c r="E7" s="2">
        <f>2.35*1*0.05</f>
        <v>0.11750000000000001</v>
      </c>
      <c r="F7" s="12">
        <v>658.06</v>
      </c>
      <c r="G7" s="1"/>
      <c r="H7" s="7"/>
    </row>
    <row r="8" spans="2:8" ht="30.75" thickBot="1" x14ac:dyDescent="0.3">
      <c r="B8" s="14">
        <v>5</v>
      </c>
      <c r="C8" s="15" t="s">
        <v>14</v>
      </c>
      <c r="D8" s="16" t="s">
        <v>13</v>
      </c>
      <c r="E8" s="16">
        <v>4.0000000000000001E-3</v>
      </c>
      <c r="F8" s="17">
        <v>92.88</v>
      </c>
      <c r="G8" s="18"/>
      <c r="H8" s="19"/>
    </row>
    <row r="9" spans="2:8" ht="16.5" thickTop="1" thickBot="1" x14ac:dyDescent="0.3">
      <c r="B9" s="9"/>
      <c r="C9" s="10"/>
      <c r="D9" s="10"/>
      <c r="E9" s="10"/>
      <c r="F9" s="13">
        <f>SUM(F4:F8)</f>
        <v>2360.54</v>
      </c>
      <c r="G9" s="10"/>
      <c r="H9" s="11"/>
    </row>
  </sheetData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 Андрея</vt:lpstr>
      <vt:lpstr>Лист1 (2)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2024-05-28T10:30:39Z</dcterms:created>
  <dcterms:modified xsi:type="dcterms:W3CDTF">2024-06-21T14:05:47Z</dcterms:modified>
</cp:coreProperties>
</file>