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3176"/>
  </bookViews>
  <sheets>
    <sheet name="Лист1" sheetId="1" r:id="rId1"/>
  </sheets>
  <definedNames>
    <definedName name="_xlnm.Print_Area" localSheetId="0">Лист1!$A$1:$F$27</definedName>
  </definedNam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C13" i="1"/>
  <c r="C12" i="1"/>
  <c r="C11" i="1"/>
  <c r="C10" i="1"/>
  <c r="C9" i="1"/>
  <c r="C8" i="1"/>
  <c r="E8" i="1" l="1"/>
  <c r="E9" i="1" l="1"/>
  <c r="E13" i="1" l="1"/>
  <c r="E12" i="1"/>
  <c r="E11" i="1"/>
  <c r="E10" i="1"/>
  <c r="E14" i="1" l="1"/>
  <c r="E16" i="1" s="1"/>
  <c r="E15" i="1" l="1"/>
</calcChain>
</file>

<file path=xl/sharedStrings.xml><?xml version="1.0" encoding="utf-8"?>
<sst xmlns="http://schemas.openxmlformats.org/spreadsheetml/2006/main" count="31" uniqueCount="29">
  <si>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</si>
  <si>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</si>
  <si>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</si>
  <si>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</si>
  <si>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</si>
  <si>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</si>
  <si>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</si>
  <si>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</si>
  <si>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Генеральный подрядчик:</t>
  </si>
  <si>
    <t>ООО «КиКГЕОСТРОЙ»</t>
  </si>
  <si>
    <t>м.п.</t>
  </si>
  <si>
    <t>______________/ Ю.Ф.Кесслер /</t>
  </si>
  <si>
    <t>Подрядчик:</t>
  </si>
  <si>
    <t>ООО «ШЕЛЛРОКК»</t>
  </si>
  <si>
    <t>______________/ Е.А. Бусел /</t>
  </si>
  <si>
    <t>Освобождение площадки, демонтажные/монтажные работы по цеху 121 и сrладу 75.</t>
  </si>
  <si>
    <t>Вынос электрических сетей.</t>
  </si>
  <si>
    <t>С учетом объемов работ переустройства контактной сети обкаточных путей</t>
  </si>
  <si>
    <t>Вынос сетей водопровода, ливневой и хоз/быт канализаций.</t>
  </si>
  <si>
    <t>Вынос тепловых сетей.</t>
  </si>
  <si>
    <t>Строительство ж/д путей</t>
  </si>
  <si>
    <t>С учетом объемов работ по ген. Плану</t>
  </si>
  <si>
    <t>Удлинение трансбордера и перекладка сетей к нему.</t>
  </si>
  <si>
    <t>С учетом объемов работ по ген. плану</t>
  </si>
  <si>
    <t>НДС 20%</t>
  </si>
  <si>
    <t>ИТОГО без НДС</t>
  </si>
  <si>
    <t>ИТОГО с учетом НДС</t>
  </si>
  <si>
    <t>Ведомость и стоимость Строительно-монтажных работ</t>
  </si>
  <si>
    <t xml:space="preserve">Приложение № 1.1
к Договору строительного подряда 
№ МВМ/03-07-П  от «28» июля 2023г.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</si>
</sst>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2" fillId="0" borderId="0" xfId="2" applyFont="1" applyAlignment="1">
      <alignment horizontal="center" vertical="center"/>
    </xf>
    <xf numFmtId="43" fontId="0" fillId="0" borderId="0" xfId="0" applyNumberFormat="1"/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topLeftCell="C4" zoomScaleNormal="100" workbookViewId="0">
      <selection activeCell="H20" sqref="H20"/>
    </sheetView>
  </sheetViews>
  <sheetFormatPr defaultRowHeight="14.4" x14ac:dyDescent="0.3"/>
  <cols>
    <col min="1" max="1" width="3.44140625" customWidth="1"/>
    <col min="2" max="2" width="34.88671875" customWidth="1"/>
    <col min="3" max="3" width="20.6640625" customWidth="1"/>
    <col min="4" max="4" width="19.44140625" customWidth="1"/>
    <col min="5" max="5" width="22.44140625" customWidth="1"/>
    <col min="6" max="6" width="27.33203125" customWidth="1"/>
    <col min="9" max="9" width="35" customWidth="1"/>
  </cols>
  <sheetData>
    <row r="1" spans="1:6" ht="28.8" customHeight="1" x14ac:dyDescent="0.3">
      <c r="E1" s="16" t="s">
        <v>28</v>
      </c>
      <c r="F1" s="17"/>
    </row>
    <row r="2" spans="1:6" x14ac:dyDescent="0.3">
      <c r="A2" s="1"/>
      <c r="E2" s="17"/>
      <c r="F2" s="17"/>
    </row>
    <row r="3" spans="1:6" x14ac:dyDescent="0.3">
      <c r="A3" s="1"/>
      <c r="E3" s="17"/>
      <c r="F3" s="17"/>
    </row>
    <row r="4" spans="1:6" x14ac:dyDescent="0.3">
      <c r="A4" s="21"/>
      <c r="B4" s="21"/>
      <c r="C4" s="21"/>
      <c r="D4" s="21"/>
      <c r="E4" s="21"/>
      <c r="F4" s="21"/>
    </row>
    <row r="5" spans="1:6" x14ac:dyDescent="0.3">
      <c r="A5" s="22" t="s">
        <v>27</v>
      </c>
      <c r="B5" s="22"/>
      <c r="C5" s="22"/>
      <c r="D5" s="22"/>
      <c r="E5" s="22"/>
      <c r="F5" s="22"/>
    </row>
    <row r="6" spans="1:6" ht="15.6" x14ac:dyDescent="0.3">
      <c r="A6" s="23" t="s">
        <v>1</v>
      </c>
      <c r="B6" s="25" t="s">
        <v>2</v>
      </c>
      <c r="C6" s="27" t="s">
        <v>3</v>
      </c>
      <c r="D6" s="28"/>
      <c r="E6" s="27" t="s">
        <v>4</v>
      </c>
      <c r="F6" s="29" t="s">
        <v>5</v>
      </c>
    </row>
    <row r="7" spans="1:6" ht="15.6" x14ac:dyDescent="0.3">
      <c r="A7" s="24"/>
      <c r="B7" s="26"/>
      <c r="C7" s="2" t="s">
        <v>6</v>
      </c>
      <c r="D7" s="2" t="s">
        <v>7</v>
      </c>
      <c r="E7" s="28"/>
      <c r="F7" s="30"/>
    </row>
    <row r="8" spans="1:6" ht="43.2" x14ac:dyDescent="0.3">
      <c r="A8" s="3">
        <v>1</v>
      </c>
      <c r="B8" s="4" t="s">
        <v>15</v>
      </c>
      <c r="C8" s="14">
        <f>0.87*54011840.3623858</f>
        <v>46990301.115275644</v>
      </c>
      <c r="D8" s="14">
        <f>0.87*2092149</f>
        <v>1820169.63</v>
      </c>
      <c r="E8" s="14">
        <f>C8+D8</f>
        <v>48810470.745275646</v>
      </c>
      <c r="F8" s="5"/>
    </row>
    <row r="9" spans="1:6" ht="43.2" x14ac:dyDescent="0.3">
      <c r="A9" s="3">
        <v>2</v>
      </c>
      <c r="B9" s="6" t="s">
        <v>16</v>
      </c>
      <c r="C9" s="14">
        <f>0.87*3105629.57389723</f>
        <v>2701897.7292905902</v>
      </c>
      <c r="D9" s="14">
        <f>0.87*3048551</f>
        <v>2652239.37</v>
      </c>
      <c r="E9" s="14">
        <f t="shared" ref="E9:E13" si="0">C9+D9</f>
        <v>5354137.0992905907</v>
      </c>
      <c r="F9" s="7" t="s">
        <v>17</v>
      </c>
    </row>
    <row r="10" spans="1:6" ht="28.8" x14ac:dyDescent="0.3">
      <c r="A10" s="3">
        <v>3</v>
      </c>
      <c r="B10" s="4" t="s">
        <v>18</v>
      </c>
      <c r="C10" s="14">
        <f>0.87*43124069.27124</f>
        <v>37517940.265978806</v>
      </c>
      <c r="D10" s="14">
        <f>0.87*28526444</f>
        <v>24818006.280000001</v>
      </c>
      <c r="E10" s="14">
        <f t="shared" si="0"/>
        <v>62335946.545978807</v>
      </c>
      <c r="F10" s="8"/>
    </row>
    <row r="11" spans="1:6" x14ac:dyDescent="0.3">
      <c r="A11" s="3">
        <v>4</v>
      </c>
      <c r="B11" s="6" t="s">
        <v>19</v>
      </c>
      <c r="C11" s="14">
        <f>0.87*5968603.91641978</f>
        <v>5192685.4072852088</v>
      </c>
      <c r="D11" s="14">
        <f>0.87*3437144</f>
        <v>2990315.28</v>
      </c>
      <c r="E11" s="14">
        <f t="shared" si="0"/>
        <v>8183000.6872852091</v>
      </c>
      <c r="F11" s="8"/>
    </row>
    <row r="12" spans="1:6" ht="28.8" x14ac:dyDescent="0.3">
      <c r="A12" s="3">
        <v>5</v>
      </c>
      <c r="B12" s="6" t="s">
        <v>20</v>
      </c>
      <c r="C12" s="14">
        <f>0.87*86982964.8524055</f>
        <v>75675179.421592787</v>
      </c>
      <c r="D12" s="14">
        <f>0.87*184199240</f>
        <v>160253338.80000001</v>
      </c>
      <c r="E12" s="14">
        <f t="shared" si="0"/>
        <v>235928518.22159278</v>
      </c>
      <c r="F12" s="7" t="s">
        <v>21</v>
      </c>
    </row>
    <row r="13" spans="1:6" ht="28.8" x14ac:dyDescent="0.3">
      <c r="A13" s="3">
        <v>6</v>
      </c>
      <c r="B13" s="4" t="s">
        <v>22</v>
      </c>
      <c r="C13" s="14">
        <f>0.87*23453109.0236517</f>
        <v>20404204.850576978</v>
      </c>
      <c r="D13" s="14">
        <f>0.87*18720255</f>
        <v>16286621.85</v>
      </c>
      <c r="E13" s="14">
        <f t="shared" si="0"/>
        <v>36690826.700576976</v>
      </c>
      <c r="F13" s="7" t="s">
        <v>23</v>
      </c>
    </row>
    <row r="14" spans="1:6" x14ac:dyDescent="0.3">
      <c r="C14" s="18" t="s">
        <v>25</v>
      </c>
      <c r="D14" s="18"/>
      <c r="E14" s="15">
        <f>SUM(E8:E13)</f>
        <v>397302900</v>
      </c>
    </row>
    <row r="15" spans="1:6" x14ac:dyDescent="0.3">
      <c r="C15" s="18" t="s">
        <v>24</v>
      </c>
      <c r="D15" s="18"/>
      <c r="E15" s="15">
        <f>0.2*E14</f>
        <v>79460580</v>
      </c>
    </row>
    <row r="16" spans="1:6" x14ac:dyDescent="0.3">
      <c r="C16" s="18" t="s">
        <v>26</v>
      </c>
      <c r="D16" s="18"/>
      <c r="E16" s="12">
        <f>E14*1.2</f>
        <v>476763480</v>
      </c>
      <c r="F16" s="13"/>
    </row>
    <row r="19" spans="2:6" ht="28.8" customHeight="1" x14ac:dyDescent="0.3">
      <c r="B19" s="19" t="s">
        <v>8</v>
      </c>
      <c r="C19" s="19"/>
      <c r="E19" s="19" t="s">
        <v>12</v>
      </c>
      <c r="F19" s="19"/>
    </row>
    <row r="20" spans="2:6" x14ac:dyDescent="0.3">
      <c r="B20" s="9" t="s">
        <v>9</v>
      </c>
      <c r="C20" s="9"/>
      <c r="E20" s="9" t="s">
        <v>13</v>
      </c>
      <c r="F20" s="9"/>
    </row>
    <row r="21" spans="2:6" x14ac:dyDescent="0.3">
      <c r="B21" s="10" t="s">
        <v>0</v>
      </c>
      <c r="C21" s="10"/>
      <c r="E21" s="10" t="s">
        <v>0</v>
      </c>
      <c r="F21" s="10"/>
    </row>
    <row r="22" spans="2:6" x14ac:dyDescent="0.3">
      <c r="B22" s="10"/>
      <c r="C22" s="10"/>
      <c r="E22" s="10"/>
      <c r="F22" s="10"/>
    </row>
    <row r="23" spans="2:6" x14ac:dyDescent="0.3">
      <c r="B23" s="10"/>
      <c r="C23" s="10"/>
      <c r="E23" s="10"/>
      <c r="F23" s="10"/>
    </row>
    <row r="24" spans="2:6" ht="28.8" customHeight="1" x14ac:dyDescent="0.3">
      <c r="B24" s="20" t="s">
        <v>11</v>
      </c>
      <c r="C24" s="20"/>
      <c r="E24" s="20" t="s">
        <v>14</v>
      </c>
      <c r="F24" s="20"/>
    </row>
    <row r="25" spans="2:6" x14ac:dyDescent="0.3">
      <c r="B25" s="9"/>
      <c r="C25" s="9"/>
      <c r="E25" s="9"/>
      <c r="F25" s="9"/>
    </row>
    <row r="26" spans="2:6" x14ac:dyDescent="0.3">
      <c r="B26" s="9" t="s">
        <v>10</v>
      </c>
      <c r="C26" s="9"/>
      <c r="E26" s="9" t="s">
        <v>10</v>
      </c>
      <c r="F26" s="9"/>
    </row>
    <row r="27" spans="2:6" x14ac:dyDescent="0.3">
      <c r="B27" s="9"/>
      <c r="C27" s="11"/>
    </row>
  </sheetData>
  <mergeCells count="15">
    <mergeCell ref="E1:F3"/>
    <mergeCell ref="C16:D16"/>
    <mergeCell ref="E19:F19"/>
    <mergeCell ref="E24:F24"/>
    <mergeCell ref="A4:F4"/>
    <mergeCell ref="A5:F5"/>
    <mergeCell ref="A6:A7"/>
    <mergeCell ref="B6:B7"/>
    <mergeCell ref="C6:D6"/>
    <mergeCell ref="E6:E7"/>
    <mergeCell ref="F6:F7"/>
    <mergeCell ref="B19:C19"/>
    <mergeCell ref="B24:C24"/>
    <mergeCell ref="C14:D14"/>
    <mergeCell ref="C15:D15"/>
  </mergeCells>
  <pageMargins left="0.7" right="0.7" top="0.75" bottom="0.75" header="0.3" footer="0.3"/>
  <pageSetup paperSize="9" scale="6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2023-07-12T12:19:13Z</cp:lastPrinted>
  <dcterms:created xsi:type="dcterms:W3CDTF">2023-06-20T12:39:30Z</dcterms:created>
  <dcterms:modified xsi:type="dcterms:W3CDTF">2023-08-09T11:29:44Z</dcterms:modified>
</cp:coreProperties>
</file>