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65F665D5-0A0F-495E-85DD-BF324A46828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-3 №1" sheetId="8" r:id="rId1"/>
    <sheet name="для допника" sheetId="7" r:id="rId2"/>
    <sheet name="02-01-04 Архитектурно-строи (2)" sheetId="2" state="hidden" r:id="rId3"/>
    <sheet name="02-01-06 Архитектурно-строитель" sheetId="3" state="hidden" r:id="rId4"/>
    <sheet name="02-01-05 Архитектурно-строитель" sheetId="4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1" hidden="1">'для допника'!$A$3:$U$566</definedName>
    <definedName name="_xlnm._FilterDatabase" localSheetId="0" hidden="1">'кс-3 №1'!$A$3:$U$561</definedName>
    <definedName name="Excel_BuiltIn__FilterDatabase_4" localSheetId="1">#REF!</definedName>
    <definedName name="Excel_BuiltIn__FilterDatabase_4" localSheetId="0">#REF!</definedName>
    <definedName name="Excel_BuiltIn__FilterDatabase_4">#REF!</definedName>
    <definedName name="Excel_BuiltIn_Print_Area" localSheetId="1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0">#REF!</definedName>
    <definedName name="Excel_BuiltIn_Print_Area_1">#REF!</definedName>
    <definedName name="Excel_BuiltIn_Print_Area_13" localSheetId="1">#REF!</definedName>
    <definedName name="Excel_BuiltIn_Print_Area_13" localSheetId="0">#REF!</definedName>
    <definedName name="Excel_BuiltIn_Print_Area_13">#REF!</definedName>
    <definedName name="Excel_BuiltIn_Print_Area_2" localSheetId="1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Excel_BuiltIn_Print_Area_5" localSheetId="1">#REF!</definedName>
    <definedName name="Excel_BuiltIn_Print_Area_5" localSheetId="0">#REF!</definedName>
    <definedName name="Excel_BuiltIn_Print_Area_5">#REF!</definedName>
    <definedName name="Excel_BuiltIn_Print_Area_6" localSheetId="1">#REF!</definedName>
    <definedName name="Excel_BuiltIn_Print_Area_6" localSheetId="0">#REF!</definedName>
    <definedName name="Excel_BuiltIn_Print_Area_6">#REF!</definedName>
    <definedName name="Excel_BuiltIn_Print_Area_7" localSheetId="1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0">#REF!</definedName>
    <definedName name="Excel_BuiltIn_Print_Area_8">#REF!</definedName>
    <definedName name="Excel_BuiltIn_Print_Titles" localSheetId="1">#REF!</definedName>
    <definedName name="Excel_BuiltIn_Print_Titles" localSheetId="0">#REF!</definedName>
    <definedName name="Excel_BuiltIn_Print_Titles">#REF!</definedName>
    <definedName name="Fuck" localSheetId="1">#REF!</definedName>
    <definedName name="Fuck" localSheetId="0">#REF!</definedName>
    <definedName name="Fuck">#REF!</definedName>
    <definedName name="k">'[1]Текущие показатели'!$A$2</definedName>
    <definedName name="VES" localSheetId="1">#REF!</definedName>
    <definedName name="VES" localSheetId="0">#REF!</definedName>
    <definedName name="VES">#REF!</definedName>
    <definedName name="Z_32BE0561_3E43_11D1_AA21_0080C83F6713_.wvu.FilterData" localSheetId="1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1">#REF!</definedName>
    <definedName name="_xlnm.Database" localSheetId="0">#REF!</definedName>
    <definedName name="_xlnm.Database">#REF!</definedName>
    <definedName name="БИРЖА">'[2]исх дан'!$B$4</definedName>
    <definedName name="БИРЖА2" localSheetId="1">'[2]исх дан'!#REF!</definedName>
    <definedName name="БИРЖА2" localSheetId="0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 localSheetId="0">#REF!</definedName>
    <definedName name="Доставка_Алюр">#REF!</definedName>
    <definedName name="доставка_андромеда" localSheetId="1">#REF!</definedName>
    <definedName name="доставка_андромеда" localSheetId="0">#REF!</definedName>
    <definedName name="доставка_андромеда">#REF!</definedName>
    <definedName name="доставка_ВИМкабель" localSheetId="1">#REF!</definedName>
    <definedName name="доставка_ВИМкабель" localSheetId="0">#REF!</definedName>
    <definedName name="доставка_ВИМкабель">#REF!</definedName>
    <definedName name="Доставка_Дилявер" localSheetId="1">#REF!</definedName>
    <definedName name="Доставка_Дилявер" localSheetId="0">#REF!</definedName>
    <definedName name="Доставка_Дилявер">#REF!</definedName>
    <definedName name="доставка_кавказ" localSheetId="1">#REF!</definedName>
    <definedName name="доставка_кавказ" localSheetId="0">#REF!</definedName>
    <definedName name="доставка_кавказ">#REF!</definedName>
    <definedName name="_xlnm.Print_Titles" localSheetId="2">'02-01-04 Архитектурно-строи (2)'!$12:$12</definedName>
    <definedName name="_xlnm.Print_Titles" localSheetId="4">'02-01-05 Архитектурно-строитель'!$12:$12</definedName>
    <definedName name="_xlnm.Print_Titles" localSheetId="3">'02-01-06 Архитектурно-строитель'!$12:$12</definedName>
    <definedName name="заказчики">[3]база!$A$1:$A$65536</definedName>
    <definedName name="Заключение">[6]Списки!$I$2:$I$4</definedName>
    <definedName name="к1" localSheetId="1">#REF!</definedName>
    <definedName name="к1" localSheetId="0">#REF!</definedName>
    <definedName name="к1">#REF!</definedName>
    <definedName name="к2" localSheetId="1">#REF!</definedName>
    <definedName name="к2" localSheetId="0">#REF!</definedName>
    <definedName name="к2">#REF!</definedName>
    <definedName name="к3" localSheetId="1">#REF!</definedName>
    <definedName name="к3" localSheetId="0">#REF!</definedName>
    <definedName name="к3">#REF!</definedName>
    <definedName name="Код_1" localSheetId="1">[4]Смета!#REF!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 localSheetId="1">'[2]исх дан'!#REF!</definedName>
    <definedName name="КОЛЬЧ_АВББШВ" localSheetId="0">'[2]исх дан'!#REF!</definedName>
    <definedName name="КОЛЬЧ_АВББШВ">'[2]исх дан'!#REF!</definedName>
    <definedName name="Конец" localSheetId="1">#REF!</definedName>
    <definedName name="Конец" localSheetId="0">#REF!</definedName>
    <definedName name="Конец">#REF!</definedName>
    <definedName name="конкр150" localSheetId="1">'[2]исх дан'!#REF!</definedName>
    <definedName name="конкр150" localSheetId="0">'[2]исх дан'!#REF!</definedName>
    <definedName name="конкр150">'[2]исх дан'!#REF!</definedName>
    <definedName name="конкр230" localSheetId="1">'[2]исх дан'!#REF!</definedName>
    <definedName name="конкр230" localSheetId="0">'[2]исх дан'!#REF!</definedName>
    <definedName name="конкр230">'[2]исх дан'!#REF!</definedName>
    <definedName name="конкр240" localSheetId="1">'[2]исх дан'!#REF!</definedName>
    <definedName name="конкр240" localSheetId="0">'[2]исх дан'!#REF!</definedName>
    <definedName name="конкр240">'[2]исх дан'!#REF!</definedName>
    <definedName name="КОНТРОЛЬНИК" localSheetId="1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 localSheetId="0">[4]Материалы!#REF!</definedName>
    <definedName name="Копилка_объем">[4]Материалы!#REF!</definedName>
    <definedName name="Копилка_сумма" localSheetId="1">[4]Материалы!#REF!</definedName>
    <definedName name="Копилка_сумма" localSheetId="0">[4]Материалы!#REF!</definedName>
    <definedName name="Копилка_сумма">[4]Материалы!#REF!</definedName>
    <definedName name="КОРОБ_ДОБ_РОЗН" localSheetId="1">'[2]исх дан'!#REF!</definedName>
    <definedName name="КОРОБ_ДОБ_РОЗН" localSheetId="0">'[2]исх дан'!#REF!</definedName>
    <definedName name="КОРОБ_ДОБ_РОЗН">'[2]исх дан'!#REF!</definedName>
    <definedName name="КОРОБ_РФ" localSheetId="1">'[2]исх дан'!#REF!</definedName>
    <definedName name="КОРОБ_РФ" localSheetId="0">'[2]исх дан'!#REF!</definedName>
    <definedName name="КОРОБ_РФ">'[2]исх дан'!#REF!</definedName>
    <definedName name="_xlnm.Criteria" localSheetId="1">#REF!</definedName>
    <definedName name="_xlnm.Criteria" localSheetId="0">#REF!</definedName>
    <definedName name="_xlnm.Criteria">#REF!</definedName>
    <definedName name="КУРС" localSheetId="1">'[2]исх дан'!#REF!</definedName>
    <definedName name="КУРС" localSheetId="0">'[2]исх дан'!#REF!</definedName>
    <definedName name="КУРС">'[2]исх дан'!#REF!</definedName>
    <definedName name="КУРС_2Й_ЛИСТ" localSheetId="1">'[2]исх дан'!#REF!</definedName>
    <definedName name="КУРС_2Й_ЛИСТ" localSheetId="0">'[2]исх дан'!#REF!</definedName>
    <definedName name="КУРС_2Й_ЛИСТ">'[2]исх дан'!#REF!</definedName>
    <definedName name="Курс_Диалин">'[7]Эл-доп'!$U$4</definedName>
    <definedName name="КУРС_ЗАПАЗД" localSheetId="1">'[2]исх дан'!#REF!</definedName>
    <definedName name="КУРС_ЗАПАЗД" localSheetId="0">'[2]исх дан'!#REF!</definedName>
    <definedName name="КУРС_ЗАПАЗД">'[2]исх дан'!#REF!</definedName>
    <definedName name="Курс_ИЭК">'[7]Эл-доп'!$Z$4</definedName>
    <definedName name="КУРС_КОЛЬЧ" localSheetId="1">'[2]исх дан'!#REF!</definedName>
    <definedName name="КУРС_КОЛЬЧ" localSheetId="0">'[2]исх дан'!#REF!</definedName>
    <definedName name="КУРС_КОЛЬЧ">'[2]исх дан'!#REF!</definedName>
    <definedName name="КУРС_ЛУК" localSheetId="1">'[2]исх дан'!#REF!</definedName>
    <definedName name="КУРС_ЛУК" localSheetId="0">'[2]исх дан'!#REF!</definedName>
    <definedName name="КУРС_ЛУК">'[2]исх дан'!#REF!</definedName>
    <definedName name="КУРС_ЛУКИ" localSheetId="1">'[2]исх дан'!#REF!</definedName>
    <definedName name="КУРС_ЛУКИ" localSheetId="0">'[2]исх дан'!#REF!</definedName>
    <definedName name="КУРС_ЛУКИ">'[2]исх дан'!#REF!</definedName>
    <definedName name="КУРС_РК" localSheetId="1">'[2]исх дан'!#REF!</definedName>
    <definedName name="КУРС_РК" localSheetId="0">'[2]исх дан'!#REF!</definedName>
    <definedName name="КУРС_РК">'[2]исх дан'!#REF!</definedName>
    <definedName name="левон_опт" localSheetId="1">#REF!</definedName>
    <definedName name="левон_опт" localSheetId="0">#REF!</definedName>
    <definedName name="левон_опт">#REF!</definedName>
    <definedName name="левон_розн" localSheetId="1">#REF!</definedName>
    <definedName name="левон_розн" localSheetId="0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 localSheetId="0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1">#REF!,#REF!,#REF!,#REF!</definedName>
    <definedName name="лист3_txt" localSheetId="0">#REF!,#REF!,#REF!,#REF!</definedName>
    <definedName name="лист3_txt">#REF!,#REF!,#REF!,#REF!</definedName>
    <definedName name="лист4" localSheetId="1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1">#REF!,#REF!,#REF!,#REF!</definedName>
    <definedName name="лист4_txt" localSheetId="0">#REF!,#REF!,#REF!,#REF!</definedName>
    <definedName name="лист4_txt">#REF!,#REF!,#REF!,#REF!</definedName>
    <definedName name="лист8" localSheetId="1">#REF!,#REF!</definedName>
    <definedName name="лист8" localSheetId="0">#REF!,#REF!</definedName>
    <definedName name="лист8">#REF!,#REF!</definedName>
    <definedName name="ЛУКИ" localSheetId="1">#REF!</definedName>
    <definedName name="ЛУКИ" localSheetId="0">#REF!</definedName>
    <definedName name="ЛУКИ">#REF!</definedName>
    <definedName name="ЛУКИ_МЕДЬ" localSheetId="1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 localSheetId="1">'[2]исх дан'!#REF!</definedName>
    <definedName name="ммм" localSheetId="0">'[2]исх дан'!#REF!</definedName>
    <definedName name="ммм">'[2]исх дан'!#REF!</definedName>
    <definedName name="НаименованиеПород">[6]Списки!$B$2:$B$80</definedName>
    <definedName name="НАЦ_ГОФР" localSheetId="1">'[2]исх дан'!#REF!</definedName>
    <definedName name="НАЦ_ГОФР" localSheetId="0">'[2]исх дан'!#REF!</definedName>
    <definedName name="НАЦ_ГОФР">'[2]исх дан'!#REF!</definedName>
    <definedName name="НАЦ_ГОФР_СПЕЦ" localSheetId="1">'[2]исх дан'!#REF!</definedName>
    <definedName name="НАЦ_ГОФР_СПЕЦ" localSheetId="0">'[2]исх дан'!#REF!</definedName>
    <definedName name="НАЦ_ГОФР_СПЕЦ">'[2]исх дан'!#REF!</definedName>
    <definedName name="НАЦ_КОЛЬЧ" localSheetId="1">'[2]исх дан'!#REF!</definedName>
    <definedName name="НАЦ_КОЛЬЧ" localSheetId="0">'[2]исх дан'!#REF!</definedName>
    <definedName name="НАЦ_КОЛЬЧ">'[2]исх дан'!#REF!</definedName>
    <definedName name="НАЦ_КОРОБ" localSheetId="1">'[2]исх дан'!#REF!</definedName>
    <definedName name="НАЦ_КОРОБ" localSheetId="0">'[2]исх дан'!#REF!</definedName>
    <definedName name="НАЦ_КОРОБ">'[2]исх дан'!#REF!</definedName>
    <definedName name="нац_метрук" localSheetId="1">'[2]исх дан'!#REF!</definedName>
    <definedName name="нац_метрук" localSheetId="0">'[2]исх дан'!#REF!</definedName>
    <definedName name="нац_метрук">'[2]исх дан'!#REF!</definedName>
    <definedName name="нац_након" localSheetId="1">#REF!</definedName>
    <definedName name="нац_након" localSheetId="0">#REF!</definedName>
    <definedName name="нац_након">#REF!</definedName>
    <definedName name="НАЦ_НЕГОРЮЧ" localSheetId="1">#REF!</definedName>
    <definedName name="НАЦ_НЕГОРЮЧ" localSheetId="0">#REF!</definedName>
    <definedName name="НАЦ_НЕГОРЮЧ">#REF!</definedName>
    <definedName name="НАЦ_ОПТ" localSheetId="1">'[2]исх дан'!#REF!</definedName>
    <definedName name="НАЦ_ОПТ" localSheetId="0">'[2]исх дан'!#REF!</definedName>
    <definedName name="НАЦ_ОПТ">'[2]исх дан'!#REF!</definedName>
    <definedName name="НАЦ_ОПТ_КОЛЬЧ" localSheetId="1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 localSheetId="1">'[2]исх дан'!#REF!</definedName>
    <definedName name="НАЦ_ОПТ_КОЛЬЧ_тпп" localSheetId="0">'[2]исх дан'!#REF!</definedName>
    <definedName name="НАЦ_ОПТ_КОЛЬЧ_тпп">'[2]исх дан'!#REF!</definedName>
    <definedName name="НАЦ_РЫБ" localSheetId="1">'[2]исх дан'!#REF!</definedName>
    <definedName name="НАЦ_РЫБ" localSheetId="0">'[2]исх дан'!#REF!</definedName>
    <definedName name="НАЦ_РЫБ">'[2]исх дан'!#REF!</definedName>
    <definedName name="НАЦ_РЫБ_КРУПН" localSheetId="1">'[2]исх дан'!#REF!</definedName>
    <definedName name="НАЦ_РЫБ_КРУПН" localSheetId="0">'[2]исх дан'!#REF!</definedName>
    <definedName name="НАЦ_РЫБ_КРУПН">'[2]исх дан'!#REF!</definedName>
    <definedName name="НАЦ_РЫБ_МЕЛК" localSheetId="1">'[2]исх дан'!#REF!</definedName>
    <definedName name="НАЦ_РЫБ_МЕЛК" localSheetId="0">'[2]исх дан'!#REF!</definedName>
    <definedName name="НАЦ_РЫБ_МЕЛК">'[2]исх дан'!#REF!</definedName>
    <definedName name="НАЦ_СМОЛ_АВВГ" localSheetId="1">'[2]исх дан'!#REF!</definedName>
    <definedName name="НАЦ_СМОЛ_АВВГ" localSheetId="0">'[2]исх дан'!#REF!</definedName>
    <definedName name="НАЦ_СМОЛ_АВВГ">'[2]исх дан'!#REF!</definedName>
    <definedName name="НАЦ_СМОЛ_АПВ" localSheetId="1">'[2]исх дан'!#REF!</definedName>
    <definedName name="НАЦ_СМОЛ_АПВ" localSheetId="0">'[2]исх дан'!#REF!</definedName>
    <definedName name="НАЦ_СМОЛ_АПВ">'[2]исх дан'!#REF!</definedName>
    <definedName name="НАЦ_СМОЛ_М" localSheetId="1">'[2]исх дан'!#REF!</definedName>
    <definedName name="НАЦ_СМОЛ_М" localSheetId="0">'[2]исх дан'!#REF!</definedName>
    <definedName name="НАЦ_СМОЛ_М">'[2]исх дан'!#REF!</definedName>
    <definedName name="НАЦ_ТУРЦ_ОПТ" localSheetId="1">#REF!</definedName>
    <definedName name="НАЦ_ТУРЦ_ОПТ" localSheetId="0">#REF!</definedName>
    <definedName name="НАЦ_ТУРЦ_ОПТ">#REF!</definedName>
    <definedName name="НАЦ_ТУРЦ_РОЗН" localSheetId="1">#REF!</definedName>
    <definedName name="НАЦ_ТУРЦ_РОЗН" localSheetId="0">#REF!</definedName>
    <definedName name="НАЦ_ТУРЦ_РОЗН">#REF!</definedName>
    <definedName name="НАЦЕНКА" localSheetId="1">'[2]исх дан'!#REF!</definedName>
    <definedName name="НАЦЕНКА" localSheetId="0">'[2]исх дан'!#REF!</definedName>
    <definedName name="НАЦЕНКА">'[2]исх дан'!#REF!</definedName>
    <definedName name="НАЦЕНКА_150" localSheetId="1">'[2]исх дан'!#REF!</definedName>
    <definedName name="НАЦЕНКА_150" localSheetId="0">'[2]исх дан'!#REF!</definedName>
    <definedName name="НАЦЕНКА_150">'[2]исх дан'!#REF!</definedName>
    <definedName name="НАЦЕНКА_СЧЕТЧ" localSheetId="1">'[2]исх дан'!#REF!</definedName>
    <definedName name="НАЦЕНКА_СЧЕТЧ" localSheetId="0">'[2]исх дан'!#REF!</definedName>
    <definedName name="НАЦЕНКА_СЧЕТЧ">'[2]исх дан'!#REF!</definedName>
    <definedName name="НАЦЕНКА_СЧЕТЧИКИ" localSheetId="1">'[2]исх дан'!#REF!</definedName>
    <definedName name="НАЦЕНКА_СЧЕТЧИКИ" localSheetId="0">'[2]исх дан'!#REF!</definedName>
    <definedName name="НАЦЕНКА_СЧЕТЧИКИ">'[2]исх дан'!#REF!</definedName>
    <definedName name="НДС" localSheetId="1">'[2]исх дан'!#REF!</definedName>
    <definedName name="НДС" localSheetId="0">'[2]исх дан'!#REF!</definedName>
    <definedName name="НДС">'[2]исх дан'!#REF!</definedName>
    <definedName name="Номер_сметы">[9]Справочник!$A:$A</definedName>
    <definedName name="_xlnm.Print_Area" localSheetId="1">'для допника'!$A$1:$I$569</definedName>
    <definedName name="_xlnm.Print_Area" localSheetId="0">'кс-3 №1'!$A$1:$I$564</definedName>
    <definedName name="ООС" localSheetId="1">#REF!,#REF!</definedName>
    <definedName name="ООС" localSheetId="0">#REF!,#REF!</definedName>
    <definedName name="ООС">#REF!,#REF!</definedName>
    <definedName name="от_БИРЖЕВОГО" localSheetId="1">'[2]исх дан'!#REF!</definedName>
    <definedName name="от_БИРЖЕВОГО" localSheetId="0">'[2]исх дан'!#REF!</definedName>
    <definedName name="от_БИРЖЕВОГО">'[2]исх дан'!#REF!</definedName>
    <definedName name="ПВ" localSheetId="1">'[2]исх дан'!#REF!</definedName>
    <definedName name="ПВ" localSheetId="0">'[2]исх дан'!#REF!</definedName>
    <definedName name="ПВ">'[2]исх дан'!#REF!</definedName>
    <definedName name="ПВС_ОПТ" localSheetId="1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 localSheetId="1">'[2]исх дан'!#REF!</definedName>
    <definedName name="ПУНП" localSheetId="0">'[2]исх дан'!#REF!</definedName>
    <definedName name="ПУНП">'[2]исх дан'!#REF!</definedName>
    <definedName name="Расход_меди_кг_км_с_отходами" localSheetId="1">#REF!</definedName>
    <definedName name="Расход_меди_кг_км_с_отходами" localSheetId="0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 localSheetId="1">[4]Смета!#REF!</definedName>
    <definedName name="Смета" localSheetId="0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1">'[2]исх дан'!#REF!</definedName>
    <definedName name="тек_курс" localSheetId="0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 localSheetId="0">#REF!,#REF!</definedName>
    <definedName name="текст10">#REF!,#REF!</definedName>
    <definedName name="текст11" localSheetId="1">#REF!,#REF!</definedName>
    <definedName name="текст11" localSheetId="0">#REF!,#REF!</definedName>
    <definedName name="текст11">#REF!,#REF!</definedName>
    <definedName name="текст12" localSheetId="1">#REF!,#REF!</definedName>
    <definedName name="текст12" localSheetId="0">#REF!,#REF!</definedName>
    <definedName name="текст12">#REF!,#REF!</definedName>
    <definedName name="текст2" localSheetId="1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1">#REF!,#REF!</definedName>
    <definedName name="текст3" localSheetId="0">#REF!,#REF!</definedName>
    <definedName name="текст3">#REF!,#REF!</definedName>
    <definedName name="текст4" localSheetId="1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 localSheetId="0">#REF!,#REF!</definedName>
    <definedName name="текст7">#REF!,#REF!</definedName>
    <definedName name="текст8" localSheetId="1">#REF!,#REF!</definedName>
    <definedName name="текст8" localSheetId="0">#REF!,#REF!</definedName>
    <definedName name="текст8">#REF!,#REF!</definedName>
    <definedName name="текст9" localSheetId="1">#REF!,#REF!</definedName>
    <definedName name="текст9" localSheetId="0">#REF!,#REF!</definedName>
    <definedName name="текст9">#REF!,#REF!</definedName>
    <definedName name="Титул00" localSheetId="1">#REF!</definedName>
    <definedName name="Титул00" localSheetId="0">#REF!</definedName>
    <definedName name="Титул00">#REF!</definedName>
    <definedName name="Титул01" localSheetId="1">#REF!,#REF!</definedName>
    <definedName name="Титул01" localSheetId="0">#REF!,#REF!</definedName>
    <definedName name="Титул01">#REF!,#REF!</definedName>
    <definedName name="Титул02" localSheetId="1">#REF!,#REF!</definedName>
    <definedName name="Титул02" localSheetId="0">#REF!,#REF!</definedName>
    <definedName name="Титул02">#REF!,#REF!</definedName>
    <definedName name="Титул03" localSheetId="1">#REF!,#REF!</definedName>
    <definedName name="Титул03" localSheetId="0">#REF!,#REF!</definedName>
    <definedName name="Титул03">#REF!,#REF!</definedName>
    <definedName name="Титул04" localSheetId="1">#REF!,#REF!</definedName>
    <definedName name="Титул04" localSheetId="0">#REF!,#REF!</definedName>
    <definedName name="Титул04">#REF!,#REF!</definedName>
    <definedName name="Титул05" localSheetId="1">#REF!,#REF!</definedName>
    <definedName name="Титул05" localSheetId="0">#REF!,#REF!</definedName>
    <definedName name="Титул05">#REF!,#REF!</definedName>
    <definedName name="Титул06" localSheetId="1">#REF!</definedName>
    <definedName name="Титул06" localSheetId="0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7" i="8" l="1"/>
  <c r="H137" i="8"/>
  <c r="I137" i="8" s="1"/>
  <c r="F138" i="8"/>
  <c r="I138" i="8" s="1"/>
  <c r="H138" i="8"/>
  <c r="P559" i="8" l="1"/>
  <c r="R559" i="8" s="1"/>
  <c r="U559" i="8" s="1"/>
  <c r="L559" i="8"/>
  <c r="O559" i="8" s="1"/>
  <c r="F559" i="8"/>
  <c r="I559" i="8" s="1"/>
  <c r="P558" i="8"/>
  <c r="R558" i="8" s="1"/>
  <c r="U558" i="8" s="1"/>
  <c r="L558" i="8"/>
  <c r="O558" i="8" s="1"/>
  <c r="F558" i="8"/>
  <c r="I558" i="8" s="1"/>
  <c r="P557" i="8"/>
  <c r="R557" i="8" s="1"/>
  <c r="U557" i="8" s="1"/>
  <c r="L557" i="8"/>
  <c r="O557" i="8" s="1"/>
  <c r="F557" i="8"/>
  <c r="I557" i="8" s="1"/>
  <c r="P556" i="8"/>
  <c r="R556" i="8" s="1"/>
  <c r="U556" i="8" s="1"/>
  <c r="L556" i="8"/>
  <c r="O556" i="8" s="1"/>
  <c r="F556" i="8"/>
  <c r="I556" i="8" s="1"/>
  <c r="P555" i="8"/>
  <c r="T555" i="8" s="1"/>
  <c r="N555" i="8"/>
  <c r="L555" i="8"/>
  <c r="H555" i="8"/>
  <c r="F555" i="8"/>
  <c r="P554" i="8"/>
  <c r="N554" i="8"/>
  <c r="L554" i="8"/>
  <c r="H554" i="8"/>
  <c r="F554" i="8"/>
  <c r="P553" i="8"/>
  <c r="N553" i="8"/>
  <c r="L553" i="8"/>
  <c r="H553" i="8"/>
  <c r="F553" i="8"/>
  <c r="P552" i="8"/>
  <c r="R552" i="8" s="1"/>
  <c r="U552" i="8" s="1"/>
  <c r="L552" i="8"/>
  <c r="O552" i="8" s="1"/>
  <c r="F552" i="8"/>
  <c r="I552" i="8" s="1"/>
  <c r="P551" i="8"/>
  <c r="N551" i="8"/>
  <c r="L551" i="8"/>
  <c r="H551" i="8"/>
  <c r="F551" i="8"/>
  <c r="P550" i="8"/>
  <c r="R550" i="8" s="1"/>
  <c r="N550" i="8"/>
  <c r="L550" i="8"/>
  <c r="H550" i="8"/>
  <c r="F550" i="8"/>
  <c r="P549" i="8"/>
  <c r="T549" i="8" s="1"/>
  <c r="N549" i="8"/>
  <c r="L549" i="8"/>
  <c r="H549" i="8"/>
  <c r="F549" i="8"/>
  <c r="P548" i="8"/>
  <c r="R548" i="8" s="1"/>
  <c r="U548" i="8" s="1"/>
  <c r="L548" i="8"/>
  <c r="O548" i="8" s="1"/>
  <c r="F548" i="8"/>
  <c r="I548" i="8" s="1"/>
  <c r="P547" i="8"/>
  <c r="N547" i="8"/>
  <c r="L547" i="8"/>
  <c r="H547" i="8"/>
  <c r="F547" i="8"/>
  <c r="P546" i="8"/>
  <c r="T546" i="8" s="1"/>
  <c r="N546" i="8"/>
  <c r="L546" i="8"/>
  <c r="H546" i="8"/>
  <c r="F546" i="8"/>
  <c r="P545" i="8"/>
  <c r="P544" i="8"/>
  <c r="P543" i="8"/>
  <c r="P542" i="8"/>
  <c r="T542" i="8" s="1"/>
  <c r="N542" i="8"/>
  <c r="L542" i="8"/>
  <c r="H542" i="8"/>
  <c r="F542" i="8"/>
  <c r="P541" i="8"/>
  <c r="R541" i="8" s="1"/>
  <c r="U541" i="8" s="1"/>
  <c r="L541" i="8"/>
  <c r="O541" i="8" s="1"/>
  <c r="F541" i="8"/>
  <c r="I541" i="8" s="1"/>
  <c r="P540" i="8"/>
  <c r="R540" i="8" s="1"/>
  <c r="U540" i="8" s="1"/>
  <c r="L540" i="8"/>
  <c r="O540" i="8" s="1"/>
  <c r="F540" i="8"/>
  <c r="I540" i="8" s="1"/>
  <c r="P539" i="8"/>
  <c r="T539" i="8" s="1"/>
  <c r="N539" i="8"/>
  <c r="L539" i="8"/>
  <c r="H539" i="8"/>
  <c r="F539" i="8"/>
  <c r="P538" i="8"/>
  <c r="P537" i="8"/>
  <c r="N537" i="8"/>
  <c r="L537" i="8"/>
  <c r="H537" i="8"/>
  <c r="F537" i="8"/>
  <c r="P536" i="8"/>
  <c r="T536" i="8" s="1"/>
  <c r="N536" i="8"/>
  <c r="L536" i="8"/>
  <c r="O536" i="8" s="1"/>
  <c r="H536" i="8"/>
  <c r="F536" i="8"/>
  <c r="P535" i="8"/>
  <c r="N535" i="8"/>
  <c r="L535" i="8"/>
  <c r="H535" i="8"/>
  <c r="F535" i="8"/>
  <c r="P534" i="8"/>
  <c r="L533" i="8"/>
  <c r="O533" i="8" s="1"/>
  <c r="D533" i="8"/>
  <c r="J532" i="8"/>
  <c r="F532" i="8"/>
  <c r="I532" i="8" s="1"/>
  <c r="P531" i="8"/>
  <c r="R531" i="8" s="1"/>
  <c r="U531" i="8" s="1"/>
  <c r="L531" i="8"/>
  <c r="F531" i="8"/>
  <c r="P530" i="8"/>
  <c r="P529" i="8"/>
  <c r="P528" i="8"/>
  <c r="R528" i="8" s="1"/>
  <c r="N528" i="8"/>
  <c r="L528" i="8"/>
  <c r="O528" i="8" s="1"/>
  <c r="H528" i="8"/>
  <c r="F528" i="8"/>
  <c r="P527" i="8"/>
  <c r="R527" i="8" s="1"/>
  <c r="U527" i="8" s="1"/>
  <c r="L527" i="8"/>
  <c r="O527" i="8" s="1"/>
  <c r="F527" i="8"/>
  <c r="I527" i="8" s="1"/>
  <c r="P526" i="8"/>
  <c r="R526" i="8" s="1"/>
  <c r="U526" i="8" s="1"/>
  <c r="L526" i="8"/>
  <c r="O526" i="8" s="1"/>
  <c r="F526" i="8"/>
  <c r="I526" i="8" s="1"/>
  <c r="P525" i="8"/>
  <c r="T525" i="8" s="1"/>
  <c r="N525" i="8"/>
  <c r="L525" i="8"/>
  <c r="H525" i="8"/>
  <c r="F525" i="8"/>
  <c r="I525" i="8" s="1"/>
  <c r="P524" i="8"/>
  <c r="P523" i="8"/>
  <c r="T523" i="8" s="1"/>
  <c r="N523" i="8"/>
  <c r="L523" i="8"/>
  <c r="H523" i="8"/>
  <c r="F523" i="8"/>
  <c r="P522" i="8"/>
  <c r="T522" i="8" s="1"/>
  <c r="N522" i="8"/>
  <c r="L522" i="8"/>
  <c r="H522" i="8"/>
  <c r="F522" i="8"/>
  <c r="P521" i="8"/>
  <c r="T521" i="8" s="1"/>
  <c r="N521" i="8"/>
  <c r="L521" i="8"/>
  <c r="H521" i="8"/>
  <c r="F521" i="8"/>
  <c r="P520" i="8"/>
  <c r="L519" i="8"/>
  <c r="O519" i="8" s="1"/>
  <c r="D519" i="8"/>
  <c r="P519" i="8" s="1"/>
  <c r="R519" i="8" s="1"/>
  <c r="U519" i="8" s="1"/>
  <c r="J518" i="8"/>
  <c r="P518" i="8" s="1"/>
  <c r="R518" i="8" s="1"/>
  <c r="U518" i="8" s="1"/>
  <c r="F518" i="8"/>
  <c r="I518" i="8" s="1"/>
  <c r="P517" i="8"/>
  <c r="R517" i="8" s="1"/>
  <c r="L517" i="8"/>
  <c r="F517" i="8"/>
  <c r="I517" i="8" s="1"/>
  <c r="P516" i="8"/>
  <c r="P515" i="8"/>
  <c r="P514" i="8"/>
  <c r="T514" i="8" s="1"/>
  <c r="N514" i="8"/>
  <c r="L514" i="8"/>
  <c r="H514" i="8"/>
  <c r="F514" i="8"/>
  <c r="P513" i="8"/>
  <c r="R513" i="8" s="1"/>
  <c r="N513" i="8"/>
  <c r="L513" i="8"/>
  <c r="H513" i="8"/>
  <c r="F513" i="8"/>
  <c r="I513" i="8" s="1"/>
  <c r="P512" i="8"/>
  <c r="T512" i="8" s="1"/>
  <c r="N512" i="8"/>
  <c r="L512" i="8"/>
  <c r="H512" i="8"/>
  <c r="F512" i="8"/>
  <c r="I512" i="8" s="1"/>
  <c r="P511" i="8"/>
  <c r="N511" i="8"/>
  <c r="L511" i="8"/>
  <c r="H511" i="8"/>
  <c r="F511" i="8"/>
  <c r="P510" i="8"/>
  <c r="P509" i="8"/>
  <c r="R509" i="8" s="1"/>
  <c r="N509" i="8"/>
  <c r="L509" i="8"/>
  <c r="H509" i="8"/>
  <c r="F509" i="8"/>
  <c r="P508" i="8"/>
  <c r="T508" i="8" s="1"/>
  <c r="N508" i="8"/>
  <c r="L508" i="8"/>
  <c r="H508" i="8"/>
  <c r="F508" i="8"/>
  <c r="P507" i="8"/>
  <c r="R507" i="8" s="1"/>
  <c r="N507" i="8"/>
  <c r="L507" i="8"/>
  <c r="H507" i="8"/>
  <c r="F507" i="8"/>
  <c r="P506" i="8"/>
  <c r="L505" i="8"/>
  <c r="O505" i="8" s="1"/>
  <c r="D505" i="8"/>
  <c r="F505" i="8" s="1"/>
  <c r="I505" i="8" s="1"/>
  <c r="J504" i="8"/>
  <c r="L504" i="8" s="1"/>
  <c r="O504" i="8" s="1"/>
  <c r="F504" i="8"/>
  <c r="L503" i="8"/>
  <c r="O503" i="8" s="1"/>
  <c r="D503" i="8"/>
  <c r="P503" i="8" s="1"/>
  <c r="R503" i="8" s="1"/>
  <c r="P502" i="8"/>
  <c r="P501" i="8"/>
  <c r="P500" i="8"/>
  <c r="N500" i="8"/>
  <c r="L500" i="8"/>
  <c r="O500" i="8" s="1"/>
  <c r="H500" i="8"/>
  <c r="F500" i="8"/>
  <c r="I500" i="8" s="1"/>
  <c r="P499" i="8"/>
  <c r="R499" i="8" s="1"/>
  <c r="U499" i="8" s="1"/>
  <c r="L499" i="8"/>
  <c r="O499" i="8" s="1"/>
  <c r="F499" i="8"/>
  <c r="I499" i="8" s="1"/>
  <c r="P498" i="8"/>
  <c r="R498" i="8" s="1"/>
  <c r="U498" i="8" s="1"/>
  <c r="L498" i="8"/>
  <c r="O498" i="8" s="1"/>
  <c r="F498" i="8"/>
  <c r="I498" i="8" s="1"/>
  <c r="P497" i="8"/>
  <c r="N497" i="8"/>
  <c r="L497" i="8"/>
  <c r="O497" i="8" s="1"/>
  <c r="H497" i="8"/>
  <c r="F497" i="8"/>
  <c r="I497" i="8" s="1"/>
  <c r="P496" i="8"/>
  <c r="P495" i="8"/>
  <c r="R495" i="8" s="1"/>
  <c r="N495" i="8"/>
  <c r="L495" i="8"/>
  <c r="H495" i="8"/>
  <c r="F495" i="8"/>
  <c r="P494" i="8"/>
  <c r="T494" i="8" s="1"/>
  <c r="N494" i="8"/>
  <c r="L494" i="8"/>
  <c r="O494" i="8" s="1"/>
  <c r="H494" i="8"/>
  <c r="F494" i="8"/>
  <c r="I494" i="8" s="1"/>
  <c r="P493" i="8"/>
  <c r="R493" i="8" s="1"/>
  <c r="N493" i="8"/>
  <c r="L493" i="8"/>
  <c r="O493" i="8" s="1"/>
  <c r="H493" i="8"/>
  <c r="F493" i="8"/>
  <c r="P492" i="8"/>
  <c r="L491" i="8"/>
  <c r="D491" i="8"/>
  <c r="P491" i="8" s="1"/>
  <c r="R491" i="8" s="1"/>
  <c r="U491" i="8" s="1"/>
  <c r="P490" i="8"/>
  <c r="R490" i="8" s="1"/>
  <c r="U490" i="8" s="1"/>
  <c r="L490" i="8"/>
  <c r="O490" i="8" s="1"/>
  <c r="F490" i="8"/>
  <c r="I490" i="8" s="1"/>
  <c r="L489" i="8"/>
  <c r="O489" i="8" s="1"/>
  <c r="D489" i="8"/>
  <c r="P488" i="8"/>
  <c r="P487" i="8"/>
  <c r="P486" i="8"/>
  <c r="P485" i="8"/>
  <c r="P484" i="8"/>
  <c r="R484" i="8" s="1"/>
  <c r="U484" i="8" s="1"/>
  <c r="L484" i="8"/>
  <c r="O484" i="8" s="1"/>
  <c r="F484" i="8"/>
  <c r="I484" i="8" s="1"/>
  <c r="P483" i="8"/>
  <c r="T483" i="8" s="1"/>
  <c r="U483" i="8" s="1"/>
  <c r="N483" i="8"/>
  <c r="O483" i="8" s="1"/>
  <c r="H483" i="8"/>
  <c r="I483" i="8" s="1"/>
  <c r="P482" i="8"/>
  <c r="R482" i="8" s="1"/>
  <c r="N482" i="8"/>
  <c r="L482" i="8"/>
  <c r="H482" i="8"/>
  <c r="F482" i="8"/>
  <c r="P481" i="8"/>
  <c r="R481" i="8" s="1"/>
  <c r="N481" i="8"/>
  <c r="L481" i="8"/>
  <c r="H481" i="8"/>
  <c r="F481" i="8"/>
  <c r="P480" i="8"/>
  <c r="T480" i="8" s="1"/>
  <c r="N480" i="8"/>
  <c r="L480" i="8"/>
  <c r="H480" i="8"/>
  <c r="F480" i="8"/>
  <c r="P479" i="8"/>
  <c r="R479" i="8" s="1"/>
  <c r="N479" i="8"/>
  <c r="L479" i="8"/>
  <c r="H479" i="8"/>
  <c r="F479" i="8"/>
  <c r="P478" i="8"/>
  <c r="R478" i="8" s="1"/>
  <c r="N478" i="8"/>
  <c r="L478" i="8"/>
  <c r="H478" i="8"/>
  <c r="F478" i="8"/>
  <c r="P477" i="8"/>
  <c r="T477" i="8" s="1"/>
  <c r="N477" i="8"/>
  <c r="L477" i="8"/>
  <c r="H477" i="8"/>
  <c r="F477" i="8"/>
  <c r="P476" i="8"/>
  <c r="N476" i="8"/>
  <c r="L476" i="8"/>
  <c r="H476" i="8"/>
  <c r="F476" i="8"/>
  <c r="I476" i="8" s="1"/>
  <c r="P475" i="8"/>
  <c r="N475" i="8"/>
  <c r="L475" i="8"/>
  <c r="H475" i="8"/>
  <c r="F475" i="8"/>
  <c r="P474" i="8"/>
  <c r="N474" i="8"/>
  <c r="L474" i="8"/>
  <c r="H474" i="8"/>
  <c r="F474" i="8"/>
  <c r="P473" i="8"/>
  <c r="P472" i="8"/>
  <c r="P471" i="8"/>
  <c r="R471" i="8" s="1"/>
  <c r="U471" i="8" s="1"/>
  <c r="L471" i="8"/>
  <c r="O471" i="8" s="1"/>
  <c r="F471" i="8"/>
  <c r="I471" i="8" s="1"/>
  <c r="P470" i="8"/>
  <c r="T470" i="8" s="1"/>
  <c r="N470" i="8"/>
  <c r="L470" i="8"/>
  <c r="H470" i="8"/>
  <c r="F470" i="8"/>
  <c r="P469" i="8"/>
  <c r="R469" i="8" s="1"/>
  <c r="N469" i="8"/>
  <c r="L469" i="8"/>
  <c r="H469" i="8"/>
  <c r="F469" i="8"/>
  <c r="P468" i="8"/>
  <c r="P467" i="8"/>
  <c r="R467" i="8" s="1"/>
  <c r="U467" i="8" s="1"/>
  <c r="L467" i="8"/>
  <c r="O467" i="8" s="1"/>
  <c r="F467" i="8"/>
  <c r="I467" i="8" s="1"/>
  <c r="P466" i="8"/>
  <c r="T466" i="8" s="1"/>
  <c r="N466" i="8"/>
  <c r="L466" i="8"/>
  <c r="H466" i="8"/>
  <c r="F466" i="8"/>
  <c r="P465" i="8"/>
  <c r="T465" i="8" s="1"/>
  <c r="N465" i="8"/>
  <c r="L465" i="8"/>
  <c r="H465" i="8"/>
  <c r="F465" i="8"/>
  <c r="P464" i="8"/>
  <c r="T464" i="8" s="1"/>
  <c r="N464" i="8"/>
  <c r="L464" i="8"/>
  <c r="H464" i="8"/>
  <c r="F464" i="8"/>
  <c r="P463" i="8"/>
  <c r="P462" i="8"/>
  <c r="R462" i="8" s="1"/>
  <c r="U462" i="8" s="1"/>
  <c r="L462" i="8"/>
  <c r="O462" i="8" s="1"/>
  <c r="F462" i="8"/>
  <c r="I462" i="8" s="1"/>
  <c r="P461" i="8"/>
  <c r="T461" i="8" s="1"/>
  <c r="U461" i="8" s="1"/>
  <c r="N461" i="8"/>
  <c r="O461" i="8" s="1"/>
  <c r="H461" i="8"/>
  <c r="I461" i="8" s="1"/>
  <c r="P460" i="8"/>
  <c r="N460" i="8"/>
  <c r="L460" i="8"/>
  <c r="H460" i="8"/>
  <c r="F460" i="8"/>
  <c r="P459" i="8"/>
  <c r="T459" i="8" s="1"/>
  <c r="N459" i="8"/>
  <c r="L459" i="8"/>
  <c r="H459" i="8"/>
  <c r="F459" i="8"/>
  <c r="P458" i="8"/>
  <c r="T458" i="8" s="1"/>
  <c r="N458" i="8"/>
  <c r="L458" i="8"/>
  <c r="H458" i="8"/>
  <c r="F458" i="8"/>
  <c r="P457" i="8"/>
  <c r="T457" i="8" s="1"/>
  <c r="N457" i="8"/>
  <c r="L457" i="8"/>
  <c r="H457" i="8"/>
  <c r="F457" i="8"/>
  <c r="P456" i="8"/>
  <c r="T456" i="8" s="1"/>
  <c r="N456" i="8"/>
  <c r="L456" i="8"/>
  <c r="H456" i="8"/>
  <c r="F456" i="8"/>
  <c r="P455" i="8"/>
  <c r="T455" i="8" s="1"/>
  <c r="N455" i="8"/>
  <c r="L455" i="8"/>
  <c r="H455" i="8"/>
  <c r="F455" i="8"/>
  <c r="P454" i="8"/>
  <c r="N454" i="8"/>
  <c r="L454" i="8"/>
  <c r="O454" i="8" s="1"/>
  <c r="H454" i="8"/>
  <c r="F454" i="8"/>
  <c r="I454" i="8" s="1"/>
  <c r="P453" i="8"/>
  <c r="R453" i="8" s="1"/>
  <c r="N453" i="8"/>
  <c r="L453" i="8"/>
  <c r="H453" i="8"/>
  <c r="F453" i="8"/>
  <c r="P452" i="8"/>
  <c r="N452" i="8"/>
  <c r="L452" i="8"/>
  <c r="H452" i="8"/>
  <c r="F452" i="8"/>
  <c r="P451" i="8"/>
  <c r="N451" i="8"/>
  <c r="L451" i="8"/>
  <c r="H451" i="8"/>
  <c r="F451" i="8"/>
  <c r="P450" i="8"/>
  <c r="N450" i="8"/>
  <c r="L450" i="8"/>
  <c r="H450" i="8"/>
  <c r="F450" i="8"/>
  <c r="P449" i="8"/>
  <c r="R449" i="8" s="1"/>
  <c r="N449" i="8"/>
  <c r="L449" i="8"/>
  <c r="O449" i="8" s="1"/>
  <c r="H449" i="8"/>
  <c r="F449" i="8"/>
  <c r="I449" i="8" s="1"/>
  <c r="P448" i="8"/>
  <c r="N448" i="8"/>
  <c r="L448" i="8"/>
  <c r="H448" i="8"/>
  <c r="F448" i="8"/>
  <c r="P447" i="8"/>
  <c r="T447" i="8" s="1"/>
  <c r="N447" i="8"/>
  <c r="L447" i="8"/>
  <c r="H447" i="8"/>
  <c r="F447" i="8"/>
  <c r="P446" i="8"/>
  <c r="N446" i="8"/>
  <c r="L446" i="8"/>
  <c r="H446" i="8"/>
  <c r="F446" i="8"/>
  <c r="P445" i="8"/>
  <c r="T445" i="8" s="1"/>
  <c r="N445" i="8"/>
  <c r="L445" i="8"/>
  <c r="H445" i="8"/>
  <c r="F445" i="8"/>
  <c r="P444" i="8"/>
  <c r="P443" i="8"/>
  <c r="R443" i="8" s="1"/>
  <c r="U443" i="8" s="1"/>
  <c r="L443" i="8"/>
  <c r="O443" i="8" s="1"/>
  <c r="F443" i="8"/>
  <c r="I443" i="8" s="1"/>
  <c r="P442" i="8"/>
  <c r="T442" i="8" s="1"/>
  <c r="U442" i="8" s="1"/>
  <c r="N442" i="8"/>
  <c r="O442" i="8" s="1"/>
  <c r="H442" i="8"/>
  <c r="I442" i="8" s="1"/>
  <c r="P441" i="8"/>
  <c r="R441" i="8" s="1"/>
  <c r="U441" i="8" s="1"/>
  <c r="L441" i="8"/>
  <c r="O441" i="8" s="1"/>
  <c r="F441" i="8"/>
  <c r="I441" i="8" s="1"/>
  <c r="P440" i="8"/>
  <c r="R440" i="8" s="1"/>
  <c r="U440" i="8" s="1"/>
  <c r="L440" i="8"/>
  <c r="O440" i="8" s="1"/>
  <c r="F440" i="8"/>
  <c r="I440" i="8" s="1"/>
  <c r="P439" i="8"/>
  <c r="T439" i="8" s="1"/>
  <c r="N439" i="8"/>
  <c r="L439" i="8"/>
  <c r="H439" i="8"/>
  <c r="F439" i="8"/>
  <c r="P438" i="8"/>
  <c r="R438" i="8" s="1"/>
  <c r="U438" i="8" s="1"/>
  <c r="L438" i="8"/>
  <c r="O438" i="8" s="1"/>
  <c r="F438" i="8"/>
  <c r="I438" i="8" s="1"/>
  <c r="P437" i="8"/>
  <c r="R437" i="8" s="1"/>
  <c r="N437" i="8"/>
  <c r="L437" i="8"/>
  <c r="H437" i="8"/>
  <c r="F437" i="8"/>
  <c r="P436" i="8"/>
  <c r="T436" i="8" s="1"/>
  <c r="N436" i="8"/>
  <c r="L436" i="8"/>
  <c r="H436" i="8"/>
  <c r="F436" i="8"/>
  <c r="P435" i="8"/>
  <c r="N435" i="8"/>
  <c r="L435" i="8"/>
  <c r="H435" i="8"/>
  <c r="F435" i="8"/>
  <c r="P434" i="8"/>
  <c r="N434" i="8"/>
  <c r="L434" i="8"/>
  <c r="H434" i="8"/>
  <c r="F434" i="8"/>
  <c r="P433" i="8"/>
  <c r="N433" i="8"/>
  <c r="L433" i="8"/>
  <c r="H433" i="8"/>
  <c r="F433" i="8"/>
  <c r="P432" i="8"/>
  <c r="T432" i="8" s="1"/>
  <c r="N432" i="8"/>
  <c r="L432" i="8"/>
  <c r="H432" i="8"/>
  <c r="F432" i="8"/>
  <c r="I432" i="8" s="1"/>
  <c r="P431" i="8"/>
  <c r="N431" i="8"/>
  <c r="L431" i="8"/>
  <c r="H431" i="8"/>
  <c r="F431" i="8"/>
  <c r="P430" i="8"/>
  <c r="T430" i="8" s="1"/>
  <c r="N430" i="8"/>
  <c r="L430" i="8"/>
  <c r="H430" i="8"/>
  <c r="F430" i="8"/>
  <c r="P429" i="8"/>
  <c r="T429" i="8" s="1"/>
  <c r="N429" i="8"/>
  <c r="L429" i="8"/>
  <c r="H429" i="8"/>
  <c r="F429" i="8"/>
  <c r="P428" i="8"/>
  <c r="R428" i="8" s="1"/>
  <c r="N428" i="8"/>
  <c r="L428" i="8"/>
  <c r="H428" i="8"/>
  <c r="F428" i="8"/>
  <c r="P427" i="8"/>
  <c r="R427" i="8" s="1"/>
  <c r="N427" i="8"/>
  <c r="L427" i="8"/>
  <c r="H427" i="8"/>
  <c r="F427" i="8"/>
  <c r="P426" i="8"/>
  <c r="T426" i="8" s="1"/>
  <c r="N426" i="8"/>
  <c r="L426" i="8"/>
  <c r="H426" i="8"/>
  <c r="F426" i="8"/>
  <c r="P425" i="8"/>
  <c r="R425" i="8" s="1"/>
  <c r="N425" i="8"/>
  <c r="L425" i="8"/>
  <c r="H425" i="8"/>
  <c r="F425" i="8"/>
  <c r="P424" i="8"/>
  <c r="N424" i="8"/>
  <c r="L424" i="8"/>
  <c r="H424" i="8"/>
  <c r="F424" i="8"/>
  <c r="P423" i="8"/>
  <c r="R423" i="8" s="1"/>
  <c r="N423" i="8"/>
  <c r="L423" i="8"/>
  <c r="H423" i="8"/>
  <c r="F423" i="8"/>
  <c r="P422" i="8"/>
  <c r="N422" i="8"/>
  <c r="L422" i="8"/>
  <c r="H422" i="8"/>
  <c r="F422" i="8"/>
  <c r="P421" i="8"/>
  <c r="R421" i="8" s="1"/>
  <c r="N421" i="8"/>
  <c r="L421" i="8"/>
  <c r="H421" i="8"/>
  <c r="F421" i="8"/>
  <c r="P420" i="8"/>
  <c r="T420" i="8" s="1"/>
  <c r="N420" i="8"/>
  <c r="L420" i="8"/>
  <c r="H420" i="8"/>
  <c r="F420" i="8"/>
  <c r="I420" i="8" s="1"/>
  <c r="P419" i="8"/>
  <c r="R419" i="8" s="1"/>
  <c r="N419" i="8"/>
  <c r="L419" i="8"/>
  <c r="H419" i="8"/>
  <c r="F419" i="8"/>
  <c r="P418" i="8"/>
  <c r="T418" i="8" s="1"/>
  <c r="N418" i="8"/>
  <c r="L418" i="8"/>
  <c r="H418" i="8"/>
  <c r="F418" i="8"/>
  <c r="P417" i="8"/>
  <c r="N417" i="8"/>
  <c r="L417" i="8"/>
  <c r="H417" i="8"/>
  <c r="F417" i="8"/>
  <c r="P416" i="8"/>
  <c r="R416" i="8" s="1"/>
  <c r="N416" i="8"/>
  <c r="L416" i="8"/>
  <c r="H416" i="8"/>
  <c r="F416" i="8"/>
  <c r="P415" i="8"/>
  <c r="N415" i="8"/>
  <c r="L415" i="8"/>
  <c r="H415" i="8"/>
  <c r="F415" i="8"/>
  <c r="P414" i="8"/>
  <c r="T414" i="8" s="1"/>
  <c r="N414" i="8"/>
  <c r="L414" i="8"/>
  <c r="H414" i="8"/>
  <c r="F414" i="8"/>
  <c r="P413" i="8"/>
  <c r="R413" i="8" s="1"/>
  <c r="N413" i="8"/>
  <c r="L413" i="8"/>
  <c r="H413" i="8"/>
  <c r="F413" i="8"/>
  <c r="P412" i="8"/>
  <c r="T412" i="8" s="1"/>
  <c r="N412" i="8"/>
  <c r="L412" i="8"/>
  <c r="H412" i="8"/>
  <c r="F412" i="8"/>
  <c r="P411" i="8"/>
  <c r="T411" i="8" s="1"/>
  <c r="N411" i="8"/>
  <c r="L411" i="8"/>
  <c r="H411" i="8"/>
  <c r="F411" i="8"/>
  <c r="P410" i="8"/>
  <c r="R410" i="8" s="1"/>
  <c r="N410" i="8"/>
  <c r="L410" i="8"/>
  <c r="H410" i="8"/>
  <c r="F410" i="8"/>
  <c r="P409" i="8"/>
  <c r="N409" i="8"/>
  <c r="L409" i="8"/>
  <c r="H409" i="8"/>
  <c r="I409" i="8" s="1"/>
  <c r="F409" i="8"/>
  <c r="P408" i="8"/>
  <c r="N408" i="8"/>
  <c r="L408" i="8"/>
  <c r="H408" i="8"/>
  <c r="F408" i="8"/>
  <c r="P407" i="8"/>
  <c r="R407" i="8" s="1"/>
  <c r="N407" i="8"/>
  <c r="L407" i="8"/>
  <c r="H407" i="8"/>
  <c r="F407" i="8"/>
  <c r="P406" i="8"/>
  <c r="N406" i="8"/>
  <c r="L406" i="8"/>
  <c r="H406" i="8"/>
  <c r="F406" i="8"/>
  <c r="I406" i="8" s="1"/>
  <c r="P405" i="8"/>
  <c r="P404" i="8"/>
  <c r="R404" i="8" s="1"/>
  <c r="U404" i="8" s="1"/>
  <c r="L404" i="8"/>
  <c r="O404" i="8" s="1"/>
  <c r="F404" i="8"/>
  <c r="I404" i="8" s="1"/>
  <c r="P403" i="8"/>
  <c r="N403" i="8"/>
  <c r="L403" i="8"/>
  <c r="H403" i="8"/>
  <c r="F403" i="8"/>
  <c r="P402" i="8"/>
  <c r="T402" i="8" s="1"/>
  <c r="N402" i="8"/>
  <c r="L402" i="8"/>
  <c r="H402" i="8"/>
  <c r="F402" i="8"/>
  <c r="P401" i="8"/>
  <c r="R401" i="8" s="1"/>
  <c r="N401" i="8"/>
  <c r="L401" i="8"/>
  <c r="H401" i="8"/>
  <c r="F401" i="8"/>
  <c r="P400" i="8"/>
  <c r="R400" i="8" s="1"/>
  <c r="N400" i="8"/>
  <c r="L400" i="8"/>
  <c r="H400" i="8"/>
  <c r="F400" i="8"/>
  <c r="P399" i="8"/>
  <c r="N399" i="8"/>
  <c r="L399" i="8"/>
  <c r="H399" i="8"/>
  <c r="F399" i="8"/>
  <c r="I399" i="8" s="1"/>
  <c r="P398" i="8"/>
  <c r="T398" i="8" s="1"/>
  <c r="N398" i="8"/>
  <c r="L398" i="8"/>
  <c r="H398" i="8"/>
  <c r="F398" i="8"/>
  <c r="P397" i="8"/>
  <c r="N397" i="8"/>
  <c r="L397" i="8"/>
  <c r="O397" i="8" s="1"/>
  <c r="H397" i="8"/>
  <c r="F397" i="8"/>
  <c r="P396" i="8"/>
  <c r="T396" i="8" s="1"/>
  <c r="N396" i="8"/>
  <c r="L396" i="8"/>
  <c r="H396" i="8"/>
  <c r="F396" i="8"/>
  <c r="P395" i="8"/>
  <c r="T395" i="8" s="1"/>
  <c r="N395" i="8"/>
  <c r="L395" i="8"/>
  <c r="H395" i="8"/>
  <c r="F395" i="8"/>
  <c r="P394" i="8"/>
  <c r="T394" i="8" s="1"/>
  <c r="N394" i="8"/>
  <c r="L394" i="8"/>
  <c r="H394" i="8"/>
  <c r="F394" i="8"/>
  <c r="P393" i="8"/>
  <c r="N393" i="8"/>
  <c r="L393" i="8"/>
  <c r="H393" i="8"/>
  <c r="F393" i="8"/>
  <c r="P392" i="8"/>
  <c r="P391" i="8"/>
  <c r="R391" i="8" s="1"/>
  <c r="U391" i="8" s="1"/>
  <c r="L391" i="8"/>
  <c r="O391" i="8" s="1"/>
  <c r="F391" i="8"/>
  <c r="I391" i="8" s="1"/>
  <c r="P390" i="8"/>
  <c r="R390" i="8" s="1"/>
  <c r="U390" i="8" s="1"/>
  <c r="L390" i="8"/>
  <c r="O390" i="8" s="1"/>
  <c r="F390" i="8"/>
  <c r="I390" i="8" s="1"/>
  <c r="P389" i="8"/>
  <c r="R389" i="8" s="1"/>
  <c r="U389" i="8" s="1"/>
  <c r="L389" i="8"/>
  <c r="O389" i="8" s="1"/>
  <c r="F389" i="8"/>
  <c r="I389" i="8" s="1"/>
  <c r="P388" i="8"/>
  <c r="R388" i="8" s="1"/>
  <c r="U388" i="8" s="1"/>
  <c r="L388" i="8"/>
  <c r="O388" i="8" s="1"/>
  <c r="F388" i="8"/>
  <c r="I388" i="8" s="1"/>
  <c r="P387" i="8"/>
  <c r="R387" i="8" s="1"/>
  <c r="U387" i="8" s="1"/>
  <c r="L387" i="8"/>
  <c r="O387" i="8" s="1"/>
  <c r="F387" i="8"/>
  <c r="I387" i="8" s="1"/>
  <c r="P386" i="8"/>
  <c r="R386" i="8" s="1"/>
  <c r="U386" i="8" s="1"/>
  <c r="L386" i="8"/>
  <c r="O386" i="8" s="1"/>
  <c r="F386" i="8"/>
  <c r="I386" i="8" s="1"/>
  <c r="P385" i="8"/>
  <c r="R385" i="8" s="1"/>
  <c r="U385" i="8" s="1"/>
  <c r="L385" i="8"/>
  <c r="O385" i="8" s="1"/>
  <c r="F385" i="8"/>
  <c r="I385" i="8" s="1"/>
  <c r="P384" i="8"/>
  <c r="R384" i="8" s="1"/>
  <c r="U384" i="8" s="1"/>
  <c r="L384" i="8"/>
  <c r="O384" i="8" s="1"/>
  <c r="F384" i="8"/>
  <c r="I384" i="8" s="1"/>
  <c r="P383" i="8"/>
  <c r="T383" i="8" s="1"/>
  <c r="N383" i="8"/>
  <c r="L383" i="8"/>
  <c r="H383" i="8"/>
  <c r="F383" i="8"/>
  <c r="P382" i="8"/>
  <c r="T382" i="8" s="1"/>
  <c r="N382" i="8"/>
  <c r="L382" i="8"/>
  <c r="H382" i="8"/>
  <c r="F382" i="8"/>
  <c r="P381" i="8"/>
  <c r="R381" i="8" s="1"/>
  <c r="U381" i="8" s="1"/>
  <c r="L381" i="8"/>
  <c r="O381" i="8" s="1"/>
  <c r="F381" i="8"/>
  <c r="I381" i="8" s="1"/>
  <c r="P380" i="8"/>
  <c r="R380" i="8" s="1"/>
  <c r="U380" i="8" s="1"/>
  <c r="L380" i="8"/>
  <c r="O380" i="8" s="1"/>
  <c r="F380" i="8"/>
  <c r="I380" i="8" s="1"/>
  <c r="P379" i="8"/>
  <c r="T379" i="8" s="1"/>
  <c r="N379" i="8"/>
  <c r="L379" i="8"/>
  <c r="O379" i="8" s="1"/>
  <c r="H379" i="8"/>
  <c r="F379" i="8"/>
  <c r="P378" i="8"/>
  <c r="T378" i="8" s="1"/>
  <c r="N378" i="8"/>
  <c r="L378" i="8"/>
  <c r="H378" i="8"/>
  <c r="F378" i="8"/>
  <c r="P377" i="8"/>
  <c r="T377" i="8" s="1"/>
  <c r="N377" i="8"/>
  <c r="L377" i="8"/>
  <c r="H377" i="8"/>
  <c r="F377" i="8"/>
  <c r="P376" i="8"/>
  <c r="N376" i="8"/>
  <c r="L376" i="8"/>
  <c r="H376" i="8"/>
  <c r="F376" i="8"/>
  <c r="P375" i="8"/>
  <c r="T375" i="8" s="1"/>
  <c r="N375" i="8"/>
  <c r="L375" i="8"/>
  <c r="H375" i="8"/>
  <c r="F375" i="8"/>
  <c r="P374" i="8"/>
  <c r="T374" i="8" s="1"/>
  <c r="N374" i="8"/>
  <c r="L374" i="8"/>
  <c r="O374" i="8" s="1"/>
  <c r="H374" i="8"/>
  <c r="F374" i="8"/>
  <c r="P373" i="8"/>
  <c r="T373" i="8" s="1"/>
  <c r="N373" i="8"/>
  <c r="L373" i="8"/>
  <c r="H373" i="8"/>
  <c r="F373" i="8"/>
  <c r="P372" i="8"/>
  <c r="N372" i="8"/>
  <c r="O372" i="8" s="1"/>
  <c r="L372" i="8"/>
  <c r="H372" i="8"/>
  <c r="F372" i="8"/>
  <c r="P371" i="8"/>
  <c r="T371" i="8" s="1"/>
  <c r="N371" i="8"/>
  <c r="L371" i="8"/>
  <c r="H371" i="8"/>
  <c r="F371" i="8"/>
  <c r="P370" i="8"/>
  <c r="R370" i="8" s="1"/>
  <c r="N370" i="8"/>
  <c r="L370" i="8"/>
  <c r="O370" i="8" s="1"/>
  <c r="H370" i="8"/>
  <c r="F370" i="8"/>
  <c r="P369" i="8"/>
  <c r="T369" i="8" s="1"/>
  <c r="N369" i="8"/>
  <c r="L369" i="8"/>
  <c r="H369" i="8"/>
  <c r="F369" i="8"/>
  <c r="I369" i="8" s="1"/>
  <c r="P368" i="8"/>
  <c r="T368" i="8" s="1"/>
  <c r="N368" i="8"/>
  <c r="L368" i="8"/>
  <c r="H368" i="8"/>
  <c r="F368" i="8"/>
  <c r="P367" i="8"/>
  <c r="T367" i="8" s="1"/>
  <c r="N367" i="8"/>
  <c r="L367" i="8"/>
  <c r="O367" i="8" s="1"/>
  <c r="H367" i="8"/>
  <c r="F367" i="8"/>
  <c r="P366" i="8"/>
  <c r="R366" i="8" s="1"/>
  <c r="N366" i="8"/>
  <c r="L366" i="8"/>
  <c r="H366" i="8"/>
  <c r="F366" i="8"/>
  <c r="P365" i="8"/>
  <c r="R365" i="8" s="1"/>
  <c r="U365" i="8" s="1"/>
  <c r="L365" i="8"/>
  <c r="O365" i="8" s="1"/>
  <c r="F365" i="8"/>
  <c r="I365" i="8" s="1"/>
  <c r="P364" i="8"/>
  <c r="R364" i="8" s="1"/>
  <c r="U364" i="8" s="1"/>
  <c r="L364" i="8"/>
  <c r="O364" i="8" s="1"/>
  <c r="F364" i="8"/>
  <c r="I364" i="8" s="1"/>
  <c r="P363" i="8"/>
  <c r="T363" i="8" s="1"/>
  <c r="N363" i="8"/>
  <c r="L363" i="8"/>
  <c r="H363" i="8"/>
  <c r="F363" i="8"/>
  <c r="P362" i="8"/>
  <c r="T362" i="8" s="1"/>
  <c r="U362" i="8" s="1"/>
  <c r="N362" i="8"/>
  <c r="O362" i="8" s="1"/>
  <c r="H362" i="8"/>
  <c r="I362" i="8" s="1"/>
  <c r="P361" i="8"/>
  <c r="P360" i="8"/>
  <c r="P359" i="8"/>
  <c r="P358" i="8"/>
  <c r="N358" i="8"/>
  <c r="L358" i="8"/>
  <c r="H358" i="8"/>
  <c r="F358" i="8"/>
  <c r="P357" i="8"/>
  <c r="P356" i="8"/>
  <c r="R356" i="8" s="1"/>
  <c r="U356" i="8" s="1"/>
  <c r="L356" i="8"/>
  <c r="O356" i="8" s="1"/>
  <c r="F356" i="8"/>
  <c r="I356" i="8" s="1"/>
  <c r="P355" i="8"/>
  <c r="T355" i="8" s="1"/>
  <c r="U355" i="8" s="1"/>
  <c r="N355" i="8"/>
  <c r="O355" i="8" s="1"/>
  <c r="H355" i="8"/>
  <c r="I355" i="8" s="1"/>
  <c r="P354" i="8"/>
  <c r="N354" i="8"/>
  <c r="L354" i="8"/>
  <c r="H354" i="8"/>
  <c r="F354" i="8"/>
  <c r="P353" i="8"/>
  <c r="T353" i="8" s="1"/>
  <c r="N353" i="8"/>
  <c r="L353" i="8"/>
  <c r="H353" i="8"/>
  <c r="F353" i="8"/>
  <c r="P352" i="8"/>
  <c r="N352" i="8"/>
  <c r="L352" i="8"/>
  <c r="H352" i="8"/>
  <c r="F352" i="8"/>
  <c r="P351" i="8"/>
  <c r="R351" i="8" s="1"/>
  <c r="N351" i="8"/>
  <c r="L351" i="8"/>
  <c r="H351" i="8"/>
  <c r="F351" i="8"/>
  <c r="P350" i="8"/>
  <c r="R350" i="8" s="1"/>
  <c r="N350" i="8"/>
  <c r="L350" i="8"/>
  <c r="H350" i="8"/>
  <c r="F350" i="8"/>
  <c r="P349" i="8"/>
  <c r="R349" i="8" s="1"/>
  <c r="N349" i="8"/>
  <c r="L349" i="8"/>
  <c r="H349" i="8"/>
  <c r="F349" i="8"/>
  <c r="I349" i="8" s="1"/>
  <c r="P348" i="8"/>
  <c r="T348" i="8" s="1"/>
  <c r="N348" i="8"/>
  <c r="L348" i="8"/>
  <c r="H348" i="8"/>
  <c r="F348" i="8"/>
  <c r="P347" i="8"/>
  <c r="T347" i="8" s="1"/>
  <c r="N347" i="8"/>
  <c r="L347" i="8"/>
  <c r="H347" i="8"/>
  <c r="F347" i="8"/>
  <c r="P346" i="8"/>
  <c r="R346" i="8" s="1"/>
  <c r="N346" i="8"/>
  <c r="L346" i="8"/>
  <c r="H346" i="8"/>
  <c r="F346" i="8"/>
  <c r="P345" i="8"/>
  <c r="T345" i="8" s="1"/>
  <c r="N345" i="8"/>
  <c r="L345" i="8"/>
  <c r="H345" i="8"/>
  <c r="F345" i="8"/>
  <c r="P344" i="8"/>
  <c r="T344" i="8" s="1"/>
  <c r="N344" i="8"/>
  <c r="L344" i="8"/>
  <c r="H344" i="8"/>
  <c r="F344" i="8"/>
  <c r="P343" i="8"/>
  <c r="R343" i="8" s="1"/>
  <c r="N343" i="8"/>
  <c r="L343" i="8"/>
  <c r="H343" i="8"/>
  <c r="F343" i="8"/>
  <c r="P342" i="8"/>
  <c r="N342" i="8"/>
  <c r="L342" i="8"/>
  <c r="O342" i="8" s="1"/>
  <c r="H342" i="8"/>
  <c r="F342" i="8"/>
  <c r="P341" i="8"/>
  <c r="T341" i="8" s="1"/>
  <c r="N341" i="8"/>
  <c r="L341" i="8"/>
  <c r="H341" i="8"/>
  <c r="F341" i="8"/>
  <c r="P340" i="8"/>
  <c r="P339" i="8"/>
  <c r="T339" i="8" s="1"/>
  <c r="N339" i="8"/>
  <c r="L339" i="8"/>
  <c r="H339" i="8"/>
  <c r="F339" i="8"/>
  <c r="P338" i="8"/>
  <c r="T338" i="8" s="1"/>
  <c r="N338" i="8"/>
  <c r="L338" i="8"/>
  <c r="H338" i="8"/>
  <c r="F338" i="8"/>
  <c r="P337" i="8"/>
  <c r="R337" i="8" s="1"/>
  <c r="U337" i="8" s="1"/>
  <c r="L337" i="8"/>
  <c r="O337" i="8" s="1"/>
  <c r="F337" i="8"/>
  <c r="I337" i="8" s="1"/>
  <c r="P336" i="8"/>
  <c r="T336" i="8" s="1"/>
  <c r="N336" i="8"/>
  <c r="L336" i="8"/>
  <c r="H336" i="8"/>
  <c r="F336" i="8"/>
  <c r="P335" i="8"/>
  <c r="R335" i="8" s="1"/>
  <c r="U335" i="8" s="1"/>
  <c r="L335" i="8"/>
  <c r="F335" i="8"/>
  <c r="P334" i="8"/>
  <c r="P333" i="8"/>
  <c r="T333" i="8" s="1"/>
  <c r="N333" i="8"/>
  <c r="L333" i="8"/>
  <c r="H333" i="8"/>
  <c r="F333" i="8"/>
  <c r="P332" i="8"/>
  <c r="T332" i="8" s="1"/>
  <c r="N332" i="8"/>
  <c r="L332" i="8"/>
  <c r="H332" i="8"/>
  <c r="F332" i="8"/>
  <c r="P331" i="8"/>
  <c r="P330" i="8"/>
  <c r="T330" i="8" s="1"/>
  <c r="N330" i="8"/>
  <c r="L330" i="8"/>
  <c r="H330" i="8"/>
  <c r="F330" i="8"/>
  <c r="P329" i="8"/>
  <c r="R329" i="8" s="1"/>
  <c r="N329" i="8"/>
  <c r="L329" i="8"/>
  <c r="H329" i="8"/>
  <c r="F329" i="8"/>
  <c r="P328" i="8"/>
  <c r="T328" i="8" s="1"/>
  <c r="N328" i="8"/>
  <c r="L328" i="8"/>
  <c r="H328" i="8"/>
  <c r="F328" i="8"/>
  <c r="P327" i="8"/>
  <c r="P326" i="8"/>
  <c r="T326" i="8" s="1"/>
  <c r="N326" i="8"/>
  <c r="L326" i="8"/>
  <c r="H326" i="8"/>
  <c r="F326" i="8"/>
  <c r="P325" i="8"/>
  <c r="T325" i="8" s="1"/>
  <c r="N325" i="8"/>
  <c r="L325" i="8"/>
  <c r="H325" i="8"/>
  <c r="F325" i="8"/>
  <c r="P324" i="8"/>
  <c r="T324" i="8" s="1"/>
  <c r="N324" i="8"/>
  <c r="L324" i="8"/>
  <c r="H324" i="8"/>
  <c r="F324" i="8"/>
  <c r="P323" i="8"/>
  <c r="N323" i="8"/>
  <c r="L323" i="8"/>
  <c r="H323" i="8"/>
  <c r="F323" i="8"/>
  <c r="P322" i="8"/>
  <c r="N322" i="8"/>
  <c r="L322" i="8"/>
  <c r="H322" i="8"/>
  <c r="F322" i="8"/>
  <c r="P321" i="8"/>
  <c r="T321" i="8" s="1"/>
  <c r="N321" i="8"/>
  <c r="L321" i="8"/>
  <c r="H321" i="8"/>
  <c r="F321" i="8"/>
  <c r="P320" i="8"/>
  <c r="P319" i="8"/>
  <c r="T319" i="8" s="1"/>
  <c r="N319" i="8"/>
  <c r="L319" i="8"/>
  <c r="H319" i="8"/>
  <c r="F319" i="8"/>
  <c r="R318" i="8"/>
  <c r="P318" i="8"/>
  <c r="T318" i="8" s="1"/>
  <c r="N318" i="8"/>
  <c r="L318" i="8"/>
  <c r="H318" i="8"/>
  <c r="F318" i="8"/>
  <c r="P317" i="8"/>
  <c r="N317" i="8"/>
  <c r="L317" i="8"/>
  <c r="H317" i="8"/>
  <c r="F317" i="8"/>
  <c r="P316" i="8"/>
  <c r="T316" i="8" s="1"/>
  <c r="N316" i="8"/>
  <c r="L316" i="8"/>
  <c r="H316" i="8"/>
  <c r="F316" i="8"/>
  <c r="P315" i="8"/>
  <c r="T315" i="8" s="1"/>
  <c r="N315" i="8"/>
  <c r="L315" i="8"/>
  <c r="H315" i="8"/>
  <c r="F315" i="8"/>
  <c r="P314" i="8"/>
  <c r="T314" i="8" s="1"/>
  <c r="N314" i="8"/>
  <c r="L314" i="8"/>
  <c r="H314" i="8"/>
  <c r="I314" i="8" s="1"/>
  <c r="F314" i="8"/>
  <c r="P313" i="8"/>
  <c r="N313" i="8"/>
  <c r="L313" i="8"/>
  <c r="H313" i="8"/>
  <c r="F313" i="8"/>
  <c r="P312" i="8"/>
  <c r="N312" i="8"/>
  <c r="L312" i="8"/>
  <c r="H312" i="8"/>
  <c r="F312" i="8"/>
  <c r="P311" i="8"/>
  <c r="T311" i="8" s="1"/>
  <c r="N311" i="8"/>
  <c r="L311" i="8"/>
  <c r="H311" i="8"/>
  <c r="F311" i="8"/>
  <c r="P310" i="8"/>
  <c r="N310" i="8"/>
  <c r="L310" i="8"/>
  <c r="H310" i="8"/>
  <c r="F310" i="8"/>
  <c r="I310" i="8" s="1"/>
  <c r="P309" i="8"/>
  <c r="P308" i="8"/>
  <c r="P307" i="8"/>
  <c r="R307" i="8" s="1"/>
  <c r="N307" i="8"/>
  <c r="L307" i="8"/>
  <c r="H307" i="8"/>
  <c r="F307" i="8"/>
  <c r="P306" i="8"/>
  <c r="N306" i="8"/>
  <c r="L306" i="8"/>
  <c r="H306" i="8"/>
  <c r="F306" i="8"/>
  <c r="P305" i="8"/>
  <c r="R305" i="8" s="1"/>
  <c r="N305" i="8"/>
  <c r="L305" i="8"/>
  <c r="H305" i="8"/>
  <c r="F305" i="8"/>
  <c r="P304" i="8"/>
  <c r="R304" i="8" s="1"/>
  <c r="N304" i="8"/>
  <c r="L304" i="8"/>
  <c r="H304" i="8"/>
  <c r="F304" i="8"/>
  <c r="P303" i="8"/>
  <c r="P302" i="8"/>
  <c r="N302" i="8"/>
  <c r="L302" i="8"/>
  <c r="H302" i="8"/>
  <c r="F302" i="8"/>
  <c r="P301" i="8"/>
  <c r="R301" i="8" s="1"/>
  <c r="N301" i="8"/>
  <c r="L301" i="8"/>
  <c r="H301" i="8"/>
  <c r="F301" i="8"/>
  <c r="P300" i="8"/>
  <c r="R300" i="8" s="1"/>
  <c r="N300" i="8"/>
  <c r="L300" i="8"/>
  <c r="H300" i="8"/>
  <c r="F300" i="8"/>
  <c r="P299" i="8"/>
  <c r="T299" i="8" s="1"/>
  <c r="N299" i="8"/>
  <c r="L299" i="8"/>
  <c r="H299" i="8"/>
  <c r="F299" i="8"/>
  <c r="P298" i="8"/>
  <c r="T298" i="8" s="1"/>
  <c r="N298" i="8"/>
  <c r="L298" i="8"/>
  <c r="O298" i="8" s="1"/>
  <c r="H298" i="8"/>
  <c r="F298" i="8"/>
  <c r="P297" i="8"/>
  <c r="N297" i="8"/>
  <c r="L297" i="8"/>
  <c r="H297" i="8"/>
  <c r="F297" i="8"/>
  <c r="P296" i="8"/>
  <c r="P295" i="8"/>
  <c r="T295" i="8" s="1"/>
  <c r="N295" i="8"/>
  <c r="L295" i="8"/>
  <c r="H295" i="8"/>
  <c r="F295" i="8"/>
  <c r="P294" i="8"/>
  <c r="N294" i="8"/>
  <c r="L294" i="8"/>
  <c r="H294" i="8"/>
  <c r="F294" i="8"/>
  <c r="P293" i="8"/>
  <c r="N293" i="8"/>
  <c r="L293" i="8"/>
  <c r="H293" i="8"/>
  <c r="F293" i="8"/>
  <c r="P292" i="8"/>
  <c r="T292" i="8" s="1"/>
  <c r="N292" i="8"/>
  <c r="O292" i="8" s="1"/>
  <c r="L292" i="8"/>
  <c r="H292" i="8"/>
  <c r="F292" i="8"/>
  <c r="P291" i="8"/>
  <c r="T291" i="8" s="1"/>
  <c r="N291" i="8"/>
  <c r="L291" i="8"/>
  <c r="H291" i="8"/>
  <c r="F291" i="8"/>
  <c r="P290" i="8"/>
  <c r="R290" i="8" s="1"/>
  <c r="N290" i="8"/>
  <c r="L290" i="8"/>
  <c r="H290" i="8"/>
  <c r="F290" i="8"/>
  <c r="D289" i="8"/>
  <c r="P289" i="8" s="1"/>
  <c r="P288" i="8"/>
  <c r="P287" i="8"/>
  <c r="T287" i="8" s="1"/>
  <c r="N287" i="8"/>
  <c r="L287" i="8"/>
  <c r="L286" i="8" s="1"/>
  <c r="H287" i="8"/>
  <c r="H286" i="8" s="1"/>
  <c r="F287" i="8"/>
  <c r="F286" i="8" s="1"/>
  <c r="P286" i="8"/>
  <c r="P285" i="8"/>
  <c r="T285" i="8" s="1"/>
  <c r="N285" i="8"/>
  <c r="L285" i="8"/>
  <c r="H285" i="8"/>
  <c r="F285" i="8"/>
  <c r="P284" i="8"/>
  <c r="T284" i="8" s="1"/>
  <c r="N284" i="8"/>
  <c r="L284" i="8"/>
  <c r="H284" i="8"/>
  <c r="F284" i="8"/>
  <c r="P283" i="8"/>
  <c r="T283" i="8" s="1"/>
  <c r="N283" i="8"/>
  <c r="L283" i="8"/>
  <c r="H283" i="8"/>
  <c r="F283" i="8"/>
  <c r="P282" i="8"/>
  <c r="R282" i="8" s="1"/>
  <c r="N282" i="8"/>
  <c r="L282" i="8"/>
  <c r="H282" i="8"/>
  <c r="F282" i="8"/>
  <c r="P281" i="8"/>
  <c r="N281" i="8"/>
  <c r="L281" i="8"/>
  <c r="H281" i="8"/>
  <c r="F281" i="8"/>
  <c r="P280" i="8"/>
  <c r="P279" i="8"/>
  <c r="T279" i="8" s="1"/>
  <c r="N279" i="8"/>
  <c r="L279" i="8"/>
  <c r="H279" i="8"/>
  <c r="F279" i="8"/>
  <c r="P278" i="8"/>
  <c r="T278" i="8" s="1"/>
  <c r="N278" i="8"/>
  <c r="L278" i="8"/>
  <c r="H278" i="8"/>
  <c r="F278" i="8"/>
  <c r="P277" i="8"/>
  <c r="T277" i="8" s="1"/>
  <c r="N277" i="8"/>
  <c r="L277" i="8"/>
  <c r="O277" i="8" s="1"/>
  <c r="H277" i="8"/>
  <c r="F277" i="8"/>
  <c r="P276" i="8"/>
  <c r="R276" i="8" s="1"/>
  <c r="N276" i="8"/>
  <c r="L276" i="8"/>
  <c r="H276" i="8"/>
  <c r="F276" i="8"/>
  <c r="P275" i="8"/>
  <c r="T275" i="8" s="1"/>
  <c r="N275" i="8"/>
  <c r="L275" i="8"/>
  <c r="H275" i="8"/>
  <c r="F275" i="8"/>
  <c r="P274" i="8"/>
  <c r="P273" i="8"/>
  <c r="R273" i="8" s="1"/>
  <c r="N273" i="8"/>
  <c r="L273" i="8"/>
  <c r="H273" i="8"/>
  <c r="F273" i="8"/>
  <c r="P272" i="8"/>
  <c r="N272" i="8"/>
  <c r="L272" i="8"/>
  <c r="L271" i="8" s="1"/>
  <c r="H272" i="8"/>
  <c r="F272" i="8"/>
  <c r="P271" i="8"/>
  <c r="P270" i="8"/>
  <c r="P269" i="8"/>
  <c r="R269" i="8" s="1"/>
  <c r="U269" i="8" s="1"/>
  <c r="L269" i="8"/>
  <c r="O269" i="8" s="1"/>
  <c r="F269" i="8"/>
  <c r="I269" i="8" s="1"/>
  <c r="P268" i="8"/>
  <c r="T268" i="8" s="1"/>
  <c r="N268" i="8"/>
  <c r="L268" i="8"/>
  <c r="H268" i="8"/>
  <c r="F268" i="8"/>
  <c r="P267" i="8"/>
  <c r="T267" i="8" s="1"/>
  <c r="N267" i="8"/>
  <c r="L267" i="8"/>
  <c r="H267" i="8"/>
  <c r="F267" i="8"/>
  <c r="P266" i="8"/>
  <c r="N266" i="8"/>
  <c r="L266" i="8"/>
  <c r="H266" i="8"/>
  <c r="F266" i="8"/>
  <c r="P265" i="8"/>
  <c r="T265" i="8" s="1"/>
  <c r="N265" i="8"/>
  <c r="L265" i="8"/>
  <c r="H265" i="8"/>
  <c r="F265" i="8"/>
  <c r="P264" i="8"/>
  <c r="T264" i="8" s="1"/>
  <c r="N264" i="8"/>
  <c r="L264" i="8"/>
  <c r="H264" i="8"/>
  <c r="F264" i="8"/>
  <c r="P263" i="8"/>
  <c r="R263" i="8" s="1"/>
  <c r="N263" i="8"/>
  <c r="L263" i="8"/>
  <c r="H263" i="8"/>
  <c r="F263" i="8"/>
  <c r="P262" i="8"/>
  <c r="R262" i="8" s="1"/>
  <c r="N262" i="8"/>
  <c r="L262" i="8"/>
  <c r="H262" i="8"/>
  <c r="F262" i="8"/>
  <c r="P261" i="8"/>
  <c r="N261" i="8"/>
  <c r="L261" i="8"/>
  <c r="H261" i="8"/>
  <c r="F261" i="8"/>
  <c r="P260" i="8"/>
  <c r="N260" i="8"/>
  <c r="L260" i="8"/>
  <c r="H260" i="8"/>
  <c r="F260" i="8"/>
  <c r="P259" i="8"/>
  <c r="T259" i="8" s="1"/>
  <c r="N259" i="8"/>
  <c r="L259" i="8"/>
  <c r="H259" i="8"/>
  <c r="F259" i="8"/>
  <c r="P258" i="8"/>
  <c r="T258" i="8" s="1"/>
  <c r="N258" i="8"/>
  <c r="L258" i="8"/>
  <c r="H258" i="8"/>
  <c r="F258" i="8"/>
  <c r="P257" i="8"/>
  <c r="P256" i="8"/>
  <c r="N256" i="8"/>
  <c r="L256" i="8"/>
  <c r="H256" i="8"/>
  <c r="F256" i="8"/>
  <c r="P255" i="8"/>
  <c r="N255" i="8"/>
  <c r="L255" i="8"/>
  <c r="H255" i="8"/>
  <c r="F255" i="8"/>
  <c r="P254" i="8"/>
  <c r="N254" i="8"/>
  <c r="L254" i="8"/>
  <c r="H254" i="8"/>
  <c r="F254" i="8"/>
  <c r="P253" i="8"/>
  <c r="N253" i="8"/>
  <c r="L253" i="8"/>
  <c r="H253" i="8"/>
  <c r="F253" i="8"/>
  <c r="I253" i="8" s="1"/>
  <c r="P252" i="8"/>
  <c r="N252" i="8"/>
  <c r="O252" i="8" s="1"/>
  <c r="L252" i="8"/>
  <c r="H252" i="8"/>
  <c r="F252" i="8"/>
  <c r="P251" i="8"/>
  <c r="T251" i="8" s="1"/>
  <c r="N251" i="8"/>
  <c r="L251" i="8"/>
  <c r="H251" i="8"/>
  <c r="F251" i="8"/>
  <c r="P250" i="8"/>
  <c r="P249" i="8"/>
  <c r="R249" i="8" s="1"/>
  <c r="U249" i="8" s="1"/>
  <c r="L249" i="8"/>
  <c r="O249" i="8" s="1"/>
  <c r="F249" i="8"/>
  <c r="I249" i="8" s="1"/>
  <c r="P248" i="8"/>
  <c r="T248" i="8" s="1"/>
  <c r="N248" i="8"/>
  <c r="L248" i="8"/>
  <c r="H248" i="8"/>
  <c r="F248" i="8"/>
  <c r="P247" i="8"/>
  <c r="N247" i="8"/>
  <c r="L247" i="8"/>
  <c r="H247" i="8"/>
  <c r="F247" i="8"/>
  <c r="P246" i="8"/>
  <c r="T246" i="8" s="1"/>
  <c r="N246" i="8"/>
  <c r="L246" i="8"/>
  <c r="H246" i="8"/>
  <c r="F246" i="8"/>
  <c r="P245" i="8"/>
  <c r="R245" i="8" s="1"/>
  <c r="N245" i="8"/>
  <c r="L245" i="8"/>
  <c r="H245" i="8"/>
  <c r="F245" i="8"/>
  <c r="P244" i="8"/>
  <c r="T244" i="8" s="1"/>
  <c r="N244" i="8"/>
  <c r="L244" i="8"/>
  <c r="H244" i="8"/>
  <c r="F244" i="8"/>
  <c r="P243" i="8"/>
  <c r="R243" i="8" s="1"/>
  <c r="N243" i="8"/>
  <c r="L243" i="8"/>
  <c r="H243" i="8"/>
  <c r="F243" i="8"/>
  <c r="P242" i="8"/>
  <c r="P241" i="8"/>
  <c r="N241" i="8"/>
  <c r="L241" i="8"/>
  <c r="H241" i="8"/>
  <c r="F241" i="8"/>
  <c r="P240" i="8"/>
  <c r="T240" i="8" s="1"/>
  <c r="N240" i="8"/>
  <c r="L240" i="8"/>
  <c r="H240" i="8"/>
  <c r="F240" i="8"/>
  <c r="I240" i="8" s="1"/>
  <c r="P239" i="8"/>
  <c r="P238" i="8"/>
  <c r="R238" i="8" s="1"/>
  <c r="U238" i="8" s="1"/>
  <c r="L238" i="8"/>
  <c r="O238" i="8" s="1"/>
  <c r="F238" i="8"/>
  <c r="I238" i="8" s="1"/>
  <c r="P237" i="8"/>
  <c r="P236" i="8"/>
  <c r="N236" i="8"/>
  <c r="L236" i="8"/>
  <c r="H236" i="8"/>
  <c r="F236" i="8"/>
  <c r="P235" i="8"/>
  <c r="R235" i="8" s="1"/>
  <c r="N235" i="8"/>
  <c r="L235" i="8"/>
  <c r="H235" i="8"/>
  <c r="F235" i="8"/>
  <c r="P234" i="8"/>
  <c r="T234" i="8" s="1"/>
  <c r="N234" i="8"/>
  <c r="L234" i="8"/>
  <c r="H234" i="8"/>
  <c r="F234" i="8"/>
  <c r="P233" i="8"/>
  <c r="T233" i="8" s="1"/>
  <c r="N233" i="8"/>
  <c r="L233" i="8"/>
  <c r="O233" i="8" s="1"/>
  <c r="H233" i="8"/>
  <c r="F233" i="8"/>
  <c r="P232" i="8"/>
  <c r="T232" i="8" s="1"/>
  <c r="N232" i="8"/>
  <c r="L232" i="8"/>
  <c r="H232" i="8"/>
  <c r="F232" i="8"/>
  <c r="P231" i="8"/>
  <c r="R231" i="8" s="1"/>
  <c r="N231" i="8"/>
  <c r="L231" i="8"/>
  <c r="H231" i="8"/>
  <c r="F231" i="8"/>
  <c r="P230" i="8"/>
  <c r="T230" i="8" s="1"/>
  <c r="N230" i="8"/>
  <c r="L230" i="8"/>
  <c r="H230" i="8"/>
  <c r="F230" i="8"/>
  <c r="P229" i="8"/>
  <c r="T229" i="8" s="1"/>
  <c r="N229" i="8"/>
  <c r="L229" i="8"/>
  <c r="H229" i="8"/>
  <c r="F229" i="8"/>
  <c r="P228" i="8"/>
  <c r="R228" i="8" s="1"/>
  <c r="N228" i="8"/>
  <c r="L228" i="8"/>
  <c r="H228" i="8"/>
  <c r="F228" i="8"/>
  <c r="P227" i="8"/>
  <c r="T227" i="8" s="1"/>
  <c r="N227" i="8"/>
  <c r="L227" i="8"/>
  <c r="H227" i="8"/>
  <c r="I227" i="8" s="1"/>
  <c r="F227" i="8"/>
  <c r="P226" i="8"/>
  <c r="N226" i="8"/>
  <c r="L226" i="8"/>
  <c r="H226" i="8"/>
  <c r="F226" i="8"/>
  <c r="P225" i="8"/>
  <c r="R225" i="8" s="1"/>
  <c r="N225" i="8"/>
  <c r="L225" i="8"/>
  <c r="H225" i="8"/>
  <c r="F225" i="8"/>
  <c r="P224" i="8"/>
  <c r="T224" i="8" s="1"/>
  <c r="N224" i="8"/>
  <c r="L224" i="8"/>
  <c r="H224" i="8"/>
  <c r="F224" i="8"/>
  <c r="P223" i="8"/>
  <c r="P222" i="8"/>
  <c r="T222" i="8" s="1"/>
  <c r="N222" i="8"/>
  <c r="L222" i="8"/>
  <c r="H222" i="8"/>
  <c r="F222" i="8"/>
  <c r="I222" i="8" s="1"/>
  <c r="P221" i="8"/>
  <c r="R221" i="8" s="1"/>
  <c r="N221" i="8"/>
  <c r="L221" i="8"/>
  <c r="H221" i="8"/>
  <c r="F221" i="8"/>
  <c r="P220" i="8"/>
  <c r="N220" i="8"/>
  <c r="L220" i="8"/>
  <c r="H220" i="8"/>
  <c r="F220" i="8"/>
  <c r="P219" i="8"/>
  <c r="R219" i="8" s="1"/>
  <c r="N219" i="8"/>
  <c r="L219" i="8"/>
  <c r="H219" i="8"/>
  <c r="F219" i="8"/>
  <c r="P218" i="8"/>
  <c r="R218" i="8" s="1"/>
  <c r="N218" i="8"/>
  <c r="L218" i="8"/>
  <c r="H218" i="8"/>
  <c r="F218" i="8"/>
  <c r="P217" i="8"/>
  <c r="T217" i="8" s="1"/>
  <c r="N217" i="8"/>
  <c r="L217" i="8"/>
  <c r="O217" i="8" s="1"/>
  <c r="H217" i="8"/>
  <c r="F217" i="8"/>
  <c r="P216" i="8"/>
  <c r="N216" i="8"/>
  <c r="L216" i="8"/>
  <c r="O216" i="8" s="1"/>
  <c r="H216" i="8"/>
  <c r="F216" i="8"/>
  <c r="P215" i="8"/>
  <c r="T215" i="8" s="1"/>
  <c r="N215" i="8"/>
  <c r="L215" i="8"/>
  <c r="H215" i="8"/>
  <c r="F215" i="8"/>
  <c r="I215" i="8" s="1"/>
  <c r="P214" i="8"/>
  <c r="N214" i="8"/>
  <c r="L214" i="8"/>
  <c r="H214" i="8"/>
  <c r="F214" i="8"/>
  <c r="I214" i="8" s="1"/>
  <c r="P213" i="8"/>
  <c r="R213" i="8" s="1"/>
  <c r="N213" i="8"/>
  <c r="L213" i="8"/>
  <c r="H213" i="8"/>
  <c r="F213" i="8"/>
  <c r="I213" i="8" s="1"/>
  <c r="P212" i="8"/>
  <c r="T212" i="8" s="1"/>
  <c r="N212" i="8"/>
  <c r="L212" i="8"/>
  <c r="O212" i="8" s="1"/>
  <c r="H212" i="8"/>
  <c r="F212" i="8"/>
  <c r="P211" i="8"/>
  <c r="N211" i="8"/>
  <c r="L211" i="8"/>
  <c r="H211" i="8"/>
  <c r="F211" i="8"/>
  <c r="I211" i="8" s="1"/>
  <c r="P210" i="8"/>
  <c r="T210" i="8" s="1"/>
  <c r="N210" i="8"/>
  <c r="L210" i="8"/>
  <c r="O210" i="8" s="1"/>
  <c r="H210" i="8"/>
  <c r="F210" i="8"/>
  <c r="I210" i="8" s="1"/>
  <c r="P209" i="8"/>
  <c r="N209" i="8"/>
  <c r="L209" i="8"/>
  <c r="H209" i="8"/>
  <c r="F209" i="8"/>
  <c r="P208" i="8"/>
  <c r="N208" i="8"/>
  <c r="L208" i="8"/>
  <c r="H208" i="8"/>
  <c r="F208" i="8"/>
  <c r="I208" i="8" s="1"/>
  <c r="P207" i="8"/>
  <c r="N207" i="8"/>
  <c r="L207" i="8"/>
  <c r="H207" i="8"/>
  <c r="F207" i="8"/>
  <c r="P206" i="8"/>
  <c r="T206" i="8" s="1"/>
  <c r="N206" i="8"/>
  <c r="L206" i="8"/>
  <c r="O206" i="8" s="1"/>
  <c r="H206" i="8"/>
  <c r="F206" i="8"/>
  <c r="I206" i="8" s="1"/>
  <c r="P205" i="8"/>
  <c r="T205" i="8" s="1"/>
  <c r="N205" i="8"/>
  <c r="L205" i="8"/>
  <c r="H205" i="8"/>
  <c r="F205" i="8"/>
  <c r="P204" i="8"/>
  <c r="N204" i="8"/>
  <c r="L204" i="8"/>
  <c r="H204" i="8"/>
  <c r="F204" i="8"/>
  <c r="P203" i="8"/>
  <c r="R203" i="8" s="1"/>
  <c r="N203" i="8"/>
  <c r="L203" i="8"/>
  <c r="H203" i="8"/>
  <c r="F203" i="8"/>
  <c r="P202" i="8"/>
  <c r="N202" i="8"/>
  <c r="L202" i="8"/>
  <c r="H202" i="8"/>
  <c r="F202" i="8"/>
  <c r="P201" i="8"/>
  <c r="R201" i="8" s="1"/>
  <c r="N201" i="8"/>
  <c r="L201" i="8"/>
  <c r="O201" i="8" s="1"/>
  <c r="H201" i="8"/>
  <c r="F201" i="8"/>
  <c r="P200" i="8"/>
  <c r="N200" i="8"/>
  <c r="L200" i="8"/>
  <c r="H200" i="8"/>
  <c r="F200" i="8"/>
  <c r="P199" i="8"/>
  <c r="R199" i="8" s="1"/>
  <c r="N199" i="8"/>
  <c r="L199" i="8"/>
  <c r="H199" i="8"/>
  <c r="F199" i="8"/>
  <c r="I199" i="8" s="1"/>
  <c r="P198" i="8"/>
  <c r="R198" i="8" s="1"/>
  <c r="N198" i="8"/>
  <c r="L198" i="8"/>
  <c r="O198" i="8" s="1"/>
  <c r="H198" i="8"/>
  <c r="F198" i="8"/>
  <c r="P197" i="8"/>
  <c r="T197" i="8" s="1"/>
  <c r="N197" i="8"/>
  <c r="L197" i="8"/>
  <c r="H197" i="8"/>
  <c r="F197" i="8"/>
  <c r="P196" i="8"/>
  <c r="N196" i="8"/>
  <c r="L196" i="8"/>
  <c r="O196" i="8" s="1"/>
  <c r="H196" i="8"/>
  <c r="F196" i="8"/>
  <c r="P195" i="8"/>
  <c r="N195" i="8"/>
  <c r="L195" i="8"/>
  <c r="H195" i="8"/>
  <c r="F195" i="8"/>
  <c r="P194" i="8"/>
  <c r="T194" i="8" s="1"/>
  <c r="N194" i="8"/>
  <c r="L194" i="8"/>
  <c r="O194" i="8" s="1"/>
  <c r="H194" i="8"/>
  <c r="F194" i="8"/>
  <c r="P193" i="8"/>
  <c r="N193" i="8"/>
  <c r="L193" i="8"/>
  <c r="H193" i="8"/>
  <c r="F193" i="8"/>
  <c r="P192" i="8"/>
  <c r="T192" i="8" s="1"/>
  <c r="N192" i="8"/>
  <c r="L192" i="8"/>
  <c r="O192" i="8" s="1"/>
  <c r="H192" i="8"/>
  <c r="F192" i="8"/>
  <c r="I192" i="8" s="1"/>
  <c r="P191" i="8"/>
  <c r="R191" i="8" s="1"/>
  <c r="U191" i="8" s="1"/>
  <c r="L191" i="8"/>
  <c r="O191" i="8" s="1"/>
  <c r="F191" i="8"/>
  <c r="I191" i="8" s="1"/>
  <c r="P190" i="8"/>
  <c r="T190" i="8" s="1"/>
  <c r="N190" i="8"/>
  <c r="L190" i="8"/>
  <c r="O190" i="8" s="1"/>
  <c r="H190" i="8"/>
  <c r="F190" i="8"/>
  <c r="P189" i="8"/>
  <c r="T189" i="8" s="1"/>
  <c r="N189" i="8"/>
  <c r="L189" i="8"/>
  <c r="H189" i="8"/>
  <c r="F189" i="8"/>
  <c r="P188" i="8"/>
  <c r="T188" i="8" s="1"/>
  <c r="N188" i="8"/>
  <c r="L188" i="8"/>
  <c r="H188" i="8"/>
  <c r="F188" i="8"/>
  <c r="I188" i="8" s="1"/>
  <c r="P187" i="8"/>
  <c r="T187" i="8" s="1"/>
  <c r="N187" i="8"/>
  <c r="L187" i="8"/>
  <c r="H187" i="8"/>
  <c r="F187" i="8"/>
  <c r="P186" i="8"/>
  <c r="N186" i="8"/>
  <c r="L186" i="8"/>
  <c r="H186" i="8"/>
  <c r="F186" i="8"/>
  <c r="P185" i="8"/>
  <c r="T185" i="8" s="1"/>
  <c r="N185" i="8"/>
  <c r="L185" i="8"/>
  <c r="H185" i="8"/>
  <c r="F185" i="8"/>
  <c r="I185" i="8" s="1"/>
  <c r="P184" i="8"/>
  <c r="R184" i="8" s="1"/>
  <c r="N184" i="8"/>
  <c r="L184" i="8"/>
  <c r="H184" i="8"/>
  <c r="F184" i="8"/>
  <c r="P183" i="8"/>
  <c r="R183" i="8" s="1"/>
  <c r="U183" i="8" s="1"/>
  <c r="L183" i="8"/>
  <c r="O183" i="8" s="1"/>
  <c r="F183" i="8"/>
  <c r="I183" i="8" s="1"/>
  <c r="P182" i="8"/>
  <c r="T182" i="8" s="1"/>
  <c r="N182" i="8"/>
  <c r="L182" i="8"/>
  <c r="H182" i="8"/>
  <c r="F182" i="8"/>
  <c r="P181" i="8"/>
  <c r="R181" i="8" s="1"/>
  <c r="U181" i="8" s="1"/>
  <c r="L181" i="8"/>
  <c r="O181" i="8" s="1"/>
  <c r="F181" i="8"/>
  <c r="I181" i="8" s="1"/>
  <c r="P180" i="8"/>
  <c r="R180" i="8" s="1"/>
  <c r="N180" i="8"/>
  <c r="L180" i="8"/>
  <c r="O180" i="8" s="1"/>
  <c r="H180" i="8"/>
  <c r="F180" i="8"/>
  <c r="P179" i="8"/>
  <c r="R179" i="8" s="1"/>
  <c r="U179" i="8" s="1"/>
  <c r="L179" i="8"/>
  <c r="O179" i="8" s="1"/>
  <c r="F179" i="8"/>
  <c r="I179" i="8" s="1"/>
  <c r="P178" i="8"/>
  <c r="N178" i="8"/>
  <c r="L178" i="8"/>
  <c r="H178" i="8"/>
  <c r="F178" i="8"/>
  <c r="P177" i="8"/>
  <c r="R177" i="8" s="1"/>
  <c r="U177" i="8" s="1"/>
  <c r="L177" i="8"/>
  <c r="O177" i="8" s="1"/>
  <c r="F177" i="8"/>
  <c r="I177" i="8" s="1"/>
  <c r="P176" i="8"/>
  <c r="R176" i="8" s="1"/>
  <c r="U176" i="8" s="1"/>
  <c r="L176" i="8"/>
  <c r="O176" i="8" s="1"/>
  <c r="F176" i="8"/>
  <c r="I176" i="8" s="1"/>
  <c r="P175" i="8"/>
  <c r="R175" i="8" s="1"/>
  <c r="U175" i="8" s="1"/>
  <c r="L175" i="8"/>
  <c r="O175" i="8" s="1"/>
  <c r="F175" i="8"/>
  <c r="I175" i="8" s="1"/>
  <c r="P174" i="8"/>
  <c r="T174" i="8" s="1"/>
  <c r="N174" i="8"/>
  <c r="L174" i="8"/>
  <c r="O174" i="8" s="1"/>
  <c r="H174" i="8"/>
  <c r="F174" i="8"/>
  <c r="P173" i="8"/>
  <c r="T173" i="8" s="1"/>
  <c r="N173" i="8"/>
  <c r="L173" i="8"/>
  <c r="H173" i="8"/>
  <c r="F173" i="8"/>
  <c r="I173" i="8" s="1"/>
  <c r="P172" i="8"/>
  <c r="T172" i="8" s="1"/>
  <c r="N172" i="8"/>
  <c r="L172" i="8"/>
  <c r="H172" i="8"/>
  <c r="F172" i="8"/>
  <c r="P171" i="8"/>
  <c r="R171" i="8" s="1"/>
  <c r="U171" i="8" s="1"/>
  <c r="L171" i="8"/>
  <c r="O171" i="8" s="1"/>
  <c r="F171" i="8"/>
  <c r="I171" i="8" s="1"/>
  <c r="P170" i="8"/>
  <c r="T170" i="8" s="1"/>
  <c r="N170" i="8"/>
  <c r="L170" i="8"/>
  <c r="O170" i="8" s="1"/>
  <c r="H170" i="8"/>
  <c r="F170" i="8"/>
  <c r="P169" i="8"/>
  <c r="T169" i="8" s="1"/>
  <c r="N169" i="8"/>
  <c r="L169" i="8"/>
  <c r="H169" i="8"/>
  <c r="F169" i="8"/>
  <c r="P168" i="8"/>
  <c r="N168" i="8"/>
  <c r="L168" i="8"/>
  <c r="H168" i="8"/>
  <c r="F168" i="8"/>
  <c r="I168" i="8" s="1"/>
  <c r="P167" i="8"/>
  <c r="R167" i="8" s="1"/>
  <c r="U167" i="8" s="1"/>
  <c r="L167" i="8"/>
  <c r="O167" i="8" s="1"/>
  <c r="F167" i="8"/>
  <c r="I167" i="8" s="1"/>
  <c r="P166" i="8"/>
  <c r="R166" i="8" s="1"/>
  <c r="U166" i="8" s="1"/>
  <c r="L166" i="8"/>
  <c r="O166" i="8" s="1"/>
  <c r="F166" i="8"/>
  <c r="P165" i="8"/>
  <c r="T165" i="8" s="1"/>
  <c r="N165" i="8"/>
  <c r="L165" i="8"/>
  <c r="H165" i="8"/>
  <c r="F165" i="8"/>
  <c r="P164" i="8"/>
  <c r="P163" i="8"/>
  <c r="R163" i="8" s="1"/>
  <c r="U163" i="8" s="1"/>
  <c r="L163" i="8"/>
  <c r="O163" i="8" s="1"/>
  <c r="F163" i="8"/>
  <c r="I163" i="8" s="1"/>
  <c r="P162" i="8"/>
  <c r="N162" i="8"/>
  <c r="L162" i="8"/>
  <c r="O162" i="8" s="1"/>
  <c r="H162" i="8"/>
  <c r="F162" i="8"/>
  <c r="P161" i="8"/>
  <c r="T161" i="8" s="1"/>
  <c r="N161" i="8"/>
  <c r="L161" i="8"/>
  <c r="H161" i="8"/>
  <c r="F161" i="8"/>
  <c r="I161" i="8" s="1"/>
  <c r="P160" i="8"/>
  <c r="T160" i="8" s="1"/>
  <c r="N160" i="8"/>
  <c r="L160" i="8"/>
  <c r="O160" i="8" s="1"/>
  <c r="H160" i="8"/>
  <c r="F160" i="8"/>
  <c r="P159" i="8"/>
  <c r="T159" i="8" s="1"/>
  <c r="N159" i="8"/>
  <c r="L159" i="8"/>
  <c r="O159" i="8" s="1"/>
  <c r="H159" i="8"/>
  <c r="F159" i="8"/>
  <c r="P158" i="8"/>
  <c r="T158" i="8" s="1"/>
  <c r="N158" i="8"/>
  <c r="L158" i="8"/>
  <c r="H158" i="8"/>
  <c r="F158" i="8"/>
  <c r="P157" i="8"/>
  <c r="P156" i="8"/>
  <c r="R156" i="8" s="1"/>
  <c r="N156" i="8"/>
  <c r="L156" i="8"/>
  <c r="O156" i="8" s="1"/>
  <c r="H156" i="8"/>
  <c r="F156" i="8"/>
  <c r="P155" i="8"/>
  <c r="N155" i="8"/>
  <c r="L155" i="8"/>
  <c r="H155" i="8"/>
  <c r="F155" i="8"/>
  <c r="P154" i="8"/>
  <c r="R154" i="8" s="1"/>
  <c r="N154" i="8"/>
  <c r="L154" i="8"/>
  <c r="H154" i="8"/>
  <c r="F154" i="8"/>
  <c r="I154" i="8" s="1"/>
  <c r="P153" i="8"/>
  <c r="T153" i="8" s="1"/>
  <c r="N153" i="8"/>
  <c r="L153" i="8"/>
  <c r="H153" i="8"/>
  <c r="F153" i="8"/>
  <c r="P152" i="8"/>
  <c r="N152" i="8"/>
  <c r="L152" i="8"/>
  <c r="H152" i="8"/>
  <c r="F152" i="8"/>
  <c r="P151" i="8"/>
  <c r="N151" i="8"/>
  <c r="L151" i="8"/>
  <c r="H151" i="8"/>
  <c r="F151" i="8"/>
  <c r="P150" i="8"/>
  <c r="R150" i="8" s="1"/>
  <c r="N150" i="8"/>
  <c r="L150" i="8"/>
  <c r="H150" i="8"/>
  <c r="F150" i="8"/>
  <c r="I150" i="8" s="1"/>
  <c r="P149" i="8"/>
  <c r="T149" i="8" s="1"/>
  <c r="N149" i="8"/>
  <c r="L149" i="8"/>
  <c r="O149" i="8" s="1"/>
  <c r="H149" i="8"/>
  <c r="F149" i="8"/>
  <c r="P148" i="8"/>
  <c r="P147" i="8"/>
  <c r="R147" i="8" s="1"/>
  <c r="N147" i="8"/>
  <c r="L147" i="8"/>
  <c r="H147" i="8"/>
  <c r="F147" i="8"/>
  <c r="P146" i="8"/>
  <c r="P145" i="8"/>
  <c r="T145" i="8" s="1"/>
  <c r="N145" i="8"/>
  <c r="L145" i="8"/>
  <c r="H145" i="8"/>
  <c r="F145" i="8"/>
  <c r="P144" i="8"/>
  <c r="T144" i="8" s="1"/>
  <c r="N144" i="8"/>
  <c r="L144" i="8"/>
  <c r="H144" i="8"/>
  <c r="F144" i="8"/>
  <c r="P143" i="8"/>
  <c r="T143" i="8" s="1"/>
  <c r="N143" i="8"/>
  <c r="L143" i="8"/>
  <c r="H143" i="8"/>
  <c r="F143" i="8"/>
  <c r="P142" i="8"/>
  <c r="P141" i="8"/>
  <c r="R141" i="8" s="1"/>
  <c r="N141" i="8"/>
  <c r="L141" i="8"/>
  <c r="H141" i="8"/>
  <c r="F141" i="8"/>
  <c r="P140" i="8"/>
  <c r="R140" i="8" s="1"/>
  <c r="N140" i="8"/>
  <c r="L140" i="8"/>
  <c r="H140" i="8"/>
  <c r="F140" i="8"/>
  <c r="P139" i="8"/>
  <c r="N139" i="8"/>
  <c r="L139" i="8"/>
  <c r="H139" i="8"/>
  <c r="I139" i="8" s="1"/>
  <c r="F139" i="8"/>
  <c r="P138" i="8"/>
  <c r="T138" i="8" s="1"/>
  <c r="N138" i="8"/>
  <c r="L138" i="8"/>
  <c r="P137" i="8"/>
  <c r="T137" i="8" s="1"/>
  <c r="N137" i="8"/>
  <c r="L137" i="8"/>
  <c r="P136" i="8"/>
  <c r="P135" i="8"/>
  <c r="T135" i="8" s="1"/>
  <c r="N135" i="8"/>
  <c r="L135" i="8"/>
  <c r="H135" i="8"/>
  <c r="F135" i="8"/>
  <c r="P134" i="8"/>
  <c r="T134" i="8" s="1"/>
  <c r="N134" i="8"/>
  <c r="L134" i="8"/>
  <c r="H134" i="8"/>
  <c r="F134" i="8"/>
  <c r="P133" i="8"/>
  <c r="R133" i="8" s="1"/>
  <c r="N133" i="8"/>
  <c r="L133" i="8"/>
  <c r="H133" i="8"/>
  <c r="F133" i="8"/>
  <c r="P132" i="8"/>
  <c r="T132" i="8" s="1"/>
  <c r="N132" i="8"/>
  <c r="L132" i="8"/>
  <c r="H132" i="8"/>
  <c r="F132" i="8"/>
  <c r="P131" i="8"/>
  <c r="N131" i="8"/>
  <c r="L131" i="8"/>
  <c r="H131" i="8"/>
  <c r="F131" i="8"/>
  <c r="J130" i="8"/>
  <c r="H130" i="8"/>
  <c r="F130" i="8"/>
  <c r="P129" i="8"/>
  <c r="N129" i="8"/>
  <c r="L129" i="8"/>
  <c r="H129" i="8"/>
  <c r="F129" i="8"/>
  <c r="P128" i="8"/>
  <c r="N128" i="8"/>
  <c r="L128" i="8"/>
  <c r="H128" i="8"/>
  <c r="F128" i="8"/>
  <c r="P127" i="8"/>
  <c r="R127" i="8" s="1"/>
  <c r="N127" i="8"/>
  <c r="L127" i="8"/>
  <c r="H127" i="8"/>
  <c r="F127" i="8"/>
  <c r="P126" i="8"/>
  <c r="T126" i="8" s="1"/>
  <c r="N126" i="8"/>
  <c r="L126" i="8"/>
  <c r="H126" i="8"/>
  <c r="F126" i="8"/>
  <c r="P125" i="8"/>
  <c r="P124" i="8"/>
  <c r="R124" i="8" s="1"/>
  <c r="U124" i="8" s="1"/>
  <c r="L124" i="8"/>
  <c r="O124" i="8" s="1"/>
  <c r="F124" i="8"/>
  <c r="I124" i="8" s="1"/>
  <c r="P123" i="8"/>
  <c r="T123" i="8" s="1"/>
  <c r="U123" i="8" s="1"/>
  <c r="N123" i="8"/>
  <c r="O123" i="8" s="1"/>
  <c r="H123" i="8"/>
  <c r="I123" i="8" s="1"/>
  <c r="P122" i="8"/>
  <c r="N122" i="8"/>
  <c r="L122" i="8"/>
  <c r="H122" i="8"/>
  <c r="F122" i="8"/>
  <c r="P121" i="8"/>
  <c r="T121" i="8" s="1"/>
  <c r="N121" i="8"/>
  <c r="L121" i="8"/>
  <c r="H121" i="8"/>
  <c r="F121" i="8"/>
  <c r="I121" i="8" s="1"/>
  <c r="P120" i="8"/>
  <c r="T120" i="8" s="1"/>
  <c r="N120" i="8"/>
  <c r="L120" i="8"/>
  <c r="H120" i="8"/>
  <c r="F120" i="8"/>
  <c r="I120" i="8" s="1"/>
  <c r="P119" i="8"/>
  <c r="N119" i="8"/>
  <c r="L119" i="8"/>
  <c r="H119" i="8"/>
  <c r="F119" i="8"/>
  <c r="P118" i="8"/>
  <c r="R118" i="8" s="1"/>
  <c r="N118" i="8"/>
  <c r="L118" i="8"/>
  <c r="H118" i="8"/>
  <c r="F118" i="8"/>
  <c r="P117" i="8"/>
  <c r="T117" i="8" s="1"/>
  <c r="N117" i="8"/>
  <c r="L117" i="8"/>
  <c r="H117" i="8"/>
  <c r="F117" i="8"/>
  <c r="P116" i="8"/>
  <c r="T116" i="8" s="1"/>
  <c r="N116" i="8"/>
  <c r="L116" i="8"/>
  <c r="H116" i="8"/>
  <c r="F116" i="8"/>
  <c r="P115" i="8"/>
  <c r="T115" i="8" s="1"/>
  <c r="N115" i="8"/>
  <c r="L115" i="8"/>
  <c r="H115" i="8"/>
  <c r="F115" i="8"/>
  <c r="I115" i="8" s="1"/>
  <c r="P114" i="8"/>
  <c r="R114" i="8" s="1"/>
  <c r="N114" i="8"/>
  <c r="L114" i="8"/>
  <c r="O114" i="8" s="1"/>
  <c r="H114" i="8"/>
  <c r="F114" i="8"/>
  <c r="P113" i="8"/>
  <c r="N113" i="8"/>
  <c r="L113" i="8"/>
  <c r="H113" i="8"/>
  <c r="F113" i="8"/>
  <c r="P112" i="8"/>
  <c r="R112" i="8" s="1"/>
  <c r="N112" i="8"/>
  <c r="L112" i="8"/>
  <c r="H112" i="8"/>
  <c r="F112" i="8"/>
  <c r="I112" i="8" s="1"/>
  <c r="P111" i="8"/>
  <c r="R111" i="8" s="1"/>
  <c r="N111" i="8"/>
  <c r="L111" i="8"/>
  <c r="O111" i="8" s="1"/>
  <c r="H111" i="8"/>
  <c r="F111" i="8"/>
  <c r="P110" i="8"/>
  <c r="T110" i="8" s="1"/>
  <c r="N110" i="8"/>
  <c r="L110" i="8"/>
  <c r="O110" i="8" s="1"/>
  <c r="H110" i="8"/>
  <c r="F110" i="8"/>
  <c r="P109" i="8"/>
  <c r="T109" i="8" s="1"/>
  <c r="N109" i="8"/>
  <c r="L109" i="8"/>
  <c r="H109" i="8"/>
  <c r="F109" i="8"/>
  <c r="P108" i="8"/>
  <c r="N108" i="8"/>
  <c r="L108" i="8"/>
  <c r="H108" i="8"/>
  <c r="F108" i="8"/>
  <c r="I108" i="8" s="1"/>
  <c r="P107" i="8"/>
  <c r="N107" i="8"/>
  <c r="L107" i="8"/>
  <c r="O107" i="8" s="1"/>
  <c r="H107" i="8"/>
  <c r="F107" i="8"/>
  <c r="P106" i="8"/>
  <c r="R106" i="8" s="1"/>
  <c r="N106" i="8"/>
  <c r="L106" i="8"/>
  <c r="H106" i="8"/>
  <c r="F106" i="8"/>
  <c r="I106" i="8" s="1"/>
  <c r="P105" i="8"/>
  <c r="T105" i="8" s="1"/>
  <c r="N105" i="8"/>
  <c r="L105" i="8"/>
  <c r="O105" i="8" s="1"/>
  <c r="H105" i="8"/>
  <c r="F105" i="8"/>
  <c r="P104" i="8"/>
  <c r="R104" i="8" s="1"/>
  <c r="N104" i="8"/>
  <c r="L104" i="8"/>
  <c r="H104" i="8"/>
  <c r="F104" i="8"/>
  <c r="P103" i="8"/>
  <c r="R103" i="8" s="1"/>
  <c r="N103" i="8"/>
  <c r="L103" i="8"/>
  <c r="H103" i="8"/>
  <c r="F103" i="8"/>
  <c r="P102" i="8"/>
  <c r="T102" i="8" s="1"/>
  <c r="N102" i="8"/>
  <c r="L102" i="8"/>
  <c r="H102" i="8"/>
  <c r="F102" i="8"/>
  <c r="P101" i="8"/>
  <c r="N101" i="8"/>
  <c r="L101" i="8"/>
  <c r="H101" i="8"/>
  <c r="F101" i="8"/>
  <c r="P100" i="8"/>
  <c r="R100" i="8" s="1"/>
  <c r="N100" i="8"/>
  <c r="L100" i="8"/>
  <c r="H100" i="8"/>
  <c r="F100" i="8"/>
  <c r="P99" i="8"/>
  <c r="R99" i="8" s="1"/>
  <c r="N99" i="8"/>
  <c r="L99" i="8"/>
  <c r="H99" i="8"/>
  <c r="F99" i="8"/>
  <c r="I99" i="8" s="1"/>
  <c r="P98" i="8"/>
  <c r="N98" i="8"/>
  <c r="L98" i="8"/>
  <c r="H98" i="8"/>
  <c r="F98" i="8"/>
  <c r="P97" i="8"/>
  <c r="T97" i="8" s="1"/>
  <c r="N97" i="8"/>
  <c r="L97" i="8"/>
  <c r="H97" i="8"/>
  <c r="F97" i="8"/>
  <c r="P96" i="8"/>
  <c r="R96" i="8" s="1"/>
  <c r="N96" i="8"/>
  <c r="L96" i="8"/>
  <c r="H96" i="8"/>
  <c r="F96" i="8"/>
  <c r="P95" i="8"/>
  <c r="N95" i="8"/>
  <c r="L95" i="8"/>
  <c r="O95" i="8" s="1"/>
  <c r="H95" i="8"/>
  <c r="F95" i="8"/>
  <c r="P94" i="8"/>
  <c r="R94" i="8" s="1"/>
  <c r="N94" i="8"/>
  <c r="L94" i="8"/>
  <c r="H94" i="8"/>
  <c r="F94" i="8"/>
  <c r="P93" i="8"/>
  <c r="R93" i="8" s="1"/>
  <c r="N93" i="8"/>
  <c r="L93" i="8"/>
  <c r="H93" i="8"/>
  <c r="F93" i="8"/>
  <c r="P92" i="8"/>
  <c r="R92" i="8" s="1"/>
  <c r="N92" i="8"/>
  <c r="L92" i="8"/>
  <c r="O92" i="8" s="1"/>
  <c r="H92" i="8"/>
  <c r="F92" i="8"/>
  <c r="P91" i="8"/>
  <c r="T91" i="8" s="1"/>
  <c r="N91" i="8"/>
  <c r="L91" i="8"/>
  <c r="H91" i="8"/>
  <c r="F91" i="8"/>
  <c r="P90" i="8"/>
  <c r="N90" i="8"/>
  <c r="L90" i="8"/>
  <c r="O90" i="8" s="1"/>
  <c r="H90" i="8"/>
  <c r="F90" i="8"/>
  <c r="P89" i="8"/>
  <c r="N89" i="8"/>
  <c r="L89" i="8"/>
  <c r="O89" i="8" s="1"/>
  <c r="H89" i="8"/>
  <c r="F89" i="8"/>
  <c r="P88" i="8"/>
  <c r="R88" i="8" s="1"/>
  <c r="N88" i="8"/>
  <c r="L88" i="8"/>
  <c r="H88" i="8"/>
  <c r="F88" i="8"/>
  <c r="I88" i="8" s="1"/>
  <c r="P87" i="8"/>
  <c r="T87" i="8" s="1"/>
  <c r="N87" i="8"/>
  <c r="L87" i="8"/>
  <c r="H87" i="8"/>
  <c r="F87" i="8"/>
  <c r="P86" i="8"/>
  <c r="R86" i="8" s="1"/>
  <c r="N86" i="8"/>
  <c r="L86" i="8"/>
  <c r="H86" i="8"/>
  <c r="F86" i="8"/>
  <c r="P85" i="8"/>
  <c r="T85" i="8" s="1"/>
  <c r="N85" i="8"/>
  <c r="L85" i="8"/>
  <c r="H85" i="8"/>
  <c r="F85" i="8"/>
  <c r="P84" i="8"/>
  <c r="R84" i="8" s="1"/>
  <c r="N84" i="8"/>
  <c r="L84" i="8"/>
  <c r="H84" i="8"/>
  <c r="F84" i="8"/>
  <c r="I84" i="8" s="1"/>
  <c r="P83" i="8"/>
  <c r="N83" i="8"/>
  <c r="L83" i="8"/>
  <c r="O83" i="8" s="1"/>
  <c r="H83" i="8"/>
  <c r="F83" i="8"/>
  <c r="P82" i="8"/>
  <c r="R82" i="8" s="1"/>
  <c r="N82" i="8"/>
  <c r="L82" i="8"/>
  <c r="O82" i="8" s="1"/>
  <c r="H82" i="8"/>
  <c r="F82" i="8"/>
  <c r="I82" i="8" s="1"/>
  <c r="P81" i="8"/>
  <c r="T81" i="8" s="1"/>
  <c r="N81" i="8"/>
  <c r="L81" i="8"/>
  <c r="H81" i="8"/>
  <c r="F81" i="8"/>
  <c r="I81" i="8" s="1"/>
  <c r="P80" i="8"/>
  <c r="T80" i="8" s="1"/>
  <c r="N80" i="8"/>
  <c r="L80" i="8"/>
  <c r="H80" i="8"/>
  <c r="F80" i="8"/>
  <c r="I80" i="8" s="1"/>
  <c r="P79" i="8"/>
  <c r="T79" i="8" s="1"/>
  <c r="N79" i="8"/>
  <c r="L79" i="8"/>
  <c r="H79" i="8"/>
  <c r="F79" i="8"/>
  <c r="I79" i="8" s="1"/>
  <c r="P78" i="8"/>
  <c r="R78" i="8" s="1"/>
  <c r="N78" i="8"/>
  <c r="L78" i="8"/>
  <c r="H78" i="8"/>
  <c r="F78" i="8"/>
  <c r="P77" i="8"/>
  <c r="N77" i="8"/>
  <c r="L77" i="8"/>
  <c r="H77" i="8"/>
  <c r="F77" i="8"/>
  <c r="I77" i="8" s="1"/>
  <c r="P76" i="8"/>
  <c r="R76" i="8" s="1"/>
  <c r="N76" i="8"/>
  <c r="L76" i="8"/>
  <c r="H76" i="8"/>
  <c r="F76" i="8"/>
  <c r="P75" i="8"/>
  <c r="R75" i="8" s="1"/>
  <c r="N75" i="8"/>
  <c r="L75" i="8"/>
  <c r="H75" i="8"/>
  <c r="F75" i="8"/>
  <c r="P74" i="8"/>
  <c r="R74" i="8" s="1"/>
  <c r="L74" i="8"/>
  <c r="F74" i="8"/>
  <c r="I74" i="8" s="1"/>
  <c r="P73" i="8"/>
  <c r="P72" i="8"/>
  <c r="T72" i="8" s="1"/>
  <c r="N72" i="8"/>
  <c r="L72" i="8"/>
  <c r="H72" i="8"/>
  <c r="F72" i="8"/>
  <c r="P71" i="8"/>
  <c r="N71" i="8"/>
  <c r="L71" i="8"/>
  <c r="H71" i="8"/>
  <c r="F71" i="8"/>
  <c r="P70" i="8"/>
  <c r="T70" i="8" s="1"/>
  <c r="N70" i="8"/>
  <c r="L70" i="8"/>
  <c r="H70" i="8"/>
  <c r="F70" i="8"/>
  <c r="P69" i="8"/>
  <c r="T69" i="8" s="1"/>
  <c r="N69" i="8"/>
  <c r="L69" i="8"/>
  <c r="H69" i="8"/>
  <c r="F69" i="8"/>
  <c r="P68" i="8"/>
  <c r="P67" i="8"/>
  <c r="N67" i="8"/>
  <c r="L67" i="8"/>
  <c r="H67" i="8"/>
  <c r="F67" i="8"/>
  <c r="P66" i="8"/>
  <c r="R66" i="8" s="1"/>
  <c r="U66" i="8" s="1"/>
  <c r="L66" i="8"/>
  <c r="O66" i="8" s="1"/>
  <c r="F66" i="8"/>
  <c r="I66" i="8" s="1"/>
  <c r="P65" i="8"/>
  <c r="N65" i="8"/>
  <c r="L65" i="8"/>
  <c r="H65" i="8"/>
  <c r="F65" i="8"/>
  <c r="P64" i="8"/>
  <c r="P63" i="8"/>
  <c r="T63" i="8" s="1"/>
  <c r="N63" i="8"/>
  <c r="L63" i="8"/>
  <c r="H63" i="8"/>
  <c r="F63" i="8"/>
  <c r="P62" i="8"/>
  <c r="N62" i="8"/>
  <c r="L62" i="8"/>
  <c r="H62" i="8"/>
  <c r="F62" i="8"/>
  <c r="P61" i="8"/>
  <c r="P60" i="8"/>
  <c r="N60" i="8"/>
  <c r="N59" i="8" s="1"/>
  <c r="L60" i="8"/>
  <c r="H60" i="8"/>
  <c r="H59" i="8" s="1"/>
  <c r="F60" i="8"/>
  <c r="F59" i="8" s="1"/>
  <c r="P59" i="8"/>
  <c r="P58" i="8"/>
  <c r="T58" i="8" s="1"/>
  <c r="N58" i="8"/>
  <c r="L58" i="8"/>
  <c r="O58" i="8" s="1"/>
  <c r="H58" i="8"/>
  <c r="F58" i="8"/>
  <c r="I58" i="8" s="1"/>
  <c r="P57" i="8"/>
  <c r="T57" i="8" s="1"/>
  <c r="N57" i="8"/>
  <c r="L57" i="8"/>
  <c r="H57" i="8"/>
  <c r="F57" i="8"/>
  <c r="I57" i="8" s="1"/>
  <c r="P56" i="8"/>
  <c r="T56" i="8" s="1"/>
  <c r="N56" i="8"/>
  <c r="L56" i="8"/>
  <c r="H56" i="8"/>
  <c r="F56" i="8"/>
  <c r="I56" i="8" s="1"/>
  <c r="P55" i="8"/>
  <c r="R55" i="8" s="1"/>
  <c r="N55" i="8"/>
  <c r="L55" i="8"/>
  <c r="H55" i="8"/>
  <c r="F55" i="8"/>
  <c r="P54" i="8"/>
  <c r="P53" i="8"/>
  <c r="R53" i="8" s="1"/>
  <c r="N53" i="8"/>
  <c r="N52" i="8" s="1"/>
  <c r="L53" i="8"/>
  <c r="H53" i="8"/>
  <c r="H52" i="8" s="1"/>
  <c r="F53" i="8"/>
  <c r="P52" i="8"/>
  <c r="J51" i="8"/>
  <c r="P51" i="8" s="1"/>
  <c r="H51" i="8"/>
  <c r="F51" i="8"/>
  <c r="J50" i="8"/>
  <c r="H50" i="8"/>
  <c r="F50" i="8"/>
  <c r="P49" i="8"/>
  <c r="P48" i="8"/>
  <c r="P47" i="8"/>
  <c r="T47" i="8" s="1"/>
  <c r="N47" i="8"/>
  <c r="L47" i="8"/>
  <c r="H47" i="8"/>
  <c r="F47" i="8"/>
  <c r="P46" i="8"/>
  <c r="R46" i="8" s="1"/>
  <c r="N46" i="8"/>
  <c r="L46" i="8"/>
  <c r="H46" i="8"/>
  <c r="F46" i="8"/>
  <c r="P45" i="8"/>
  <c r="R45" i="8" s="1"/>
  <c r="N45" i="8"/>
  <c r="O45" i="8" s="1"/>
  <c r="L45" i="8"/>
  <c r="H45" i="8"/>
  <c r="F45" i="8"/>
  <c r="P44" i="8"/>
  <c r="R44" i="8" s="1"/>
  <c r="N44" i="8"/>
  <c r="L44" i="8"/>
  <c r="O44" i="8" s="1"/>
  <c r="H44" i="8"/>
  <c r="F44" i="8"/>
  <c r="I44" i="8" s="1"/>
  <c r="P43" i="8"/>
  <c r="T43" i="8" s="1"/>
  <c r="N43" i="8"/>
  <c r="L43" i="8"/>
  <c r="H43" i="8"/>
  <c r="F43" i="8"/>
  <c r="P42" i="8"/>
  <c r="R42" i="8" s="1"/>
  <c r="N42" i="8"/>
  <c r="L42" i="8"/>
  <c r="H42" i="8"/>
  <c r="F42" i="8"/>
  <c r="I42" i="8" s="1"/>
  <c r="P41" i="8"/>
  <c r="R41" i="8" s="1"/>
  <c r="N41" i="8"/>
  <c r="L41" i="8"/>
  <c r="H41" i="8"/>
  <c r="F41" i="8"/>
  <c r="P40" i="8"/>
  <c r="T40" i="8" s="1"/>
  <c r="N40" i="8"/>
  <c r="L40" i="8"/>
  <c r="H40" i="8"/>
  <c r="F40" i="8"/>
  <c r="I40" i="8" s="1"/>
  <c r="P39" i="8"/>
  <c r="N39" i="8"/>
  <c r="L39" i="8"/>
  <c r="H39" i="8"/>
  <c r="F39" i="8"/>
  <c r="I39" i="8" s="1"/>
  <c r="P38" i="8"/>
  <c r="N38" i="8"/>
  <c r="L38" i="8"/>
  <c r="H38" i="8"/>
  <c r="F38" i="8"/>
  <c r="I38" i="8" s="1"/>
  <c r="P37" i="8"/>
  <c r="T37" i="8" s="1"/>
  <c r="N37" i="8"/>
  <c r="L37" i="8"/>
  <c r="O37" i="8" s="1"/>
  <c r="H37" i="8"/>
  <c r="F37" i="8"/>
  <c r="P36" i="8"/>
  <c r="N36" i="8"/>
  <c r="L36" i="8"/>
  <c r="H36" i="8"/>
  <c r="F36" i="8"/>
  <c r="P35" i="8"/>
  <c r="T35" i="8" s="1"/>
  <c r="N35" i="8"/>
  <c r="L35" i="8"/>
  <c r="H35" i="8"/>
  <c r="F35" i="8"/>
  <c r="I35" i="8" s="1"/>
  <c r="P34" i="8"/>
  <c r="N34" i="8"/>
  <c r="L34" i="8"/>
  <c r="H34" i="8"/>
  <c r="F34" i="8"/>
  <c r="P33" i="8"/>
  <c r="T33" i="8" s="1"/>
  <c r="N33" i="8"/>
  <c r="L33" i="8"/>
  <c r="H33" i="8"/>
  <c r="F33" i="8"/>
  <c r="P32" i="8"/>
  <c r="T32" i="8" s="1"/>
  <c r="N32" i="8"/>
  <c r="L32" i="8"/>
  <c r="H32" i="8"/>
  <c r="F32" i="8"/>
  <c r="P31" i="8"/>
  <c r="T31" i="8" s="1"/>
  <c r="N31" i="8"/>
  <c r="L31" i="8"/>
  <c r="O31" i="8" s="1"/>
  <c r="H31" i="8"/>
  <c r="F31" i="8"/>
  <c r="P30" i="8"/>
  <c r="R30" i="8" s="1"/>
  <c r="N30" i="8"/>
  <c r="L30" i="8"/>
  <c r="O30" i="8" s="1"/>
  <c r="H30" i="8"/>
  <c r="F30" i="8"/>
  <c r="P29" i="8"/>
  <c r="R29" i="8" s="1"/>
  <c r="N29" i="8"/>
  <c r="L29" i="8"/>
  <c r="H29" i="8"/>
  <c r="F29" i="8"/>
  <c r="I29" i="8" s="1"/>
  <c r="P28" i="8"/>
  <c r="R28" i="8" s="1"/>
  <c r="N28" i="8"/>
  <c r="L28" i="8"/>
  <c r="O28" i="8" s="1"/>
  <c r="H28" i="8"/>
  <c r="F28" i="8"/>
  <c r="I28" i="8" s="1"/>
  <c r="P27" i="8"/>
  <c r="R27" i="8" s="1"/>
  <c r="N27" i="8"/>
  <c r="L27" i="8"/>
  <c r="O27" i="8" s="1"/>
  <c r="H27" i="8"/>
  <c r="F27" i="8"/>
  <c r="I27" i="8" s="1"/>
  <c r="P26" i="8"/>
  <c r="T26" i="8" s="1"/>
  <c r="N26" i="8"/>
  <c r="L26" i="8"/>
  <c r="H26" i="8"/>
  <c r="F26" i="8"/>
  <c r="I26" i="8" s="1"/>
  <c r="P25" i="8"/>
  <c r="N24" i="8"/>
  <c r="L24" i="8"/>
  <c r="D24" i="8"/>
  <c r="F24" i="8" s="1"/>
  <c r="N23" i="8"/>
  <c r="L23" i="8"/>
  <c r="O23" i="8" s="1"/>
  <c r="D23" i="8"/>
  <c r="P23" i="8" s="1"/>
  <c r="T23" i="8" s="1"/>
  <c r="P22" i="8"/>
  <c r="N22" i="8"/>
  <c r="L22" i="8"/>
  <c r="H22" i="8"/>
  <c r="F22" i="8"/>
  <c r="P21" i="8"/>
  <c r="R21" i="8" s="1"/>
  <c r="N21" i="8"/>
  <c r="L21" i="8"/>
  <c r="H21" i="8"/>
  <c r="F21" i="8"/>
  <c r="P20" i="8"/>
  <c r="T20" i="8" s="1"/>
  <c r="N20" i="8"/>
  <c r="L20" i="8"/>
  <c r="H20" i="8"/>
  <c r="F20" i="8"/>
  <c r="I20" i="8" s="1"/>
  <c r="P19" i="8"/>
  <c r="R19" i="8" s="1"/>
  <c r="U19" i="8" s="1"/>
  <c r="L19" i="8"/>
  <c r="O19" i="8" s="1"/>
  <c r="F19" i="8"/>
  <c r="I19" i="8" s="1"/>
  <c r="P18" i="8"/>
  <c r="T18" i="8" s="1"/>
  <c r="N18" i="8"/>
  <c r="L18" i="8"/>
  <c r="O18" i="8" s="1"/>
  <c r="H18" i="8"/>
  <c r="F18" i="8"/>
  <c r="P17" i="8"/>
  <c r="R17" i="8" s="1"/>
  <c r="U17" i="8" s="1"/>
  <c r="L17" i="8"/>
  <c r="O17" i="8" s="1"/>
  <c r="F17" i="8"/>
  <c r="I17" i="8" s="1"/>
  <c r="P16" i="8"/>
  <c r="P15" i="8"/>
  <c r="R15" i="8" s="1"/>
  <c r="N15" i="8"/>
  <c r="L15" i="8"/>
  <c r="H15" i="8"/>
  <c r="F15" i="8"/>
  <c r="P14" i="8"/>
  <c r="T14" i="8" s="1"/>
  <c r="N14" i="8"/>
  <c r="L14" i="8"/>
  <c r="H14" i="8"/>
  <c r="F14" i="8"/>
  <c r="P13" i="8"/>
  <c r="P12" i="8"/>
  <c r="T12" i="8" s="1"/>
  <c r="N12" i="8"/>
  <c r="L12" i="8"/>
  <c r="H12" i="8"/>
  <c r="F12" i="8"/>
  <c r="P11" i="8"/>
  <c r="T11" i="8" s="1"/>
  <c r="N11" i="8"/>
  <c r="L11" i="8"/>
  <c r="H11" i="8"/>
  <c r="F11" i="8"/>
  <c r="P10" i="8"/>
  <c r="R10" i="8" s="1"/>
  <c r="U10" i="8" s="1"/>
  <c r="L10" i="8"/>
  <c r="O10" i="8" s="1"/>
  <c r="F10" i="8"/>
  <c r="I10" i="8" s="1"/>
  <c r="P9" i="8"/>
  <c r="R9" i="8" s="1"/>
  <c r="U9" i="8" s="1"/>
  <c r="L9" i="8"/>
  <c r="O9" i="8" s="1"/>
  <c r="F9" i="8"/>
  <c r="I9" i="8" s="1"/>
  <c r="J51" i="7"/>
  <c r="J50" i="7"/>
  <c r="F303" i="8" l="1"/>
  <c r="I434" i="8"/>
  <c r="O446" i="8"/>
  <c r="R190" i="8"/>
  <c r="I85" i="8"/>
  <c r="I158" i="8"/>
  <c r="O53" i="8"/>
  <c r="O52" i="8" s="1"/>
  <c r="I63" i="8"/>
  <c r="I119" i="8"/>
  <c r="O121" i="8"/>
  <c r="O158" i="8"/>
  <c r="I182" i="8"/>
  <c r="O199" i="8"/>
  <c r="I209" i="8"/>
  <c r="I221" i="8"/>
  <c r="O273" i="8"/>
  <c r="F331" i="8"/>
  <c r="I379" i="8"/>
  <c r="O525" i="8"/>
  <c r="I535" i="8"/>
  <c r="O537" i="8"/>
  <c r="I410" i="8"/>
  <c r="I422" i="8"/>
  <c r="O188" i="8"/>
  <c r="I184" i="8"/>
  <c r="O366" i="8"/>
  <c r="I198" i="8"/>
  <c r="T493" i="8"/>
  <c r="O63" i="8"/>
  <c r="I117" i="8"/>
  <c r="O182" i="8"/>
  <c r="I190" i="8"/>
  <c r="T273" i="8"/>
  <c r="U273" i="8" s="1"/>
  <c r="L331" i="8"/>
  <c r="I448" i="8"/>
  <c r="O260" i="8"/>
  <c r="O193" i="8"/>
  <c r="I344" i="8"/>
  <c r="I46" i="8"/>
  <c r="F49" i="8"/>
  <c r="O70" i="8"/>
  <c r="O88" i="8"/>
  <c r="O100" i="8"/>
  <c r="I110" i="8"/>
  <c r="O112" i="8"/>
  <c r="I122" i="8"/>
  <c r="T147" i="8"/>
  <c r="U147" i="8" s="1"/>
  <c r="O153" i="8"/>
  <c r="I165" i="8"/>
  <c r="I212" i="8"/>
  <c r="H239" i="8"/>
  <c r="O254" i="8"/>
  <c r="T305" i="8"/>
  <c r="U305" i="8" s="1"/>
  <c r="O464" i="8"/>
  <c r="T104" i="8"/>
  <c r="U104" i="8" s="1"/>
  <c r="I333" i="8"/>
  <c r="O247" i="8"/>
  <c r="I352" i="8"/>
  <c r="O458" i="8"/>
  <c r="O11" i="8"/>
  <c r="I18" i="8"/>
  <c r="I70" i="8"/>
  <c r="O72" i="8"/>
  <c r="O78" i="8"/>
  <c r="O85" i="8"/>
  <c r="I109" i="8"/>
  <c r="I130" i="8"/>
  <c r="I144" i="8"/>
  <c r="O152" i="8"/>
  <c r="I196" i="8"/>
  <c r="I217" i="8"/>
  <c r="I232" i="8"/>
  <c r="O234" i="8"/>
  <c r="O241" i="8"/>
  <c r="I265" i="8"/>
  <c r="F271" i="8"/>
  <c r="I290" i="8"/>
  <c r="I319" i="8"/>
  <c r="O373" i="8"/>
  <c r="O401" i="8"/>
  <c r="O431" i="8"/>
  <c r="O448" i="8"/>
  <c r="I458" i="8"/>
  <c r="T478" i="8"/>
  <c r="U478" i="8" s="1"/>
  <c r="O523" i="8"/>
  <c r="I550" i="8"/>
  <c r="F503" i="8"/>
  <c r="I503" i="8" s="1"/>
  <c r="U15" i="8"/>
  <c r="T21" i="8"/>
  <c r="U21" i="8" s="1"/>
  <c r="P24" i="8"/>
  <c r="O98" i="8"/>
  <c r="O139" i="8"/>
  <c r="R215" i="8"/>
  <c r="U215" i="8" s="1"/>
  <c r="H331" i="8"/>
  <c r="I393" i="8"/>
  <c r="O395" i="8"/>
  <c r="T507" i="8"/>
  <c r="H515" i="8"/>
  <c r="T15" i="8"/>
  <c r="I22" i="8"/>
  <c r="I33" i="8"/>
  <c r="O35" i="8"/>
  <c r="I69" i="8"/>
  <c r="I75" i="8"/>
  <c r="I94" i="8"/>
  <c r="O96" i="8"/>
  <c r="I143" i="8"/>
  <c r="I180" i="8"/>
  <c r="O197" i="8"/>
  <c r="O204" i="8"/>
  <c r="T213" i="8"/>
  <c r="U213" i="8" s="1"/>
  <c r="I216" i="8"/>
  <c r="I276" i="8"/>
  <c r="I284" i="8"/>
  <c r="I348" i="8"/>
  <c r="I416" i="8"/>
  <c r="I428" i="8"/>
  <c r="T495" i="8"/>
  <c r="U495" i="8" s="1"/>
  <c r="O522" i="8"/>
  <c r="I328" i="8"/>
  <c r="I376" i="8"/>
  <c r="R330" i="8"/>
  <c r="U330" i="8" s="1"/>
  <c r="R555" i="8"/>
  <c r="U555" i="8" s="1"/>
  <c r="O209" i="8"/>
  <c r="H468" i="8"/>
  <c r="O535" i="8"/>
  <c r="T150" i="8"/>
  <c r="I103" i="8"/>
  <c r="O325" i="8"/>
  <c r="R470" i="8"/>
  <c r="R468" i="8" s="1"/>
  <c r="O22" i="8"/>
  <c r="O33" i="8"/>
  <c r="O40" i="8"/>
  <c r="T42" i="8"/>
  <c r="U42" i="8" s="1"/>
  <c r="N61" i="8"/>
  <c r="T84" i="8"/>
  <c r="U84" i="8" s="1"/>
  <c r="O94" i="8"/>
  <c r="I104" i="8"/>
  <c r="O143" i="8"/>
  <c r="I162" i="8"/>
  <c r="F274" i="8"/>
  <c r="T343" i="8"/>
  <c r="U343" i="8" s="1"/>
  <c r="N142" i="8"/>
  <c r="I220" i="8"/>
  <c r="O451" i="8"/>
  <c r="R464" i="8"/>
  <c r="U464" i="8" s="1"/>
  <c r="O26" i="8"/>
  <c r="O56" i="8"/>
  <c r="I78" i="8"/>
  <c r="I97" i="8"/>
  <c r="I116" i="8"/>
  <c r="I186" i="8"/>
  <c r="O207" i="8"/>
  <c r="O214" i="8"/>
  <c r="I219" i="8"/>
  <c r="F239" i="8"/>
  <c r="I244" i="8"/>
  <c r="I336" i="8"/>
  <c r="R341" i="8"/>
  <c r="O383" i="8"/>
  <c r="O403" i="8"/>
  <c r="I436" i="8"/>
  <c r="I466" i="8"/>
  <c r="I539" i="8"/>
  <c r="O227" i="8"/>
  <c r="I255" i="8"/>
  <c r="O377" i="8"/>
  <c r="T247" i="8"/>
  <c r="R247" i="8"/>
  <c r="U103" i="8"/>
  <c r="R368" i="8"/>
  <c r="U368" i="8" s="1"/>
  <c r="O407" i="8"/>
  <c r="R36" i="8"/>
  <c r="T36" i="8"/>
  <c r="I30" i="8"/>
  <c r="T350" i="8"/>
  <c r="U350" i="8" s="1"/>
  <c r="R446" i="8"/>
  <c r="T446" i="8"/>
  <c r="U446" i="8" s="1"/>
  <c r="I322" i="8"/>
  <c r="T437" i="8"/>
  <c r="U437" i="8" s="1"/>
  <c r="R155" i="8"/>
  <c r="T155" i="8"/>
  <c r="T300" i="8"/>
  <c r="U300" i="8" s="1"/>
  <c r="I293" i="8"/>
  <c r="I465" i="8"/>
  <c r="O551" i="8"/>
  <c r="O295" i="8"/>
  <c r="R126" i="8"/>
  <c r="U126" i="8" s="1"/>
  <c r="I329" i="8"/>
  <c r="H340" i="8"/>
  <c r="O137" i="8"/>
  <c r="R431" i="8"/>
  <c r="T431" i="8"/>
  <c r="O34" i="8"/>
  <c r="T474" i="8"/>
  <c r="U474" i="8" s="1"/>
  <c r="R474" i="8"/>
  <c r="O425" i="8"/>
  <c r="T481" i="8"/>
  <c r="U481" i="8" s="1"/>
  <c r="I514" i="8"/>
  <c r="T30" i="8"/>
  <c r="U30" i="8" s="1"/>
  <c r="R212" i="8"/>
  <c r="U212" i="8" s="1"/>
  <c r="I285" i="8"/>
  <c r="O351" i="8"/>
  <c r="O419" i="8"/>
  <c r="I50" i="8"/>
  <c r="I49" i="8" s="1"/>
  <c r="O161" i="8"/>
  <c r="O235" i="8"/>
  <c r="L257" i="8"/>
  <c r="T425" i="8"/>
  <c r="U425" i="8" s="1"/>
  <c r="I482" i="8"/>
  <c r="R121" i="8"/>
  <c r="U121" i="8" s="1"/>
  <c r="T180" i="8"/>
  <c r="U180" i="8" s="1"/>
  <c r="F308" i="8"/>
  <c r="I338" i="8"/>
  <c r="R347" i="8"/>
  <c r="U347" i="8" s="1"/>
  <c r="I415" i="8"/>
  <c r="O36" i="8"/>
  <c r="L52" i="8"/>
  <c r="I71" i="8"/>
  <c r="O76" i="8"/>
  <c r="T82" i="8"/>
  <c r="U82" i="8" s="1"/>
  <c r="O87" i="8"/>
  <c r="I92" i="8"/>
  <c r="T106" i="8"/>
  <c r="U106" i="8" s="1"/>
  <c r="O120" i="8"/>
  <c r="O122" i="8"/>
  <c r="I160" i="8"/>
  <c r="I169" i="8"/>
  <c r="O184" i="8"/>
  <c r="I207" i="8"/>
  <c r="I225" i="8"/>
  <c r="T231" i="8"/>
  <c r="U231" i="8" s="1"/>
  <c r="I234" i="8"/>
  <c r="I245" i="8"/>
  <c r="O262" i="8"/>
  <c r="I295" i="8"/>
  <c r="I298" i="8"/>
  <c r="O307" i="8"/>
  <c r="O311" i="8"/>
  <c r="I324" i="8"/>
  <c r="R325" i="8"/>
  <c r="U325" i="8" s="1"/>
  <c r="O346" i="8"/>
  <c r="I377" i="8"/>
  <c r="O476" i="8"/>
  <c r="I481" i="8"/>
  <c r="U507" i="8"/>
  <c r="I536" i="8"/>
  <c r="O169" i="8"/>
  <c r="H289" i="8"/>
  <c r="O481" i="8"/>
  <c r="I542" i="8"/>
  <c r="R546" i="8"/>
  <c r="O129" i="8"/>
  <c r="R137" i="8"/>
  <c r="I194" i="8"/>
  <c r="U265" i="8"/>
  <c r="I277" i="8"/>
  <c r="O293" i="8"/>
  <c r="R295" i="8"/>
  <c r="U295" i="8" s="1"/>
  <c r="R324" i="8"/>
  <c r="U324" i="8" s="1"/>
  <c r="R333" i="8"/>
  <c r="U333" i="8" s="1"/>
  <c r="T407" i="8"/>
  <c r="U407" i="8" s="1"/>
  <c r="I412" i="8"/>
  <c r="O427" i="8"/>
  <c r="O549" i="8"/>
  <c r="O554" i="8"/>
  <c r="O14" i="8"/>
  <c r="O69" i="8"/>
  <c r="O101" i="8"/>
  <c r="R109" i="8"/>
  <c r="U109" i="8" s="1"/>
  <c r="O132" i="8"/>
  <c r="O145" i="8"/>
  <c r="I228" i="8"/>
  <c r="I251" i="8"/>
  <c r="I261" i="8"/>
  <c r="R265" i="8"/>
  <c r="I299" i="8"/>
  <c r="O375" i="8"/>
  <c r="O416" i="8"/>
  <c r="O429" i="8"/>
  <c r="O103" i="8"/>
  <c r="I114" i="8"/>
  <c r="I140" i="8"/>
  <c r="O189" i="8"/>
  <c r="R240" i="8"/>
  <c r="U240" i="8" s="1"/>
  <c r="T245" i="8"/>
  <c r="R267" i="8"/>
  <c r="U267" i="8" s="1"/>
  <c r="O322" i="8"/>
  <c r="I398" i="8"/>
  <c r="O479" i="8"/>
  <c r="O20" i="8"/>
  <c r="R172" i="8"/>
  <c r="U172" i="8" s="1"/>
  <c r="O185" i="8"/>
  <c r="I248" i="8"/>
  <c r="I332" i="8"/>
  <c r="R402" i="8"/>
  <c r="U402" i="8" s="1"/>
  <c r="T92" i="8"/>
  <c r="U92" i="8" s="1"/>
  <c r="T103" i="8"/>
  <c r="I204" i="8"/>
  <c r="I297" i="8"/>
  <c r="O349" i="8"/>
  <c r="O378" i="8"/>
  <c r="T88" i="8"/>
  <c r="R277" i="8"/>
  <c r="U277" i="8" s="1"/>
  <c r="O285" i="8"/>
  <c r="T301" i="8"/>
  <c r="U301" i="8" s="1"/>
  <c r="R412" i="8"/>
  <c r="U412" i="8" s="1"/>
  <c r="I478" i="8"/>
  <c r="R522" i="8"/>
  <c r="U522" i="8" s="1"/>
  <c r="H529" i="8"/>
  <c r="O547" i="8"/>
  <c r="I12" i="8"/>
  <c r="I202" i="8"/>
  <c r="T235" i="8"/>
  <c r="U235" i="8" s="1"/>
  <c r="N239" i="8"/>
  <c r="I273" i="8"/>
  <c r="I281" i="8"/>
  <c r="O323" i="8"/>
  <c r="O330" i="8"/>
  <c r="T351" i="8"/>
  <c r="U351" i="8" s="1"/>
  <c r="R396" i="8"/>
  <c r="U396" i="8" s="1"/>
  <c r="T410" i="8"/>
  <c r="U410" i="8" s="1"/>
  <c r="R432" i="8"/>
  <c r="U432" i="8" s="1"/>
  <c r="O482" i="8"/>
  <c r="H501" i="8"/>
  <c r="O32" i="8"/>
  <c r="O258" i="8"/>
  <c r="O477" i="8"/>
  <c r="R536" i="8"/>
  <c r="U536" i="8" s="1"/>
  <c r="T94" i="8"/>
  <c r="U94" i="8" s="1"/>
  <c r="R174" i="8"/>
  <c r="U174" i="8" s="1"/>
  <c r="I226" i="8"/>
  <c r="I259" i="8"/>
  <c r="I268" i="8"/>
  <c r="T282" i="8"/>
  <c r="U282" i="8" s="1"/>
  <c r="O347" i="8"/>
  <c r="R291" i="8"/>
  <c r="U291" i="8" s="1"/>
  <c r="I394" i="8"/>
  <c r="T423" i="8"/>
  <c r="U423" i="8" s="1"/>
  <c r="O434" i="8"/>
  <c r="I264" i="8"/>
  <c r="I313" i="8"/>
  <c r="O345" i="8"/>
  <c r="I21" i="8"/>
  <c r="I67" i="8"/>
  <c r="T75" i="8"/>
  <c r="I195" i="8"/>
  <c r="R206" i="8"/>
  <c r="U206" i="8" s="1"/>
  <c r="O21" i="8"/>
  <c r="O29" i="8"/>
  <c r="I36" i="8"/>
  <c r="I45" i="8"/>
  <c r="O57" i="8"/>
  <c r="O80" i="8"/>
  <c r="O91" i="8"/>
  <c r="I98" i="8"/>
  <c r="I113" i="8"/>
  <c r="O115" i="8"/>
  <c r="I131" i="8"/>
  <c r="O147" i="8"/>
  <c r="I155" i="8"/>
  <c r="R159" i="8"/>
  <c r="U159" i="8" s="1"/>
  <c r="O178" i="8"/>
  <c r="O195" i="8"/>
  <c r="I200" i="8"/>
  <c r="O202" i="8"/>
  <c r="O213" i="8"/>
  <c r="O215" i="8"/>
  <c r="R224" i="8"/>
  <c r="O264" i="8"/>
  <c r="R285" i="8"/>
  <c r="I311" i="8"/>
  <c r="I346" i="8"/>
  <c r="I350" i="8"/>
  <c r="I354" i="8"/>
  <c r="I370" i="8"/>
  <c r="O382" i="8"/>
  <c r="I418" i="8"/>
  <c r="I433" i="8"/>
  <c r="R447" i="8"/>
  <c r="U447" i="8" s="1"/>
  <c r="I452" i="8"/>
  <c r="R456" i="8"/>
  <c r="U456" i="8" s="1"/>
  <c r="O507" i="8"/>
  <c r="I521" i="8"/>
  <c r="I554" i="8"/>
  <c r="I353" i="8"/>
  <c r="I367" i="8"/>
  <c r="O423" i="8"/>
  <c r="I475" i="8"/>
  <c r="O542" i="8"/>
  <c r="R187" i="8"/>
  <c r="U187" i="8" s="1"/>
  <c r="O228" i="8"/>
  <c r="I256" i="8"/>
  <c r="T400" i="8"/>
  <c r="U400" i="8" s="1"/>
  <c r="R436" i="8"/>
  <c r="U436" i="8" s="1"/>
  <c r="F519" i="8"/>
  <c r="F515" i="8" s="1"/>
  <c r="I31" i="8"/>
  <c r="I102" i="8"/>
  <c r="O154" i="8"/>
  <c r="I178" i="8"/>
  <c r="O246" i="8"/>
  <c r="N257" i="8"/>
  <c r="N331" i="8"/>
  <c r="T419" i="8"/>
  <c r="I480" i="8"/>
  <c r="R525" i="8"/>
  <c r="U525" i="8" s="1"/>
  <c r="T46" i="8"/>
  <c r="U46" i="8" s="1"/>
  <c r="L468" i="8"/>
  <c r="U311" i="8"/>
  <c r="U319" i="8"/>
  <c r="R255" i="8"/>
  <c r="T255" i="8"/>
  <c r="O39" i="8"/>
  <c r="R144" i="8"/>
  <c r="U144" i="8" s="1"/>
  <c r="R200" i="8"/>
  <c r="T200" i="8"/>
  <c r="R319" i="8"/>
  <c r="O353" i="8"/>
  <c r="T366" i="8"/>
  <c r="U366" i="8" s="1"/>
  <c r="R81" i="8"/>
  <c r="U81" i="8" s="1"/>
  <c r="R326" i="8"/>
  <c r="U326" i="8" s="1"/>
  <c r="T370" i="8"/>
  <c r="U370" i="8" s="1"/>
  <c r="I464" i="8"/>
  <c r="I463" i="8" s="1"/>
  <c r="H463" i="8"/>
  <c r="F491" i="8"/>
  <c r="I491" i="8" s="1"/>
  <c r="T509" i="8"/>
  <c r="U509" i="8" s="1"/>
  <c r="R542" i="8"/>
  <c r="U542" i="8" s="1"/>
  <c r="T27" i="8"/>
  <c r="R31" i="8"/>
  <c r="U31" i="8" s="1"/>
  <c r="T67" i="8"/>
  <c r="R67" i="8"/>
  <c r="U67" i="8" s="1"/>
  <c r="O131" i="8"/>
  <c r="I431" i="8"/>
  <c r="I537" i="8"/>
  <c r="U110" i="8"/>
  <c r="I129" i="8"/>
  <c r="R311" i="8"/>
  <c r="O318" i="8"/>
  <c r="O435" i="8"/>
  <c r="O457" i="8"/>
  <c r="I127" i="8"/>
  <c r="U201" i="8"/>
  <c r="R230" i="8"/>
  <c r="U230" i="8" s="1"/>
  <c r="U285" i="8"/>
  <c r="I383" i="8"/>
  <c r="R420" i="8"/>
  <c r="U420" i="8" s="1"/>
  <c r="I427" i="8"/>
  <c r="T449" i="8"/>
  <c r="U449" i="8" s="1"/>
  <c r="R455" i="8"/>
  <c r="R523" i="8"/>
  <c r="U523" i="8" s="1"/>
  <c r="R12" i="8"/>
  <c r="U12" i="8" s="1"/>
  <c r="O15" i="8"/>
  <c r="R20" i="8"/>
  <c r="U20" i="8" s="1"/>
  <c r="T65" i="8"/>
  <c r="R65" i="8"/>
  <c r="U65" i="8" s="1"/>
  <c r="H68" i="8"/>
  <c r="T96" i="8"/>
  <c r="U96" i="8" s="1"/>
  <c r="I132" i="8"/>
  <c r="R145" i="8"/>
  <c r="U145" i="8" s="1"/>
  <c r="R160" i="8"/>
  <c r="U160" i="8" s="1"/>
  <c r="R162" i="8"/>
  <c r="T162" i="8"/>
  <c r="R170" i="8"/>
  <c r="U170" i="8" s="1"/>
  <c r="T201" i="8"/>
  <c r="T203" i="8"/>
  <c r="U203" i="8" s="1"/>
  <c r="R205" i="8"/>
  <c r="U205" i="8" s="1"/>
  <c r="R209" i="8"/>
  <c r="T209" i="8"/>
  <c r="T228" i="8"/>
  <c r="U228" i="8" s="1"/>
  <c r="R259" i="8"/>
  <c r="U259" i="8" s="1"/>
  <c r="I272" i="8"/>
  <c r="I271" i="8" s="1"/>
  <c r="H271" i="8"/>
  <c r="F334" i="8"/>
  <c r="O358" i="8"/>
  <c r="I378" i="8"/>
  <c r="T416" i="8"/>
  <c r="U416" i="8" s="1"/>
  <c r="I423" i="8"/>
  <c r="R433" i="8"/>
  <c r="T433" i="8"/>
  <c r="U433" i="8" s="1"/>
  <c r="R457" i="8"/>
  <c r="U457" i="8" s="1"/>
  <c r="U459" i="8"/>
  <c r="T537" i="8"/>
  <c r="R537" i="8"/>
  <c r="U537" i="8" s="1"/>
  <c r="I11" i="8"/>
  <c r="I43" i="8"/>
  <c r="I47" i="8"/>
  <c r="I51" i="8"/>
  <c r="T62" i="8"/>
  <c r="T61" i="8" s="1"/>
  <c r="R62" i="8"/>
  <c r="O71" i="8"/>
  <c r="L73" i="8"/>
  <c r="N73" i="8"/>
  <c r="U88" i="8"/>
  <c r="I91" i="8"/>
  <c r="I95" i="8"/>
  <c r="I152" i="8"/>
  <c r="I156" i="8"/>
  <c r="I159" i="8"/>
  <c r="O173" i="8"/>
  <c r="T184" i="8"/>
  <c r="U184" i="8" s="1"/>
  <c r="U224" i="8"/>
  <c r="T261" i="8"/>
  <c r="R261" i="8"/>
  <c r="U261" i="8" s="1"/>
  <c r="I279" i="8"/>
  <c r="O294" i="8"/>
  <c r="U316" i="8"/>
  <c r="R332" i="8"/>
  <c r="R331" i="8" s="1"/>
  <c r="I335" i="8"/>
  <c r="O363" i="8"/>
  <c r="I413" i="8"/>
  <c r="I450" i="8"/>
  <c r="R459" i="8"/>
  <c r="T476" i="8"/>
  <c r="R476" i="8"/>
  <c r="T482" i="8"/>
  <c r="U482" i="8" s="1"/>
  <c r="P489" i="8"/>
  <c r="R489" i="8" s="1"/>
  <c r="U489" i="8" s="1"/>
  <c r="F489" i="8"/>
  <c r="I489" i="8" s="1"/>
  <c r="O287" i="8"/>
  <c r="O286" i="8" s="1"/>
  <c r="N286" i="8"/>
  <c r="R551" i="8"/>
  <c r="T551" i="8"/>
  <c r="R39" i="8"/>
  <c r="T39" i="8"/>
  <c r="T218" i="8"/>
  <c r="U218" i="8" s="1"/>
  <c r="N308" i="8"/>
  <c r="O315" i="8"/>
  <c r="U27" i="8"/>
  <c r="O67" i="8"/>
  <c r="O116" i="8"/>
  <c r="T118" i="8"/>
  <c r="U118" i="8" s="1"/>
  <c r="T262" i="8"/>
  <c r="U262" i="8" s="1"/>
  <c r="O291" i="8"/>
  <c r="I373" i="8"/>
  <c r="R475" i="8"/>
  <c r="T475" i="8"/>
  <c r="O230" i="8"/>
  <c r="O422" i="8"/>
  <c r="T428" i="8"/>
  <c r="U428" i="8" s="1"/>
  <c r="O211" i="8"/>
  <c r="R414" i="8"/>
  <c r="U414" i="8" s="1"/>
  <c r="L487" i="8"/>
  <c r="T98" i="8"/>
  <c r="R98" i="8"/>
  <c r="T114" i="8"/>
  <c r="U114" i="8" s="1"/>
  <c r="O232" i="8"/>
  <c r="R278" i="8"/>
  <c r="U278" i="8" s="1"/>
  <c r="R207" i="8"/>
  <c r="T207" i="8"/>
  <c r="R294" i="8"/>
  <c r="T294" i="8"/>
  <c r="U294" i="8" s="1"/>
  <c r="T342" i="8"/>
  <c r="R342" i="8"/>
  <c r="R352" i="8"/>
  <c r="T352" i="8"/>
  <c r="R189" i="8"/>
  <c r="U189" i="8" s="1"/>
  <c r="O253" i="8"/>
  <c r="O329" i="8"/>
  <c r="R374" i="8"/>
  <c r="U374" i="8" s="1"/>
  <c r="O244" i="8"/>
  <c r="T253" i="8"/>
  <c r="R253" i="8"/>
  <c r="H64" i="8"/>
  <c r="O278" i="8"/>
  <c r="I371" i="8"/>
  <c r="T133" i="8"/>
  <c r="U133" i="8" s="1"/>
  <c r="I470" i="8"/>
  <c r="H73" i="8"/>
  <c r="T112" i="8"/>
  <c r="U112" i="8" s="1"/>
  <c r="T236" i="8"/>
  <c r="R236" i="8"/>
  <c r="T453" i="8"/>
  <c r="U453" i="8" s="1"/>
  <c r="H54" i="8"/>
  <c r="R129" i="8"/>
  <c r="T129" i="8"/>
  <c r="U129" i="8" s="1"/>
  <c r="I37" i="8"/>
  <c r="O41" i="8"/>
  <c r="O43" i="8"/>
  <c r="O47" i="8"/>
  <c r="L54" i="8"/>
  <c r="T71" i="8"/>
  <c r="T68" i="8" s="1"/>
  <c r="R71" i="8"/>
  <c r="U71" i="8" s="1"/>
  <c r="T86" i="8"/>
  <c r="U86" i="8" s="1"/>
  <c r="I89" i="8"/>
  <c r="I118" i="8"/>
  <c r="T127" i="8"/>
  <c r="U127" i="8" s="1"/>
  <c r="T141" i="8"/>
  <c r="U141" i="8" s="1"/>
  <c r="O144" i="8"/>
  <c r="H142" i="8"/>
  <c r="O222" i="8"/>
  <c r="I241" i="8"/>
  <c r="I239" i="8" s="1"/>
  <c r="I246" i="8"/>
  <c r="I260" i="8"/>
  <c r="I266" i="8"/>
  <c r="T290" i="8"/>
  <c r="U290" i="8" s="1"/>
  <c r="O319" i="8"/>
  <c r="O376" i="8"/>
  <c r="O413" i="8"/>
  <c r="O452" i="8"/>
  <c r="T60" i="8"/>
  <c r="T59" i="8" s="1"/>
  <c r="R60" i="8"/>
  <c r="R122" i="8"/>
  <c r="T122" i="8"/>
  <c r="N392" i="8"/>
  <c r="O135" i="8"/>
  <c r="R37" i="8"/>
  <c r="U37" i="8" s="1"/>
  <c r="O140" i="8"/>
  <c r="O283" i="8"/>
  <c r="I323" i="8"/>
  <c r="O426" i="8"/>
  <c r="O439" i="8"/>
  <c r="T29" i="8"/>
  <c r="U29" i="8" s="1"/>
  <c r="R33" i="8"/>
  <c r="U33" i="8" s="1"/>
  <c r="I62" i="8"/>
  <c r="F61" i="8"/>
  <c r="O424" i="8"/>
  <c r="I459" i="8"/>
  <c r="F73" i="8"/>
  <c r="F125" i="8"/>
  <c r="R138" i="8"/>
  <c r="U138" i="8" s="1"/>
  <c r="O236" i="8"/>
  <c r="O339" i="8"/>
  <c r="I358" i="8"/>
  <c r="O437" i="8"/>
  <c r="O65" i="8"/>
  <c r="R110" i="8"/>
  <c r="O151" i="8"/>
  <c r="T276" i="8"/>
  <c r="U276" i="8" s="1"/>
  <c r="O304" i="8"/>
  <c r="L303" i="8"/>
  <c r="I14" i="8"/>
  <c r="N54" i="8"/>
  <c r="I87" i="8"/>
  <c r="O93" i="8"/>
  <c r="R195" i="8"/>
  <c r="T195" i="8"/>
  <c r="O200" i="8"/>
  <c r="O218" i="8"/>
  <c r="O220" i="8"/>
  <c r="F468" i="8"/>
  <c r="I229" i="8"/>
  <c r="L308" i="8"/>
  <c r="O316" i="8"/>
  <c r="I400" i="8"/>
  <c r="O411" i="8"/>
  <c r="I508" i="8"/>
  <c r="R58" i="8"/>
  <c r="U58" i="8" s="1"/>
  <c r="T78" i="8"/>
  <c r="U78" i="8" s="1"/>
  <c r="R192" i="8"/>
  <c r="U192" i="8" s="1"/>
  <c r="T225" i="8"/>
  <c r="U225" i="8" s="1"/>
  <c r="O282" i="8"/>
  <c r="N280" i="8"/>
  <c r="O300" i="8"/>
  <c r="I307" i="8"/>
  <c r="I321" i="8"/>
  <c r="F327" i="8"/>
  <c r="I343" i="8"/>
  <c r="R353" i="8"/>
  <c r="U353" i="8" s="1"/>
  <c r="R363" i="8"/>
  <c r="U363" i="8" s="1"/>
  <c r="R383" i="8"/>
  <c r="U383" i="8" s="1"/>
  <c r="O396" i="8"/>
  <c r="O402" i="8"/>
  <c r="T479" i="8"/>
  <c r="T550" i="8"/>
  <c r="U550" i="8" s="1"/>
  <c r="N7" i="8"/>
  <c r="I34" i="8"/>
  <c r="T55" i="8"/>
  <c r="T54" i="8" s="1"/>
  <c r="O84" i="8"/>
  <c r="I86" i="8"/>
  <c r="I90" i="8"/>
  <c r="T93" i="8"/>
  <c r="U93" i="8" s="1"/>
  <c r="O104" i="8"/>
  <c r="O108" i="8"/>
  <c r="T111" i="8"/>
  <c r="U111" i="8" s="1"/>
  <c r="O113" i="8"/>
  <c r="O126" i="8"/>
  <c r="I128" i="8"/>
  <c r="O134" i="8"/>
  <c r="I145" i="8"/>
  <c r="U150" i="8"/>
  <c r="I153" i="8"/>
  <c r="T156" i="8"/>
  <c r="U156" i="8" s="1"/>
  <c r="R165" i="8"/>
  <c r="U165" i="8" s="1"/>
  <c r="I170" i="8"/>
  <c r="I187" i="8"/>
  <c r="I197" i="8"/>
  <c r="I201" i="8"/>
  <c r="O219" i="8"/>
  <c r="R227" i="8"/>
  <c r="U227" i="8" s="1"/>
  <c r="I254" i="8"/>
  <c r="I262" i="8"/>
  <c r="T263" i="8"/>
  <c r="U263" i="8" s="1"/>
  <c r="O265" i="8"/>
  <c r="O267" i="8"/>
  <c r="R314" i="8"/>
  <c r="U314" i="8" s="1"/>
  <c r="R316" i="8"/>
  <c r="T331" i="8"/>
  <c r="I345" i="8"/>
  <c r="T346" i="8"/>
  <c r="U346" i="8" s="1"/>
  <c r="O348" i="8"/>
  <c r="R369" i="8"/>
  <c r="U369" i="8" s="1"/>
  <c r="I375" i="8"/>
  <c r="R394" i="8"/>
  <c r="U394" i="8" s="1"/>
  <c r="O400" i="8"/>
  <c r="T413" i="8"/>
  <c r="U413" i="8" s="1"/>
  <c r="I430" i="8"/>
  <c r="R445" i="8"/>
  <c r="U445" i="8" s="1"/>
  <c r="O460" i="8"/>
  <c r="N501" i="8"/>
  <c r="O513" i="8"/>
  <c r="I551" i="8"/>
  <c r="I134" i="8"/>
  <c r="I233" i="8"/>
  <c r="I305" i="8"/>
  <c r="O409" i="8"/>
  <c r="I421" i="8"/>
  <c r="O450" i="8"/>
  <c r="T76" i="8"/>
  <c r="U76" i="8" s="1"/>
  <c r="T140" i="8"/>
  <c r="U140" i="8" s="1"/>
  <c r="R169" i="8"/>
  <c r="U169" i="8" s="1"/>
  <c r="O75" i="8"/>
  <c r="O97" i="8"/>
  <c r="I101" i="8"/>
  <c r="O117" i="8"/>
  <c r="O119" i="8"/>
  <c r="U137" i="8"/>
  <c r="O187" i="8"/>
  <c r="U190" i="8"/>
  <c r="I193" i="8"/>
  <c r="I203" i="8"/>
  <c r="I205" i="8"/>
  <c r="O256" i="8"/>
  <c r="H327" i="8"/>
  <c r="P505" i="8"/>
  <c r="R505" i="8" s="1"/>
  <c r="U505" i="8" s="1"/>
  <c r="O102" i="8"/>
  <c r="I172" i="8"/>
  <c r="L274" i="8"/>
  <c r="I341" i="8"/>
  <c r="I456" i="8"/>
  <c r="T100" i="8"/>
  <c r="U100" i="8" s="1"/>
  <c r="O12" i="8"/>
  <c r="H24" i="8"/>
  <c r="I24" i="8" s="1"/>
  <c r="O38" i="8"/>
  <c r="O46" i="8"/>
  <c r="R57" i="8"/>
  <c r="U57" i="8" s="1"/>
  <c r="R70" i="8"/>
  <c r="U70" i="8" s="1"/>
  <c r="U219" i="8"/>
  <c r="L242" i="8"/>
  <c r="F340" i="8"/>
  <c r="R398" i="8"/>
  <c r="U398" i="8" s="1"/>
  <c r="I426" i="8"/>
  <c r="O465" i="8"/>
  <c r="O478" i="8"/>
  <c r="N487" i="8"/>
  <c r="R508" i="8"/>
  <c r="U508" i="8" s="1"/>
  <c r="O511" i="8"/>
  <c r="T513" i="8"/>
  <c r="U513" i="8" s="1"/>
  <c r="O539" i="8"/>
  <c r="R553" i="8"/>
  <c r="T553" i="8"/>
  <c r="I267" i="8"/>
  <c r="I302" i="8"/>
  <c r="I325" i="8"/>
  <c r="I555" i="8"/>
  <c r="O24" i="8"/>
  <c r="O77" i="8"/>
  <c r="O79" i="8"/>
  <c r="O81" i="8"/>
  <c r="I83" i="8"/>
  <c r="O86" i="8"/>
  <c r="I96" i="8"/>
  <c r="O99" i="8"/>
  <c r="I105" i="8"/>
  <c r="I107" i="8"/>
  <c r="I149" i="8"/>
  <c r="O203" i="8"/>
  <c r="O205" i="8"/>
  <c r="O208" i="8"/>
  <c r="T219" i="8"/>
  <c r="T221" i="8"/>
  <c r="U221" i="8" s="1"/>
  <c r="O226" i="8"/>
  <c r="I230" i="8"/>
  <c r="R233" i="8"/>
  <c r="U233" i="8" s="1"/>
  <c r="I278" i="8"/>
  <c r="I287" i="8"/>
  <c r="I286" i="8" s="1"/>
  <c r="I292" i="8"/>
  <c r="T307" i="8"/>
  <c r="U307" i="8" s="1"/>
  <c r="I317" i="8"/>
  <c r="L327" i="8"/>
  <c r="O332" i="8"/>
  <c r="T334" i="8"/>
  <c r="O352" i="8"/>
  <c r="O368" i="8"/>
  <c r="I397" i="8"/>
  <c r="I424" i="8"/>
  <c r="I457" i="8"/>
  <c r="R511" i="8"/>
  <c r="T511" i="8"/>
  <c r="I93" i="8"/>
  <c r="O109" i="8"/>
  <c r="I111" i="8"/>
  <c r="O118" i="8"/>
  <c r="I133" i="8"/>
  <c r="I135" i="8"/>
  <c r="O155" i="8"/>
  <c r="O186" i="8"/>
  <c r="I218" i="8"/>
  <c r="O224" i="8"/>
  <c r="O229" i="8"/>
  <c r="O231" i="8"/>
  <c r="I235" i="8"/>
  <c r="H250" i="8"/>
  <c r="O261" i="8"/>
  <c r="I263" i="8"/>
  <c r="N271" i="8"/>
  <c r="O301" i="8"/>
  <c r="O313" i="8"/>
  <c r="I315" i="8"/>
  <c r="I368" i="8"/>
  <c r="O371" i="8"/>
  <c r="I382" i="8"/>
  <c r="I401" i="8"/>
  <c r="I403" i="8"/>
  <c r="I408" i="8"/>
  <c r="O417" i="8"/>
  <c r="I451" i="8"/>
  <c r="O466" i="8"/>
  <c r="F501" i="8"/>
  <c r="I509" i="8"/>
  <c r="O521" i="8"/>
  <c r="I523" i="8"/>
  <c r="I528" i="8"/>
  <c r="H487" i="8"/>
  <c r="I495" i="8"/>
  <c r="N515" i="8"/>
  <c r="O406" i="8"/>
  <c r="T421" i="8"/>
  <c r="U421" i="8" s="1"/>
  <c r="N529" i="8"/>
  <c r="F296" i="8"/>
  <c r="O333" i="8"/>
  <c r="O338" i="8"/>
  <c r="O344" i="8"/>
  <c r="I372" i="8"/>
  <c r="O399" i="8"/>
  <c r="I435" i="8"/>
  <c r="I439" i="8"/>
  <c r="I455" i="8"/>
  <c r="T469" i="8"/>
  <c r="T468" i="8" s="1"/>
  <c r="N473" i="8"/>
  <c r="R480" i="8"/>
  <c r="U480" i="8" s="1"/>
  <c r="P504" i="8"/>
  <c r="R504" i="8" s="1"/>
  <c r="U504" i="8" s="1"/>
  <c r="O509" i="8"/>
  <c r="O512" i="8"/>
  <c r="O514" i="8"/>
  <c r="L518" i="8"/>
  <c r="O518" i="8" s="1"/>
  <c r="I522" i="8"/>
  <c r="U74" i="8"/>
  <c r="R52" i="8"/>
  <c r="T22" i="8"/>
  <c r="R22" i="8"/>
  <c r="P50" i="8"/>
  <c r="N50" i="8"/>
  <c r="O74" i="8"/>
  <c r="R80" i="8"/>
  <c r="U80" i="8" s="1"/>
  <c r="T95" i="8"/>
  <c r="R95" i="8"/>
  <c r="U95" i="8" s="1"/>
  <c r="O128" i="8"/>
  <c r="P130" i="8"/>
  <c r="N130" i="8"/>
  <c r="L130" i="8"/>
  <c r="L125" i="8" s="1"/>
  <c r="T178" i="8"/>
  <c r="R178" i="8"/>
  <c r="U178" i="8" s="1"/>
  <c r="T202" i="8"/>
  <c r="R202" i="8"/>
  <c r="T241" i="8"/>
  <c r="T239" i="8" s="1"/>
  <c r="R241" i="8"/>
  <c r="O305" i="8"/>
  <c r="N303" i="8"/>
  <c r="R338" i="8"/>
  <c r="U338" i="8" s="1"/>
  <c r="R409" i="8"/>
  <c r="T409" i="8"/>
  <c r="F23" i="8"/>
  <c r="T53" i="8"/>
  <c r="T52" i="8" s="1"/>
  <c r="T77" i="8"/>
  <c r="R77" i="8"/>
  <c r="R91" i="8"/>
  <c r="U91" i="8" s="1"/>
  <c r="R132" i="8"/>
  <c r="U132" i="8" s="1"/>
  <c r="R135" i="8"/>
  <c r="U135" i="8" s="1"/>
  <c r="T139" i="8"/>
  <c r="R139" i="8"/>
  <c r="T154" i="8"/>
  <c r="U154" i="8" s="1"/>
  <c r="T199" i="8"/>
  <c r="U199" i="8" s="1"/>
  <c r="O284" i="8"/>
  <c r="O299" i="8"/>
  <c r="T310" i="8"/>
  <c r="R310" i="8"/>
  <c r="T317" i="8"/>
  <c r="R317" i="8"/>
  <c r="F54" i="8"/>
  <c r="I60" i="8"/>
  <c r="I59" i="8" s="1"/>
  <c r="T151" i="8"/>
  <c r="R151" i="8"/>
  <c r="U151" i="8" s="1"/>
  <c r="I166" i="8"/>
  <c r="F164" i="8"/>
  <c r="H242" i="8"/>
  <c r="I326" i="8"/>
  <c r="O553" i="8"/>
  <c r="T51" i="8"/>
  <c r="R51" i="8"/>
  <c r="R102" i="8"/>
  <c r="U102" i="8" s="1"/>
  <c r="R105" i="8"/>
  <c r="U105" i="8" s="1"/>
  <c r="R153" i="8"/>
  <c r="U153" i="8" s="1"/>
  <c r="N164" i="8"/>
  <c r="H164" i="8"/>
  <c r="T193" i="8"/>
  <c r="R193" i="8"/>
  <c r="U193" i="8" s="1"/>
  <c r="T198" i="8"/>
  <c r="U198" i="8" s="1"/>
  <c r="T211" i="8"/>
  <c r="R211" i="8"/>
  <c r="U211" i="8" s="1"/>
  <c r="I231" i="8"/>
  <c r="L280" i="8"/>
  <c r="I347" i="8"/>
  <c r="R348" i="8"/>
  <c r="U348" i="8" s="1"/>
  <c r="O475" i="8"/>
  <c r="I477" i="8"/>
  <c r="T528" i="8"/>
  <c r="U528" i="8" s="1"/>
  <c r="R14" i="8"/>
  <c r="U14" i="8" s="1"/>
  <c r="R18" i="8"/>
  <c r="U18" i="8" s="1"/>
  <c r="R23" i="8"/>
  <c r="U23" i="8" s="1"/>
  <c r="T28" i="8"/>
  <c r="U28" i="8" s="1"/>
  <c r="R40" i="8"/>
  <c r="U40" i="8" s="1"/>
  <c r="L51" i="8"/>
  <c r="R63" i="8"/>
  <c r="U63" i="8" s="1"/>
  <c r="I72" i="8"/>
  <c r="T99" i="8"/>
  <c r="U99" i="8" s="1"/>
  <c r="R116" i="8"/>
  <c r="U116" i="8" s="1"/>
  <c r="R131" i="8"/>
  <c r="T131" i="8"/>
  <c r="U131" i="8" s="1"/>
  <c r="F142" i="8"/>
  <c r="R143" i="8"/>
  <c r="O150" i="8"/>
  <c r="O168" i="8"/>
  <c r="T226" i="8"/>
  <c r="R226" i="8"/>
  <c r="R229" i="8"/>
  <c r="U229" i="8" s="1"/>
  <c r="N242" i="8"/>
  <c r="O243" i="8"/>
  <c r="O245" i="8"/>
  <c r="O275" i="8"/>
  <c r="L289" i="8"/>
  <c r="R345" i="8"/>
  <c r="U345" i="8" s="1"/>
  <c r="O470" i="8"/>
  <c r="T256" i="8"/>
  <c r="R256" i="8"/>
  <c r="R26" i="8"/>
  <c r="U26" i="8" s="1"/>
  <c r="I55" i="8"/>
  <c r="I54" i="8" s="1"/>
  <c r="R56" i="8"/>
  <c r="U56" i="8" s="1"/>
  <c r="T128" i="8"/>
  <c r="R128" i="8"/>
  <c r="I141" i="8"/>
  <c r="L239" i="8"/>
  <c r="O240" i="8"/>
  <c r="I252" i="8"/>
  <c r="O310" i="8"/>
  <c r="T329" i="8"/>
  <c r="U329" i="8" s="1"/>
  <c r="R379" i="8"/>
  <c r="U379" i="8" s="1"/>
  <c r="T24" i="8"/>
  <c r="R24" i="8"/>
  <c r="R32" i="8"/>
  <c r="U32" i="8" s="1"/>
  <c r="R35" i="8"/>
  <c r="U35" i="8" s="1"/>
  <c r="T45" i="8"/>
  <c r="U45" i="8" s="1"/>
  <c r="O55" i="8"/>
  <c r="I65" i="8"/>
  <c r="F64" i="8"/>
  <c r="I76" i="8"/>
  <c r="R108" i="8"/>
  <c r="T108" i="8"/>
  <c r="R117" i="8"/>
  <c r="U117" i="8" s="1"/>
  <c r="R120" i="8"/>
  <c r="U120" i="8" s="1"/>
  <c r="T204" i="8"/>
  <c r="R204" i="8"/>
  <c r="R217" i="8"/>
  <c r="U217" i="8" s="1"/>
  <c r="F242" i="8"/>
  <c r="R244" i="8"/>
  <c r="N357" i="8"/>
  <c r="T44" i="8"/>
  <c r="U44" i="8" s="1"/>
  <c r="O60" i="8"/>
  <c r="O59" i="8" s="1"/>
  <c r="L59" i="8"/>
  <c r="R85" i="8"/>
  <c r="U85" i="8" s="1"/>
  <c r="R34" i="8"/>
  <c r="T34" i="8"/>
  <c r="L64" i="8"/>
  <c r="T216" i="8"/>
  <c r="R216" i="8"/>
  <c r="N250" i="8"/>
  <c r="O251" i="8"/>
  <c r="T254" i="8"/>
  <c r="R254" i="8"/>
  <c r="N289" i="8"/>
  <c r="O290" i="8"/>
  <c r="L392" i="8"/>
  <c r="F473" i="8"/>
  <c r="R210" i="8"/>
  <c r="U210" i="8" s="1"/>
  <c r="R315" i="8"/>
  <c r="U315" i="8" s="1"/>
  <c r="R418" i="8"/>
  <c r="U418" i="8" s="1"/>
  <c r="R161" i="8"/>
  <c r="U161" i="8" s="1"/>
  <c r="T196" i="8"/>
  <c r="R196" i="8"/>
  <c r="L296" i="8"/>
  <c r="O314" i="8"/>
  <c r="I316" i="8"/>
  <c r="H308" i="8"/>
  <c r="R411" i="8"/>
  <c r="U411" i="8" s="1"/>
  <c r="I445" i="8"/>
  <c r="F444" i="8"/>
  <c r="T451" i="8"/>
  <c r="R451" i="8"/>
  <c r="O491" i="8"/>
  <c r="L7" i="8"/>
  <c r="T38" i="8"/>
  <c r="R38" i="8"/>
  <c r="U38" i="8" s="1"/>
  <c r="T41" i="8"/>
  <c r="U41" i="8" s="1"/>
  <c r="T186" i="8"/>
  <c r="R186" i="8"/>
  <c r="R246" i="8"/>
  <c r="U246" i="8" s="1"/>
  <c r="T272" i="8"/>
  <c r="R272" i="8"/>
  <c r="R271" i="8" s="1"/>
  <c r="R284" i="8"/>
  <c r="U284" i="8" s="1"/>
  <c r="N327" i="8"/>
  <c r="O328" i="8"/>
  <c r="P532" i="8"/>
  <c r="R532" i="8" s="1"/>
  <c r="U532" i="8" s="1"/>
  <c r="L532" i="8"/>
  <c r="O532" i="8" s="1"/>
  <c r="I304" i="8"/>
  <c r="H303" i="8"/>
  <c r="R47" i="8"/>
  <c r="U47" i="8" s="1"/>
  <c r="H61" i="8"/>
  <c r="T90" i="8"/>
  <c r="R90" i="8"/>
  <c r="U90" i="8" s="1"/>
  <c r="N51" i="8"/>
  <c r="L61" i="8"/>
  <c r="O62" i="8"/>
  <c r="T168" i="8"/>
  <c r="R168" i="8"/>
  <c r="I32" i="8"/>
  <c r="O42" i="8"/>
  <c r="R43" i="8"/>
  <c r="U43" i="8" s="1"/>
  <c r="H49" i="8"/>
  <c r="N64" i="8"/>
  <c r="L68" i="8"/>
  <c r="R87" i="8"/>
  <c r="U87" i="8" s="1"/>
  <c r="I100" i="8"/>
  <c r="T113" i="8"/>
  <c r="R113" i="8"/>
  <c r="R258" i="8"/>
  <c r="U258" i="8" s="1"/>
  <c r="O266" i="8"/>
  <c r="O268" i="8"/>
  <c r="I294" i="8"/>
  <c r="T452" i="8"/>
  <c r="R452" i="8"/>
  <c r="H473" i="8"/>
  <c r="I474" i="8"/>
  <c r="I504" i="8"/>
  <c r="H543" i="8"/>
  <c r="H486" i="8" s="1"/>
  <c r="T89" i="8"/>
  <c r="R89" i="8"/>
  <c r="H223" i="8"/>
  <c r="I224" i="8"/>
  <c r="T286" i="8"/>
  <c r="O336" i="8"/>
  <c r="N334" i="8"/>
  <c r="R11" i="8"/>
  <c r="U11" i="8" s="1"/>
  <c r="L50" i="8"/>
  <c r="U75" i="8"/>
  <c r="R336" i="8"/>
  <c r="U336" i="8" s="1"/>
  <c r="R429" i="8"/>
  <c r="U429" i="8" s="1"/>
  <c r="H23" i="8"/>
  <c r="R149" i="8"/>
  <c r="U149" i="8" s="1"/>
  <c r="T220" i="8"/>
  <c r="R220" i="8"/>
  <c r="O272" i="8"/>
  <c r="N296" i="8"/>
  <c r="O324" i="8"/>
  <c r="N320" i="8"/>
  <c r="I363" i="8"/>
  <c r="O415" i="8"/>
  <c r="U546" i="8"/>
  <c r="T214" i="8"/>
  <c r="R214" i="8"/>
  <c r="I243" i="8"/>
  <c r="I283" i="8"/>
  <c r="O350" i="8"/>
  <c r="R358" i="8"/>
  <c r="T358" i="8"/>
  <c r="T399" i="8"/>
  <c r="R399" i="8"/>
  <c r="I519" i="8"/>
  <c r="I15" i="8"/>
  <c r="I41" i="8"/>
  <c r="N68" i="8"/>
  <c r="O106" i="8"/>
  <c r="L142" i="8"/>
  <c r="L164" i="8"/>
  <c r="O165" i="8"/>
  <c r="T208" i="8"/>
  <c r="R208" i="8"/>
  <c r="F223" i="8"/>
  <c r="O225" i="8"/>
  <c r="N223" i="8"/>
  <c r="T434" i="8"/>
  <c r="R434" i="8"/>
  <c r="O281" i="8"/>
  <c r="T83" i="8"/>
  <c r="R83" i="8"/>
  <c r="N274" i="8"/>
  <c r="I291" i="8"/>
  <c r="O302" i="8"/>
  <c r="T354" i="8"/>
  <c r="R354" i="8"/>
  <c r="I366" i="8"/>
  <c r="O393" i="8"/>
  <c r="F405" i="8"/>
  <c r="T422" i="8"/>
  <c r="R422" i="8"/>
  <c r="N444" i="8"/>
  <c r="N468" i="8"/>
  <c r="O469" i="8"/>
  <c r="R69" i="8"/>
  <c r="R79" i="8"/>
  <c r="U79" i="8" s="1"/>
  <c r="R97" i="8"/>
  <c r="U97" i="8" s="1"/>
  <c r="R115" i="8"/>
  <c r="U115" i="8" s="1"/>
  <c r="H125" i="8"/>
  <c r="O127" i="8"/>
  <c r="O138" i="8"/>
  <c r="O141" i="8"/>
  <c r="R182" i="8"/>
  <c r="U182" i="8" s="1"/>
  <c r="R188" i="8"/>
  <c r="U188" i="8" s="1"/>
  <c r="R194" i="8"/>
  <c r="U194" i="8" s="1"/>
  <c r="R197" i="8"/>
  <c r="U197" i="8" s="1"/>
  <c r="R234" i="8"/>
  <c r="U234" i="8" s="1"/>
  <c r="I236" i="8"/>
  <c r="O248" i="8"/>
  <c r="O276" i="8"/>
  <c r="R299" i="8"/>
  <c r="U299" i="8" s="1"/>
  <c r="T302" i="8"/>
  <c r="R302" i="8"/>
  <c r="T304" i="8"/>
  <c r="O306" i="8"/>
  <c r="R321" i="8"/>
  <c r="U321" i="8" s="1"/>
  <c r="R328" i="8"/>
  <c r="F357" i="8"/>
  <c r="R367" i="8"/>
  <c r="U367" i="8" s="1"/>
  <c r="R376" i="8"/>
  <c r="T376" i="8"/>
  <c r="R393" i="8"/>
  <c r="T393" i="8"/>
  <c r="T424" i="8"/>
  <c r="R424" i="8"/>
  <c r="O455" i="8"/>
  <c r="U479" i="8"/>
  <c r="R512" i="8"/>
  <c r="U512" i="8" s="1"/>
  <c r="O255" i="8"/>
  <c r="F289" i="8"/>
  <c r="I306" i="8"/>
  <c r="T312" i="8"/>
  <c r="R312" i="8"/>
  <c r="L340" i="8"/>
  <c r="T403" i="8"/>
  <c r="R403" i="8"/>
  <c r="T406" i="8"/>
  <c r="R406" i="8"/>
  <c r="T435" i="8"/>
  <c r="R435" i="8"/>
  <c r="I53" i="8"/>
  <c r="I52" i="8" s="1"/>
  <c r="F52" i="8"/>
  <c r="T101" i="8"/>
  <c r="R101" i="8"/>
  <c r="T119" i="8"/>
  <c r="R119" i="8"/>
  <c r="O279" i="8"/>
  <c r="T281" i="8"/>
  <c r="R281" i="8"/>
  <c r="I330" i="8"/>
  <c r="T372" i="8"/>
  <c r="R372" i="8"/>
  <c r="H392" i="8"/>
  <c r="I395" i="8"/>
  <c r="I402" i="8"/>
  <c r="O445" i="8"/>
  <c r="L444" i="8"/>
  <c r="I460" i="8"/>
  <c r="I126" i="8"/>
  <c r="O172" i="8"/>
  <c r="R173" i="8"/>
  <c r="U173" i="8" s="1"/>
  <c r="O221" i="8"/>
  <c r="R222" i="8"/>
  <c r="U222" i="8" s="1"/>
  <c r="I247" i="8"/>
  <c r="F257" i="8"/>
  <c r="F280" i="8"/>
  <c r="I301" i="8"/>
  <c r="T306" i="8"/>
  <c r="R306" i="8"/>
  <c r="R303" i="8" s="1"/>
  <c r="T323" i="8"/>
  <c r="R323" i="8"/>
  <c r="H357" i="8"/>
  <c r="U419" i="8"/>
  <c r="O421" i="8"/>
  <c r="R458" i="8"/>
  <c r="U458" i="8" s="1"/>
  <c r="T500" i="8"/>
  <c r="R500" i="8"/>
  <c r="L501" i="8"/>
  <c r="O508" i="8"/>
  <c r="I147" i="8"/>
  <c r="I151" i="8"/>
  <c r="T152" i="8"/>
  <c r="R152" i="8"/>
  <c r="I174" i="8"/>
  <c r="U245" i="8"/>
  <c r="I282" i="8"/>
  <c r="H280" i="8"/>
  <c r="U341" i="8"/>
  <c r="T460" i="8"/>
  <c r="R460" i="8"/>
  <c r="I507" i="8"/>
  <c r="T107" i="8"/>
  <c r="R107" i="8"/>
  <c r="I189" i="8"/>
  <c r="L250" i="8"/>
  <c r="U318" i="8"/>
  <c r="L357" i="8"/>
  <c r="T450" i="8"/>
  <c r="R450" i="8"/>
  <c r="U493" i="8"/>
  <c r="U503" i="8"/>
  <c r="O133" i="8"/>
  <c r="L223" i="8"/>
  <c r="H274" i="8"/>
  <c r="T293" i="8"/>
  <c r="R293" i="8"/>
  <c r="T322" i="8"/>
  <c r="R322" i="8"/>
  <c r="N340" i="8"/>
  <c r="I374" i="8"/>
  <c r="I411" i="8"/>
  <c r="I437" i="8"/>
  <c r="U455" i="8"/>
  <c r="L545" i="8"/>
  <c r="F250" i="8"/>
  <c r="T252" i="8"/>
  <c r="R252" i="8"/>
  <c r="O263" i="8"/>
  <c r="T266" i="8"/>
  <c r="R266" i="8"/>
  <c r="I275" i="8"/>
  <c r="H296" i="8"/>
  <c r="R298" i="8"/>
  <c r="U298" i="8" s="1"/>
  <c r="O317" i="8"/>
  <c r="O341" i="8"/>
  <c r="O418" i="8"/>
  <c r="N545" i="8"/>
  <c r="O546" i="8"/>
  <c r="H257" i="8"/>
  <c r="T260" i="8"/>
  <c r="R260" i="8"/>
  <c r="I300" i="8"/>
  <c r="O394" i="8"/>
  <c r="O408" i="8"/>
  <c r="N405" i="8"/>
  <c r="I425" i="8"/>
  <c r="O430" i="8"/>
  <c r="L463" i="8"/>
  <c r="R232" i="8"/>
  <c r="U232" i="8" s="1"/>
  <c r="R248" i="8"/>
  <c r="U248" i="8" s="1"/>
  <c r="I258" i="8"/>
  <c r="O259" i="8"/>
  <c r="R264" i="8"/>
  <c r="U264" i="8" s="1"/>
  <c r="R268" i="8"/>
  <c r="U268" i="8" s="1"/>
  <c r="R275" i="8"/>
  <c r="U275" i="8" s="1"/>
  <c r="R287" i="8"/>
  <c r="R286" i="8" s="1"/>
  <c r="O297" i="8"/>
  <c r="I312" i="8"/>
  <c r="T313" i="8"/>
  <c r="R313" i="8"/>
  <c r="R371" i="8"/>
  <c r="U371" i="8" s="1"/>
  <c r="I396" i="8"/>
  <c r="H405" i="8"/>
  <c r="T408" i="8"/>
  <c r="R408" i="8"/>
  <c r="R415" i="8"/>
  <c r="T415" i="8"/>
  <c r="O432" i="8"/>
  <c r="I447" i="8"/>
  <c r="F463" i="8"/>
  <c r="L473" i="8"/>
  <c r="R72" i="8"/>
  <c r="U72" i="8" s="1"/>
  <c r="R134" i="8"/>
  <c r="U134" i="8" s="1"/>
  <c r="R158" i="8"/>
  <c r="U158" i="8" s="1"/>
  <c r="R185" i="8"/>
  <c r="U185" i="8" s="1"/>
  <c r="T243" i="8"/>
  <c r="R251" i="8"/>
  <c r="R279" i="8"/>
  <c r="U279" i="8" s="1"/>
  <c r="R283" i="8"/>
  <c r="U283" i="8" s="1"/>
  <c r="R292" i="8"/>
  <c r="U292" i="8" s="1"/>
  <c r="T297" i="8"/>
  <c r="R297" i="8"/>
  <c r="F320" i="8"/>
  <c r="O326" i="8"/>
  <c r="O335" i="8"/>
  <c r="L334" i="8"/>
  <c r="I407" i="8"/>
  <c r="O412" i="8"/>
  <c r="I414" i="8"/>
  <c r="T448" i="8"/>
  <c r="R448" i="8"/>
  <c r="F545" i="8"/>
  <c r="T547" i="8"/>
  <c r="R547" i="8"/>
  <c r="R549" i="8"/>
  <c r="U549" i="8" s="1"/>
  <c r="T554" i="8"/>
  <c r="R554" i="8"/>
  <c r="F68" i="8"/>
  <c r="O312" i="8"/>
  <c r="I318" i="8"/>
  <c r="H320" i="8"/>
  <c r="O354" i="8"/>
  <c r="R378" i="8"/>
  <c r="U378" i="8" s="1"/>
  <c r="T417" i="8"/>
  <c r="R417" i="8"/>
  <c r="R521" i="8"/>
  <c r="U521" i="8" s="1"/>
  <c r="I546" i="8"/>
  <c r="H545" i="8"/>
  <c r="I553" i="8"/>
  <c r="I417" i="8"/>
  <c r="O428" i="8"/>
  <c r="H444" i="8"/>
  <c r="O447" i="8"/>
  <c r="I453" i="8"/>
  <c r="T463" i="8"/>
  <c r="T497" i="8"/>
  <c r="R497" i="8"/>
  <c r="U497" i="8" s="1"/>
  <c r="T535" i="8"/>
  <c r="R535" i="8"/>
  <c r="L320" i="8"/>
  <c r="I339" i="8"/>
  <c r="O343" i="8"/>
  <c r="R375" i="8"/>
  <c r="U375" i="8" s="1"/>
  <c r="O398" i="8"/>
  <c r="I419" i="8"/>
  <c r="R426" i="8"/>
  <c r="U426" i="8" s="1"/>
  <c r="O433" i="8"/>
  <c r="I446" i="8"/>
  <c r="T454" i="8"/>
  <c r="R454" i="8"/>
  <c r="O456" i="8"/>
  <c r="R466" i="8"/>
  <c r="U466" i="8" s="1"/>
  <c r="O495" i="8"/>
  <c r="O517" i="8"/>
  <c r="I531" i="8"/>
  <c r="O321" i="8"/>
  <c r="H334" i="8"/>
  <c r="I342" i="8"/>
  <c r="F392" i="8"/>
  <c r="T401" i="8"/>
  <c r="U401" i="8" s="1"/>
  <c r="O414" i="8"/>
  <c r="R514" i="8"/>
  <c r="U514" i="8" s="1"/>
  <c r="U517" i="8"/>
  <c r="O531" i="8"/>
  <c r="I547" i="8"/>
  <c r="O420" i="8"/>
  <c r="I429" i="8"/>
  <c r="O474" i="8"/>
  <c r="O480" i="8"/>
  <c r="P533" i="8"/>
  <c r="R533" i="8" s="1"/>
  <c r="U533" i="8" s="1"/>
  <c r="F533" i="8"/>
  <c r="I533" i="8" s="1"/>
  <c r="O550" i="8"/>
  <c r="R339" i="8"/>
  <c r="U339" i="8" s="1"/>
  <c r="R344" i="8"/>
  <c r="U344" i="8" s="1"/>
  <c r="T349" i="8"/>
  <c r="U349" i="8" s="1"/>
  <c r="I351" i="8"/>
  <c r="O369" i="8"/>
  <c r="R373" i="8"/>
  <c r="U373" i="8" s="1"/>
  <c r="R377" i="8"/>
  <c r="U377" i="8" s="1"/>
  <c r="R382" i="8"/>
  <c r="U382" i="8" s="1"/>
  <c r="R395" i="8"/>
  <c r="U395" i="8" s="1"/>
  <c r="O410" i="8"/>
  <c r="T427" i="8"/>
  <c r="U427" i="8" s="1"/>
  <c r="R430" i="8"/>
  <c r="U430" i="8" s="1"/>
  <c r="O436" i="8"/>
  <c r="R439" i="8"/>
  <c r="U439" i="8" s="1"/>
  <c r="O459" i="8"/>
  <c r="N463" i="8"/>
  <c r="R465" i="8"/>
  <c r="I469" i="8"/>
  <c r="R477" i="8"/>
  <c r="U477" i="8" s="1"/>
  <c r="I479" i="8"/>
  <c r="R494" i="8"/>
  <c r="U494" i="8" s="1"/>
  <c r="R539" i="8"/>
  <c r="U539" i="8" s="1"/>
  <c r="I549" i="8"/>
  <c r="I511" i="8"/>
  <c r="T397" i="8"/>
  <c r="R397" i="8"/>
  <c r="L405" i="8"/>
  <c r="O453" i="8"/>
  <c r="I493" i="8"/>
  <c r="O555" i="8"/>
  <c r="J537" i="7"/>
  <c r="J523" i="7"/>
  <c r="J509" i="7"/>
  <c r="L524" i="7"/>
  <c r="J130" i="7"/>
  <c r="I142" i="8" l="1"/>
  <c r="T257" i="8"/>
  <c r="I61" i="8"/>
  <c r="I331" i="8"/>
  <c r="U113" i="8"/>
  <c r="O61" i="8"/>
  <c r="U98" i="8"/>
  <c r="I487" i="8"/>
  <c r="U469" i="8"/>
  <c r="U468" i="8" s="1"/>
  <c r="O303" i="8"/>
  <c r="O271" i="8"/>
  <c r="U475" i="8"/>
  <c r="U473" i="8" s="1"/>
  <c r="U247" i="8"/>
  <c r="U342" i="8"/>
  <c r="U470" i="8"/>
  <c r="U36" i="8"/>
  <c r="O257" i="8"/>
  <c r="T487" i="8"/>
  <c r="O68" i="8"/>
  <c r="U152" i="8"/>
  <c r="U186" i="8"/>
  <c r="O7" i="8"/>
  <c r="R61" i="8"/>
  <c r="O487" i="8"/>
  <c r="I327" i="8"/>
  <c r="R327" i="8"/>
  <c r="T223" i="8"/>
  <c r="O463" i="8"/>
  <c r="U119" i="8"/>
  <c r="R54" i="8"/>
  <c r="I340" i="8"/>
  <c r="O239" i="8"/>
  <c r="I64" i="8"/>
  <c r="I48" i="8" s="1"/>
  <c r="R463" i="8"/>
  <c r="H7" i="8"/>
  <c r="U89" i="8"/>
  <c r="U196" i="8"/>
  <c r="U553" i="8"/>
  <c r="U551" i="8"/>
  <c r="R340" i="8"/>
  <c r="T250" i="8"/>
  <c r="O468" i="8"/>
  <c r="O54" i="8"/>
  <c r="U535" i="8"/>
  <c r="U529" i="8" s="1"/>
  <c r="U415" i="8"/>
  <c r="O405" i="8"/>
  <c r="U107" i="8"/>
  <c r="I303" i="8"/>
  <c r="U55" i="8"/>
  <c r="U54" i="8" s="1"/>
  <c r="O289" i="8"/>
  <c r="I250" i="8"/>
  <c r="O64" i="8"/>
  <c r="I289" i="8"/>
  <c r="U155" i="8"/>
  <c r="I468" i="8"/>
  <c r="I334" i="8"/>
  <c r="U500" i="8"/>
  <c r="U487" i="8" s="1"/>
  <c r="U24" i="8"/>
  <c r="U352" i="8"/>
  <c r="I164" i="8"/>
  <c r="I473" i="8"/>
  <c r="O340" i="8"/>
  <c r="I68" i="8"/>
  <c r="T73" i="8"/>
  <c r="I320" i="8"/>
  <c r="O327" i="8"/>
  <c r="U209" i="8"/>
  <c r="R289" i="8"/>
  <c r="R239" i="8"/>
  <c r="I242" i="8"/>
  <c r="U62" i="8"/>
  <c r="U61" i="8" s="1"/>
  <c r="I73" i="8"/>
  <c r="U195" i="8"/>
  <c r="U431" i="8"/>
  <c r="O515" i="8"/>
  <c r="I405" i="8"/>
  <c r="I296" i="8"/>
  <c r="T515" i="8"/>
  <c r="U332" i="8"/>
  <c r="U331" i="8" s="1"/>
  <c r="I280" i="8"/>
  <c r="T164" i="8"/>
  <c r="U465" i="8"/>
  <c r="U463" i="8" s="1"/>
  <c r="I274" i="8"/>
  <c r="O501" i="8"/>
  <c r="R280" i="8"/>
  <c r="T274" i="8"/>
  <c r="T473" i="8"/>
  <c r="T7" i="8"/>
  <c r="U274" i="8"/>
  <c r="U511" i="8"/>
  <c r="U501" i="8" s="1"/>
  <c r="O357" i="8"/>
  <c r="I257" i="8"/>
  <c r="F487" i="8"/>
  <c r="U476" i="8"/>
  <c r="R515" i="8"/>
  <c r="U254" i="8"/>
  <c r="N543" i="8"/>
  <c r="N486" i="8" s="1"/>
  <c r="U122" i="8"/>
  <c r="U64" i="8"/>
  <c r="U450" i="8"/>
  <c r="O223" i="8"/>
  <c r="U287" i="8"/>
  <c r="U286" i="8" s="1"/>
  <c r="T142" i="8"/>
  <c r="U236" i="8"/>
  <c r="U39" i="8"/>
  <c r="T64" i="8"/>
  <c r="T529" i="8"/>
  <c r="T543" i="8" s="1"/>
  <c r="T486" i="8" s="1"/>
  <c r="F270" i="8"/>
  <c r="O331" i="8"/>
  <c r="U60" i="8"/>
  <c r="U59" i="8" s="1"/>
  <c r="R59" i="8"/>
  <c r="U253" i="8"/>
  <c r="L515" i="8"/>
  <c r="I308" i="8"/>
  <c r="U252" i="8"/>
  <c r="U293" i="8"/>
  <c r="U289" i="8" s="1"/>
  <c r="U101" i="8"/>
  <c r="U208" i="8"/>
  <c r="I515" i="8"/>
  <c r="H48" i="8"/>
  <c r="U216" i="8"/>
  <c r="O142" i="8"/>
  <c r="F48" i="8"/>
  <c r="U241" i="8"/>
  <c r="U239" i="8" s="1"/>
  <c r="U53" i="8"/>
  <c r="U52" i="8" s="1"/>
  <c r="U207" i="8"/>
  <c r="I392" i="8"/>
  <c r="O280" i="8"/>
  <c r="I357" i="8"/>
  <c r="L270" i="8"/>
  <c r="O73" i="8"/>
  <c r="U255" i="8"/>
  <c r="R444" i="8"/>
  <c r="O296" i="8"/>
  <c r="U302" i="8"/>
  <c r="R64" i="8"/>
  <c r="U51" i="8"/>
  <c r="U77" i="8"/>
  <c r="U202" i="8"/>
  <c r="U162" i="8"/>
  <c r="T501" i="8"/>
  <c r="U200" i="8"/>
  <c r="O130" i="8"/>
  <c r="O125" i="8" s="1"/>
  <c r="U243" i="8"/>
  <c r="T242" i="8"/>
  <c r="U554" i="8"/>
  <c r="U334" i="8"/>
  <c r="U417" i="8"/>
  <c r="U323" i="8"/>
  <c r="U435" i="8"/>
  <c r="U168" i="8"/>
  <c r="R164" i="8"/>
  <c r="O334" i="8"/>
  <c r="I125" i="8"/>
  <c r="U260" i="8"/>
  <c r="U281" i="8"/>
  <c r="U280" i="8" s="1"/>
  <c r="T280" i="8"/>
  <c r="U354" i="8"/>
  <c r="U397" i="8"/>
  <c r="U306" i="8"/>
  <c r="I223" i="8"/>
  <c r="O308" i="8"/>
  <c r="R296" i="8"/>
  <c r="O545" i="8"/>
  <c r="R357" i="8"/>
  <c r="U317" i="8"/>
  <c r="O320" i="8"/>
  <c r="O444" i="8"/>
  <c r="T320" i="8"/>
  <c r="T340" i="8"/>
  <c r="L49" i="8"/>
  <c r="L48" i="8" s="1"/>
  <c r="O50" i="8"/>
  <c r="T308" i="8"/>
  <c r="U310" i="8"/>
  <c r="R473" i="8"/>
  <c r="O529" i="8"/>
  <c r="I545" i="8"/>
  <c r="R487" i="8"/>
  <c r="U322" i="8"/>
  <c r="U312" i="8"/>
  <c r="U393" i="8"/>
  <c r="T392" i="8"/>
  <c r="T289" i="8"/>
  <c r="U220" i="8"/>
  <c r="U204" i="8"/>
  <c r="U256" i="8"/>
  <c r="N49" i="8"/>
  <c r="N48" i="8" s="1"/>
  <c r="U128" i="8"/>
  <c r="U372" i="8"/>
  <c r="O250" i="8"/>
  <c r="R130" i="8"/>
  <c r="R125" i="8" s="1"/>
  <c r="T130" i="8"/>
  <c r="T125" i="8" s="1"/>
  <c r="H270" i="8"/>
  <c r="T545" i="8"/>
  <c r="U452" i="8"/>
  <c r="U108" i="8"/>
  <c r="U139" i="8"/>
  <c r="U547" i="8"/>
  <c r="U399" i="8"/>
  <c r="R320" i="8"/>
  <c r="U328" i="8"/>
  <c r="U327" i="8" s="1"/>
  <c r="N125" i="8"/>
  <c r="U313" i="8"/>
  <c r="U266" i="8"/>
  <c r="U34" i="8"/>
  <c r="R308" i="8"/>
  <c r="T444" i="8"/>
  <c r="R501" i="8"/>
  <c r="T303" i="8"/>
  <c r="U304" i="8"/>
  <c r="U451" i="8"/>
  <c r="R392" i="8"/>
  <c r="N270" i="8"/>
  <c r="I444" i="8"/>
  <c r="R7" i="8"/>
  <c r="R223" i="8"/>
  <c r="I23" i="8"/>
  <c r="I7" i="8" s="1"/>
  <c r="F7" i="8"/>
  <c r="R50" i="8"/>
  <c r="T50" i="8"/>
  <c r="T49" i="8" s="1"/>
  <c r="U408" i="8"/>
  <c r="O392" i="8"/>
  <c r="U454" i="8"/>
  <c r="U143" i="8"/>
  <c r="R142" i="8"/>
  <c r="F529" i="8"/>
  <c r="R545" i="8"/>
  <c r="R405" i="8"/>
  <c r="U434" i="8"/>
  <c r="O274" i="8"/>
  <c r="U460" i="8"/>
  <c r="U406" i="8"/>
  <c r="T405" i="8"/>
  <c r="O164" i="8"/>
  <c r="R334" i="8"/>
  <c r="R73" i="8"/>
  <c r="O473" i="8"/>
  <c r="U69" i="8"/>
  <c r="U68" i="8" s="1"/>
  <c r="R68" i="8"/>
  <c r="T357" i="8"/>
  <c r="U358" i="8"/>
  <c r="R529" i="8"/>
  <c r="U403" i="8"/>
  <c r="T327" i="8"/>
  <c r="R242" i="8"/>
  <c r="O242" i="8"/>
  <c r="U297" i="8"/>
  <c r="T296" i="8"/>
  <c r="I529" i="8"/>
  <c r="U448" i="8"/>
  <c r="U424" i="8"/>
  <c r="T271" i="8"/>
  <c r="U272" i="8"/>
  <c r="U271" i="8" s="1"/>
  <c r="L529" i="8"/>
  <c r="L543" i="8" s="1"/>
  <c r="L486" i="8" s="1"/>
  <c r="U515" i="8"/>
  <c r="R250" i="8"/>
  <c r="U251" i="8"/>
  <c r="R274" i="8"/>
  <c r="U376" i="8"/>
  <c r="U422" i="8"/>
  <c r="U83" i="8"/>
  <c r="U214" i="8"/>
  <c r="I501" i="8"/>
  <c r="R257" i="8"/>
  <c r="U226" i="8"/>
  <c r="O51" i="8"/>
  <c r="U244" i="8"/>
  <c r="U409" i="8"/>
  <c r="U22" i="8"/>
  <c r="U7" i="8" s="1"/>
  <c r="P10" i="7"/>
  <c r="P11" i="7"/>
  <c r="P12" i="7"/>
  <c r="P13" i="7"/>
  <c r="P14" i="7"/>
  <c r="T14" i="7" s="1"/>
  <c r="P15" i="7"/>
  <c r="P16" i="7"/>
  <c r="P17" i="7"/>
  <c r="R17" i="7" s="1"/>
  <c r="U17" i="7" s="1"/>
  <c r="P18" i="7"/>
  <c r="T18" i="7" s="1"/>
  <c r="P19" i="7"/>
  <c r="R19" i="7" s="1"/>
  <c r="U19" i="7" s="1"/>
  <c r="P20" i="7"/>
  <c r="P21" i="7"/>
  <c r="T21" i="7" s="1"/>
  <c r="P22" i="7"/>
  <c r="P25" i="7"/>
  <c r="P26" i="7"/>
  <c r="P27" i="7"/>
  <c r="R27" i="7" s="1"/>
  <c r="P28" i="7"/>
  <c r="P29" i="7"/>
  <c r="P30" i="7"/>
  <c r="R30" i="7" s="1"/>
  <c r="P31" i="7"/>
  <c r="T31" i="7" s="1"/>
  <c r="P32" i="7"/>
  <c r="T32" i="7" s="1"/>
  <c r="P33" i="7"/>
  <c r="T33" i="7" s="1"/>
  <c r="P34" i="7"/>
  <c r="R34" i="7" s="1"/>
  <c r="P35" i="7"/>
  <c r="T35" i="7" s="1"/>
  <c r="P36" i="7"/>
  <c r="P37" i="7"/>
  <c r="T37" i="7" s="1"/>
  <c r="P38" i="7"/>
  <c r="P39" i="7"/>
  <c r="R39" i="7" s="1"/>
  <c r="P40" i="7"/>
  <c r="T40" i="7" s="1"/>
  <c r="P41" i="7"/>
  <c r="R41" i="7" s="1"/>
  <c r="P42" i="7"/>
  <c r="T42" i="7" s="1"/>
  <c r="P43" i="7"/>
  <c r="P44" i="7"/>
  <c r="P45" i="7"/>
  <c r="T45" i="7" s="1"/>
  <c r="P46" i="7"/>
  <c r="T46" i="7" s="1"/>
  <c r="P47" i="7"/>
  <c r="T47" i="7" s="1"/>
  <c r="P48" i="7"/>
  <c r="P49" i="7"/>
  <c r="P50" i="7"/>
  <c r="T50" i="7" s="1"/>
  <c r="P51" i="7"/>
  <c r="T51" i="7" s="1"/>
  <c r="P52" i="7"/>
  <c r="P53" i="7"/>
  <c r="R53" i="7" s="1"/>
  <c r="P54" i="7"/>
  <c r="P55" i="7"/>
  <c r="T55" i="7" s="1"/>
  <c r="P56" i="7"/>
  <c r="T56" i="7" s="1"/>
  <c r="P57" i="7"/>
  <c r="T57" i="7" s="1"/>
  <c r="P58" i="7"/>
  <c r="P59" i="7"/>
  <c r="P60" i="7"/>
  <c r="P61" i="7"/>
  <c r="P62" i="7"/>
  <c r="T62" i="7" s="1"/>
  <c r="P63" i="7"/>
  <c r="T63" i="7" s="1"/>
  <c r="P64" i="7"/>
  <c r="P65" i="7"/>
  <c r="P66" i="7"/>
  <c r="R66" i="7" s="1"/>
  <c r="U66" i="7" s="1"/>
  <c r="P67" i="7"/>
  <c r="R67" i="7" s="1"/>
  <c r="P68" i="7"/>
  <c r="P69" i="7"/>
  <c r="T69" i="7" s="1"/>
  <c r="P70" i="7"/>
  <c r="P71" i="7"/>
  <c r="T71" i="7" s="1"/>
  <c r="P72" i="7"/>
  <c r="T72" i="7" s="1"/>
  <c r="P73" i="7"/>
  <c r="P74" i="7"/>
  <c r="R74" i="7" s="1"/>
  <c r="U74" i="7" s="1"/>
  <c r="P75" i="7"/>
  <c r="T75" i="7" s="1"/>
  <c r="P76" i="7"/>
  <c r="T76" i="7" s="1"/>
  <c r="P77" i="7"/>
  <c r="P78" i="7"/>
  <c r="R78" i="7" s="1"/>
  <c r="U78" i="7" s="1"/>
  <c r="P79" i="7"/>
  <c r="T79" i="7" s="1"/>
  <c r="P80" i="7"/>
  <c r="T80" i="7" s="1"/>
  <c r="P81" i="7"/>
  <c r="R81" i="7" s="1"/>
  <c r="P82" i="7"/>
  <c r="R82" i="7" s="1"/>
  <c r="P83" i="7"/>
  <c r="T83" i="7" s="1"/>
  <c r="P84" i="7"/>
  <c r="T84" i="7" s="1"/>
  <c r="P85" i="7"/>
  <c r="T85" i="7" s="1"/>
  <c r="P86" i="7"/>
  <c r="P87" i="7"/>
  <c r="R87" i="7" s="1"/>
  <c r="P88" i="7"/>
  <c r="T88" i="7" s="1"/>
  <c r="P89" i="7"/>
  <c r="P90" i="7"/>
  <c r="R90" i="7" s="1"/>
  <c r="P91" i="7"/>
  <c r="T91" i="7" s="1"/>
  <c r="P92" i="7"/>
  <c r="T92" i="7" s="1"/>
  <c r="P93" i="7"/>
  <c r="T93" i="7" s="1"/>
  <c r="P94" i="7"/>
  <c r="T94" i="7" s="1"/>
  <c r="P95" i="7"/>
  <c r="T95" i="7" s="1"/>
  <c r="P96" i="7"/>
  <c r="T96" i="7" s="1"/>
  <c r="P97" i="7"/>
  <c r="R97" i="7" s="1"/>
  <c r="P98" i="7"/>
  <c r="R98" i="7" s="1"/>
  <c r="P99" i="7"/>
  <c r="T99" i="7" s="1"/>
  <c r="P100" i="7"/>
  <c r="R100" i="7" s="1"/>
  <c r="P101" i="7"/>
  <c r="R101" i="7" s="1"/>
  <c r="P102" i="7"/>
  <c r="P103" i="7"/>
  <c r="T103" i="7" s="1"/>
  <c r="P104" i="7"/>
  <c r="T104" i="7" s="1"/>
  <c r="P105" i="7"/>
  <c r="R105" i="7" s="1"/>
  <c r="P106" i="7"/>
  <c r="R106" i="7" s="1"/>
  <c r="P107" i="7"/>
  <c r="P108" i="7"/>
  <c r="P109" i="7"/>
  <c r="P110" i="7"/>
  <c r="R110" i="7" s="1"/>
  <c r="P111" i="7"/>
  <c r="T111" i="7" s="1"/>
  <c r="P112" i="7"/>
  <c r="T112" i="7" s="1"/>
  <c r="P113" i="7"/>
  <c r="P114" i="7"/>
  <c r="T114" i="7" s="1"/>
  <c r="P115" i="7"/>
  <c r="R115" i="7" s="1"/>
  <c r="P116" i="7"/>
  <c r="R116" i="7" s="1"/>
  <c r="P117" i="7"/>
  <c r="P118" i="7"/>
  <c r="T118" i="7" s="1"/>
  <c r="P119" i="7"/>
  <c r="T119" i="7" s="1"/>
  <c r="P120" i="7"/>
  <c r="T120" i="7" s="1"/>
  <c r="P121" i="7"/>
  <c r="P122" i="7"/>
  <c r="R122" i="7" s="1"/>
  <c r="P123" i="7"/>
  <c r="T123" i="7" s="1"/>
  <c r="U123" i="7" s="1"/>
  <c r="P124" i="7"/>
  <c r="P125" i="7"/>
  <c r="P126" i="7"/>
  <c r="T126" i="7" s="1"/>
  <c r="P127" i="7"/>
  <c r="T127" i="7" s="1"/>
  <c r="P128" i="7"/>
  <c r="T128" i="7" s="1"/>
  <c r="P129" i="7"/>
  <c r="R129" i="7" s="1"/>
  <c r="P130" i="7"/>
  <c r="T130" i="7" s="1"/>
  <c r="P131" i="7"/>
  <c r="T131" i="7" s="1"/>
  <c r="P132" i="7"/>
  <c r="R132" i="7" s="1"/>
  <c r="P133" i="7"/>
  <c r="P134" i="7"/>
  <c r="R134" i="7" s="1"/>
  <c r="P135" i="7"/>
  <c r="T135" i="7" s="1"/>
  <c r="P136" i="7"/>
  <c r="P137" i="7"/>
  <c r="T137" i="7" s="1"/>
  <c r="P138" i="7"/>
  <c r="P139" i="7"/>
  <c r="R139" i="7" s="1"/>
  <c r="P140" i="7"/>
  <c r="T140" i="7" s="1"/>
  <c r="P141" i="7"/>
  <c r="T141" i="7" s="1"/>
  <c r="P142" i="7"/>
  <c r="P143" i="7"/>
  <c r="T143" i="7" s="1"/>
  <c r="P144" i="7"/>
  <c r="T144" i="7" s="1"/>
  <c r="P145" i="7"/>
  <c r="R145" i="7" s="1"/>
  <c r="P146" i="7"/>
  <c r="P147" i="7"/>
  <c r="T147" i="7" s="1"/>
  <c r="P148" i="7"/>
  <c r="P149" i="7"/>
  <c r="R149" i="7" s="1"/>
  <c r="P150" i="7"/>
  <c r="P151" i="7"/>
  <c r="R151" i="7" s="1"/>
  <c r="P152" i="7"/>
  <c r="R152" i="7" s="1"/>
  <c r="P153" i="7"/>
  <c r="R153" i="7" s="1"/>
  <c r="P154" i="7"/>
  <c r="T154" i="7" s="1"/>
  <c r="P155" i="7"/>
  <c r="P156" i="7"/>
  <c r="P157" i="7"/>
  <c r="P158" i="7"/>
  <c r="T158" i="7" s="1"/>
  <c r="P159" i="7"/>
  <c r="T159" i="7" s="1"/>
  <c r="P160" i="7"/>
  <c r="T160" i="7" s="1"/>
  <c r="P161" i="7"/>
  <c r="R161" i="7" s="1"/>
  <c r="P162" i="7"/>
  <c r="T162" i="7" s="1"/>
  <c r="P163" i="7"/>
  <c r="R163" i="7" s="1"/>
  <c r="U163" i="7" s="1"/>
  <c r="P164" i="7"/>
  <c r="P165" i="7"/>
  <c r="P166" i="7"/>
  <c r="R166" i="7" s="1"/>
  <c r="U166" i="7" s="1"/>
  <c r="P167" i="7"/>
  <c r="R167" i="7" s="1"/>
  <c r="U167" i="7" s="1"/>
  <c r="P168" i="7"/>
  <c r="T168" i="7" s="1"/>
  <c r="P169" i="7"/>
  <c r="R169" i="7" s="1"/>
  <c r="P170" i="7"/>
  <c r="P171" i="7"/>
  <c r="R171" i="7" s="1"/>
  <c r="U171" i="7" s="1"/>
  <c r="P172" i="7"/>
  <c r="P173" i="7"/>
  <c r="P174" i="7"/>
  <c r="T174" i="7" s="1"/>
  <c r="P175" i="7"/>
  <c r="R175" i="7" s="1"/>
  <c r="U175" i="7" s="1"/>
  <c r="P176" i="7"/>
  <c r="R176" i="7" s="1"/>
  <c r="U176" i="7" s="1"/>
  <c r="P177" i="7"/>
  <c r="R177" i="7" s="1"/>
  <c r="U177" i="7" s="1"/>
  <c r="P178" i="7"/>
  <c r="T178" i="7" s="1"/>
  <c r="P179" i="7"/>
  <c r="R179" i="7" s="1"/>
  <c r="U179" i="7" s="1"/>
  <c r="P180" i="7"/>
  <c r="T180" i="7" s="1"/>
  <c r="P181" i="7"/>
  <c r="R181" i="7" s="1"/>
  <c r="U181" i="7" s="1"/>
  <c r="P182" i="7"/>
  <c r="T182" i="7" s="1"/>
  <c r="P183" i="7"/>
  <c r="R183" i="7" s="1"/>
  <c r="U183" i="7" s="1"/>
  <c r="P184" i="7"/>
  <c r="T184" i="7" s="1"/>
  <c r="P185" i="7"/>
  <c r="R185" i="7" s="1"/>
  <c r="P186" i="7"/>
  <c r="P187" i="7"/>
  <c r="T187" i="7" s="1"/>
  <c r="P188" i="7"/>
  <c r="R188" i="7" s="1"/>
  <c r="P189" i="7"/>
  <c r="P190" i="7"/>
  <c r="T190" i="7" s="1"/>
  <c r="P191" i="7"/>
  <c r="R191" i="7" s="1"/>
  <c r="U191" i="7" s="1"/>
  <c r="P192" i="7"/>
  <c r="T192" i="7" s="1"/>
  <c r="P193" i="7"/>
  <c r="T193" i="7" s="1"/>
  <c r="P194" i="7"/>
  <c r="T194" i="7" s="1"/>
  <c r="P195" i="7"/>
  <c r="T195" i="7" s="1"/>
  <c r="P196" i="7"/>
  <c r="P197" i="7"/>
  <c r="T197" i="7" s="1"/>
  <c r="P198" i="7"/>
  <c r="P199" i="7"/>
  <c r="T199" i="7" s="1"/>
  <c r="P200" i="7"/>
  <c r="T200" i="7" s="1"/>
  <c r="P201" i="7"/>
  <c r="R201" i="7" s="1"/>
  <c r="P202" i="7"/>
  <c r="T202" i="7" s="1"/>
  <c r="P203" i="7"/>
  <c r="P204" i="7"/>
  <c r="P205" i="7"/>
  <c r="P206" i="7"/>
  <c r="R206" i="7" s="1"/>
  <c r="P207" i="7"/>
  <c r="R207" i="7" s="1"/>
  <c r="P208" i="7"/>
  <c r="T208" i="7" s="1"/>
  <c r="P209" i="7"/>
  <c r="P210" i="7"/>
  <c r="T210" i="7" s="1"/>
  <c r="P211" i="7"/>
  <c r="R211" i="7" s="1"/>
  <c r="P212" i="7"/>
  <c r="R212" i="7" s="1"/>
  <c r="P213" i="7"/>
  <c r="P214" i="7"/>
  <c r="R214" i="7" s="1"/>
  <c r="P215" i="7"/>
  <c r="T215" i="7" s="1"/>
  <c r="P216" i="7"/>
  <c r="R216" i="7" s="1"/>
  <c r="P217" i="7"/>
  <c r="R217" i="7" s="1"/>
  <c r="P218" i="7"/>
  <c r="R218" i="7" s="1"/>
  <c r="U218" i="7" s="1"/>
  <c r="P219" i="7"/>
  <c r="P220" i="7"/>
  <c r="P221" i="7"/>
  <c r="P222" i="7"/>
  <c r="R222" i="7" s="1"/>
  <c r="P223" i="7"/>
  <c r="P224" i="7"/>
  <c r="R224" i="7" s="1"/>
  <c r="P225" i="7"/>
  <c r="T225" i="7" s="1"/>
  <c r="P226" i="7"/>
  <c r="T226" i="7" s="1"/>
  <c r="P227" i="7"/>
  <c r="T227" i="7" s="1"/>
  <c r="P228" i="7"/>
  <c r="T228" i="7" s="1"/>
  <c r="P229" i="7"/>
  <c r="P230" i="7"/>
  <c r="P231" i="7"/>
  <c r="T231" i="7" s="1"/>
  <c r="P232" i="7"/>
  <c r="T232" i="7" s="1"/>
  <c r="P233" i="7"/>
  <c r="P234" i="7"/>
  <c r="R234" i="7" s="1"/>
  <c r="P235" i="7"/>
  <c r="P236" i="7"/>
  <c r="R236" i="7" s="1"/>
  <c r="P237" i="7"/>
  <c r="P238" i="7"/>
  <c r="P239" i="7"/>
  <c r="P240" i="7"/>
  <c r="T240" i="7" s="1"/>
  <c r="P241" i="7"/>
  <c r="P242" i="7"/>
  <c r="P243" i="7"/>
  <c r="T243" i="7" s="1"/>
  <c r="P244" i="7"/>
  <c r="T244" i="7" s="1"/>
  <c r="P245" i="7"/>
  <c r="T245" i="7" s="1"/>
  <c r="P246" i="7"/>
  <c r="P247" i="7"/>
  <c r="R247" i="7" s="1"/>
  <c r="P248" i="7"/>
  <c r="T248" i="7" s="1"/>
  <c r="P249" i="7"/>
  <c r="R249" i="7" s="1"/>
  <c r="U249" i="7" s="1"/>
  <c r="P250" i="7"/>
  <c r="P251" i="7"/>
  <c r="P252" i="7"/>
  <c r="P253" i="7"/>
  <c r="P254" i="7"/>
  <c r="T254" i="7" s="1"/>
  <c r="P255" i="7"/>
  <c r="T255" i="7" s="1"/>
  <c r="P256" i="7"/>
  <c r="T256" i="7" s="1"/>
  <c r="P257" i="7"/>
  <c r="P258" i="7"/>
  <c r="R258" i="7" s="1"/>
  <c r="P259" i="7"/>
  <c r="T259" i="7" s="1"/>
  <c r="P260" i="7"/>
  <c r="P261" i="7"/>
  <c r="T261" i="7" s="1"/>
  <c r="P262" i="7"/>
  <c r="T262" i="7" s="1"/>
  <c r="P263" i="7"/>
  <c r="R263" i="7" s="1"/>
  <c r="P264" i="7"/>
  <c r="T264" i="7" s="1"/>
  <c r="P265" i="7"/>
  <c r="T265" i="7" s="1"/>
  <c r="P266" i="7"/>
  <c r="T266" i="7" s="1"/>
  <c r="P267" i="7"/>
  <c r="P268" i="7"/>
  <c r="T268" i="7" s="1"/>
  <c r="P269" i="7"/>
  <c r="P270" i="7"/>
  <c r="P271" i="7"/>
  <c r="P272" i="7"/>
  <c r="T272" i="7" s="1"/>
  <c r="P273" i="7"/>
  <c r="R273" i="7" s="1"/>
  <c r="P274" i="7"/>
  <c r="P275" i="7"/>
  <c r="R275" i="7" s="1"/>
  <c r="P276" i="7"/>
  <c r="P277" i="7"/>
  <c r="R277" i="7" s="1"/>
  <c r="P278" i="7"/>
  <c r="P279" i="7"/>
  <c r="T279" i="7" s="1"/>
  <c r="P280" i="7"/>
  <c r="P281" i="7"/>
  <c r="P282" i="7"/>
  <c r="R282" i="7" s="1"/>
  <c r="P283" i="7"/>
  <c r="R283" i="7" s="1"/>
  <c r="P284" i="7"/>
  <c r="T284" i="7" s="1"/>
  <c r="P285" i="7"/>
  <c r="P286" i="7"/>
  <c r="P287" i="7"/>
  <c r="T287" i="7" s="1"/>
  <c r="P288" i="7"/>
  <c r="P290" i="7"/>
  <c r="T290" i="7" s="1"/>
  <c r="P291" i="7"/>
  <c r="R291" i="7" s="1"/>
  <c r="P292" i="7"/>
  <c r="T292" i="7" s="1"/>
  <c r="P293" i="7"/>
  <c r="P294" i="7"/>
  <c r="P295" i="7"/>
  <c r="T295" i="7" s="1"/>
  <c r="P296" i="7"/>
  <c r="T296" i="7" s="1"/>
  <c r="P297" i="7"/>
  <c r="P298" i="7"/>
  <c r="R298" i="7" s="1"/>
  <c r="P299" i="7"/>
  <c r="R299" i="7" s="1"/>
  <c r="P300" i="7"/>
  <c r="P301" i="7"/>
  <c r="P302" i="7"/>
  <c r="P303" i="7"/>
  <c r="R303" i="7" s="1"/>
  <c r="P304" i="7"/>
  <c r="T304" i="7" s="1"/>
  <c r="P305" i="7"/>
  <c r="P306" i="7"/>
  <c r="T306" i="7" s="1"/>
  <c r="P307" i="7"/>
  <c r="R307" i="7" s="1"/>
  <c r="P308" i="7"/>
  <c r="T308" i="7" s="1"/>
  <c r="P309" i="7"/>
  <c r="P310" i="7"/>
  <c r="P311" i="7"/>
  <c r="P312" i="7"/>
  <c r="T312" i="7" s="1"/>
  <c r="P313" i="7"/>
  <c r="P314" i="7"/>
  <c r="T314" i="7" s="1"/>
  <c r="P315" i="7"/>
  <c r="P316" i="7"/>
  <c r="T316" i="7" s="1"/>
  <c r="P317" i="7"/>
  <c r="T317" i="7" s="1"/>
  <c r="P318" i="7"/>
  <c r="P319" i="7"/>
  <c r="T319" i="7" s="1"/>
  <c r="P320" i="7"/>
  <c r="T320" i="7" s="1"/>
  <c r="P321" i="7"/>
  <c r="P322" i="7"/>
  <c r="P323" i="7"/>
  <c r="T323" i="7" s="1"/>
  <c r="P324" i="7"/>
  <c r="R324" i="7" s="1"/>
  <c r="P325" i="7"/>
  <c r="T325" i="7" s="1"/>
  <c r="P326" i="7"/>
  <c r="P327" i="7"/>
  <c r="T327" i="7" s="1"/>
  <c r="P328" i="7"/>
  <c r="T328" i="7" s="1"/>
  <c r="P329" i="7"/>
  <c r="P330" i="7"/>
  <c r="T330" i="7" s="1"/>
  <c r="P331" i="7"/>
  <c r="P332" i="7"/>
  <c r="T332" i="7" s="1"/>
  <c r="P333" i="7"/>
  <c r="P334" i="7"/>
  <c r="T334" i="7" s="1"/>
  <c r="P335" i="7"/>
  <c r="T335" i="7" s="1"/>
  <c r="P336" i="7"/>
  <c r="P337" i="7"/>
  <c r="P338" i="7"/>
  <c r="T338" i="7" s="1"/>
  <c r="P339" i="7"/>
  <c r="P340" i="7"/>
  <c r="T340" i="7" s="1"/>
  <c r="P341" i="7"/>
  <c r="T341" i="7" s="1"/>
  <c r="P342" i="7"/>
  <c r="P343" i="7"/>
  <c r="T343" i="7" s="1"/>
  <c r="P344" i="7"/>
  <c r="T344" i="7" s="1"/>
  <c r="P345" i="7"/>
  <c r="T345" i="7" s="1"/>
  <c r="P346" i="7"/>
  <c r="T346" i="7" s="1"/>
  <c r="P347" i="7"/>
  <c r="T347" i="7" s="1"/>
  <c r="P348" i="7"/>
  <c r="P349" i="7"/>
  <c r="P350" i="7"/>
  <c r="T350" i="7" s="1"/>
  <c r="P351" i="7"/>
  <c r="T351" i="7" s="1"/>
  <c r="P352" i="7"/>
  <c r="T352" i="7" s="1"/>
  <c r="P353" i="7"/>
  <c r="R353" i="7" s="1"/>
  <c r="P354" i="7"/>
  <c r="T354" i="7" s="1"/>
  <c r="P355" i="7"/>
  <c r="R355" i="7" s="1"/>
  <c r="P356" i="7"/>
  <c r="R356" i="7" s="1"/>
  <c r="P357" i="7"/>
  <c r="T357" i="7" s="1"/>
  <c r="U357" i="7" s="1"/>
  <c r="P358" i="7"/>
  <c r="R358" i="7" s="1"/>
  <c r="U358" i="7" s="1"/>
  <c r="P359" i="7"/>
  <c r="P360" i="7"/>
  <c r="T360" i="7" s="1"/>
  <c r="P361" i="7"/>
  <c r="P362" i="7"/>
  <c r="P363" i="7"/>
  <c r="P364" i="7"/>
  <c r="T364" i="7" s="1"/>
  <c r="P365" i="7"/>
  <c r="P366" i="7"/>
  <c r="R366" i="7" s="1"/>
  <c r="U366" i="7" s="1"/>
  <c r="P367" i="7"/>
  <c r="R367" i="7" s="1"/>
  <c r="U367" i="7" s="1"/>
  <c r="P368" i="7"/>
  <c r="T368" i="7" s="1"/>
  <c r="P369" i="7"/>
  <c r="P370" i="7"/>
  <c r="R370" i="7" s="1"/>
  <c r="P371" i="7"/>
  <c r="T371" i="7" s="1"/>
  <c r="P372" i="7"/>
  <c r="R372" i="7" s="1"/>
  <c r="P373" i="7"/>
  <c r="T373" i="7" s="1"/>
  <c r="P374" i="7"/>
  <c r="P375" i="7"/>
  <c r="R375" i="7" s="1"/>
  <c r="P376" i="7"/>
  <c r="T376" i="7" s="1"/>
  <c r="P377" i="7"/>
  <c r="R377" i="7" s="1"/>
  <c r="P378" i="7"/>
  <c r="P379" i="7"/>
  <c r="P380" i="7"/>
  <c r="R380" i="7" s="1"/>
  <c r="P381" i="7"/>
  <c r="R381" i="7" s="1"/>
  <c r="P382" i="7"/>
  <c r="R382" i="7" s="1"/>
  <c r="U382" i="7" s="1"/>
  <c r="P383" i="7"/>
  <c r="R383" i="7" s="1"/>
  <c r="U383" i="7" s="1"/>
  <c r="P384" i="7"/>
  <c r="T384" i="7" s="1"/>
  <c r="P385" i="7"/>
  <c r="P386" i="7"/>
  <c r="P387" i="7"/>
  <c r="P388" i="7"/>
  <c r="R388" i="7" s="1"/>
  <c r="U388" i="7" s="1"/>
  <c r="P389" i="7"/>
  <c r="R389" i="7" s="1"/>
  <c r="U389" i="7" s="1"/>
  <c r="P390" i="7"/>
  <c r="R390" i="7" s="1"/>
  <c r="U390" i="7" s="1"/>
  <c r="P391" i="7"/>
  <c r="R391" i="7" s="1"/>
  <c r="U391" i="7" s="1"/>
  <c r="P392" i="7"/>
  <c r="R392" i="7" s="1"/>
  <c r="U392" i="7" s="1"/>
  <c r="P393" i="7"/>
  <c r="P394" i="7"/>
  <c r="P395" i="7"/>
  <c r="P396" i="7"/>
  <c r="P397" i="7"/>
  <c r="P398" i="7"/>
  <c r="P399" i="7"/>
  <c r="R399" i="7" s="1"/>
  <c r="P400" i="7"/>
  <c r="T400" i="7" s="1"/>
  <c r="P401" i="7"/>
  <c r="T401" i="7" s="1"/>
  <c r="P402" i="7"/>
  <c r="T402" i="7" s="1"/>
  <c r="P403" i="7"/>
  <c r="R403" i="7" s="1"/>
  <c r="P404" i="7"/>
  <c r="T404" i="7" s="1"/>
  <c r="P405" i="7"/>
  <c r="P406" i="7"/>
  <c r="R406" i="7" s="1"/>
  <c r="P407" i="7"/>
  <c r="T407" i="7" s="1"/>
  <c r="P408" i="7"/>
  <c r="R408" i="7" s="1"/>
  <c r="P409" i="7"/>
  <c r="P410" i="7"/>
  <c r="P411" i="7"/>
  <c r="P412" i="7"/>
  <c r="P413" i="7"/>
  <c r="P414" i="7"/>
  <c r="R414" i="7" s="1"/>
  <c r="P415" i="7"/>
  <c r="T415" i="7" s="1"/>
  <c r="P416" i="7"/>
  <c r="T416" i="7" s="1"/>
  <c r="P417" i="7"/>
  <c r="T417" i="7" s="1"/>
  <c r="P418" i="7"/>
  <c r="T418" i="7" s="1"/>
  <c r="P419" i="7"/>
  <c r="R419" i="7" s="1"/>
  <c r="P420" i="7"/>
  <c r="R420" i="7" s="1"/>
  <c r="P421" i="7"/>
  <c r="P422" i="7"/>
  <c r="P423" i="7"/>
  <c r="R423" i="7" s="1"/>
  <c r="P424" i="7"/>
  <c r="R424" i="7" s="1"/>
  <c r="P425" i="7"/>
  <c r="R425" i="7" s="1"/>
  <c r="P426" i="7"/>
  <c r="T426" i="7" s="1"/>
  <c r="P427" i="7"/>
  <c r="P428" i="7"/>
  <c r="R428" i="7" s="1"/>
  <c r="P429" i="7"/>
  <c r="R429" i="7" s="1"/>
  <c r="P430" i="7"/>
  <c r="T430" i="7" s="1"/>
  <c r="P431" i="7"/>
  <c r="R431" i="7" s="1"/>
  <c r="P432" i="7"/>
  <c r="T432" i="7" s="1"/>
  <c r="P433" i="7"/>
  <c r="P434" i="7"/>
  <c r="T434" i="7" s="1"/>
  <c r="P435" i="7"/>
  <c r="P436" i="7"/>
  <c r="T436" i="7" s="1"/>
  <c r="P437" i="7"/>
  <c r="R437" i="7" s="1"/>
  <c r="P438" i="7"/>
  <c r="T438" i="7" s="1"/>
  <c r="P439" i="7"/>
  <c r="R439" i="7" s="1"/>
  <c r="P440" i="7"/>
  <c r="T440" i="7" s="1"/>
  <c r="P441" i="7"/>
  <c r="T441" i="7" s="1"/>
  <c r="P442" i="7"/>
  <c r="P443" i="7"/>
  <c r="R443" i="7" s="1"/>
  <c r="U443" i="7" s="1"/>
  <c r="P444" i="7"/>
  <c r="P445" i="7"/>
  <c r="P446" i="7"/>
  <c r="R446" i="7" s="1"/>
  <c r="U446" i="7" s="1"/>
  <c r="P447" i="7"/>
  <c r="T447" i="7" s="1"/>
  <c r="U447" i="7" s="1"/>
  <c r="P448" i="7"/>
  <c r="R448" i="7" s="1"/>
  <c r="U448" i="7" s="1"/>
  <c r="P449" i="7"/>
  <c r="P450" i="7"/>
  <c r="P451" i="7"/>
  <c r="T451" i="7" s="1"/>
  <c r="P452" i="7"/>
  <c r="T452" i="7" s="1"/>
  <c r="P453" i="7"/>
  <c r="T453" i="7" s="1"/>
  <c r="P454" i="7"/>
  <c r="P455" i="7"/>
  <c r="T455" i="7" s="1"/>
  <c r="P456" i="7"/>
  <c r="T456" i="7" s="1"/>
  <c r="P457" i="7"/>
  <c r="T457" i="7" s="1"/>
  <c r="P458" i="7"/>
  <c r="P459" i="7"/>
  <c r="R459" i="7" s="1"/>
  <c r="P460" i="7"/>
  <c r="T460" i="7" s="1"/>
  <c r="P461" i="7"/>
  <c r="T461" i="7" s="1"/>
  <c r="P462" i="7"/>
  <c r="T462" i="7" s="1"/>
  <c r="P463" i="7"/>
  <c r="T463" i="7" s="1"/>
  <c r="P464" i="7"/>
  <c r="T464" i="7" s="1"/>
  <c r="P465" i="7"/>
  <c r="P466" i="7"/>
  <c r="T466" i="7" s="1"/>
  <c r="U466" i="7" s="1"/>
  <c r="P467" i="7"/>
  <c r="R467" i="7" s="1"/>
  <c r="U467" i="7" s="1"/>
  <c r="P468" i="7"/>
  <c r="P469" i="7"/>
  <c r="P470" i="7"/>
  <c r="P471" i="7"/>
  <c r="T471" i="7" s="1"/>
  <c r="P472" i="7"/>
  <c r="R472" i="7" s="1"/>
  <c r="U472" i="7" s="1"/>
  <c r="P473" i="7"/>
  <c r="P474" i="7"/>
  <c r="T474" i="7" s="1"/>
  <c r="P475" i="7"/>
  <c r="T475" i="7" s="1"/>
  <c r="P476" i="7"/>
  <c r="R476" i="7" s="1"/>
  <c r="U476" i="7" s="1"/>
  <c r="P477" i="7"/>
  <c r="P478" i="7"/>
  <c r="P479" i="7"/>
  <c r="T479" i="7" s="1"/>
  <c r="P480" i="7"/>
  <c r="T480" i="7" s="1"/>
  <c r="P481" i="7"/>
  <c r="P482" i="7"/>
  <c r="R482" i="7" s="1"/>
  <c r="P483" i="7"/>
  <c r="P484" i="7"/>
  <c r="P485" i="7"/>
  <c r="P486" i="7"/>
  <c r="R486" i="7" s="1"/>
  <c r="P487" i="7"/>
  <c r="T487" i="7" s="1"/>
  <c r="P488" i="7"/>
  <c r="T488" i="7" s="1"/>
  <c r="U488" i="7" s="1"/>
  <c r="P489" i="7"/>
  <c r="R489" i="7" s="1"/>
  <c r="U489" i="7" s="1"/>
  <c r="P490" i="7"/>
  <c r="P491" i="7"/>
  <c r="P492" i="7"/>
  <c r="P493" i="7"/>
  <c r="P495" i="7"/>
  <c r="R495" i="7" s="1"/>
  <c r="U495" i="7" s="1"/>
  <c r="P497" i="7"/>
  <c r="P498" i="7"/>
  <c r="T498" i="7" s="1"/>
  <c r="P499" i="7"/>
  <c r="P500" i="7"/>
  <c r="P501" i="7"/>
  <c r="P502" i="7"/>
  <c r="T502" i="7" s="1"/>
  <c r="P503" i="7"/>
  <c r="R503" i="7" s="1"/>
  <c r="U503" i="7" s="1"/>
  <c r="P504" i="7"/>
  <c r="R504" i="7" s="1"/>
  <c r="U504" i="7" s="1"/>
  <c r="P505" i="7"/>
  <c r="T505" i="7" s="1"/>
  <c r="P506" i="7"/>
  <c r="P507" i="7"/>
  <c r="P509" i="7"/>
  <c r="R509" i="7" s="1"/>
  <c r="U509" i="7" s="1"/>
  <c r="P511" i="7"/>
  <c r="P512" i="7"/>
  <c r="P513" i="7"/>
  <c r="R513" i="7" s="1"/>
  <c r="P514" i="7"/>
  <c r="R514" i="7" s="1"/>
  <c r="P515" i="7"/>
  <c r="P516" i="7"/>
  <c r="R516" i="7" s="1"/>
  <c r="P517" i="7"/>
  <c r="R517" i="7" s="1"/>
  <c r="P518" i="7"/>
  <c r="R518" i="7" s="1"/>
  <c r="U518" i="7" s="1"/>
  <c r="P519" i="7"/>
  <c r="T519" i="7" s="1"/>
  <c r="P520" i="7"/>
  <c r="P521" i="7"/>
  <c r="P522" i="7"/>
  <c r="R522" i="7" s="1"/>
  <c r="P523" i="7"/>
  <c r="R523" i="7" s="1"/>
  <c r="U523" i="7" s="1"/>
  <c r="P525" i="7"/>
  <c r="P526" i="7"/>
  <c r="R526" i="7" s="1"/>
  <c r="P527" i="7"/>
  <c r="T527" i="7" s="1"/>
  <c r="P528" i="7"/>
  <c r="T528" i="7" s="1"/>
  <c r="P529" i="7"/>
  <c r="P530" i="7"/>
  <c r="P531" i="7"/>
  <c r="R531" i="7" s="1"/>
  <c r="U531" i="7" s="1"/>
  <c r="P532" i="7"/>
  <c r="R532" i="7" s="1"/>
  <c r="U532" i="7" s="1"/>
  <c r="P533" i="7"/>
  <c r="T533" i="7" s="1"/>
  <c r="P534" i="7"/>
  <c r="P535" i="7"/>
  <c r="P536" i="7"/>
  <c r="R536" i="7" s="1"/>
  <c r="U536" i="7" s="1"/>
  <c r="P537" i="7"/>
  <c r="R537" i="7" s="1"/>
  <c r="P539" i="7"/>
  <c r="P540" i="7"/>
  <c r="P541" i="7"/>
  <c r="P542" i="7"/>
  <c r="T542" i="7" s="1"/>
  <c r="P543" i="7"/>
  <c r="P544" i="7"/>
  <c r="T544" i="7" s="1"/>
  <c r="P545" i="7"/>
  <c r="R545" i="7" s="1"/>
  <c r="U545" i="7" s="1"/>
  <c r="P546" i="7"/>
  <c r="R546" i="7" s="1"/>
  <c r="U546" i="7" s="1"/>
  <c r="P547" i="7"/>
  <c r="P548" i="7"/>
  <c r="P549" i="7"/>
  <c r="P550" i="7"/>
  <c r="P551" i="7"/>
  <c r="R551" i="7" s="1"/>
  <c r="P552" i="7"/>
  <c r="T552" i="7" s="1"/>
  <c r="P553" i="7"/>
  <c r="R553" i="7" s="1"/>
  <c r="U553" i="7" s="1"/>
  <c r="P554" i="7"/>
  <c r="R554" i="7" s="1"/>
  <c r="P555" i="7"/>
  <c r="R555" i="7" s="1"/>
  <c r="P556" i="7"/>
  <c r="P557" i="7"/>
  <c r="R557" i="7" s="1"/>
  <c r="U557" i="7" s="1"/>
  <c r="P558" i="7"/>
  <c r="R558" i="7" s="1"/>
  <c r="P559" i="7"/>
  <c r="T559" i="7" s="1"/>
  <c r="P560" i="7"/>
  <c r="T560" i="7" s="1"/>
  <c r="P561" i="7"/>
  <c r="R561" i="7" s="1"/>
  <c r="U561" i="7" s="1"/>
  <c r="P562" i="7"/>
  <c r="R562" i="7" s="1"/>
  <c r="U562" i="7" s="1"/>
  <c r="P563" i="7"/>
  <c r="R563" i="7" s="1"/>
  <c r="U563" i="7" s="1"/>
  <c r="P564" i="7"/>
  <c r="R564" i="7" s="1"/>
  <c r="U564" i="7" s="1"/>
  <c r="P9" i="7"/>
  <c r="R9" i="7" s="1"/>
  <c r="U9" i="7" s="1"/>
  <c r="L9" i="7"/>
  <c r="T555" i="7"/>
  <c r="T547" i="7"/>
  <c r="R547" i="7"/>
  <c r="T541" i="7"/>
  <c r="R541" i="7"/>
  <c r="T530" i="7"/>
  <c r="R530" i="7"/>
  <c r="T526" i="7"/>
  <c r="T518" i="7"/>
  <c r="T514" i="7"/>
  <c r="T513" i="7"/>
  <c r="T500" i="7"/>
  <c r="R500" i="7"/>
  <c r="T499" i="7"/>
  <c r="R499" i="7"/>
  <c r="T483" i="7"/>
  <c r="R483" i="7"/>
  <c r="T482" i="7"/>
  <c r="T481" i="7"/>
  <c r="R481" i="7"/>
  <c r="T465" i="7"/>
  <c r="R465" i="7"/>
  <c r="R462" i="7"/>
  <c r="T459" i="7"/>
  <c r="R457" i="7"/>
  <c r="T450" i="7"/>
  <c r="R450" i="7"/>
  <c r="R445" i="7"/>
  <c r="U445" i="7" s="1"/>
  <c r="T435" i="7"/>
  <c r="R435" i="7"/>
  <c r="T433" i="7"/>
  <c r="R433" i="7"/>
  <c r="T423" i="7"/>
  <c r="R417" i="7"/>
  <c r="T414" i="7"/>
  <c r="T413" i="7"/>
  <c r="R413" i="7"/>
  <c r="R409" i="7"/>
  <c r="U409" i="7" s="1"/>
  <c r="T403" i="7"/>
  <c r="U403" i="7" s="1"/>
  <c r="R401" i="7"/>
  <c r="T397" i="7"/>
  <c r="R397" i="7"/>
  <c r="R393" i="7"/>
  <c r="U393" i="7" s="1"/>
  <c r="R387" i="7"/>
  <c r="U387" i="7" s="1"/>
  <c r="R386" i="7"/>
  <c r="U386" i="7" s="1"/>
  <c r="T385" i="7"/>
  <c r="R385" i="7"/>
  <c r="T378" i="7"/>
  <c r="R378" i="7"/>
  <c r="T369" i="7"/>
  <c r="R369" i="7"/>
  <c r="T365" i="7"/>
  <c r="R365" i="7"/>
  <c r="R351" i="7"/>
  <c r="T349" i="7"/>
  <c r="R349" i="7"/>
  <c r="R339" i="7"/>
  <c r="U339" i="7" s="1"/>
  <c r="R337" i="7"/>
  <c r="U337" i="7" s="1"/>
  <c r="T321" i="7"/>
  <c r="R321" i="7"/>
  <c r="T318" i="7"/>
  <c r="R318" i="7"/>
  <c r="T313" i="7"/>
  <c r="R313" i="7"/>
  <c r="T307" i="7"/>
  <c r="T301" i="7"/>
  <c r="R301" i="7"/>
  <c r="T291" i="7"/>
  <c r="T285" i="7"/>
  <c r="R285" i="7"/>
  <c r="T282" i="7"/>
  <c r="U282" i="7" s="1"/>
  <c r="T278" i="7"/>
  <c r="R278" i="7"/>
  <c r="R269" i="7"/>
  <c r="U269" i="7" s="1"/>
  <c r="R268" i="7"/>
  <c r="R262" i="7"/>
  <c r="T258" i="7"/>
  <c r="T253" i="7"/>
  <c r="R253" i="7"/>
  <c r="T252" i="7"/>
  <c r="R252" i="7"/>
  <c r="T246" i="7"/>
  <c r="R246" i="7"/>
  <c r="T241" i="7"/>
  <c r="R241" i="7"/>
  <c r="U241" i="7" s="1"/>
  <c r="R238" i="7"/>
  <c r="U238" i="7" s="1"/>
  <c r="T236" i="7"/>
  <c r="T230" i="7"/>
  <c r="R230" i="7"/>
  <c r="T222" i="7"/>
  <c r="T221" i="7"/>
  <c r="R221" i="7"/>
  <c r="T220" i="7"/>
  <c r="R220" i="7"/>
  <c r="T218" i="7"/>
  <c r="R210" i="7"/>
  <c r="T209" i="7"/>
  <c r="R209" i="7"/>
  <c r="T206" i="7"/>
  <c r="T205" i="7"/>
  <c r="R205" i="7"/>
  <c r="U205" i="7" s="1"/>
  <c r="T204" i="7"/>
  <c r="R204" i="7"/>
  <c r="T198" i="7"/>
  <c r="R198" i="7"/>
  <c r="R193" i="7"/>
  <c r="T189" i="7"/>
  <c r="R189" i="7"/>
  <c r="T188" i="7"/>
  <c r="R182" i="7"/>
  <c r="R174" i="7"/>
  <c r="T173" i="7"/>
  <c r="R173" i="7"/>
  <c r="T172" i="7"/>
  <c r="R172" i="7"/>
  <c r="U172" i="7" s="1"/>
  <c r="T169" i="7"/>
  <c r="R162" i="7"/>
  <c r="T161" i="7"/>
  <c r="R158" i="7"/>
  <c r="T156" i="7"/>
  <c r="R156" i="7"/>
  <c r="T151" i="7"/>
  <c r="T150" i="7"/>
  <c r="R150" i="7"/>
  <c r="T149" i="7"/>
  <c r="T145" i="7"/>
  <c r="T134" i="7"/>
  <c r="R126" i="7"/>
  <c r="R124" i="7"/>
  <c r="U124" i="7" s="1"/>
  <c r="R118" i="7"/>
  <c r="T116" i="7"/>
  <c r="T113" i="7"/>
  <c r="R113" i="7"/>
  <c r="T110" i="7"/>
  <c r="T109" i="7"/>
  <c r="R109" i="7"/>
  <c r="T108" i="7"/>
  <c r="R108" i="7"/>
  <c r="T102" i="7"/>
  <c r="R102" i="7"/>
  <c r="T97" i="7"/>
  <c r="T87" i="7"/>
  <c r="T86" i="7"/>
  <c r="R86" i="7"/>
  <c r="T82" i="7"/>
  <c r="T78" i="7"/>
  <c r="T77" i="7"/>
  <c r="R77" i="7"/>
  <c r="T70" i="7"/>
  <c r="R70" i="7"/>
  <c r="U70" i="7" s="1"/>
  <c r="T65" i="7"/>
  <c r="R65" i="7"/>
  <c r="R62" i="7"/>
  <c r="T60" i="7"/>
  <c r="T59" i="7" s="1"/>
  <c r="R60" i="7"/>
  <c r="U60" i="7" s="1"/>
  <c r="U59" i="7" s="1"/>
  <c r="T44" i="7"/>
  <c r="R44" i="7"/>
  <c r="T38" i="7"/>
  <c r="R38" i="7"/>
  <c r="R37" i="7"/>
  <c r="U37" i="7" s="1"/>
  <c r="R31" i="7"/>
  <c r="T30" i="7"/>
  <c r="T29" i="7"/>
  <c r="R29" i="7"/>
  <c r="T28" i="7"/>
  <c r="R28" i="7"/>
  <c r="T22" i="7"/>
  <c r="R22" i="7"/>
  <c r="U22" i="7" s="1"/>
  <c r="T15" i="7"/>
  <c r="R15" i="7"/>
  <c r="T12" i="7"/>
  <c r="R12" i="7"/>
  <c r="T11" i="7"/>
  <c r="R11" i="7"/>
  <c r="R10" i="7"/>
  <c r="U10" i="7" s="1"/>
  <c r="L564" i="7"/>
  <c r="O564" i="7" s="1"/>
  <c r="L563" i="7"/>
  <c r="O563" i="7" s="1"/>
  <c r="L562" i="7"/>
  <c r="O562" i="7" s="1"/>
  <c r="L561" i="7"/>
  <c r="O561" i="7" s="1"/>
  <c r="N560" i="7"/>
  <c r="L560" i="7"/>
  <c r="N559" i="7"/>
  <c r="L559" i="7"/>
  <c r="N558" i="7"/>
  <c r="L558" i="7"/>
  <c r="L557" i="7"/>
  <c r="O557" i="7" s="1"/>
  <c r="N556" i="7"/>
  <c r="L556" i="7"/>
  <c r="N555" i="7"/>
  <c r="L555" i="7"/>
  <c r="N554" i="7"/>
  <c r="O554" i="7" s="1"/>
  <c r="L554" i="7"/>
  <c r="L553" i="7"/>
  <c r="O553" i="7" s="1"/>
  <c r="N552" i="7"/>
  <c r="L552" i="7"/>
  <c r="N551" i="7"/>
  <c r="L551" i="7"/>
  <c r="N547" i="7"/>
  <c r="L547" i="7"/>
  <c r="L546" i="7"/>
  <c r="O546" i="7" s="1"/>
  <c r="L545" i="7"/>
  <c r="O545" i="7" s="1"/>
  <c r="N544" i="7"/>
  <c r="L544" i="7"/>
  <c r="N542" i="7"/>
  <c r="L542" i="7"/>
  <c r="O542" i="7" s="1"/>
  <c r="N541" i="7"/>
  <c r="L541" i="7"/>
  <c r="N540" i="7"/>
  <c r="L540" i="7"/>
  <c r="O540" i="7" s="1"/>
  <c r="L538" i="7"/>
  <c r="O538" i="7" s="1"/>
  <c r="L537" i="7"/>
  <c r="O537" i="7" s="1"/>
  <c r="L536" i="7"/>
  <c r="O536" i="7" s="1"/>
  <c r="N533" i="7"/>
  <c r="L533" i="7"/>
  <c r="L532" i="7"/>
  <c r="O532" i="7" s="1"/>
  <c r="L531" i="7"/>
  <c r="O531" i="7" s="1"/>
  <c r="N530" i="7"/>
  <c r="L530" i="7"/>
  <c r="N528" i="7"/>
  <c r="L528" i="7"/>
  <c r="N527" i="7"/>
  <c r="L527" i="7"/>
  <c r="N526" i="7"/>
  <c r="L526" i="7"/>
  <c r="O524" i="7"/>
  <c r="L523" i="7"/>
  <c r="O523" i="7" s="1"/>
  <c r="L522" i="7"/>
  <c r="N519" i="7"/>
  <c r="L519" i="7"/>
  <c r="N518" i="7"/>
  <c r="L518" i="7"/>
  <c r="N517" i="7"/>
  <c r="L517" i="7"/>
  <c r="O517" i="7" s="1"/>
  <c r="N516" i="7"/>
  <c r="L516" i="7"/>
  <c r="N514" i="7"/>
  <c r="L514" i="7"/>
  <c r="O514" i="7" s="1"/>
  <c r="N513" i="7"/>
  <c r="L513" i="7"/>
  <c r="N512" i="7"/>
  <c r="L512" i="7"/>
  <c r="L510" i="7"/>
  <c r="O510" i="7" s="1"/>
  <c r="L509" i="7"/>
  <c r="O509" i="7" s="1"/>
  <c r="L508" i="7"/>
  <c r="N505" i="7"/>
  <c r="L505" i="7"/>
  <c r="L504" i="7"/>
  <c r="O504" i="7" s="1"/>
  <c r="L503" i="7"/>
  <c r="O503" i="7" s="1"/>
  <c r="N502" i="7"/>
  <c r="L502" i="7"/>
  <c r="N500" i="7"/>
  <c r="L500" i="7"/>
  <c r="N499" i="7"/>
  <c r="L499" i="7"/>
  <c r="N498" i="7"/>
  <c r="L498" i="7"/>
  <c r="L496" i="7"/>
  <c r="O496" i="7" s="1"/>
  <c r="L495" i="7"/>
  <c r="O495" i="7" s="1"/>
  <c r="L494" i="7"/>
  <c r="O494" i="7" s="1"/>
  <c r="L489" i="7"/>
  <c r="O489" i="7" s="1"/>
  <c r="N488" i="7"/>
  <c r="O488" i="7" s="1"/>
  <c r="N487" i="7"/>
  <c r="L487" i="7"/>
  <c r="N486" i="7"/>
  <c r="L486" i="7"/>
  <c r="N485" i="7"/>
  <c r="L485" i="7"/>
  <c r="N484" i="7"/>
  <c r="L484" i="7"/>
  <c r="N483" i="7"/>
  <c r="L483" i="7"/>
  <c r="N482" i="7"/>
  <c r="L482" i="7"/>
  <c r="N481" i="7"/>
  <c r="L481" i="7"/>
  <c r="N480" i="7"/>
  <c r="L480" i="7"/>
  <c r="N479" i="7"/>
  <c r="L479" i="7"/>
  <c r="L476" i="7"/>
  <c r="O476" i="7" s="1"/>
  <c r="N475" i="7"/>
  <c r="L475" i="7"/>
  <c r="N474" i="7"/>
  <c r="L474" i="7"/>
  <c r="L472" i="7"/>
  <c r="O472" i="7" s="1"/>
  <c r="N471" i="7"/>
  <c r="L471" i="7"/>
  <c r="N470" i="7"/>
  <c r="L470" i="7"/>
  <c r="N469" i="7"/>
  <c r="L469" i="7"/>
  <c r="L468" i="7" s="1"/>
  <c r="L467" i="7"/>
  <c r="O467" i="7" s="1"/>
  <c r="N466" i="7"/>
  <c r="O466" i="7" s="1"/>
  <c r="N465" i="7"/>
  <c r="L465" i="7"/>
  <c r="N464" i="7"/>
  <c r="L464" i="7"/>
  <c r="N463" i="7"/>
  <c r="L463" i="7"/>
  <c r="N462" i="7"/>
  <c r="L462" i="7"/>
  <c r="N461" i="7"/>
  <c r="L461" i="7"/>
  <c r="N460" i="7"/>
  <c r="L460" i="7"/>
  <c r="N459" i="7"/>
  <c r="L459" i="7"/>
  <c r="N458" i="7"/>
  <c r="L458" i="7"/>
  <c r="N457" i="7"/>
  <c r="L457" i="7"/>
  <c r="N456" i="7"/>
  <c r="L456" i="7"/>
  <c r="N455" i="7"/>
  <c r="L455" i="7"/>
  <c r="N454" i="7"/>
  <c r="L454" i="7"/>
  <c r="N453" i="7"/>
  <c r="O453" i="7" s="1"/>
  <c r="L453" i="7"/>
  <c r="N452" i="7"/>
  <c r="L452" i="7"/>
  <c r="N451" i="7"/>
  <c r="L451" i="7"/>
  <c r="N450" i="7"/>
  <c r="L450" i="7"/>
  <c r="L448" i="7"/>
  <c r="O448" i="7" s="1"/>
  <c r="N447" i="7"/>
  <c r="O447" i="7" s="1"/>
  <c r="L446" i="7"/>
  <c r="O446" i="7" s="1"/>
  <c r="L445" i="7"/>
  <c r="O445" i="7" s="1"/>
  <c r="N444" i="7"/>
  <c r="L444" i="7"/>
  <c r="L443" i="7"/>
  <c r="O443" i="7" s="1"/>
  <c r="N442" i="7"/>
  <c r="L442" i="7"/>
  <c r="N441" i="7"/>
  <c r="L441" i="7"/>
  <c r="N440" i="7"/>
  <c r="L440" i="7"/>
  <c r="N439" i="7"/>
  <c r="L439" i="7"/>
  <c r="N438" i="7"/>
  <c r="L438" i="7"/>
  <c r="N437" i="7"/>
  <c r="L437" i="7"/>
  <c r="N436" i="7"/>
  <c r="L436" i="7"/>
  <c r="N435" i="7"/>
  <c r="L435" i="7"/>
  <c r="N434" i="7"/>
  <c r="L434" i="7"/>
  <c r="N433" i="7"/>
  <c r="L433" i="7"/>
  <c r="N432" i="7"/>
  <c r="L432" i="7"/>
  <c r="N431" i="7"/>
  <c r="L431" i="7"/>
  <c r="N430" i="7"/>
  <c r="L430" i="7"/>
  <c r="N429" i="7"/>
  <c r="L429" i="7"/>
  <c r="N428" i="7"/>
  <c r="L428" i="7"/>
  <c r="N427" i="7"/>
  <c r="L427" i="7"/>
  <c r="N426" i="7"/>
  <c r="L426" i="7"/>
  <c r="N425" i="7"/>
  <c r="L425" i="7"/>
  <c r="N424" i="7"/>
  <c r="L424" i="7"/>
  <c r="N423" i="7"/>
  <c r="O423" i="7" s="1"/>
  <c r="L423" i="7"/>
  <c r="N422" i="7"/>
  <c r="L422" i="7"/>
  <c r="N421" i="7"/>
  <c r="L421" i="7"/>
  <c r="N420" i="7"/>
  <c r="L420" i="7"/>
  <c r="N419" i="7"/>
  <c r="L419" i="7"/>
  <c r="N418" i="7"/>
  <c r="L418" i="7"/>
  <c r="N417" i="7"/>
  <c r="L417" i="7"/>
  <c r="N416" i="7"/>
  <c r="L416" i="7"/>
  <c r="N415" i="7"/>
  <c r="L415" i="7"/>
  <c r="N414" i="7"/>
  <c r="L414" i="7"/>
  <c r="N413" i="7"/>
  <c r="L413" i="7"/>
  <c r="N412" i="7"/>
  <c r="L412" i="7"/>
  <c r="N411" i="7"/>
  <c r="L411" i="7"/>
  <c r="L409" i="7"/>
  <c r="O409" i="7" s="1"/>
  <c r="N408" i="7"/>
  <c r="L408" i="7"/>
  <c r="N407" i="7"/>
  <c r="L407" i="7"/>
  <c r="N406" i="7"/>
  <c r="L406" i="7"/>
  <c r="N405" i="7"/>
  <c r="L405" i="7"/>
  <c r="N404" i="7"/>
  <c r="L404" i="7"/>
  <c r="N403" i="7"/>
  <c r="L403" i="7"/>
  <c r="N402" i="7"/>
  <c r="L402" i="7"/>
  <c r="N401" i="7"/>
  <c r="L401" i="7"/>
  <c r="N400" i="7"/>
  <c r="O400" i="7" s="1"/>
  <c r="L400" i="7"/>
  <c r="N399" i="7"/>
  <c r="L399" i="7"/>
  <c r="N397" i="7"/>
  <c r="L397" i="7"/>
  <c r="L393" i="7"/>
  <c r="O393" i="7" s="1"/>
  <c r="L392" i="7"/>
  <c r="O392" i="7" s="1"/>
  <c r="L391" i="7"/>
  <c r="O391" i="7" s="1"/>
  <c r="L390" i="7"/>
  <c r="O390" i="7" s="1"/>
  <c r="L389" i="7"/>
  <c r="O389" i="7" s="1"/>
  <c r="L388" i="7"/>
  <c r="O388" i="7" s="1"/>
  <c r="L387" i="7"/>
  <c r="O387" i="7" s="1"/>
  <c r="L386" i="7"/>
  <c r="O386" i="7" s="1"/>
  <c r="N385" i="7"/>
  <c r="L385" i="7"/>
  <c r="N384" i="7"/>
  <c r="L384" i="7"/>
  <c r="L383" i="7"/>
  <c r="O383" i="7" s="1"/>
  <c r="L382" i="7"/>
  <c r="O382" i="7" s="1"/>
  <c r="N381" i="7"/>
  <c r="L381" i="7"/>
  <c r="N380" i="7"/>
  <c r="L380" i="7"/>
  <c r="N379" i="7"/>
  <c r="L379" i="7"/>
  <c r="N378" i="7"/>
  <c r="L378" i="7"/>
  <c r="N377" i="7"/>
  <c r="L377" i="7"/>
  <c r="N376" i="7"/>
  <c r="L376" i="7"/>
  <c r="N375" i="7"/>
  <c r="L375" i="7"/>
  <c r="N374" i="7"/>
  <c r="L374" i="7"/>
  <c r="N373" i="7"/>
  <c r="L373" i="7"/>
  <c r="N372" i="7"/>
  <c r="L372" i="7"/>
  <c r="N371" i="7"/>
  <c r="L371" i="7"/>
  <c r="N370" i="7"/>
  <c r="L370" i="7"/>
  <c r="N369" i="7"/>
  <c r="L369" i="7"/>
  <c r="N368" i="7"/>
  <c r="L368" i="7"/>
  <c r="L367" i="7"/>
  <c r="O367" i="7" s="1"/>
  <c r="L366" i="7"/>
  <c r="O366" i="7" s="1"/>
  <c r="N365" i="7"/>
  <c r="L365" i="7"/>
  <c r="N364" i="7"/>
  <c r="O364" i="7" s="1"/>
  <c r="N360" i="7"/>
  <c r="O360" i="7" s="1"/>
  <c r="L360" i="7"/>
  <c r="L358" i="7"/>
  <c r="O358" i="7" s="1"/>
  <c r="N357" i="7"/>
  <c r="O357" i="7" s="1"/>
  <c r="N356" i="7"/>
  <c r="L356" i="7"/>
  <c r="N355" i="7"/>
  <c r="L355" i="7"/>
  <c r="N354" i="7"/>
  <c r="L354" i="7"/>
  <c r="N353" i="7"/>
  <c r="L353" i="7"/>
  <c r="N352" i="7"/>
  <c r="L352" i="7"/>
  <c r="N351" i="7"/>
  <c r="L351" i="7"/>
  <c r="N350" i="7"/>
  <c r="L350" i="7"/>
  <c r="N349" i="7"/>
  <c r="L349" i="7"/>
  <c r="N348" i="7"/>
  <c r="L348" i="7"/>
  <c r="N347" i="7"/>
  <c r="L347" i="7"/>
  <c r="N346" i="7"/>
  <c r="L346" i="7"/>
  <c r="N345" i="7"/>
  <c r="L345" i="7"/>
  <c r="N344" i="7"/>
  <c r="L344" i="7"/>
  <c r="N343" i="7"/>
  <c r="L343" i="7"/>
  <c r="N341" i="7"/>
  <c r="L341" i="7"/>
  <c r="N340" i="7"/>
  <c r="L340" i="7"/>
  <c r="L339" i="7"/>
  <c r="N338" i="7"/>
  <c r="L338" i="7"/>
  <c r="L337" i="7"/>
  <c r="N335" i="7"/>
  <c r="L335" i="7"/>
  <c r="N334" i="7"/>
  <c r="L334" i="7"/>
  <c r="N332" i="7"/>
  <c r="L332" i="7"/>
  <c r="N331" i="7"/>
  <c r="L331" i="7"/>
  <c r="N330" i="7"/>
  <c r="L330" i="7"/>
  <c r="N328" i="7"/>
  <c r="L328" i="7"/>
  <c r="N327" i="7"/>
  <c r="L327" i="7"/>
  <c r="N326" i="7"/>
  <c r="L326" i="7"/>
  <c r="N325" i="7"/>
  <c r="L325" i="7"/>
  <c r="N324" i="7"/>
  <c r="L324" i="7"/>
  <c r="N323" i="7"/>
  <c r="L323" i="7"/>
  <c r="N321" i="7"/>
  <c r="L321" i="7"/>
  <c r="N320" i="7"/>
  <c r="L320" i="7"/>
  <c r="N319" i="7"/>
  <c r="L319" i="7"/>
  <c r="N318" i="7"/>
  <c r="L318" i="7"/>
  <c r="N317" i="7"/>
  <c r="L317" i="7"/>
  <c r="N316" i="7"/>
  <c r="L316" i="7"/>
  <c r="N315" i="7"/>
  <c r="L315" i="7"/>
  <c r="N314" i="7"/>
  <c r="L314" i="7"/>
  <c r="N313" i="7"/>
  <c r="L313" i="7"/>
  <c r="N312" i="7"/>
  <c r="L312" i="7"/>
  <c r="N309" i="7"/>
  <c r="L309" i="7"/>
  <c r="N308" i="7"/>
  <c r="L308" i="7"/>
  <c r="N307" i="7"/>
  <c r="L307" i="7"/>
  <c r="N306" i="7"/>
  <c r="L306" i="7"/>
  <c r="N304" i="7"/>
  <c r="L304" i="7"/>
  <c r="N303" i="7"/>
  <c r="L303" i="7"/>
  <c r="N301" i="7"/>
  <c r="L301" i="7"/>
  <c r="N300" i="7"/>
  <c r="L300" i="7"/>
  <c r="N299" i="7"/>
  <c r="L299" i="7"/>
  <c r="N298" i="7"/>
  <c r="L298" i="7"/>
  <c r="N296" i="7"/>
  <c r="L296" i="7"/>
  <c r="O296" i="7" s="1"/>
  <c r="N295" i="7"/>
  <c r="L295" i="7"/>
  <c r="N293" i="7"/>
  <c r="L293" i="7"/>
  <c r="N292" i="7"/>
  <c r="L292" i="7"/>
  <c r="N291" i="7"/>
  <c r="L291" i="7"/>
  <c r="N290" i="7"/>
  <c r="L290" i="7"/>
  <c r="N287" i="7"/>
  <c r="L287" i="7"/>
  <c r="L286" i="7" s="1"/>
  <c r="N285" i="7"/>
  <c r="L285" i="7"/>
  <c r="N284" i="7"/>
  <c r="L284" i="7"/>
  <c r="N283" i="7"/>
  <c r="L283" i="7"/>
  <c r="N282" i="7"/>
  <c r="L282" i="7"/>
  <c r="N281" i="7"/>
  <c r="L281" i="7"/>
  <c r="O281" i="7" s="1"/>
  <c r="N279" i="7"/>
  <c r="L279" i="7"/>
  <c r="N278" i="7"/>
  <c r="L278" i="7"/>
  <c r="N277" i="7"/>
  <c r="L277" i="7"/>
  <c r="N276" i="7"/>
  <c r="L276" i="7"/>
  <c r="N275" i="7"/>
  <c r="L275" i="7"/>
  <c r="N273" i="7"/>
  <c r="L273" i="7"/>
  <c r="N272" i="7"/>
  <c r="L272" i="7"/>
  <c r="L269" i="7"/>
  <c r="O269" i="7" s="1"/>
  <c r="N268" i="7"/>
  <c r="L268" i="7"/>
  <c r="N267" i="7"/>
  <c r="L267" i="7"/>
  <c r="N266" i="7"/>
  <c r="L266" i="7"/>
  <c r="N265" i="7"/>
  <c r="L265" i="7"/>
  <c r="N264" i="7"/>
  <c r="L264" i="7"/>
  <c r="N263" i="7"/>
  <c r="L263" i="7"/>
  <c r="N262" i="7"/>
  <c r="L262" i="7"/>
  <c r="N261" i="7"/>
  <c r="L261" i="7"/>
  <c r="N260" i="7"/>
  <c r="L260" i="7"/>
  <c r="N259" i="7"/>
  <c r="L259" i="7"/>
  <c r="N258" i="7"/>
  <c r="L258" i="7"/>
  <c r="N256" i="7"/>
  <c r="O256" i="7" s="1"/>
  <c r="L256" i="7"/>
  <c r="N255" i="7"/>
  <c r="L255" i="7"/>
  <c r="N254" i="7"/>
  <c r="L254" i="7"/>
  <c r="N253" i="7"/>
  <c r="L253" i="7"/>
  <c r="N252" i="7"/>
  <c r="L252" i="7"/>
  <c r="N251" i="7"/>
  <c r="L251" i="7"/>
  <c r="L249" i="7"/>
  <c r="N248" i="7"/>
  <c r="L248" i="7"/>
  <c r="N247" i="7"/>
  <c r="L247" i="7"/>
  <c r="N246" i="7"/>
  <c r="L246" i="7"/>
  <c r="N245" i="7"/>
  <c r="L245" i="7"/>
  <c r="N244" i="7"/>
  <c r="L244" i="7"/>
  <c r="N243" i="7"/>
  <c r="L243" i="7"/>
  <c r="N241" i="7"/>
  <c r="L241" i="7"/>
  <c r="N240" i="7"/>
  <c r="L240" i="7"/>
  <c r="O240" i="7" s="1"/>
  <c r="L238" i="7"/>
  <c r="O238" i="7" s="1"/>
  <c r="N236" i="7"/>
  <c r="L236" i="7"/>
  <c r="N235" i="7"/>
  <c r="L235" i="7"/>
  <c r="N234" i="7"/>
  <c r="L234" i="7"/>
  <c r="N233" i="7"/>
  <c r="L233" i="7"/>
  <c r="N232" i="7"/>
  <c r="L232" i="7"/>
  <c r="N231" i="7"/>
  <c r="L231" i="7"/>
  <c r="N230" i="7"/>
  <c r="L230" i="7"/>
  <c r="N229" i="7"/>
  <c r="L229" i="7"/>
  <c r="N228" i="7"/>
  <c r="L228" i="7"/>
  <c r="N227" i="7"/>
  <c r="O227" i="7" s="1"/>
  <c r="L227" i="7"/>
  <c r="N226" i="7"/>
  <c r="L226" i="7"/>
  <c r="N225" i="7"/>
  <c r="L225" i="7"/>
  <c r="N224" i="7"/>
  <c r="L224" i="7"/>
  <c r="N222" i="7"/>
  <c r="L222" i="7"/>
  <c r="N221" i="7"/>
  <c r="L221" i="7"/>
  <c r="N220" i="7"/>
  <c r="L220" i="7"/>
  <c r="N219" i="7"/>
  <c r="L219" i="7"/>
  <c r="N218" i="7"/>
  <c r="L218" i="7"/>
  <c r="N217" i="7"/>
  <c r="L217" i="7"/>
  <c r="N216" i="7"/>
  <c r="L216" i="7"/>
  <c r="O216" i="7" s="1"/>
  <c r="N215" i="7"/>
  <c r="L215" i="7"/>
  <c r="N214" i="7"/>
  <c r="L214" i="7"/>
  <c r="N213" i="7"/>
  <c r="L213" i="7"/>
  <c r="O213" i="7" s="1"/>
  <c r="N212" i="7"/>
  <c r="L212" i="7"/>
  <c r="N211" i="7"/>
  <c r="L211" i="7"/>
  <c r="N210" i="7"/>
  <c r="L210" i="7"/>
  <c r="N209" i="7"/>
  <c r="L209" i="7"/>
  <c r="N208" i="7"/>
  <c r="L208" i="7"/>
  <c r="N207" i="7"/>
  <c r="L207" i="7"/>
  <c r="N206" i="7"/>
  <c r="L206" i="7"/>
  <c r="N205" i="7"/>
  <c r="L205" i="7"/>
  <c r="N204" i="7"/>
  <c r="L204" i="7"/>
  <c r="N203" i="7"/>
  <c r="L203" i="7"/>
  <c r="N202" i="7"/>
  <c r="L202" i="7"/>
  <c r="N201" i="7"/>
  <c r="L201" i="7"/>
  <c r="N200" i="7"/>
  <c r="L200" i="7"/>
  <c r="O200" i="7" s="1"/>
  <c r="N199" i="7"/>
  <c r="L199" i="7"/>
  <c r="N198" i="7"/>
  <c r="L198" i="7"/>
  <c r="N197" i="7"/>
  <c r="L197" i="7"/>
  <c r="N196" i="7"/>
  <c r="L196" i="7"/>
  <c r="N195" i="7"/>
  <c r="L195" i="7"/>
  <c r="N194" i="7"/>
  <c r="L194" i="7"/>
  <c r="N193" i="7"/>
  <c r="L193" i="7"/>
  <c r="N192" i="7"/>
  <c r="L192" i="7"/>
  <c r="L191" i="7"/>
  <c r="O191" i="7" s="1"/>
  <c r="N190" i="7"/>
  <c r="L190" i="7"/>
  <c r="N189" i="7"/>
  <c r="L189" i="7"/>
  <c r="O189" i="7" s="1"/>
  <c r="N188" i="7"/>
  <c r="L188" i="7"/>
  <c r="O188" i="7" s="1"/>
  <c r="N187" i="7"/>
  <c r="L187" i="7"/>
  <c r="N186" i="7"/>
  <c r="L186" i="7"/>
  <c r="N185" i="7"/>
  <c r="L185" i="7"/>
  <c r="N184" i="7"/>
  <c r="L184" i="7"/>
  <c r="O184" i="7" s="1"/>
  <c r="L183" i="7"/>
  <c r="O183" i="7" s="1"/>
  <c r="N182" i="7"/>
  <c r="L182" i="7"/>
  <c r="L181" i="7"/>
  <c r="O181" i="7" s="1"/>
  <c r="N180" i="7"/>
  <c r="L180" i="7"/>
  <c r="L179" i="7"/>
  <c r="O179" i="7" s="1"/>
  <c r="N178" i="7"/>
  <c r="L178" i="7"/>
  <c r="L177" i="7"/>
  <c r="O177" i="7" s="1"/>
  <c r="L176" i="7"/>
  <c r="O176" i="7" s="1"/>
  <c r="L175" i="7"/>
  <c r="O175" i="7" s="1"/>
  <c r="N174" i="7"/>
  <c r="L174" i="7"/>
  <c r="N173" i="7"/>
  <c r="L173" i="7"/>
  <c r="O173" i="7" s="1"/>
  <c r="N172" i="7"/>
  <c r="L172" i="7"/>
  <c r="L171" i="7"/>
  <c r="O171" i="7" s="1"/>
  <c r="N170" i="7"/>
  <c r="L170" i="7"/>
  <c r="N169" i="7"/>
  <c r="L169" i="7"/>
  <c r="O169" i="7" s="1"/>
  <c r="N168" i="7"/>
  <c r="L168" i="7"/>
  <c r="L167" i="7"/>
  <c r="O167" i="7" s="1"/>
  <c r="L166" i="7"/>
  <c r="O166" i="7" s="1"/>
  <c r="N165" i="7"/>
  <c r="L165" i="7"/>
  <c r="L163" i="7"/>
  <c r="O163" i="7" s="1"/>
  <c r="N162" i="7"/>
  <c r="L162" i="7"/>
  <c r="O162" i="7" s="1"/>
  <c r="N161" i="7"/>
  <c r="L161" i="7"/>
  <c r="N160" i="7"/>
  <c r="L160" i="7"/>
  <c r="N159" i="7"/>
  <c r="L159" i="7"/>
  <c r="N158" i="7"/>
  <c r="L158" i="7"/>
  <c r="O158" i="7" s="1"/>
  <c r="N156" i="7"/>
  <c r="L156" i="7"/>
  <c r="N155" i="7"/>
  <c r="L155" i="7"/>
  <c r="N154" i="7"/>
  <c r="L154" i="7"/>
  <c r="N153" i="7"/>
  <c r="L153" i="7"/>
  <c r="O153" i="7" s="1"/>
  <c r="N152" i="7"/>
  <c r="L152" i="7"/>
  <c r="N151" i="7"/>
  <c r="L151" i="7"/>
  <c r="N150" i="7"/>
  <c r="L150" i="7"/>
  <c r="N149" i="7"/>
  <c r="L149" i="7"/>
  <c r="O149" i="7" s="1"/>
  <c r="N147" i="7"/>
  <c r="L147" i="7"/>
  <c r="N145" i="7"/>
  <c r="L145" i="7"/>
  <c r="N144" i="7"/>
  <c r="L144" i="7"/>
  <c r="O144" i="7" s="1"/>
  <c r="N143" i="7"/>
  <c r="L143" i="7"/>
  <c r="O143" i="7" s="1"/>
  <c r="N141" i="7"/>
  <c r="L141" i="7"/>
  <c r="N140" i="7"/>
  <c r="L140" i="7"/>
  <c r="N139" i="7"/>
  <c r="L139" i="7"/>
  <c r="N138" i="7"/>
  <c r="L138" i="7"/>
  <c r="N137" i="7"/>
  <c r="L137" i="7"/>
  <c r="N135" i="7"/>
  <c r="L135" i="7"/>
  <c r="N134" i="7"/>
  <c r="L134" i="7"/>
  <c r="N133" i="7"/>
  <c r="L133" i="7"/>
  <c r="N132" i="7"/>
  <c r="L132" i="7"/>
  <c r="N131" i="7"/>
  <c r="L131" i="7"/>
  <c r="N130" i="7"/>
  <c r="L130" i="7"/>
  <c r="N129" i="7"/>
  <c r="L129" i="7"/>
  <c r="N128" i="7"/>
  <c r="O128" i="7" s="1"/>
  <c r="L128" i="7"/>
  <c r="N127" i="7"/>
  <c r="L127" i="7"/>
  <c r="N126" i="7"/>
  <c r="L126" i="7"/>
  <c r="L124" i="7"/>
  <c r="O124" i="7" s="1"/>
  <c r="N123" i="7"/>
  <c r="O123" i="7" s="1"/>
  <c r="N122" i="7"/>
  <c r="L122" i="7"/>
  <c r="N121" i="7"/>
  <c r="L121" i="7"/>
  <c r="N120" i="7"/>
  <c r="L120" i="7"/>
  <c r="N119" i="7"/>
  <c r="L119" i="7"/>
  <c r="O119" i="7" s="1"/>
  <c r="N118" i="7"/>
  <c r="L118" i="7"/>
  <c r="N117" i="7"/>
  <c r="L117" i="7"/>
  <c r="N116" i="7"/>
  <c r="L116" i="7"/>
  <c r="N115" i="7"/>
  <c r="L115" i="7"/>
  <c r="O115" i="7" s="1"/>
  <c r="N114" i="7"/>
  <c r="L114" i="7"/>
  <c r="N113" i="7"/>
  <c r="L113" i="7"/>
  <c r="N112" i="7"/>
  <c r="L112" i="7"/>
  <c r="O112" i="7" s="1"/>
  <c r="N111" i="7"/>
  <c r="L111" i="7"/>
  <c r="N110" i="7"/>
  <c r="L110" i="7"/>
  <c r="N109" i="7"/>
  <c r="L109" i="7"/>
  <c r="N108" i="7"/>
  <c r="L108" i="7"/>
  <c r="N107" i="7"/>
  <c r="L107" i="7"/>
  <c r="N106" i="7"/>
  <c r="L106" i="7"/>
  <c r="N105" i="7"/>
  <c r="L105" i="7"/>
  <c r="N104" i="7"/>
  <c r="L104" i="7"/>
  <c r="O104" i="7" s="1"/>
  <c r="N103" i="7"/>
  <c r="L103" i="7"/>
  <c r="N102" i="7"/>
  <c r="L102" i="7"/>
  <c r="N101" i="7"/>
  <c r="L101" i="7"/>
  <c r="N100" i="7"/>
  <c r="L100" i="7"/>
  <c r="N99" i="7"/>
  <c r="L99" i="7"/>
  <c r="O99" i="7" s="1"/>
  <c r="N98" i="7"/>
  <c r="L98" i="7"/>
  <c r="N97" i="7"/>
  <c r="L97" i="7"/>
  <c r="O97" i="7" s="1"/>
  <c r="N96" i="7"/>
  <c r="L96" i="7"/>
  <c r="N95" i="7"/>
  <c r="L95" i="7"/>
  <c r="N94" i="7"/>
  <c r="L94" i="7"/>
  <c r="N93" i="7"/>
  <c r="L93" i="7"/>
  <c r="N92" i="7"/>
  <c r="L92" i="7"/>
  <c r="N91" i="7"/>
  <c r="L91" i="7"/>
  <c r="O91" i="7" s="1"/>
  <c r="N90" i="7"/>
  <c r="L90" i="7"/>
  <c r="N89" i="7"/>
  <c r="L89" i="7"/>
  <c r="O89" i="7" s="1"/>
  <c r="N88" i="7"/>
  <c r="L88" i="7"/>
  <c r="N87" i="7"/>
  <c r="L87" i="7"/>
  <c r="N86" i="7"/>
  <c r="L86" i="7"/>
  <c r="N85" i="7"/>
  <c r="L85" i="7"/>
  <c r="N84" i="7"/>
  <c r="L84" i="7"/>
  <c r="N83" i="7"/>
  <c r="L83" i="7"/>
  <c r="N82" i="7"/>
  <c r="L82" i="7"/>
  <c r="N81" i="7"/>
  <c r="L81" i="7"/>
  <c r="O81" i="7" s="1"/>
  <c r="N80" i="7"/>
  <c r="L80" i="7"/>
  <c r="O80" i="7" s="1"/>
  <c r="N79" i="7"/>
  <c r="L79" i="7"/>
  <c r="N78" i="7"/>
  <c r="L78" i="7"/>
  <c r="N77" i="7"/>
  <c r="L77" i="7"/>
  <c r="N76" i="7"/>
  <c r="L76" i="7"/>
  <c r="N75" i="7"/>
  <c r="L75" i="7"/>
  <c r="L74" i="7"/>
  <c r="O74" i="7" s="1"/>
  <c r="N72" i="7"/>
  <c r="L72" i="7"/>
  <c r="N71" i="7"/>
  <c r="L71" i="7"/>
  <c r="N70" i="7"/>
  <c r="L70" i="7"/>
  <c r="N69" i="7"/>
  <c r="L69" i="7"/>
  <c r="N67" i="7"/>
  <c r="L67" i="7"/>
  <c r="L66" i="7"/>
  <c r="O66" i="7" s="1"/>
  <c r="N65" i="7"/>
  <c r="L65" i="7"/>
  <c r="N63" i="7"/>
  <c r="L63" i="7"/>
  <c r="N62" i="7"/>
  <c r="L62" i="7"/>
  <c r="N60" i="7"/>
  <c r="N59" i="7" s="1"/>
  <c r="L60" i="7"/>
  <c r="L59" i="7" s="1"/>
  <c r="N58" i="7"/>
  <c r="L58" i="7"/>
  <c r="N57" i="7"/>
  <c r="L57" i="7"/>
  <c r="N56" i="7"/>
  <c r="L56" i="7"/>
  <c r="N55" i="7"/>
  <c r="L55" i="7"/>
  <c r="N53" i="7"/>
  <c r="N52" i="7" s="1"/>
  <c r="L53" i="7"/>
  <c r="L52" i="7" s="1"/>
  <c r="N51" i="7"/>
  <c r="L51" i="7"/>
  <c r="O51" i="7" s="1"/>
  <c r="N50" i="7"/>
  <c r="L50" i="7"/>
  <c r="N47" i="7"/>
  <c r="L47" i="7"/>
  <c r="N46" i="7"/>
  <c r="L46" i="7"/>
  <c r="O46" i="7" s="1"/>
  <c r="N45" i="7"/>
  <c r="L45" i="7"/>
  <c r="N44" i="7"/>
  <c r="L44" i="7"/>
  <c r="N43" i="7"/>
  <c r="L43" i="7"/>
  <c r="N42" i="7"/>
  <c r="L42" i="7"/>
  <c r="O42" i="7" s="1"/>
  <c r="N41" i="7"/>
  <c r="L41" i="7"/>
  <c r="O41" i="7" s="1"/>
  <c r="N40" i="7"/>
  <c r="L40" i="7"/>
  <c r="N39" i="7"/>
  <c r="L39" i="7"/>
  <c r="N38" i="7"/>
  <c r="L38" i="7"/>
  <c r="N37" i="7"/>
  <c r="L37" i="7"/>
  <c r="N36" i="7"/>
  <c r="L36" i="7"/>
  <c r="N35" i="7"/>
  <c r="L35" i="7"/>
  <c r="N34" i="7"/>
  <c r="L34" i="7"/>
  <c r="O34" i="7" s="1"/>
  <c r="N33" i="7"/>
  <c r="L33" i="7"/>
  <c r="N32" i="7"/>
  <c r="L32" i="7"/>
  <c r="N31" i="7"/>
  <c r="L31" i="7"/>
  <c r="N30" i="7"/>
  <c r="L30" i="7"/>
  <c r="O30" i="7" s="1"/>
  <c r="N29" i="7"/>
  <c r="L29" i="7"/>
  <c r="N28" i="7"/>
  <c r="L28" i="7"/>
  <c r="N27" i="7"/>
  <c r="L27" i="7"/>
  <c r="N26" i="7"/>
  <c r="L26" i="7"/>
  <c r="N24" i="7"/>
  <c r="L24" i="7"/>
  <c r="O24" i="7" s="1"/>
  <c r="N23" i="7"/>
  <c r="N22" i="7"/>
  <c r="L22" i="7"/>
  <c r="N21" i="7"/>
  <c r="L21" i="7"/>
  <c r="N20" i="7"/>
  <c r="L20" i="7"/>
  <c r="L19" i="7"/>
  <c r="O19" i="7" s="1"/>
  <c r="N18" i="7"/>
  <c r="L18" i="7"/>
  <c r="L17" i="7"/>
  <c r="O17" i="7" s="1"/>
  <c r="N15" i="7"/>
  <c r="L15" i="7"/>
  <c r="N14" i="7"/>
  <c r="L14" i="7"/>
  <c r="N12" i="7"/>
  <c r="L12" i="7"/>
  <c r="N11" i="7"/>
  <c r="L11" i="7"/>
  <c r="L10" i="7"/>
  <c r="O10" i="7" s="1"/>
  <c r="O9" i="7"/>
  <c r="U223" i="8" l="1"/>
  <c r="U320" i="8"/>
  <c r="U242" i="8"/>
  <c r="H560" i="8"/>
  <c r="H561" i="8" s="1"/>
  <c r="U73" i="8"/>
  <c r="U257" i="8"/>
  <c r="U296" i="8"/>
  <c r="U545" i="8"/>
  <c r="T48" i="8"/>
  <c r="I270" i="8"/>
  <c r="L560" i="8"/>
  <c r="L561" i="8" s="1"/>
  <c r="R543" i="8"/>
  <c r="R486" i="8" s="1"/>
  <c r="U357" i="8"/>
  <c r="U340" i="8"/>
  <c r="O543" i="8"/>
  <c r="O486" i="8" s="1"/>
  <c r="U142" i="8"/>
  <c r="F543" i="8"/>
  <c r="F486" i="8" s="1"/>
  <c r="F560" i="8" s="1"/>
  <c r="F561" i="8" s="1"/>
  <c r="U130" i="8"/>
  <c r="U125" i="8" s="1"/>
  <c r="T270" i="8"/>
  <c r="U444" i="8"/>
  <c r="O270" i="8"/>
  <c r="U543" i="8"/>
  <c r="U486" i="8" s="1"/>
  <c r="U405" i="8"/>
  <c r="U303" i="8"/>
  <c r="N560" i="8"/>
  <c r="N561" i="8" s="1"/>
  <c r="I543" i="8"/>
  <c r="I486" i="8" s="1"/>
  <c r="U308" i="8"/>
  <c r="U250" i="8"/>
  <c r="O49" i="8"/>
  <c r="O48" i="8" s="1"/>
  <c r="R270" i="8"/>
  <c r="U392" i="8"/>
  <c r="U164" i="8"/>
  <c r="U50" i="8"/>
  <c r="U49" i="8" s="1"/>
  <c r="U48" i="8" s="1"/>
  <c r="R49" i="8"/>
  <c r="R48" i="8" s="1"/>
  <c r="U236" i="7"/>
  <c r="O349" i="7"/>
  <c r="O438" i="7"/>
  <c r="O264" i="7"/>
  <c r="R76" i="7"/>
  <c r="N271" i="7"/>
  <c r="O350" i="7"/>
  <c r="O415" i="7"/>
  <c r="T106" i="7"/>
  <c r="R190" i="7"/>
  <c r="T299" i="7"/>
  <c r="O479" i="7"/>
  <c r="R14" i="7"/>
  <c r="R45" i="7"/>
  <c r="U45" i="7" s="1"/>
  <c r="R92" i="7"/>
  <c r="U92" i="7" s="1"/>
  <c r="T370" i="7"/>
  <c r="U370" i="7" s="1"/>
  <c r="T437" i="7"/>
  <c r="U437" i="7" s="1"/>
  <c r="R505" i="7"/>
  <c r="U505" i="7" s="1"/>
  <c r="T129" i="7"/>
  <c r="U129" i="7" s="1"/>
  <c r="R371" i="7"/>
  <c r="U371" i="7" s="1"/>
  <c r="R418" i="7"/>
  <c r="O38" i="7"/>
  <c r="O96" i="7"/>
  <c r="O253" i="7"/>
  <c r="O370" i="7"/>
  <c r="R46" i="7"/>
  <c r="R93" i="7"/>
  <c r="U93" i="7" s="1"/>
  <c r="R194" i="7"/>
  <c r="U194" i="7" s="1"/>
  <c r="T224" i="7"/>
  <c r="U224" i="7" s="1"/>
  <c r="T247" i="7"/>
  <c r="U247" i="7" s="1"/>
  <c r="T273" i="7"/>
  <c r="U273" i="7" s="1"/>
  <c r="T377" i="7"/>
  <c r="U377" i="7" s="1"/>
  <c r="T399" i="7"/>
  <c r="T419" i="7"/>
  <c r="R533" i="7"/>
  <c r="U258" i="7"/>
  <c r="O244" i="7"/>
  <c r="R18" i="7"/>
  <c r="U18" i="7" s="1"/>
  <c r="R225" i="7"/>
  <c r="U307" i="7"/>
  <c r="R80" i="7"/>
  <c r="U80" i="7" s="1"/>
  <c r="R140" i="7"/>
  <c r="U140" i="7" s="1"/>
  <c r="T212" i="7"/>
  <c r="U212" i="7" s="1"/>
  <c r="O232" i="7"/>
  <c r="O464" i="7"/>
  <c r="R21" i="7"/>
  <c r="T34" i="7"/>
  <c r="U34" i="7" s="1"/>
  <c r="T81" i="7"/>
  <c r="U81" i="7" s="1"/>
  <c r="R141" i="7"/>
  <c r="U141" i="7" s="1"/>
  <c r="R202" i="7"/>
  <c r="U202" i="7" s="1"/>
  <c r="T214" i="7"/>
  <c r="U214" i="7" s="1"/>
  <c r="R232" i="7"/>
  <c r="R284" i="7"/>
  <c r="U284" i="7" s="1"/>
  <c r="R317" i="7"/>
  <c r="U317" i="7" s="1"/>
  <c r="T353" i="7"/>
  <c r="U353" i="7" s="1"/>
  <c r="T381" i="7"/>
  <c r="T408" i="7"/>
  <c r="U408" i="7" s="1"/>
  <c r="T429" i="7"/>
  <c r="R461" i="7"/>
  <c r="T517" i="7"/>
  <c r="R542" i="7"/>
  <c r="O218" i="7"/>
  <c r="O384" i="7"/>
  <c r="R94" i="7"/>
  <c r="U94" i="7" s="1"/>
  <c r="R178" i="7"/>
  <c r="T425" i="7"/>
  <c r="U425" i="7" s="1"/>
  <c r="R199" i="7"/>
  <c r="U199" i="7" s="1"/>
  <c r="O226" i="7"/>
  <c r="O92" i="7"/>
  <c r="O208" i="7"/>
  <c r="O431" i="7"/>
  <c r="O516" i="7"/>
  <c r="T98" i="7"/>
  <c r="U98" i="7" s="1"/>
  <c r="R114" i="7"/>
  <c r="T355" i="7"/>
  <c r="R430" i="7"/>
  <c r="U430" i="7" s="1"/>
  <c r="R498" i="7"/>
  <c r="U498" i="7" s="1"/>
  <c r="R350" i="7"/>
  <c r="U350" i="7" s="1"/>
  <c r="R91" i="7"/>
  <c r="U91" i="7" s="1"/>
  <c r="U285" i="7"/>
  <c r="T324" i="7"/>
  <c r="U324" i="7" s="1"/>
  <c r="R75" i="7"/>
  <c r="R316" i="7"/>
  <c r="U316" i="7" s="1"/>
  <c r="R334" i="7"/>
  <c r="T420" i="7"/>
  <c r="U420" i="7" s="1"/>
  <c r="O170" i="7"/>
  <c r="O145" i="7"/>
  <c r="O151" i="7"/>
  <c r="O155" i="7"/>
  <c r="O186" i="7"/>
  <c r="L333" i="7"/>
  <c r="O499" i="7"/>
  <c r="U11" i="7"/>
  <c r="U82" i="7"/>
  <c r="U106" i="7"/>
  <c r="U162" i="7"/>
  <c r="U174" i="7"/>
  <c r="U499" i="7"/>
  <c r="O22" i="7"/>
  <c r="O72" i="7"/>
  <c r="O195" i="7"/>
  <c r="O203" i="7"/>
  <c r="O219" i="7"/>
  <c r="T283" i="7"/>
  <c r="O450" i="7"/>
  <c r="O458" i="7"/>
  <c r="O551" i="7"/>
  <c r="U86" i="7"/>
  <c r="T139" i="7"/>
  <c r="U139" i="7" s="1"/>
  <c r="U190" i="7"/>
  <c r="T356" i="7"/>
  <c r="U356" i="7" s="1"/>
  <c r="T372" i="7"/>
  <c r="U429" i="7"/>
  <c r="R438" i="7"/>
  <c r="U438" i="7" s="1"/>
  <c r="N49" i="7"/>
  <c r="R50" i="7"/>
  <c r="O544" i="7"/>
  <c r="O26" i="7"/>
  <c r="O229" i="7"/>
  <c r="O267" i="7"/>
  <c r="O337" i="7"/>
  <c r="L336" i="7"/>
  <c r="O377" i="7"/>
  <c r="O455" i="7"/>
  <c r="O463" i="7"/>
  <c r="R227" i="7"/>
  <c r="U227" i="7" s="1"/>
  <c r="R332" i="7"/>
  <c r="U332" i="7" s="1"/>
  <c r="U385" i="7"/>
  <c r="U401" i="7"/>
  <c r="R452" i="7"/>
  <c r="U452" i="7" s="1"/>
  <c r="O475" i="7"/>
  <c r="U365" i="7"/>
  <c r="U435" i="7"/>
  <c r="U225" i="7"/>
  <c r="U169" i="7"/>
  <c r="N68" i="7"/>
  <c r="U28" i="7"/>
  <c r="T275" i="7"/>
  <c r="U275" i="7" s="1"/>
  <c r="R404" i="7"/>
  <c r="U404" i="7" s="1"/>
  <c r="U457" i="7"/>
  <c r="N492" i="7"/>
  <c r="R35" i="7"/>
  <c r="R187" i="7"/>
  <c r="T211" i="7"/>
  <c r="U211" i="7" s="1"/>
  <c r="R259" i="7"/>
  <c r="U259" i="7" s="1"/>
  <c r="T380" i="7"/>
  <c r="U380" i="7" s="1"/>
  <c r="U530" i="7"/>
  <c r="O121" i="7"/>
  <c r="N534" i="7"/>
  <c r="T67" i="7"/>
  <c r="T64" i="7" s="1"/>
  <c r="R308" i="7"/>
  <c r="R460" i="7"/>
  <c r="U460" i="7" s="1"/>
  <c r="U222" i="7"/>
  <c r="U126" i="7"/>
  <c r="O414" i="7"/>
  <c r="O422" i="7"/>
  <c r="O430" i="7"/>
  <c r="O533" i="7"/>
  <c r="R59" i="7"/>
  <c r="T115" i="7"/>
  <c r="U115" i="7" s="1"/>
  <c r="R195" i="7"/>
  <c r="U195" i="7" s="1"/>
  <c r="R292" i="7"/>
  <c r="U547" i="7"/>
  <c r="U75" i="7"/>
  <c r="O18" i="7"/>
  <c r="O32" i="7"/>
  <c r="O36" i="7"/>
  <c r="O40" i="7"/>
  <c r="O44" i="7"/>
  <c r="O78" i="7"/>
  <c r="O86" i="7"/>
  <c r="O102" i="7"/>
  <c r="O110" i="7"/>
  <c r="O118" i="7"/>
  <c r="O262" i="7"/>
  <c r="O372" i="7"/>
  <c r="U12" i="7"/>
  <c r="U150" i="7"/>
  <c r="U198" i="7"/>
  <c r="U500" i="7"/>
  <c r="U555" i="7"/>
  <c r="U116" i="7"/>
  <c r="U252" i="7"/>
  <c r="O560" i="7"/>
  <c r="T558" i="7"/>
  <c r="U558" i="7" s="1"/>
  <c r="R130" i="7"/>
  <c r="T101" i="7"/>
  <c r="O341" i="7"/>
  <c r="R338" i="7"/>
  <c r="U338" i="7" s="1"/>
  <c r="T473" i="7"/>
  <c r="T411" i="7"/>
  <c r="R411" i="7"/>
  <c r="T53" i="7"/>
  <c r="T52" i="7" s="1"/>
  <c r="T185" i="7"/>
  <c r="U185" i="7" s="1"/>
  <c r="R325" i="7"/>
  <c r="U325" i="7" s="1"/>
  <c r="R373" i="7"/>
  <c r="U373" i="7" s="1"/>
  <c r="T486" i="7"/>
  <c r="U486" i="7" s="1"/>
  <c r="T554" i="7"/>
  <c r="U554" i="7" s="1"/>
  <c r="U299" i="7"/>
  <c r="U459" i="7"/>
  <c r="R427" i="7"/>
  <c r="T427" i="7"/>
  <c r="T379" i="7"/>
  <c r="R379" i="7"/>
  <c r="T331" i="7"/>
  <c r="R331" i="7"/>
  <c r="T315" i="7"/>
  <c r="T310" i="7" s="1"/>
  <c r="R315" i="7"/>
  <c r="T186" i="7"/>
  <c r="R186" i="7"/>
  <c r="T170" i="7"/>
  <c r="R170" i="7"/>
  <c r="U170" i="7" s="1"/>
  <c r="T138" i="7"/>
  <c r="R138" i="7"/>
  <c r="T58" i="7"/>
  <c r="T54" i="7" s="1"/>
  <c r="R58" i="7"/>
  <c r="U230" i="7"/>
  <c r="T277" i="7"/>
  <c r="U277" i="7" s="1"/>
  <c r="U349" i="7"/>
  <c r="T458" i="7"/>
  <c r="R458" i="7"/>
  <c r="T442" i="7"/>
  <c r="R442" i="7"/>
  <c r="R281" i="7"/>
  <c r="T281" i="7"/>
  <c r="T233" i="7"/>
  <c r="R233" i="7"/>
  <c r="T121" i="7"/>
  <c r="R121" i="7"/>
  <c r="T89" i="7"/>
  <c r="R89" i="7"/>
  <c r="T26" i="7"/>
  <c r="R26" i="7"/>
  <c r="U35" i="7"/>
  <c r="R57" i="7"/>
  <c r="T90" i="7"/>
  <c r="T105" i="7"/>
  <c r="U105" i="7" s="1"/>
  <c r="T122" i="7"/>
  <c r="U122" i="7" s="1"/>
  <c r="U187" i="7"/>
  <c r="T201" i="7"/>
  <c r="U201" i="7" s="1"/>
  <c r="T217" i="7"/>
  <c r="U217" i="7" s="1"/>
  <c r="T234" i="7"/>
  <c r="U278" i="7"/>
  <c r="R330" i="7"/>
  <c r="U419" i="7"/>
  <c r="R261" i="7"/>
  <c r="O21" i="7"/>
  <c r="O71" i="7"/>
  <c r="O130" i="7"/>
  <c r="O139" i="7"/>
  <c r="N239" i="7"/>
  <c r="O303" i="7"/>
  <c r="T41" i="7"/>
  <c r="U41" i="7" s="1"/>
  <c r="U221" i="7"/>
  <c r="R314" i="7"/>
  <c r="R426" i="7"/>
  <c r="U426" i="7" s="1"/>
  <c r="O230" i="7"/>
  <c r="O268" i="7"/>
  <c r="U313" i="7"/>
  <c r="T27" i="7"/>
  <c r="U27" i="7" s="1"/>
  <c r="R42" i="7"/>
  <c r="U42" i="7" s="1"/>
  <c r="T153" i="7"/>
  <c r="U153" i="7" s="1"/>
  <c r="R244" i="7"/>
  <c r="U244" i="7" s="1"/>
  <c r="R265" i="7"/>
  <c r="T406" i="7"/>
  <c r="R474" i="7"/>
  <c r="R502" i="7"/>
  <c r="U502" i="7" s="1"/>
  <c r="O330" i="7"/>
  <c r="N329" i="7"/>
  <c r="O373" i="7"/>
  <c r="T540" i="7"/>
  <c r="T534" i="7" s="1"/>
  <c r="R540" i="7"/>
  <c r="U540" i="7" s="1"/>
  <c r="T470" i="7"/>
  <c r="R470" i="7"/>
  <c r="T422" i="7"/>
  <c r="R422" i="7"/>
  <c r="R20" i="7"/>
  <c r="T20" i="7"/>
  <c r="O138" i="7"/>
  <c r="O301" i="7"/>
  <c r="O321" i="7"/>
  <c r="O351" i="7"/>
  <c r="T469" i="7"/>
  <c r="T468" i="7" s="1"/>
  <c r="R469" i="7"/>
  <c r="R405" i="7"/>
  <c r="T405" i="7"/>
  <c r="T394" i="7" s="1"/>
  <c r="T293" i="7"/>
  <c r="T289" i="7" s="1"/>
  <c r="R293" i="7"/>
  <c r="T260" i="7"/>
  <c r="R260" i="7"/>
  <c r="N250" i="7"/>
  <c r="U131" i="7"/>
  <c r="O334" i="7"/>
  <c r="O345" i="7"/>
  <c r="O434" i="7"/>
  <c r="O483" i="7"/>
  <c r="T132" i="7"/>
  <c r="U132" i="7" s="1"/>
  <c r="R154" i="7"/>
  <c r="U154" i="7" s="1"/>
  <c r="T428" i="7"/>
  <c r="U428" i="7" s="1"/>
  <c r="O381" i="7"/>
  <c r="O406" i="7"/>
  <c r="O459" i="7"/>
  <c r="R556" i="7"/>
  <c r="T556" i="7"/>
  <c r="T454" i="7"/>
  <c r="R454" i="7"/>
  <c r="R374" i="7"/>
  <c r="T374" i="7"/>
  <c r="T326" i="7"/>
  <c r="U326" i="7" s="1"/>
  <c r="R326" i="7"/>
  <c r="T229" i="7"/>
  <c r="U229" i="7" s="1"/>
  <c r="R229" i="7"/>
  <c r="T213" i="7"/>
  <c r="R213" i="7"/>
  <c r="U213" i="7" s="1"/>
  <c r="T165" i="7"/>
  <c r="R165" i="7"/>
  <c r="U149" i="7"/>
  <c r="O129" i="7"/>
  <c r="O331" i="7"/>
  <c r="U283" i="7"/>
  <c r="T485" i="7"/>
  <c r="R485" i="7"/>
  <c r="U485" i="7" s="1"/>
  <c r="T421" i="7"/>
  <c r="R421" i="7"/>
  <c r="T309" i="7"/>
  <c r="R309" i="7"/>
  <c r="T276" i="7"/>
  <c r="U276" i="7" s="1"/>
  <c r="R276" i="7"/>
  <c r="T196" i="7"/>
  <c r="R196" i="7"/>
  <c r="T36" i="7"/>
  <c r="R36" i="7"/>
  <c r="T484" i="7"/>
  <c r="R484" i="7"/>
  <c r="U308" i="7"/>
  <c r="O152" i="7"/>
  <c r="O161" i="7"/>
  <c r="O172" i="7"/>
  <c r="L305" i="7"/>
  <c r="O368" i="7"/>
  <c r="O376" i="7"/>
  <c r="O454" i="7"/>
  <c r="N473" i="7"/>
  <c r="U113" i="7"/>
  <c r="U193" i="7"/>
  <c r="U209" i="7"/>
  <c r="R245" i="7"/>
  <c r="U245" i="7" s="1"/>
  <c r="R266" i="7"/>
  <c r="R475" i="7"/>
  <c r="T133" i="7"/>
  <c r="R133" i="7"/>
  <c r="R69" i="7"/>
  <c r="U69" i="7" s="1"/>
  <c r="R341" i="7"/>
  <c r="U206" i="7"/>
  <c r="U110" i="7"/>
  <c r="T117" i="7"/>
  <c r="R117" i="7"/>
  <c r="U117" i="7" s="1"/>
  <c r="O254" i="7"/>
  <c r="O263" i="7"/>
  <c r="R84" i="7"/>
  <c r="U84" i="7" s="1"/>
  <c r="R137" i="7"/>
  <c r="U137" i="7" s="1"/>
  <c r="R180" i="7"/>
  <c r="U180" i="7" s="1"/>
  <c r="U292" i="7"/>
  <c r="U318" i="7"/>
  <c r="R346" i="7"/>
  <c r="U346" i="7" s="1"/>
  <c r="R453" i="7"/>
  <c r="U453" i="7" s="1"/>
  <c r="U334" i="7"/>
  <c r="O14" i="7"/>
  <c r="N61" i="7"/>
  <c r="T100" i="7"/>
  <c r="U100" i="7" s="1"/>
  <c r="R197" i="7"/>
  <c r="T298" i="7"/>
  <c r="R85" i="7"/>
  <c r="U85" i="7" s="1"/>
  <c r="R228" i="7"/>
  <c r="U228" i="7" s="1"/>
  <c r="R347" i="7"/>
  <c r="U347" i="7" s="1"/>
  <c r="R512" i="7"/>
  <c r="T512" i="7"/>
  <c r="T444" i="7"/>
  <c r="U444" i="7" s="1"/>
  <c r="R444" i="7"/>
  <c r="T412" i="7"/>
  <c r="R412" i="7"/>
  <c r="T348" i="7"/>
  <c r="R348" i="7"/>
  <c r="T300" i="7"/>
  <c r="R300" i="7"/>
  <c r="T267" i="7"/>
  <c r="R267" i="7"/>
  <c r="T251" i="7"/>
  <c r="T250" i="7" s="1"/>
  <c r="R251" i="7"/>
  <c r="R235" i="7"/>
  <c r="T235" i="7"/>
  <c r="U235" i="7" s="1"/>
  <c r="T219" i="7"/>
  <c r="R219" i="7"/>
  <c r="T203" i="7"/>
  <c r="R203" i="7"/>
  <c r="U203" i="7" s="1"/>
  <c r="T155" i="7"/>
  <c r="R155" i="7"/>
  <c r="T107" i="7"/>
  <c r="R107" i="7"/>
  <c r="U107" i="7" s="1"/>
  <c r="T43" i="7"/>
  <c r="R43" i="7"/>
  <c r="U178" i="7"/>
  <c r="R436" i="7"/>
  <c r="O231" i="7"/>
  <c r="L271" i="7"/>
  <c r="O365" i="7"/>
  <c r="O452" i="7"/>
  <c r="N468" i="7"/>
  <c r="R33" i="7"/>
  <c r="R83" i="7"/>
  <c r="T152" i="7"/>
  <c r="U152" i="7" s="1"/>
  <c r="R243" i="7"/>
  <c r="U243" i="7" s="1"/>
  <c r="R254" i="7"/>
  <c r="U254" i="7" s="1"/>
  <c r="R323" i="7"/>
  <c r="R451" i="7"/>
  <c r="U451" i="7" s="1"/>
  <c r="T516" i="7"/>
  <c r="U516" i="7" s="1"/>
  <c r="U151" i="7"/>
  <c r="U210" i="7"/>
  <c r="U253" i="7"/>
  <c r="U450" i="7"/>
  <c r="O261" i="7"/>
  <c r="O50" i="7"/>
  <c r="O49" i="7" s="1"/>
  <c r="L61" i="7"/>
  <c r="O90" i="7"/>
  <c r="O106" i="7"/>
  <c r="O114" i="7"/>
  <c r="O131" i="7"/>
  <c r="O140" i="7"/>
  <c r="O199" i="7"/>
  <c r="O207" i="7"/>
  <c r="O215" i="7"/>
  <c r="O243" i="7"/>
  <c r="O282" i="7"/>
  <c r="O293" i="7"/>
  <c r="O315" i="7"/>
  <c r="O324" i="7"/>
  <c r="O344" i="7"/>
  <c r="O352" i="7"/>
  <c r="O433" i="7"/>
  <c r="O461" i="7"/>
  <c r="O482" i="7"/>
  <c r="U220" i="7"/>
  <c r="R335" i="7"/>
  <c r="U461" i="7"/>
  <c r="O15" i="7"/>
  <c r="L64" i="7"/>
  <c r="O76" i="7"/>
  <c r="O84" i="7"/>
  <c r="O100" i="7"/>
  <c r="O108" i="7"/>
  <c r="O116" i="7"/>
  <c r="O133" i="7"/>
  <c r="O209" i="7"/>
  <c r="O326" i="7"/>
  <c r="O335" i="7"/>
  <c r="O346" i="7"/>
  <c r="O419" i="7"/>
  <c r="O427" i="7"/>
  <c r="O435" i="7"/>
  <c r="O484" i="7"/>
  <c r="O500" i="7"/>
  <c r="O528" i="7"/>
  <c r="O556" i="7"/>
  <c r="R131" i="7"/>
  <c r="U182" i="7"/>
  <c r="R441" i="7"/>
  <c r="U441" i="7" s="1"/>
  <c r="U46" i="7"/>
  <c r="R340" i="7"/>
  <c r="O55" i="7"/>
  <c r="O77" i="7"/>
  <c r="O85" i="7"/>
  <c r="O93" i="7"/>
  <c r="O101" i="7"/>
  <c r="O117" i="7"/>
  <c r="O126" i="7"/>
  <c r="O194" i="7"/>
  <c r="N274" i="7"/>
  <c r="O285" i="7"/>
  <c r="O298" i="7"/>
  <c r="O308" i="7"/>
  <c r="O347" i="7"/>
  <c r="O355" i="7"/>
  <c r="O502" i="7"/>
  <c r="U108" i="7"/>
  <c r="U156" i="7"/>
  <c r="U204" i="7"/>
  <c r="U301" i="7"/>
  <c r="R432" i="7"/>
  <c r="U432" i="7" s="1"/>
  <c r="O135" i="7"/>
  <c r="O247" i="7"/>
  <c r="O277" i="7"/>
  <c r="O287" i="7"/>
  <c r="O286" i="7" s="1"/>
  <c r="O309" i="7"/>
  <c r="O319" i="7"/>
  <c r="O356" i="7"/>
  <c r="O413" i="7"/>
  <c r="O437" i="7"/>
  <c r="O558" i="7"/>
  <c r="T49" i="7"/>
  <c r="R99" i="7"/>
  <c r="U99" i="7" s="1"/>
  <c r="R147" i="7"/>
  <c r="U147" i="7" s="1"/>
  <c r="R290" i="7"/>
  <c r="U290" i="7" s="1"/>
  <c r="R304" i="7"/>
  <c r="U304" i="7" s="1"/>
  <c r="R354" i="7"/>
  <c r="U354" i="7" s="1"/>
  <c r="R402" i="7"/>
  <c r="U402" i="7" s="1"/>
  <c r="U351" i="7"/>
  <c r="O29" i="7"/>
  <c r="O45" i="7"/>
  <c r="O69" i="7"/>
  <c r="O156" i="7"/>
  <c r="O236" i="7"/>
  <c r="O266" i="7"/>
  <c r="L310" i="7"/>
  <c r="O379" i="7"/>
  <c r="O465" i="7"/>
  <c r="O559" i="7"/>
  <c r="U15" i="7"/>
  <c r="R51" i="7"/>
  <c r="U51" i="7" s="1"/>
  <c r="R79" i="7"/>
  <c r="U79" i="7" s="1"/>
  <c r="T216" i="7"/>
  <c r="R226" i="7"/>
  <c r="U226" i="7" s="1"/>
  <c r="R306" i="7"/>
  <c r="U306" i="7" s="1"/>
  <c r="R345" i="7"/>
  <c r="U345" i="7" s="1"/>
  <c r="T424" i="7"/>
  <c r="U424" i="7" s="1"/>
  <c r="R434" i="7"/>
  <c r="U434" i="7" s="1"/>
  <c r="O57" i="7"/>
  <c r="O87" i="7"/>
  <c r="O95" i="7"/>
  <c r="O111" i="7"/>
  <c r="O178" i="7"/>
  <c r="O204" i="7"/>
  <c r="O212" i="7"/>
  <c r="O220" i="7"/>
  <c r="U513" i="7"/>
  <c r="T286" i="7"/>
  <c r="T333" i="7"/>
  <c r="O31" i="7"/>
  <c r="O35" i="7"/>
  <c r="O47" i="7"/>
  <c r="O58" i="7"/>
  <c r="O63" i="7"/>
  <c r="O75" i="7"/>
  <c r="O122" i="7"/>
  <c r="O182" i="7"/>
  <c r="O190" i="7"/>
  <c r="O214" i="7"/>
  <c r="O222" i="7"/>
  <c r="O328" i="7"/>
  <c r="O378" i="7"/>
  <c r="O439" i="7"/>
  <c r="L478" i="7"/>
  <c r="O527" i="7"/>
  <c r="O547" i="7"/>
  <c r="U21" i="7"/>
  <c r="T39" i="7"/>
  <c r="U39" i="7" s="1"/>
  <c r="U50" i="7"/>
  <c r="U62" i="7"/>
  <c r="U97" i="7"/>
  <c r="U101" i="7"/>
  <c r="U114" i="7"/>
  <c r="U118" i="7"/>
  <c r="U145" i="7"/>
  <c r="U161" i="7"/>
  <c r="U173" i="7"/>
  <c r="T207" i="7"/>
  <c r="U207" i="7" s="1"/>
  <c r="T263" i="7"/>
  <c r="U263" i="7" s="1"/>
  <c r="T303" i="7"/>
  <c r="U303" i="7" s="1"/>
  <c r="T375" i="7"/>
  <c r="U375" i="7" s="1"/>
  <c r="T431" i="7"/>
  <c r="U431" i="7" s="1"/>
  <c r="T439" i="7"/>
  <c r="U439" i="7" s="1"/>
  <c r="U526" i="7"/>
  <c r="U533" i="7"/>
  <c r="T551" i="7"/>
  <c r="U551" i="7" s="1"/>
  <c r="T239" i="7"/>
  <c r="U232" i="7"/>
  <c r="U216" i="7"/>
  <c r="T68" i="7"/>
  <c r="O132" i="7"/>
  <c r="O137" i="7"/>
  <c r="O141" i="7"/>
  <c r="N142" i="7"/>
  <c r="O235" i="7"/>
  <c r="O255" i="7"/>
  <c r="O260" i="7"/>
  <c r="O273" i="7"/>
  <c r="O278" i="7"/>
  <c r="O295" i="7"/>
  <c r="O300" i="7"/>
  <c r="O316" i="7"/>
  <c r="O320" i="7"/>
  <c r="O325" i="7"/>
  <c r="O403" i="7"/>
  <c r="O407" i="7"/>
  <c r="O416" i="7"/>
  <c r="O420" i="7"/>
  <c r="O424" i="7"/>
  <c r="O428" i="7"/>
  <c r="O440" i="7"/>
  <c r="O469" i="7"/>
  <c r="O474" i="7"/>
  <c r="O473" i="7" s="1"/>
  <c r="R63" i="7"/>
  <c r="U63" i="7" s="1"/>
  <c r="R119" i="7"/>
  <c r="U119" i="7" s="1"/>
  <c r="R135" i="7"/>
  <c r="U135" i="7" s="1"/>
  <c r="R231" i="7"/>
  <c r="U231" i="7" s="1"/>
  <c r="U260" i="7"/>
  <c r="R287" i="7"/>
  <c r="R286" i="7" s="1"/>
  <c r="U321" i="7"/>
  <c r="T336" i="7"/>
  <c r="U372" i="7"/>
  <c r="R415" i="7"/>
  <c r="U415" i="7" s="1"/>
  <c r="U436" i="7"/>
  <c r="U462" i="7"/>
  <c r="U474" i="7"/>
  <c r="R527" i="7"/>
  <c r="U527" i="7" s="1"/>
  <c r="U31" i="7"/>
  <c r="O252" i="7"/>
  <c r="R111" i="7"/>
  <c r="U111" i="7" s="1"/>
  <c r="R255" i="7"/>
  <c r="U255" i="7" s="1"/>
  <c r="R327" i="7"/>
  <c r="U327" i="7" s="1"/>
  <c r="R343" i="7"/>
  <c r="R463" i="7"/>
  <c r="U463" i="7" s="1"/>
  <c r="R519" i="7"/>
  <c r="U519" i="7" s="1"/>
  <c r="N280" i="7"/>
  <c r="O425" i="7"/>
  <c r="O530" i="7"/>
  <c r="R103" i="7"/>
  <c r="U103" i="7" s="1"/>
  <c r="R127" i="7"/>
  <c r="U127" i="7" s="1"/>
  <c r="U261" i="7"/>
  <c r="R279" i="7"/>
  <c r="U279" i="7" s="1"/>
  <c r="R295" i="7"/>
  <c r="U295" i="7" s="1"/>
  <c r="U323" i="7"/>
  <c r="U378" i="7"/>
  <c r="R487" i="7"/>
  <c r="U487" i="7" s="1"/>
  <c r="T492" i="7"/>
  <c r="R559" i="7"/>
  <c r="U559" i="7" s="1"/>
  <c r="O159" i="7"/>
  <c r="O180" i="7"/>
  <c r="O185" i="7"/>
  <c r="O193" i="7"/>
  <c r="O197" i="7"/>
  <c r="O201" i="7"/>
  <c r="O205" i="7"/>
  <c r="N506" i="7"/>
  <c r="R47" i="7"/>
  <c r="U47" i="7" s="1"/>
  <c r="U158" i="7"/>
  <c r="R455" i="7"/>
  <c r="U455" i="7" s="1"/>
  <c r="U483" i="7"/>
  <c r="T61" i="7"/>
  <c r="U423" i="7"/>
  <c r="O233" i="7"/>
  <c r="O248" i="7"/>
  <c r="O314" i="7"/>
  <c r="L342" i="7"/>
  <c r="O405" i="7"/>
  <c r="O418" i="7"/>
  <c r="R55" i="7"/>
  <c r="U55" i="7" s="1"/>
  <c r="R71" i="7"/>
  <c r="U71" i="7" s="1"/>
  <c r="R95" i="7"/>
  <c r="U95" i="7" s="1"/>
  <c r="R143" i="7"/>
  <c r="U143" i="7" s="1"/>
  <c r="R159" i="7"/>
  <c r="U159" i="7" s="1"/>
  <c r="R215" i="7"/>
  <c r="U215" i="7" s="1"/>
  <c r="R305" i="7"/>
  <c r="R319" i="7"/>
  <c r="U319" i="7" s="1"/>
  <c r="R407" i="7"/>
  <c r="U407" i="7" s="1"/>
  <c r="U465" i="7"/>
  <c r="R471" i="7"/>
  <c r="U471" i="7" s="1"/>
  <c r="R479" i="7"/>
  <c r="U479" i="7" s="1"/>
  <c r="U399" i="7"/>
  <c r="O62" i="7"/>
  <c r="N164" i="7"/>
  <c r="L329" i="7"/>
  <c r="O487" i="7"/>
  <c r="U517" i="7"/>
  <c r="U541" i="7"/>
  <c r="N125" i="7"/>
  <c r="O11" i="7"/>
  <c r="T322" i="7"/>
  <c r="R88" i="7"/>
  <c r="U88" i="7" s="1"/>
  <c r="U134" i="7"/>
  <c r="R168" i="7"/>
  <c r="U168" i="7" s="1"/>
  <c r="U266" i="7"/>
  <c r="R272" i="7"/>
  <c r="R271" i="7" s="1"/>
  <c r="U341" i="7"/>
  <c r="U413" i="7"/>
  <c r="R440" i="7"/>
  <c r="U440" i="7" s="1"/>
  <c r="U475" i="7"/>
  <c r="U473" i="7" s="1"/>
  <c r="U481" i="7"/>
  <c r="R544" i="7"/>
  <c r="U544" i="7" s="1"/>
  <c r="U77" i="7"/>
  <c r="R96" i="7"/>
  <c r="U96" i="7" s="1"/>
  <c r="R144" i="7"/>
  <c r="U144" i="7" s="1"/>
  <c r="U291" i="7"/>
  <c r="R296" i="7"/>
  <c r="U296" i="7" s="1"/>
  <c r="T305" i="7"/>
  <c r="R72" i="7"/>
  <c r="U72" i="7" s="1"/>
  <c r="R104" i="7"/>
  <c r="U104" i="7" s="1"/>
  <c r="R312" i="7"/>
  <c r="U312" i="7" s="1"/>
  <c r="R360" i="7"/>
  <c r="U360" i="7" s="1"/>
  <c r="R368" i="7"/>
  <c r="U368" i="7" s="1"/>
  <c r="R384" i="7"/>
  <c r="U384" i="7" s="1"/>
  <c r="U418" i="7"/>
  <c r="T520" i="7"/>
  <c r="R552" i="7"/>
  <c r="U552" i="7" s="1"/>
  <c r="R560" i="7"/>
  <c r="U560" i="7" s="1"/>
  <c r="R112" i="7"/>
  <c r="U112" i="7" s="1"/>
  <c r="R128" i="7"/>
  <c r="R184" i="7"/>
  <c r="U184" i="7" s="1"/>
  <c r="R192" i="7"/>
  <c r="U192" i="7" s="1"/>
  <c r="R256" i="7"/>
  <c r="U256" i="7" s="1"/>
  <c r="R264" i="7"/>
  <c r="U264" i="7" s="1"/>
  <c r="R320" i="7"/>
  <c r="U320" i="7" s="1"/>
  <c r="R328" i="7"/>
  <c r="U328" i="7" s="1"/>
  <c r="R344" i="7"/>
  <c r="U344" i="7" s="1"/>
  <c r="U406" i="7"/>
  <c r="R456" i="7"/>
  <c r="U456" i="7" s="1"/>
  <c r="R32" i="7"/>
  <c r="U32" i="7" s="1"/>
  <c r="R56" i="7"/>
  <c r="U56" i="7" s="1"/>
  <c r="R120" i="7"/>
  <c r="U120" i="7" s="1"/>
  <c r="R200" i="7"/>
  <c r="U200" i="7" s="1"/>
  <c r="R248" i="7"/>
  <c r="U248" i="7" s="1"/>
  <c r="R376" i="7"/>
  <c r="U376" i="7" s="1"/>
  <c r="R464" i="7"/>
  <c r="R40" i="7"/>
  <c r="U40" i="7" s="1"/>
  <c r="R52" i="7"/>
  <c r="U109" i="7"/>
  <c r="R160" i="7"/>
  <c r="U160" i="7" s="1"/>
  <c r="R208" i="7"/>
  <c r="U208" i="7" s="1"/>
  <c r="R240" i="7"/>
  <c r="U268" i="7"/>
  <c r="U298" i="7"/>
  <c r="R352" i="7"/>
  <c r="U352" i="7" s="1"/>
  <c r="U369" i="7"/>
  <c r="R400" i="7"/>
  <c r="U400" i="7" s="1"/>
  <c r="R416" i="7"/>
  <c r="R480" i="7"/>
  <c r="U480" i="7" s="1"/>
  <c r="R528" i="7"/>
  <c r="U528" i="7" s="1"/>
  <c r="U14" i="7"/>
  <c r="U29" i="7"/>
  <c r="U33" i="7"/>
  <c r="U44" i="7"/>
  <c r="U83" i="7"/>
  <c r="U87" i="7"/>
  <c r="U102" i="7"/>
  <c r="U189" i="7"/>
  <c r="U197" i="7"/>
  <c r="U542" i="7"/>
  <c r="N7" i="7"/>
  <c r="N73" i="7"/>
  <c r="N257" i="7"/>
  <c r="L274" i="7"/>
  <c r="L449" i="7"/>
  <c r="O210" i="7"/>
  <c r="O234" i="7"/>
  <c r="L242" i="7"/>
  <c r="O265" i="7"/>
  <c r="O275" i="7"/>
  <c r="O279" i="7"/>
  <c r="O283" i="7"/>
  <c r="N297" i="7"/>
  <c r="O304" i="7"/>
  <c r="O318" i="7"/>
  <c r="O323" i="7"/>
  <c r="O327" i="7"/>
  <c r="O340" i="7"/>
  <c r="O348" i="7"/>
  <c r="O369" i="7"/>
  <c r="O380" i="7"/>
  <c r="L394" i="7"/>
  <c r="O404" i="7"/>
  <c r="O408" i="7"/>
  <c r="N410" i="7"/>
  <c r="O421" i="7"/>
  <c r="O432" i="7"/>
  <c r="O436" i="7"/>
  <c r="O444" i="7"/>
  <c r="O451" i="7"/>
  <c r="O462" i="7"/>
  <c r="O471" i="7"/>
  <c r="O486" i="7"/>
  <c r="L520" i="7"/>
  <c r="N64" i="7"/>
  <c r="O20" i="7"/>
  <c r="O33" i="7"/>
  <c r="O37" i="7"/>
  <c r="L49" i="7"/>
  <c r="O53" i="7"/>
  <c r="O52" i="7" s="1"/>
  <c r="N54" i="7"/>
  <c r="O67" i="7"/>
  <c r="O88" i="7"/>
  <c r="O103" i="7"/>
  <c r="O107" i="7"/>
  <c r="O147" i="7"/>
  <c r="O160" i="7"/>
  <c r="O165" i="7"/>
  <c r="O174" i="7"/>
  <c r="O192" i="7"/>
  <c r="O196" i="7"/>
  <c r="O211" i="7"/>
  <c r="O241" i="7"/>
  <c r="O245" i="7"/>
  <c r="O258" i="7"/>
  <c r="L280" i="7"/>
  <c r="N289" i="7"/>
  <c r="L322" i="7"/>
  <c r="O385" i="7"/>
  <c r="O401" i="7"/>
  <c r="O429" i="7"/>
  <c r="O498" i="7"/>
  <c r="O512" i="7"/>
  <c r="L534" i="7"/>
  <c r="O127" i="7"/>
  <c r="O134" i="7"/>
  <c r="O224" i="7"/>
  <c r="O228" i="7"/>
  <c r="N242" i="7"/>
  <c r="O251" i="7"/>
  <c r="O259" i="7"/>
  <c r="O272" i="7"/>
  <c r="O291" i="7"/>
  <c r="O306" i="7"/>
  <c r="O312" i="7"/>
  <c r="O332" i="7"/>
  <c r="O353" i="7"/>
  <c r="O374" i="7"/>
  <c r="N394" i="7"/>
  <c r="O402" i="7"/>
  <c r="O411" i="7"/>
  <c r="O426" i="7"/>
  <c r="O441" i="7"/>
  <c r="N449" i="7"/>
  <c r="O460" i="7"/>
  <c r="O480" i="7"/>
  <c r="O505" i="7"/>
  <c r="O513" i="7"/>
  <c r="O555" i="7"/>
  <c r="O27" i="7"/>
  <c r="L73" i="7"/>
  <c r="L125" i="7"/>
  <c r="L223" i="7"/>
  <c r="L250" i="7"/>
  <c r="L257" i="7"/>
  <c r="L410" i="7"/>
  <c r="N520" i="7"/>
  <c r="L550" i="7"/>
  <c r="O105" i="7"/>
  <c r="O198" i="7"/>
  <c r="O225" i="7"/>
  <c r="N286" i="7"/>
  <c r="O292" i="7"/>
  <c r="L297" i="7"/>
  <c r="O307" i="7"/>
  <c r="O313" i="7"/>
  <c r="N333" i="7"/>
  <c r="O338" i="7"/>
  <c r="O343" i="7"/>
  <c r="O354" i="7"/>
  <c r="L359" i="7"/>
  <c r="O371" i="7"/>
  <c r="O375" i="7"/>
  <c r="O399" i="7"/>
  <c r="O412" i="7"/>
  <c r="O442" i="7"/>
  <c r="O457" i="7"/>
  <c r="O481" i="7"/>
  <c r="O518" i="7"/>
  <c r="N550" i="7"/>
  <c r="N336" i="7"/>
  <c r="L54" i="7"/>
  <c r="O12" i="7"/>
  <c r="O28" i="7"/>
  <c r="O39" i="7"/>
  <c r="O43" i="7"/>
  <c r="O56" i="7"/>
  <c r="O65" i="7"/>
  <c r="O70" i="7"/>
  <c r="O79" i="7"/>
  <c r="O83" i="7"/>
  <c r="O94" i="7"/>
  <c r="O98" i="7"/>
  <c r="O109" i="7"/>
  <c r="O113" i="7"/>
  <c r="O120" i="7"/>
  <c r="O150" i="7"/>
  <c r="O154" i="7"/>
  <c r="O168" i="7"/>
  <c r="O187" i="7"/>
  <c r="O202" i="7"/>
  <c r="O206" i="7"/>
  <c r="O217" i="7"/>
  <c r="O221" i="7"/>
  <c r="L289" i="7"/>
  <c r="N310" i="7"/>
  <c r="N478" i="7"/>
  <c r="O519" i="7"/>
  <c r="U364" i="7"/>
  <c r="U246" i="7"/>
  <c r="U464" i="7"/>
  <c r="U262" i="7"/>
  <c r="R64" i="7"/>
  <c r="U65" i="7"/>
  <c r="T280" i="7"/>
  <c r="U330" i="7"/>
  <c r="T449" i="7"/>
  <c r="U57" i="7"/>
  <c r="U381" i="7"/>
  <c r="U130" i="7"/>
  <c r="U355" i="7"/>
  <c r="U188" i="7"/>
  <c r="U234" i="7"/>
  <c r="T271" i="7"/>
  <c r="U417" i="7"/>
  <c r="U30" i="7"/>
  <c r="U397" i="7"/>
  <c r="U38" i="7"/>
  <c r="U76" i="7"/>
  <c r="U414" i="7"/>
  <c r="U433" i="7"/>
  <c r="T478" i="7"/>
  <c r="U482" i="7"/>
  <c r="U514" i="7"/>
  <c r="U537" i="7"/>
  <c r="U522" i="7"/>
  <c r="L506" i="7"/>
  <c r="O508" i="7"/>
  <c r="O68" i="7"/>
  <c r="O64" i="7"/>
  <c r="O239" i="7"/>
  <c r="L68" i="7"/>
  <c r="L142" i="7"/>
  <c r="L164" i="7"/>
  <c r="N223" i="7"/>
  <c r="N305" i="7"/>
  <c r="N322" i="7"/>
  <c r="L473" i="7"/>
  <c r="L492" i="7"/>
  <c r="O246" i="7"/>
  <c r="O249" i="7"/>
  <c r="O276" i="7"/>
  <c r="O284" i="7"/>
  <c r="O290" i="7"/>
  <c r="O299" i="7"/>
  <c r="O317" i="7"/>
  <c r="O339" i="7"/>
  <c r="N342" i="7"/>
  <c r="O397" i="7"/>
  <c r="O417" i="7"/>
  <c r="O456" i="7"/>
  <c r="O470" i="7"/>
  <c r="O485" i="7"/>
  <c r="O522" i="7"/>
  <c r="O526" i="7"/>
  <c r="O541" i="7"/>
  <c r="O60" i="7"/>
  <c r="O59" i="7" s="1"/>
  <c r="O82" i="7"/>
  <c r="L239" i="7"/>
  <c r="N359" i="7"/>
  <c r="O552" i="7"/>
  <c r="L23" i="7"/>
  <c r="H145" i="7"/>
  <c r="F145" i="7"/>
  <c r="H517" i="7"/>
  <c r="H518" i="7"/>
  <c r="T560" i="8" l="1"/>
  <c r="T561" i="8" s="1"/>
  <c r="U270" i="8"/>
  <c r="U560" i="8" s="1"/>
  <c r="U561" i="8" s="1"/>
  <c r="O560" i="8"/>
  <c r="O561" i="8" s="1"/>
  <c r="R560" i="8"/>
  <c r="R561" i="8" s="1"/>
  <c r="I560" i="8"/>
  <c r="I561" i="8" s="1"/>
  <c r="N548" i="7"/>
  <c r="N491" i="7" s="1"/>
  <c r="U331" i="7"/>
  <c r="T342" i="7"/>
  <c r="T274" i="7"/>
  <c r="T270" i="7" s="1"/>
  <c r="O478" i="7"/>
  <c r="U138" i="7"/>
  <c r="R333" i="7"/>
  <c r="U300" i="7"/>
  <c r="T242" i="7"/>
  <c r="U309" i="7"/>
  <c r="U305" i="7" s="1"/>
  <c r="R468" i="7"/>
  <c r="U155" i="7"/>
  <c r="U142" i="7" s="1"/>
  <c r="O54" i="7"/>
  <c r="R297" i="7"/>
  <c r="U512" i="7"/>
  <c r="U556" i="7"/>
  <c r="U550" i="7" s="1"/>
  <c r="U458" i="7"/>
  <c r="T223" i="7"/>
  <c r="O468" i="7"/>
  <c r="U165" i="7"/>
  <c r="U374" i="7"/>
  <c r="U359" i="7" s="1"/>
  <c r="U20" i="7"/>
  <c r="U186" i="7"/>
  <c r="U411" i="7"/>
  <c r="U61" i="7"/>
  <c r="U454" i="7"/>
  <c r="U449" i="7" s="1"/>
  <c r="R250" i="7"/>
  <c r="U348" i="7"/>
  <c r="R310" i="7"/>
  <c r="U281" i="7"/>
  <c r="U280" i="7" s="1"/>
  <c r="T164" i="7"/>
  <c r="U379" i="7"/>
  <c r="O329" i="7"/>
  <c r="U329" i="7"/>
  <c r="U484" i="7"/>
  <c r="U478" i="7" s="1"/>
  <c r="U121" i="7"/>
  <c r="T329" i="7"/>
  <c r="U68" i="7"/>
  <c r="R473" i="7"/>
  <c r="T73" i="7"/>
  <c r="U67" i="7"/>
  <c r="R289" i="7"/>
  <c r="U64" i="7"/>
  <c r="R336" i="7"/>
  <c r="O333" i="7"/>
  <c r="U405" i="7"/>
  <c r="U394" i="7" s="1"/>
  <c r="R257" i="7"/>
  <c r="R223" i="7"/>
  <c r="U49" i="7"/>
  <c r="U340" i="7"/>
  <c r="U336" i="7" s="1"/>
  <c r="T48" i="7"/>
  <c r="U421" i="7"/>
  <c r="O550" i="7"/>
  <c r="O297" i="7"/>
  <c r="O359" i="7"/>
  <c r="R280" i="7"/>
  <c r="U233" i="7"/>
  <c r="O289" i="7"/>
  <c r="T410" i="7"/>
  <c r="O305" i="7"/>
  <c r="U422" i="7"/>
  <c r="O506" i="7"/>
  <c r="U90" i="7"/>
  <c r="U442" i="7"/>
  <c r="O242" i="7"/>
  <c r="T359" i="7"/>
  <c r="O250" i="7"/>
  <c r="R142" i="7"/>
  <c r="U219" i="7"/>
  <c r="U36" i="7"/>
  <c r="U470" i="7"/>
  <c r="U26" i="7"/>
  <c r="R54" i="7"/>
  <c r="T506" i="7"/>
  <c r="U265" i="7"/>
  <c r="R410" i="7"/>
  <c r="O61" i="7"/>
  <c r="O48" i="7" s="1"/>
  <c r="U196" i="7"/>
  <c r="U293" i="7"/>
  <c r="U289" i="7" s="1"/>
  <c r="U89" i="7"/>
  <c r="U315" i="7"/>
  <c r="O73" i="7"/>
  <c r="O410" i="7"/>
  <c r="O223" i="7"/>
  <c r="N48" i="7"/>
  <c r="O342" i="7"/>
  <c r="R329" i="7"/>
  <c r="U412" i="7"/>
  <c r="O449" i="7"/>
  <c r="T550" i="7"/>
  <c r="T548" i="7"/>
  <c r="T491" i="7" s="1"/>
  <c r="U297" i="7"/>
  <c r="U251" i="7"/>
  <c r="U250" i="7" s="1"/>
  <c r="U133" i="7"/>
  <c r="R550" i="7"/>
  <c r="R49" i="7"/>
  <c r="R125" i="7"/>
  <c r="R342" i="7"/>
  <c r="U469" i="7"/>
  <c r="T125" i="7"/>
  <c r="T142" i="7"/>
  <c r="U267" i="7"/>
  <c r="U427" i="7"/>
  <c r="U314" i="7"/>
  <c r="U310" i="7" s="1"/>
  <c r="U335" i="7"/>
  <c r="U333" i="7" s="1"/>
  <c r="U43" i="7"/>
  <c r="U58" i="7"/>
  <c r="U54" i="7" s="1"/>
  <c r="U53" i="7"/>
  <c r="U52" i="7" s="1"/>
  <c r="L270" i="7"/>
  <c r="R394" i="7"/>
  <c r="U343" i="7"/>
  <c r="T257" i="7"/>
  <c r="U128" i="7"/>
  <c r="U322" i="7"/>
  <c r="O271" i="7"/>
  <c r="R478" i="7"/>
  <c r="T297" i="7"/>
  <c r="O125" i="7"/>
  <c r="L48" i="7"/>
  <c r="R61" i="7"/>
  <c r="R274" i="7"/>
  <c r="R359" i="7"/>
  <c r="O492" i="7"/>
  <c r="O142" i="7"/>
  <c r="R242" i="7"/>
  <c r="O534" i="7"/>
  <c r="O336" i="7"/>
  <c r="L548" i="7"/>
  <c r="L491" i="7" s="1"/>
  <c r="U274" i="7"/>
  <c r="U287" i="7"/>
  <c r="U286" i="7" s="1"/>
  <c r="R73" i="7"/>
  <c r="U416" i="7"/>
  <c r="R322" i="7"/>
  <c r="U242" i="7"/>
  <c r="R449" i="7"/>
  <c r="R68" i="7"/>
  <c r="U223" i="7"/>
  <c r="R164" i="7"/>
  <c r="U240" i="7"/>
  <c r="U239" i="7" s="1"/>
  <c r="R239" i="7"/>
  <c r="U272" i="7"/>
  <c r="U271" i="7" s="1"/>
  <c r="O310" i="7"/>
  <c r="N270" i="7"/>
  <c r="O280" i="7"/>
  <c r="O274" i="7"/>
  <c r="O164" i="7"/>
  <c r="O394" i="7"/>
  <c r="O257" i="7"/>
  <c r="O322" i="7"/>
  <c r="O520" i="7"/>
  <c r="O23" i="7"/>
  <c r="O7" i="7" s="1"/>
  <c r="L7" i="7"/>
  <c r="I145" i="7"/>
  <c r="G36" i="4"/>
  <c r="I36" i="4" s="1"/>
  <c r="G35" i="4"/>
  <c r="H35" i="4" s="1"/>
  <c r="G30" i="4"/>
  <c r="G25" i="4"/>
  <c r="G24" i="4"/>
  <c r="G20" i="4"/>
  <c r="H20" i="4" s="1"/>
  <c r="G19" i="4"/>
  <c r="G18" i="4"/>
  <c r="H18" i="4" s="1"/>
  <c r="J18" i="4" s="1"/>
  <c r="F564" i="7"/>
  <c r="I564" i="7" s="1"/>
  <c r="F563" i="7"/>
  <c r="I563" i="7" s="1"/>
  <c r="F562" i="7"/>
  <c r="I562" i="7" s="1"/>
  <c r="F561" i="7"/>
  <c r="I561" i="7" s="1"/>
  <c r="H560" i="7"/>
  <c r="F560" i="7"/>
  <c r="H559" i="7"/>
  <c r="F559" i="7"/>
  <c r="H558" i="7"/>
  <c r="F558" i="7"/>
  <c r="F557" i="7"/>
  <c r="I557" i="7" s="1"/>
  <c r="H556" i="7"/>
  <c r="F556" i="7"/>
  <c r="H555" i="7"/>
  <c r="F555" i="7"/>
  <c r="H554" i="7"/>
  <c r="F554" i="7"/>
  <c r="F553" i="7"/>
  <c r="I553" i="7" s="1"/>
  <c r="H552" i="7"/>
  <c r="F552" i="7"/>
  <c r="H551" i="7"/>
  <c r="F551" i="7"/>
  <c r="H547" i="7"/>
  <c r="F547" i="7"/>
  <c r="F546" i="7"/>
  <c r="I546" i="7" s="1"/>
  <c r="F545" i="7"/>
  <c r="I545" i="7" s="1"/>
  <c r="H544" i="7"/>
  <c r="F544" i="7"/>
  <c r="H542" i="7"/>
  <c r="F542" i="7"/>
  <c r="H541" i="7"/>
  <c r="F541" i="7"/>
  <c r="H540" i="7"/>
  <c r="F540" i="7"/>
  <c r="D538" i="7"/>
  <c r="F537" i="7"/>
  <c r="I537" i="7" s="1"/>
  <c r="F536" i="7"/>
  <c r="H533" i="7"/>
  <c r="F533" i="7"/>
  <c r="F532" i="7"/>
  <c r="I532" i="7" s="1"/>
  <c r="F531" i="7"/>
  <c r="I531" i="7" s="1"/>
  <c r="H530" i="7"/>
  <c r="F530" i="7"/>
  <c r="H528" i="7"/>
  <c r="F528" i="7"/>
  <c r="H527" i="7"/>
  <c r="F527" i="7"/>
  <c r="H526" i="7"/>
  <c r="F526" i="7"/>
  <c r="D524" i="7"/>
  <c r="F523" i="7"/>
  <c r="I523" i="7" s="1"/>
  <c r="F522" i="7"/>
  <c r="I522" i="7" s="1"/>
  <c r="H519" i="7"/>
  <c r="F519" i="7"/>
  <c r="F518" i="7"/>
  <c r="I518" i="7" s="1"/>
  <c r="F517" i="7"/>
  <c r="I517" i="7" s="1"/>
  <c r="H516" i="7"/>
  <c r="F516" i="7"/>
  <c r="H514" i="7"/>
  <c r="F514" i="7"/>
  <c r="H513" i="7"/>
  <c r="F513" i="7"/>
  <c r="H512" i="7"/>
  <c r="F512" i="7"/>
  <c r="D510" i="7"/>
  <c r="F509" i="7"/>
  <c r="I509" i="7" s="1"/>
  <c r="D508" i="7"/>
  <c r="H505" i="7"/>
  <c r="F505" i="7"/>
  <c r="F504" i="7"/>
  <c r="I504" i="7" s="1"/>
  <c r="F503" i="7"/>
  <c r="I503" i="7" s="1"/>
  <c r="H502" i="7"/>
  <c r="F502" i="7"/>
  <c r="H500" i="7"/>
  <c r="F500" i="7"/>
  <c r="H499" i="7"/>
  <c r="F499" i="7"/>
  <c r="H498" i="7"/>
  <c r="F498" i="7"/>
  <c r="D496" i="7"/>
  <c r="F495" i="7"/>
  <c r="I495" i="7" s="1"/>
  <c r="D494" i="7"/>
  <c r="F489" i="7"/>
  <c r="I489" i="7" s="1"/>
  <c r="H488" i="7"/>
  <c r="I488" i="7" s="1"/>
  <c r="H487" i="7"/>
  <c r="F487" i="7"/>
  <c r="H486" i="7"/>
  <c r="F486" i="7"/>
  <c r="H485" i="7"/>
  <c r="F485" i="7"/>
  <c r="H484" i="7"/>
  <c r="F484" i="7"/>
  <c r="H483" i="7"/>
  <c r="F483" i="7"/>
  <c r="H482" i="7"/>
  <c r="F482" i="7"/>
  <c r="H481" i="7"/>
  <c r="F481" i="7"/>
  <c r="H480" i="7"/>
  <c r="F480" i="7"/>
  <c r="H479" i="7"/>
  <c r="F479" i="7"/>
  <c r="F476" i="7"/>
  <c r="I476" i="7" s="1"/>
  <c r="H475" i="7"/>
  <c r="F475" i="7"/>
  <c r="H474" i="7"/>
  <c r="F474" i="7"/>
  <c r="F472" i="7"/>
  <c r="I472" i="7" s="1"/>
  <c r="F471" i="7"/>
  <c r="H470" i="7"/>
  <c r="F469" i="7"/>
  <c r="F467" i="7"/>
  <c r="I467" i="7" s="1"/>
  <c r="H466" i="7"/>
  <c r="I466" i="7" s="1"/>
  <c r="H465" i="7"/>
  <c r="F465" i="7"/>
  <c r="H464" i="7"/>
  <c r="F464" i="7"/>
  <c r="H463" i="7"/>
  <c r="F463" i="7"/>
  <c r="H462" i="7"/>
  <c r="F462" i="7"/>
  <c r="H461" i="7"/>
  <c r="F461" i="7"/>
  <c r="H460" i="7"/>
  <c r="F460" i="7"/>
  <c r="H459" i="7"/>
  <c r="F459" i="7"/>
  <c r="H458" i="7"/>
  <c r="F458" i="7"/>
  <c r="H457" i="7"/>
  <c r="F457" i="7"/>
  <c r="H456" i="7"/>
  <c r="F456" i="7"/>
  <c r="H455" i="7"/>
  <c r="F455" i="7"/>
  <c r="H454" i="7"/>
  <c r="F454" i="7"/>
  <c r="H453" i="7"/>
  <c r="F453" i="7"/>
  <c r="H452" i="7"/>
  <c r="F452" i="7"/>
  <c r="H451" i="7"/>
  <c r="F451" i="7"/>
  <c r="H450" i="7"/>
  <c r="F450" i="7"/>
  <c r="F448" i="7"/>
  <c r="I448" i="7" s="1"/>
  <c r="H447" i="7"/>
  <c r="I447" i="7" s="1"/>
  <c r="F446" i="7"/>
  <c r="I446" i="7" s="1"/>
  <c r="F445" i="7"/>
  <c r="I445" i="7" s="1"/>
  <c r="H444" i="7"/>
  <c r="F444" i="7"/>
  <c r="F443" i="7"/>
  <c r="I443" i="7" s="1"/>
  <c r="H442" i="7"/>
  <c r="F442" i="7"/>
  <c r="H441" i="7"/>
  <c r="F441" i="7"/>
  <c r="H440" i="7"/>
  <c r="F440" i="7"/>
  <c r="H439" i="7"/>
  <c r="F439" i="7"/>
  <c r="H438" i="7"/>
  <c r="F438" i="7"/>
  <c r="H437" i="7"/>
  <c r="F437" i="7"/>
  <c r="H436" i="7"/>
  <c r="F436" i="7"/>
  <c r="H435" i="7"/>
  <c r="F435" i="7"/>
  <c r="H434" i="7"/>
  <c r="F434" i="7"/>
  <c r="H433" i="7"/>
  <c r="F433" i="7"/>
  <c r="H432" i="7"/>
  <c r="F432" i="7"/>
  <c r="H431" i="7"/>
  <c r="F431" i="7"/>
  <c r="H430" i="7"/>
  <c r="F430" i="7"/>
  <c r="H429" i="7"/>
  <c r="F429" i="7"/>
  <c r="H428" i="7"/>
  <c r="F428" i="7"/>
  <c r="H427" i="7"/>
  <c r="F427" i="7"/>
  <c r="H426" i="7"/>
  <c r="F426" i="7"/>
  <c r="H425" i="7"/>
  <c r="F425" i="7"/>
  <c r="H424" i="7"/>
  <c r="F424" i="7"/>
  <c r="H423" i="7"/>
  <c r="F423" i="7"/>
  <c r="H422" i="7"/>
  <c r="F422" i="7"/>
  <c r="H421" i="7"/>
  <c r="F421" i="7"/>
  <c r="H420" i="7"/>
  <c r="F420" i="7"/>
  <c r="H419" i="7"/>
  <c r="F419" i="7"/>
  <c r="H418" i="7"/>
  <c r="F418" i="7"/>
  <c r="H417" i="7"/>
  <c r="F417" i="7"/>
  <c r="H416" i="7"/>
  <c r="F416" i="7"/>
  <c r="H415" i="7"/>
  <c r="F415" i="7"/>
  <c r="H414" i="7"/>
  <c r="F414" i="7"/>
  <c r="H413" i="7"/>
  <c r="F413" i="7"/>
  <c r="H412" i="7"/>
  <c r="F412" i="7"/>
  <c r="H411" i="7"/>
  <c r="F411" i="7"/>
  <c r="F409" i="7"/>
  <c r="I409" i="7" s="1"/>
  <c r="H408" i="7"/>
  <c r="F408" i="7"/>
  <c r="H407" i="7"/>
  <c r="F407" i="7"/>
  <c r="H406" i="7"/>
  <c r="F406" i="7"/>
  <c r="H405" i="7"/>
  <c r="F405" i="7"/>
  <c r="H404" i="7"/>
  <c r="F404" i="7"/>
  <c r="H403" i="7"/>
  <c r="F403" i="7"/>
  <c r="H402" i="7"/>
  <c r="F402" i="7"/>
  <c r="H401" i="7"/>
  <c r="F401" i="7"/>
  <c r="H400" i="7"/>
  <c r="F400" i="7"/>
  <c r="H399" i="7"/>
  <c r="F399" i="7"/>
  <c r="H397" i="7"/>
  <c r="F397" i="7"/>
  <c r="F393" i="7"/>
  <c r="I393" i="7" s="1"/>
  <c r="F392" i="7"/>
  <c r="I392" i="7" s="1"/>
  <c r="F391" i="7"/>
  <c r="I391" i="7" s="1"/>
  <c r="F390" i="7"/>
  <c r="I390" i="7" s="1"/>
  <c r="F389" i="7"/>
  <c r="I389" i="7" s="1"/>
  <c r="F388" i="7"/>
  <c r="I388" i="7" s="1"/>
  <c r="F387" i="7"/>
  <c r="I387" i="7" s="1"/>
  <c r="F386" i="7"/>
  <c r="I386" i="7" s="1"/>
  <c r="H385" i="7"/>
  <c r="F385" i="7"/>
  <c r="H384" i="7"/>
  <c r="F384" i="7"/>
  <c r="F383" i="7"/>
  <c r="I383" i="7" s="1"/>
  <c r="F382" i="7"/>
  <c r="I382" i="7" s="1"/>
  <c r="H381" i="7"/>
  <c r="F381" i="7"/>
  <c r="H380" i="7"/>
  <c r="F380" i="7"/>
  <c r="H379" i="7"/>
  <c r="F379" i="7"/>
  <c r="H378" i="7"/>
  <c r="F378" i="7"/>
  <c r="H377" i="7"/>
  <c r="F377" i="7"/>
  <c r="H376" i="7"/>
  <c r="F376" i="7"/>
  <c r="H375" i="7"/>
  <c r="F375" i="7"/>
  <c r="H374" i="7"/>
  <c r="F374" i="7"/>
  <c r="H373" i="7"/>
  <c r="F373" i="7"/>
  <c r="H372" i="7"/>
  <c r="F372" i="7"/>
  <c r="H371" i="7"/>
  <c r="F371" i="7"/>
  <c r="H370" i="7"/>
  <c r="F370" i="7"/>
  <c r="H369" i="7"/>
  <c r="F369" i="7"/>
  <c r="H368" i="7"/>
  <c r="F368" i="7"/>
  <c r="F367" i="7"/>
  <c r="I367" i="7" s="1"/>
  <c r="F366" i="7"/>
  <c r="I366" i="7" s="1"/>
  <c r="H365" i="7"/>
  <c r="F365" i="7"/>
  <c r="H364" i="7"/>
  <c r="H360" i="7"/>
  <c r="F360" i="7"/>
  <c r="F358" i="7"/>
  <c r="I358" i="7" s="1"/>
  <c r="H357" i="7"/>
  <c r="I357" i="7" s="1"/>
  <c r="H356" i="7"/>
  <c r="F356" i="7"/>
  <c r="H355" i="7"/>
  <c r="F355" i="7"/>
  <c r="H354" i="7"/>
  <c r="F354" i="7"/>
  <c r="H353" i="7"/>
  <c r="F353" i="7"/>
  <c r="H352" i="7"/>
  <c r="F352" i="7"/>
  <c r="H351" i="7"/>
  <c r="F351" i="7"/>
  <c r="H350" i="7"/>
  <c r="F350" i="7"/>
  <c r="H349" i="7"/>
  <c r="F349" i="7"/>
  <c r="H348" i="7"/>
  <c r="F348" i="7"/>
  <c r="H347" i="7"/>
  <c r="F347" i="7"/>
  <c r="H346" i="7"/>
  <c r="F346" i="7"/>
  <c r="H345" i="7"/>
  <c r="F345" i="7"/>
  <c r="H344" i="7"/>
  <c r="F344" i="7"/>
  <c r="H343" i="7"/>
  <c r="F343" i="7"/>
  <c r="H341" i="7"/>
  <c r="F341" i="7"/>
  <c r="H340" i="7"/>
  <c r="F340" i="7"/>
  <c r="F339" i="7"/>
  <c r="I339" i="7" s="1"/>
  <c r="H338" i="7"/>
  <c r="F338" i="7"/>
  <c r="F337" i="7"/>
  <c r="I337" i="7" s="1"/>
  <c r="H335" i="7"/>
  <c r="F335" i="7"/>
  <c r="H334" i="7"/>
  <c r="F334" i="7"/>
  <c r="H332" i="7"/>
  <c r="F332" i="7"/>
  <c r="H331" i="7"/>
  <c r="F331" i="7"/>
  <c r="H330" i="7"/>
  <c r="F330" i="7"/>
  <c r="H328" i="7"/>
  <c r="F328" i="7"/>
  <c r="H327" i="7"/>
  <c r="F327" i="7"/>
  <c r="H326" i="7"/>
  <c r="F326" i="7"/>
  <c r="H325" i="7"/>
  <c r="F325" i="7"/>
  <c r="H324" i="7"/>
  <c r="F324" i="7"/>
  <c r="H323" i="7"/>
  <c r="F323" i="7"/>
  <c r="H321" i="7"/>
  <c r="F321" i="7"/>
  <c r="H320" i="7"/>
  <c r="F320" i="7"/>
  <c r="H319" i="7"/>
  <c r="F319" i="7"/>
  <c r="H318" i="7"/>
  <c r="F318" i="7"/>
  <c r="H317" i="7"/>
  <c r="F317" i="7"/>
  <c r="H316" i="7"/>
  <c r="F316" i="7"/>
  <c r="H315" i="7"/>
  <c r="F315" i="7"/>
  <c r="H314" i="7"/>
  <c r="F314" i="7"/>
  <c r="H313" i="7"/>
  <c r="F313" i="7"/>
  <c r="H312" i="7"/>
  <c r="F312" i="7"/>
  <c r="H309" i="7"/>
  <c r="F309" i="7"/>
  <c r="H308" i="7"/>
  <c r="F308" i="7"/>
  <c r="H307" i="7"/>
  <c r="F307" i="7"/>
  <c r="H306" i="7"/>
  <c r="F306" i="7"/>
  <c r="H304" i="7"/>
  <c r="F304" i="7"/>
  <c r="H303" i="7"/>
  <c r="F303" i="7"/>
  <c r="H301" i="7"/>
  <c r="F301" i="7"/>
  <c r="H300" i="7"/>
  <c r="F300" i="7"/>
  <c r="H299" i="7"/>
  <c r="F299" i="7"/>
  <c r="H298" i="7"/>
  <c r="F298" i="7"/>
  <c r="H296" i="7"/>
  <c r="F296" i="7"/>
  <c r="H295" i="7"/>
  <c r="F295" i="7"/>
  <c r="H293" i="7"/>
  <c r="F293" i="7"/>
  <c r="H292" i="7"/>
  <c r="F292" i="7"/>
  <c r="H291" i="7"/>
  <c r="F291" i="7"/>
  <c r="H290" i="7"/>
  <c r="F290" i="7"/>
  <c r="D289" i="7"/>
  <c r="P289" i="7" s="1"/>
  <c r="H287" i="7"/>
  <c r="F287" i="7"/>
  <c r="F286" i="7" s="1"/>
  <c r="H285" i="7"/>
  <c r="F285" i="7"/>
  <c r="H284" i="7"/>
  <c r="F284" i="7"/>
  <c r="H283" i="7"/>
  <c r="F283" i="7"/>
  <c r="H282" i="7"/>
  <c r="F282" i="7"/>
  <c r="H281" i="7"/>
  <c r="F281" i="7"/>
  <c r="H279" i="7"/>
  <c r="F279" i="7"/>
  <c r="H278" i="7"/>
  <c r="F278" i="7"/>
  <c r="H277" i="7"/>
  <c r="F277" i="7"/>
  <c r="H276" i="7"/>
  <c r="F276" i="7"/>
  <c r="H275" i="7"/>
  <c r="F275" i="7"/>
  <c r="H273" i="7"/>
  <c r="F273" i="7"/>
  <c r="H272" i="7"/>
  <c r="F272" i="7"/>
  <c r="F269" i="7"/>
  <c r="I269" i="7" s="1"/>
  <c r="H268" i="7"/>
  <c r="F268" i="7"/>
  <c r="H267" i="7"/>
  <c r="F267" i="7"/>
  <c r="H266" i="7"/>
  <c r="F266" i="7"/>
  <c r="H265" i="7"/>
  <c r="F265" i="7"/>
  <c r="H264" i="7"/>
  <c r="F264" i="7"/>
  <c r="H263" i="7"/>
  <c r="F263" i="7"/>
  <c r="H262" i="7"/>
  <c r="F262" i="7"/>
  <c r="H261" i="7"/>
  <c r="F261" i="7"/>
  <c r="H260" i="7"/>
  <c r="F260" i="7"/>
  <c r="H259" i="7"/>
  <c r="F259" i="7"/>
  <c r="H258" i="7"/>
  <c r="F258" i="7"/>
  <c r="H256" i="7"/>
  <c r="F256" i="7"/>
  <c r="H255" i="7"/>
  <c r="F255" i="7"/>
  <c r="H254" i="7"/>
  <c r="F254" i="7"/>
  <c r="H253" i="7"/>
  <c r="F253" i="7"/>
  <c r="F252" i="7"/>
  <c r="H251" i="7"/>
  <c r="F251" i="7"/>
  <c r="F249" i="7"/>
  <c r="I249" i="7" s="1"/>
  <c r="H248" i="7"/>
  <c r="F248" i="7"/>
  <c r="H247" i="7"/>
  <c r="F247" i="7"/>
  <c r="H246" i="7"/>
  <c r="F246" i="7"/>
  <c r="H245" i="7"/>
  <c r="F245" i="7"/>
  <c r="H244" i="7"/>
  <c r="F244" i="7"/>
  <c r="H243" i="7"/>
  <c r="F243" i="7"/>
  <c r="F240" i="7"/>
  <c r="F238" i="7"/>
  <c r="I238" i="7" s="1"/>
  <c r="H236" i="7"/>
  <c r="F236" i="7"/>
  <c r="H235" i="7"/>
  <c r="F235" i="7"/>
  <c r="H234" i="7"/>
  <c r="F234" i="7"/>
  <c r="H233" i="7"/>
  <c r="F233" i="7"/>
  <c r="H232" i="7"/>
  <c r="F232" i="7"/>
  <c r="H231" i="7"/>
  <c r="F231" i="7"/>
  <c r="H230" i="7"/>
  <c r="F230" i="7"/>
  <c r="H229" i="7"/>
  <c r="F229" i="7"/>
  <c r="H228" i="7"/>
  <c r="F228" i="7"/>
  <c r="H227" i="7"/>
  <c r="F227" i="7"/>
  <c r="H226" i="7"/>
  <c r="F226" i="7"/>
  <c r="H225" i="7"/>
  <c r="F225" i="7"/>
  <c r="H224" i="7"/>
  <c r="F224" i="7"/>
  <c r="H222" i="7"/>
  <c r="F222" i="7"/>
  <c r="H221" i="7"/>
  <c r="F221" i="7"/>
  <c r="H220" i="7"/>
  <c r="F220" i="7"/>
  <c r="H219" i="7"/>
  <c r="F219" i="7"/>
  <c r="H218" i="7"/>
  <c r="F218" i="7"/>
  <c r="H217" i="7"/>
  <c r="F217" i="7"/>
  <c r="H216" i="7"/>
  <c r="F216" i="7"/>
  <c r="H215" i="7"/>
  <c r="F215" i="7"/>
  <c r="H214" i="7"/>
  <c r="F214" i="7"/>
  <c r="H213" i="7"/>
  <c r="F213" i="7"/>
  <c r="H212" i="7"/>
  <c r="F212" i="7"/>
  <c r="H211" i="7"/>
  <c r="F211" i="7"/>
  <c r="H210" i="7"/>
  <c r="F210" i="7"/>
  <c r="H209" i="7"/>
  <c r="F209" i="7"/>
  <c r="H208" i="7"/>
  <c r="F208" i="7"/>
  <c r="H207" i="7"/>
  <c r="F207" i="7"/>
  <c r="H206" i="7"/>
  <c r="F206" i="7"/>
  <c r="H205" i="7"/>
  <c r="F205" i="7"/>
  <c r="H204" i="7"/>
  <c r="F204" i="7"/>
  <c r="H203" i="7"/>
  <c r="F203" i="7"/>
  <c r="H202" i="7"/>
  <c r="F202" i="7"/>
  <c r="H201" i="7"/>
  <c r="F201" i="7"/>
  <c r="H200" i="7"/>
  <c r="F200" i="7"/>
  <c r="H199" i="7"/>
  <c r="F199" i="7"/>
  <c r="H198" i="7"/>
  <c r="F198" i="7"/>
  <c r="H197" i="7"/>
  <c r="F197" i="7"/>
  <c r="H196" i="7"/>
  <c r="F196" i="7"/>
  <c r="H195" i="7"/>
  <c r="F195" i="7"/>
  <c r="H194" i="7"/>
  <c r="F194" i="7"/>
  <c r="H193" i="7"/>
  <c r="F193" i="7"/>
  <c r="H192" i="7"/>
  <c r="F192" i="7"/>
  <c r="F191" i="7"/>
  <c r="I191" i="7" s="1"/>
  <c r="H190" i="7"/>
  <c r="F190" i="7"/>
  <c r="H189" i="7"/>
  <c r="F189" i="7"/>
  <c r="H188" i="7"/>
  <c r="F188" i="7"/>
  <c r="H187" i="7"/>
  <c r="F187" i="7"/>
  <c r="H186" i="7"/>
  <c r="F186" i="7"/>
  <c r="H185" i="7"/>
  <c r="F185" i="7"/>
  <c r="H184" i="7"/>
  <c r="F184" i="7"/>
  <c r="F183" i="7"/>
  <c r="I183" i="7" s="1"/>
  <c r="H182" i="7"/>
  <c r="F182" i="7"/>
  <c r="F181" i="7"/>
  <c r="I181" i="7" s="1"/>
  <c r="H180" i="7"/>
  <c r="F180" i="7"/>
  <c r="F179" i="7"/>
  <c r="I179" i="7" s="1"/>
  <c r="H178" i="7"/>
  <c r="F178" i="7"/>
  <c r="F177" i="7"/>
  <c r="I177" i="7" s="1"/>
  <c r="F176" i="7"/>
  <c r="I176" i="7" s="1"/>
  <c r="F175" i="7"/>
  <c r="I175" i="7" s="1"/>
  <c r="H174" i="7"/>
  <c r="F174" i="7"/>
  <c r="H173" i="7"/>
  <c r="F173" i="7"/>
  <c r="H172" i="7"/>
  <c r="F172" i="7"/>
  <c r="F171" i="7"/>
  <c r="I171" i="7" s="1"/>
  <c r="H170" i="7"/>
  <c r="F170" i="7"/>
  <c r="H169" i="7"/>
  <c r="F169" i="7"/>
  <c r="H168" i="7"/>
  <c r="F168" i="7"/>
  <c r="F167" i="7"/>
  <c r="I167" i="7" s="1"/>
  <c r="F166" i="7"/>
  <c r="I166" i="7" s="1"/>
  <c r="H165" i="7"/>
  <c r="F165" i="7"/>
  <c r="F163" i="7"/>
  <c r="I163" i="7" s="1"/>
  <c r="H162" i="7"/>
  <c r="F162" i="7"/>
  <c r="H161" i="7"/>
  <c r="F161" i="7"/>
  <c r="H160" i="7"/>
  <c r="F160" i="7"/>
  <c r="H159" i="7"/>
  <c r="F159" i="7"/>
  <c r="H158" i="7"/>
  <c r="F158" i="7"/>
  <c r="H156" i="7"/>
  <c r="F156" i="7"/>
  <c r="H155" i="7"/>
  <c r="F155" i="7"/>
  <c r="H154" i="7"/>
  <c r="F154" i="7"/>
  <c r="H153" i="7"/>
  <c r="F153" i="7"/>
  <c r="H152" i="7"/>
  <c r="F152" i="7"/>
  <c r="H151" i="7"/>
  <c r="F151" i="7"/>
  <c r="H150" i="7"/>
  <c r="F150" i="7"/>
  <c r="H149" i="7"/>
  <c r="F149" i="7"/>
  <c r="H147" i="7"/>
  <c r="F147" i="7"/>
  <c r="H144" i="7"/>
  <c r="F144" i="7"/>
  <c r="H143" i="7"/>
  <c r="F143" i="7"/>
  <c r="H141" i="7"/>
  <c r="F141" i="7"/>
  <c r="H140" i="7"/>
  <c r="F140" i="7"/>
  <c r="H139" i="7"/>
  <c r="F139" i="7"/>
  <c r="H138" i="7"/>
  <c r="F138" i="7"/>
  <c r="H137" i="7"/>
  <c r="F137" i="7"/>
  <c r="H135" i="7"/>
  <c r="F135" i="7"/>
  <c r="H134" i="7"/>
  <c r="F134" i="7"/>
  <c r="H133" i="7"/>
  <c r="F133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F124" i="7"/>
  <c r="I124" i="7" s="1"/>
  <c r="H123" i="7"/>
  <c r="I123" i="7" s="1"/>
  <c r="H122" i="7"/>
  <c r="F122" i="7"/>
  <c r="H121" i="7"/>
  <c r="F121" i="7"/>
  <c r="H120" i="7"/>
  <c r="F120" i="7"/>
  <c r="H119" i="7"/>
  <c r="F119" i="7"/>
  <c r="H118" i="7"/>
  <c r="F118" i="7"/>
  <c r="H117" i="7"/>
  <c r="F117" i="7"/>
  <c r="H116" i="7"/>
  <c r="F116" i="7"/>
  <c r="H115" i="7"/>
  <c r="F115" i="7"/>
  <c r="H114" i="7"/>
  <c r="F114" i="7"/>
  <c r="H113" i="7"/>
  <c r="F113" i="7"/>
  <c r="H112" i="7"/>
  <c r="F112" i="7"/>
  <c r="H111" i="7"/>
  <c r="F111" i="7"/>
  <c r="H110" i="7"/>
  <c r="F110" i="7"/>
  <c r="H109" i="7"/>
  <c r="F109" i="7"/>
  <c r="H108" i="7"/>
  <c r="F108" i="7"/>
  <c r="H107" i="7"/>
  <c r="F107" i="7"/>
  <c r="H106" i="7"/>
  <c r="F106" i="7"/>
  <c r="H105" i="7"/>
  <c r="F105" i="7"/>
  <c r="H104" i="7"/>
  <c r="F104" i="7"/>
  <c r="H103" i="7"/>
  <c r="F103" i="7"/>
  <c r="H102" i="7"/>
  <c r="F102" i="7"/>
  <c r="H101" i="7"/>
  <c r="F101" i="7"/>
  <c r="H100" i="7"/>
  <c r="F100" i="7"/>
  <c r="H99" i="7"/>
  <c r="F99" i="7"/>
  <c r="H98" i="7"/>
  <c r="F98" i="7"/>
  <c r="H97" i="7"/>
  <c r="F97" i="7"/>
  <c r="H96" i="7"/>
  <c r="F96" i="7"/>
  <c r="H95" i="7"/>
  <c r="F95" i="7"/>
  <c r="H94" i="7"/>
  <c r="F94" i="7"/>
  <c r="H93" i="7"/>
  <c r="F93" i="7"/>
  <c r="H92" i="7"/>
  <c r="F92" i="7"/>
  <c r="H91" i="7"/>
  <c r="F91" i="7"/>
  <c r="H90" i="7"/>
  <c r="F90" i="7"/>
  <c r="H89" i="7"/>
  <c r="F89" i="7"/>
  <c r="H88" i="7"/>
  <c r="F88" i="7"/>
  <c r="H87" i="7"/>
  <c r="F87" i="7"/>
  <c r="H86" i="7"/>
  <c r="F86" i="7"/>
  <c r="H85" i="7"/>
  <c r="F85" i="7"/>
  <c r="H84" i="7"/>
  <c r="F84" i="7"/>
  <c r="H83" i="7"/>
  <c r="F83" i="7"/>
  <c r="H82" i="7"/>
  <c r="F82" i="7"/>
  <c r="H81" i="7"/>
  <c r="F81" i="7"/>
  <c r="H80" i="7"/>
  <c r="F80" i="7"/>
  <c r="H79" i="7"/>
  <c r="F79" i="7"/>
  <c r="H78" i="7"/>
  <c r="F78" i="7"/>
  <c r="H77" i="7"/>
  <c r="F77" i="7"/>
  <c r="H76" i="7"/>
  <c r="F76" i="7"/>
  <c r="H75" i="7"/>
  <c r="F75" i="7"/>
  <c r="F74" i="7"/>
  <c r="H72" i="7"/>
  <c r="F72" i="7"/>
  <c r="H71" i="7"/>
  <c r="F71" i="7"/>
  <c r="H70" i="7"/>
  <c r="F70" i="7"/>
  <c r="H69" i="7"/>
  <c r="F69" i="7"/>
  <c r="H67" i="7"/>
  <c r="F67" i="7"/>
  <c r="F66" i="7"/>
  <c r="I66" i="7" s="1"/>
  <c r="H65" i="7"/>
  <c r="F65" i="7"/>
  <c r="H63" i="7"/>
  <c r="F63" i="7"/>
  <c r="H62" i="7"/>
  <c r="F62" i="7"/>
  <c r="H60" i="7"/>
  <c r="H59" i="7" s="1"/>
  <c r="F60" i="7"/>
  <c r="F59" i="7" s="1"/>
  <c r="H58" i="7"/>
  <c r="F58" i="7"/>
  <c r="H57" i="7"/>
  <c r="F57" i="7"/>
  <c r="H56" i="7"/>
  <c r="F56" i="7"/>
  <c r="H55" i="7"/>
  <c r="F55" i="7"/>
  <c r="H53" i="7"/>
  <c r="H52" i="7" s="1"/>
  <c r="F53" i="7"/>
  <c r="F52" i="7" s="1"/>
  <c r="H51" i="7"/>
  <c r="F51" i="7"/>
  <c r="H50" i="7"/>
  <c r="F50" i="7"/>
  <c r="H47" i="7"/>
  <c r="F47" i="7"/>
  <c r="H46" i="7"/>
  <c r="F46" i="7"/>
  <c r="H45" i="7"/>
  <c r="F45" i="7"/>
  <c r="H44" i="7"/>
  <c r="F44" i="7"/>
  <c r="H43" i="7"/>
  <c r="F43" i="7"/>
  <c r="H42" i="7"/>
  <c r="F42" i="7"/>
  <c r="H41" i="7"/>
  <c r="F41" i="7"/>
  <c r="H40" i="7"/>
  <c r="F40" i="7"/>
  <c r="H39" i="7"/>
  <c r="F39" i="7"/>
  <c r="H38" i="7"/>
  <c r="F38" i="7"/>
  <c r="H37" i="7"/>
  <c r="F37" i="7"/>
  <c r="H36" i="7"/>
  <c r="F36" i="7"/>
  <c r="H35" i="7"/>
  <c r="F35" i="7"/>
  <c r="H34" i="7"/>
  <c r="F34" i="7"/>
  <c r="H33" i="7"/>
  <c r="F33" i="7"/>
  <c r="H32" i="7"/>
  <c r="F32" i="7"/>
  <c r="H31" i="7"/>
  <c r="F31" i="7"/>
  <c r="H30" i="7"/>
  <c r="F30" i="7"/>
  <c r="H29" i="7"/>
  <c r="F29" i="7"/>
  <c r="H28" i="7"/>
  <c r="F28" i="7"/>
  <c r="H27" i="7"/>
  <c r="F27" i="7"/>
  <c r="H26" i="7"/>
  <c r="F26" i="7"/>
  <c r="D24" i="7"/>
  <c r="D23" i="7"/>
  <c r="H22" i="7"/>
  <c r="F22" i="7"/>
  <c r="H21" i="7"/>
  <c r="F21" i="7"/>
  <c r="H20" i="7"/>
  <c r="F20" i="7"/>
  <c r="F19" i="7"/>
  <c r="I19" i="7" s="1"/>
  <c r="H18" i="7"/>
  <c r="F18" i="7"/>
  <c r="F17" i="7"/>
  <c r="H15" i="7"/>
  <c r="F15" i="7"/>
  <c r="H14" i="7"/>
  <c r="F14" i="7"/>
  <c r="H12" i="7"/>
  <c r="F12" i="7"/>
  <c r="H11" i="7"/>
  <c r="F11" i="7"/>
  <c r="F10" i="7"/>
  <c r="I10" i="7" s="1"/>
  <c r="F9" i="7"/>
  <c r="I9" i="7" s="1"/>
  <c r="I35" i="4" l="1"/>
  <c r="U164" i="7"/>
  <c r="N565" i="7"/>
  <c r="N566" i="7" s="1"/>
  <c r="U342" i="7"/>
  <c r="U73" i="7"/>
  <c r="U468" i="7"/>
  <c r="U48" i="7"/>
  <c r="R270" i="7"/>
  <c r="U257" i="7"/>
  <c r="R48" i="7"/>
  <c r="L18" i="4"/>
  <c r="H36" i="4"/>
  <c r="O548" i="7"/>
  <c r="O491" i="7" s="1"/>
  <c r="U125" i="7"/>
  <c r="U410" i="7"/>
  <c r="F494" i="7"/>
  <c r="P494" i="7"/>
  <c r="R494" i="7" s="1"/>
  <c r="F524" i="7"/>
  <c r="I524" i="7" s="1"/>
  <c r="P524" i="7"/>
  <c r="R524" i="7" s="1"/>
  <c r="H23" i="7"/>
  <c r="P23" i="7"/>
  <c r="F496" i="7"/>
  <c r="P496" i="7"/>
  <c r="R496" i="7" s="1"/>
  <c r="U496" i="7" s="1"/>
  <c r="L565" i="7"/>
  <c r="L566" i="7" s="1"/>
  <c r="H24" i="7"/>
  <c r="P24" i="7"/>
  <c r="O270" i="7"/>
  <c r="F510" i="7"/>
  <c r="I510" i="7" s="1"/>
  <c r="P510" i="7"/>
  <c r="R510" i="7" s="1"/>
  <c r="U510" i="7" s="1"/>
  <c r="F508" i="7"/>
  <c r="P508" i="7"/>
  <c r="R508" i="7" s="1"/>
  <c r="F538" i="7"/>
  <c r="F534" i="7" s="1"/>
  <c r="P538" i="7"/>
  <c r="R538" i="7" s="1"/>
  <c r="U270" i="7"/>
  <c r="I461" i="7"/>
  <c r="I436" i="7"/>
  <c r="I43" i="7"/>
  <c r="I47" i="7"/>
  <c r="I365" i="7"/>
  <c r="I558" i="7"/>
  <c r="I18" i="7"/>
  <c r="I180" i="7"/>
  <c r="I185" i="7"/>
  <c r="I189" i="7"/>
  <c r="I544" i="7"/>
  <c r="I41" i="7"/>
  <c r="I301" i="7"/>
  <c r="I441" i="7"/>
  <c r="F61" i="7"/>
  <c r="I57" i="7"/>
  <c r="I80" i="7"/>
  <c r="I88" i="7"/>
  <c r="I92" i="7"/>
  <c r="I112" i="7"/>
  <c r="I120" i="7"/>
  <c r="I528" i="7"/>
  <c r="I67" i="7"/>
  <c r="I219" i="7"/>
  <c r="I541" i="7"/>
  <c r="I267" i="7"/>
  <c r="I20" i="7"/>
  <c r="I81" i="7"/>
  <c r="I85" i="7"/>
  <c r="I89" i="7"/>
  <c r="I93" i="7"/>
  <c r="I158" i="7"/>
  <c r="I291" i="7"/>
  <c r="I407" i="7"/>
  <c r="I190" i="7"/>
  <c r="I374" i="7"/>
  <c r="I39" i="7"/>
  <c r="I71" i="7"/>
  <c r="I90" i="7"/>
  <c r="I122" i="7"/>
  <c r="I308" i="7"/>
  <c r="I348" i="7"/>
  <c r="I356" i="7"/>
  <c r="I370" i="7"/>
  <c r="I519" i="7"/>
  <c r="I526" i="7"/>
  <c r="I285" i="7"/>
  <c r="I378" i="7"/>
  <c r="I431" i="7"/>
  <c r="I154" i="7"/>
  <c r="I254" i="7"/>
  <c r="I272" i="7"/>
  <c r="I277" i="7"/>
  <c r="I282" i="7"/>
  <c r="I404" i="7"/>
  <c r="I193" i="7"/>
  <c r="I197" i="7"/>
  <c r="I201" i="7"/>
  <c r="I205" i="7"/>
  <c r="I209" i="7"/>
  <c r="I213" i="7"/>
  <c r="I217" i="7"/>
  <c r="I482" i="7"/>
  <c r="I486" i="7"/>
  <c r="I46" i="7"/>
  <c r="I134" i="7"/>
  <c r="I295" i="7"/>
  <c r="I300" i="7"/>
  <c r="I316" i="7"/>
  <c r="I330" i="7"/>
  <c r="I421" i="7"/>
  <c r="I198" i="7"/>
  <c r="I214" i="7"/>
  <c r="H252" i="7"/>
  <c r="I252" i="7" s="1"/>
  <c r="I32" i="7"/>
  <c r="I40" i="7"/>
  <c r="I103" i="7"/>
  <c r="I111" i="7"/>
  <c r="I119" i="7"/>
  <c r="I265" i="7"/>
  <c r="H394" i="7"/>
  <c r="I419" i="7"/>
  <c r="I429" i="7"/>
  <c r="I452" i="7"/>
  <c r="I516" i="7"/>
  <c r="H73" i="7"/>
  <c r="I83" i="7"/>
  <c r="I91" i="7"/>
  <c r="I95" i="7"/>
  <c r="I218" i="7"/>
  <c r="I227" i="7"/>
  <c r="I259" i="7"/>
  <c r="F305" i="7"/>
  <c r="I346" i="7"/>
  <c r="I457" i="7"/>
  <c r="I512" i="7"/>
  <c r="I226" i="7"/>
  <c r="I96" i="7"/>
  <c r="I104" i="7"/>
  <c r="I153" i="7"/>
  <c r="I182" i="7"/>
  <c r="I264" i="7"/>
  <c r="I279" i="7"/>
  <c r="I284" i="7"/>
  <c r="I139" i="7"/>
  <c r="I315" i="7"/>
  <c r="I133" i="7"/>
  <c r="I150" i="7"/>
  <c r="I373" i="7"/>
  <c r="I475" i="7"/>
  <c r="I31" i="7"/>
  <c r="I233" i="7"/>
  <c r="I256" i="7"/>
  <c r="H271" i="7"/>
  <c r="I314" i="7"/>
  <c r="I332" i="7"/>
  <c r="I459" i="7"/>
  <c r="I502" i="7"/>
  <c r="I514" i="7"/>
  <c r="I299" i="7"/>
  <c r="I399" i="7"/>
  <c r="I413" i="7"/>
  <c r="I220" i="7"/>
  <c r="I229" i="7"/>
  <c r="I243" i="7"/>
  <c r="I343" i="7"/>
  <c r="I347" i="7"/>
  <c r="I351" i="7"/>
  <c r="I355" i="7"/>
  <c r="I385" i="7"/>
  <c r="I420" i="7"/>
  <c r="I439" i="7"/>
  <c r="I14" i="7"/>
  <c r="I30" i="7"/>
  <c r="I33" i="7"/>
  <c r="F64" i="7"/>
  <c r="I72" i="7"/>
  <c r="I126" i="7"/>
  <c r="I253" i="7"/>
  <c r="I273" i="7"/>
  <c r="I278" i="7"/>
  <c r="I283" i="7"/>
  <c r="I318" i="7"/>
  <c r="I327" i="7"/>
  <c r="I352" i="7"/>
  <c r="I377" i="7"/>
  <c r="I424" i="7"/>
  <c r="I428" i="7"/>
  <c r="I432" i="7"/>
  <c r="I444" i="7"/>
  <c r="H473" i="7"/>
  <c r="I484" i="7"/>
  <c r="I559" i="7"/>
  <c r="I15" i="7"/>
  <c r="I21" i="7"/>
  <c r="I38" i="7"/>
  <c r="H54" i="7"/>
  <c r="H64" i="7"/>
  <c r="I78" i="7"/>
  <c r="I86" i="7"/>
  <c r="I113" i="7"/>
  <c r="I117" i="7"/>
  <c r="I121" i="7"/>
  <c r="I147" i="7"/>
  <c r="I168" i="7"/>
  <c r="I172" i="7"/>
  <c r="I210" i="7"/>
  <c r="I230" i="7"/>
  <c r="H240" i="7"/>
  <c r="I240" i="7" s="1"/>
  <c r="I324" i="7"/>
  <c r="I433" i="7"/>
  <c r="I451" i="7"/>
  <c r="I481" i="7"/>
  <c r="I485" i="7"/>
  <c r="I505" i="7"/>
  <c r="F336" i="7"/>
  <c r="I11" i="7"/>
  <c r="I35" i="7"/>
  <c r="I51" i="7"/>
  <c r="I60" i="7"/>
  <c r="I59" i="7" s="1"/>
  <c r="I70" i="7"/>
  <c r="I79" i="7"/>
  <c r="I87" i="7"/>
  <c r="I98" i="7"/>
  <c r="I110" i="7"/>
  <c r="I118" i="7"/>
  <c r="I128" i="7"/>
  <c r="I141" i="7"/>
  <c r="I161" i="7"/>
  <c r="I173" i="7"/>
  <c r="I195" i="7"/>
  <c r="I199" i="7"/>
  <c r="I203" i="7"/>
  <c r="I235" i="7"/>
  <c r="I245" i="7"/>
  <c r="F280" i="7"/>
  <c r="I320" i="7"/>
  <c r="I340" i="7"/>
  <c r="I379" i="7"/>
  <c r="I402" i="7"/>
  <c r="I405" i="7"/>
  <c r="I418" i="7"/>
  <c r="I437" i="7"/>
  <c r="I463" i="7"/>
  <c r="H469" i="7"/>
  <c r="I469" i="7" s="1"/>
  <c r="I500" i="7"/>
  <c r="I547" i="7"/>
  <c r="I156" i="7"/>
  <c r="I196" i="7"/>
  <c r="I204" i="7"/>
  <c r="I212" i="7"/>
  <c r="I246" i="7"/>
  <c r="F250" i="7"/>
  <c r="I292" i="7"/>
  <c r="I307" i="7"/>
  <c r="I331" i="7"/>
  <c r="I350" i="7"/>
  <c r="I403" i="7"/>
  <c r="I427" i="7"/>
  <c r="I438" i="7"/>
  <c r="I456" i="7"/>
  <c r="I460" i="7"/>
  <c r="F23" i="7"/>
  <c r="I29" i="7"/>
  <c r="I58" i="7"/>
  <c r="I100" i="7"/>
  <c r="I115" i="7"/>
  <c r="I138" i="7"/>
  <c r="I159" i="7"/>
  <c r="I465" i="7"/>
  <c r="I554" i="7"/>
  <c r="F49" i="7"/>
  <c r="F24" i="7"/>
  <c r="I50" i="7"/>
  <c r="I62" i="7"/>
  <c r="I36" i="7"/>
  <c r="I42" i="7"/>
  <c r="I55" i="7"/>
  <c r="I63" i="7"/>
  <c r="F68" i="7"/>
  <c r="I76" i="7"/>
  <c r="I94" i="7"/>
  <c r="I97" i="7"/>
  <c r="I101" i="7"/>
  <c r="I108" i="7"/>
  <c r="I127" i="7"/>
  <c r="I202" i="7"/>
  <c r="F297" i="7"/>
  <c r="I22" i="7"/>
  <c r="I26" i="7"/>
  <c r="I37" i="7"/>
  <c r="I56" i="7"/>
  <c r="F73" i="7"/>
  <c r="I84" i="7"/>
  <c r="I102" i="7"/>
  <c r="I105" i="7"/>
  <c r="I109" i="7"/>
  <c r="I116" i="7"/>
  <c r="I130" i="7"/>
  <c r="I170" i="7"/>
  <c r="I174" i="7"/>
  <c r="I207" i="7"/>
  <c r="I211" i="7"/>
  <c r="I290" i="7"/>
  <c r="F322" i="7"/>
  <c r="I375" i="7"/>
  <c r="I27" i="7"/>
  <c r="I44" i="7"/>
  <c r="I65" i="7"/>
  <c r="H68" i="7"/>
  <c r="I140" i="7"/>
  <c r="F223" i="7"/>
  <c r="I323" i="7"/>
  <c r="F125" i="7"/>
  <c r="I224" i="7"/>
  <c r="I261" i="7"/>
  <c r="I28" i="7"/>
  <c r="I34" i="7"/>
  <c r="I45" i="7"/>
  <c r="H49" i="7"/>
  <c r="H61" i="7"/>
  <c r="I99" i="7"/>
  <c r="I106" i="7"/>
  <c r="I131" i="7"/>
  <c r="I135" i="7"/>
  <c r="I281" i="7"/>
  <c r="H280" i="7"/>
  <c r="H310" i="7"/>
  <c r="F271" i="7"/>
  <c r="I338" i="7"/>
  <c r="I412" i="7"/>
  <c r="I453" i="7"/>
  <c r="I75" i="7"/>
  <c r="I82" i="7"/>
  <c r="I107" i="7"/>
  <c r="I114" i="7"/>
  <c r="I186" i="7"/>
  <c r="I194" i="7"/>
  <c r="F329" i="7"/>
  <c r="I137" i="7"/>
  <c r="I151" i="7"/>
  <c r="I165" i="7"/>
  <c r="H164" i="7"/>
  <c r="I200" i="7"/>
  <c r="I206" i="7"/>
  <c r="I221" i="7"/>
  <c r="I236" i="7"/>
  <c r="I248" i="7"/>
  <c r="I262" i="7"/>
  <c r="I296" i="7"/>
  <c r="I304" i="7"/>
  <c r="I313" i="7"/>
  <c r="I328" i="7"/>
  <c r="I335" i="7"/>
  <c r="I371" i="7"/>
  <c r="I474" i="7"/>
  <c r="I533" i="7"/>
  <c r="I556" i="7"/>
  <c r="I560" i="7"/>
  <c r="I263" i="7"/>
  <c r="H274" i="7"/>
  <c r="I317" i="7"/>
  <c r="I415" i="7"/>
  <c r="I422" i="7"/>
  <c r="I426" i="7"/>
  <c r="I440" i="7"/>
  <c r="I480" i="7"/>
  <c r="I487" i="7"/>
  <c r="I149" i="7"/>
  <c r="I152" i="7"/>
  <c r="I162" i="7"/>
  <c r="I187" i="7"/>
  <c r="I215" i="7"/>
  <c r="I222" i="7"/>
  <c r="I231" i="7"/>
  <c r="I234" i="7"/>
  <c r="F242" i="7"/>
  <c r="I251" i="7"/>
  <c r="I260" i="7"/>
  <c r="I298" i="7"/>
  <c r="I306" i="7"/>
  <c r="I309" i="7"/>
  <c r="I325" i="7"/>
  <c r="H329" i="7"/>
  <c r="I345" i="7"/>
  <c r="I368" i="7"/>
  <c r="I372" i="7"/>
  <c r="I406" i="7"/>
  <c r="I464" i="7"/>
  <c r="I540" i="7"/>
  <c r="I416" i="7"/>
  <c r="I423" i="7"/>
  <c r="I430" i="7"/>
  <c r="I434" i="7"/>
  <c r="H471" i="7"/>
  <c r="I498" i="7"/>
  <c r="I228" i="7"/>
  <c r="F257" i="7"/>
  <c r="I268" i="7"/>
  <c r="I293" i="7"/>
  <c r="I326" i="7"/>
  <c r="F333" i="7"/>
  <c r="I341" i="7"/>
  <c r="I349" i="7"/>
  <c r="I376" i="7"/>
  <c r="I384" i="7"/>
  <c r="I417" i="7"/>
  <c r="I435" i="7"/>
  <c r="I454" i="7"/>
  <c r="I458" i="7"/>
  <c r="I499" i="7"/>
  <c r="I513" i="7"/>
  <c r="F550" i="7"/>
  <c r="I155" i="7"/>
  <c r="I160" i="7"/>
  <c r="I188" i="7"/>
  <c r="I225" i="7"/>
  <c r="I232" i="7"/>
  <c r="I247" i="7"/>
  <c r="I255" i="7"/>
  <c r="H297" i="7"/>
  <c r="I303" i="7"/>
  <c r="I319" i="7"/>
  <c r="I334" i="7"/>
  <c r="I354" i="7"/>
  <c r="I381" i="7"/>
  <c r="I401" i="7"/>
  <c r="F473" i="7"/>
  <c r="I411" i="7"/>
  <c r="I425" i="7"/>
  <c r="I455" i="7"/>
  <c r="I462" i="7"/>
  <c r="F478" i="7"/>
  <c r="I483" i="7"/>
  <c r="I527" i="7"/>
  <c r="I542" i="7"/>
  <c r="I552" i="7"/>
  <c r="I555" i="7"/>
  <c r="H342" i="7"/>
  <c r="I53" i="7"/>
  <c r="I52" i="7" s="1"/>
  <c r="I69" i="7"/>
  <c r="I74" i="7"/>
  <c r="H125" i="7"/>
  <c r="I287" i="7"/>
  <c r="I286" i="7" s="1"/>
  <c r="H286" i="7"/>
  <c r="F359" i="7"/>
  <c r="I360" i="7"/>
  <c r="F241" i="7"/>
  <c r="F239" i="7" s="1"/>
  <c r="H241" i="7"/>
  <c r="I369" i="7"/>
  <c r="H359" i="7"/>
  <c r="I12" i="7"/>
  <c r="I17" i="7"/>
  <c r="F54" i="7"/>
  <c r="I77" i="7"/>
  <c r="I169" i="7"/>
  <c r="H242" i="7"/>
  <c r="I244" i="7"/>
  <c r="H506" i="7"/>
  <c r="I536" i="7"/>
  <c r="H534" i="7"/>
  <c r="F289" i="7"/>
  <c r="F142" i="7"/>
  <c r="F164" i="7"/>
  <c r="H223" i="7"/>
  <c r="H142" i="7"/>
  <c r="I143" i="7"/>
  <c r="F274" i="7"/>
  <c r="I275" i="7"/>
  <c r="I129" i="7"/>
  <c r="I132" i="7"/>
  <c r="I144" i="7"/>
  <c r="I178" i="7"/>
  <c r="I184" i="7"/>
  <c r="I216" i="7"/>
  <c r="I258" i="7"/>
  <c r="H257" i="7"/>
  <c r="F310" i="7"/>
  <c r="I312" i="7"/>
  <c r="I344" i="7"/>
  <c r="F342" i="7"/>
  <c r="I364" i="7"/>
  <c r="F394" i="7"/>
  <c r="I397" i="7"/>
  <c r="I408" i="7"/>
  <c r="F449" i="7"/>
  <c r="F410" i="7"/>
  <c r="I442" i="7"/>
  <c r="I450" i="7"/>
  <c r="I551" i="7"/>
  <c r="H550" i="7"/>
  <c r="I208" i="7"/>
  <c r="H289" i="7"/>
  <c r="H322" i="7"/>
  <c r="H333" i="7"/>
  <c r="F520" i="7"/>
  <c r="I530" i="7"/>
  <c r="H410" i="7"/>
  <c r="I266" i="7"/>
  <c r="I276" i="7"/>
  <c r="I479" i="7"/>
  <c r="H478" i="7"/>
  <c r="I192" i="7"/>
  <c r="I321" i="7"/>
  <c r="I353" i="7"/>
  <c r="I380" i="7"/>
  <c r="I400" i="7"/>
  <c r="I494" i="7"/>
  <c r="H492" i="7"/>
  <c r="H520" i="7"/>
  <c r="I508" i="7"/>
  <c r="H305" i="7"/>
  <c r="H336" i="7"/>
  <c r="I414" i="7"/>
  <c r="H449" i="7"/>
  <c r="F470" i="7"/>
  <c r="I470" i="7" s="1"/>
  <c r="I538" i="7" l="1"/>
  <c r="F492" i="7"/>
  <c r="O565" i="7"/>
  <c r="O566" i="7" s="1"/>
  <c r="F506" i="7"/>
  <c r="F548" i="7" s="1"/>
  <c r="F491" i="7" s="1"/>
  <c r="I23" i="7"/>
  <c r="H7" i="7"/>
  <c r="T23" i="7"/>
  <c r="R23" i="7"/>
  <c r="R24" i="7"/>
  <c r="T24" i="7"/>
  <c r="U524" i="7"/>
  <c r="U520" i="7" s="1"/>
  <c r="R520" i="7"/>
  <c r="I496" i="7"/>
  <c r="I492" i="7" s="1"/>
  <c r="U538" i="7"/>
  <c r="U534" i="7" s="1"/>
  <c r="R534" i="7"/>
  <c r="U494" i="7"/>
  <c r="U492" i="7" s="1"/>
  <c r="R492" i="7"/>
  <c r="R506" i="7"/>
  <c r="U508" i="7"/>
  <c r="U506" i="7" s="1"/>
  <c r="I271" i="7"/>
  <c r="I473" i="7"/>
  <c r="H250" i="7"/>
  <c r="I329" i="7"/>
  <c r="I64" i="7"/>
  <c r="H239" i="7"/>
  <c r="H468" i="7"/>
  <c r="I289" i="7"/>
  <c r="I410" i="7"/>
  <c r="H48" i="7"/>
  <c r="I49" i="7"/>
  <c r="I242" i="7"/>
  <c r="I342" i="7"/>
  <c r="I336" i="7"/>
  <c r="F7" i="7"/>
  <c r="I280" i="7"/>
  <c r="I305" i="7"/>
  <c r="I24" i="7"/>
  <c r="I471" i="7"/>
  <c r="I468" i="7" s="1"/>
  <c r="I478" i="7"/>
  <c r="I223" i="7"/>
  <c r="I61" i="7"/>
  <c r="F48" i="7"/>
  <c r="I520" i="7"/>
  <c r="I54" i="7"/>
  <c r="I250" i="7"/>
  <c r="I550" i="7"/>
  <c r="I125" i="7"/>
  <c r="I449" i="7"/>
  <c r="I164" i="7"/>
  <c r="I333" i="7"/>
  <c r="I322" i="7"/>
  <c r="I297" i="7"/>
  <c r="I506" i="7"/>
  <c r="H270" i="7"/>
  <c r="I394" i="7"/>
  <c r="I257" i="7"/>
  <c r="I241" i="7"/>
  <c r="I239" i="7" s="1"/>
  <c r="I274" i="7"/>
  <c r="I359" i="7"/>
  <c r="F270" i="7"/>
  <c r="I73" i="7"/>
  <c r="F468" i="7"/>
  <c r="I142" i="7"/>
  <c r="H548" i="7"/>
  <c r="H491" i="7" s="1"/>
  <c r="I68" i="7"/>
  <c r="I310" i="7"/>
  <c r="I534" i="7"/>
  <c r="I7" i="7" l="1"/>
  <c r="U24" i="7"/>
  <c r="U548" i="7"/>
  <c r="U491" i="7" s="1"/>
  <c r="U23" i="7"/>
  <c r="U7" i="7" s="1"/>
  <c r="R7" i="7"/>
  <c r="R548" i="7"/>
  <c r="R491" i="7" s="1"/>
  <c r="T7" i="7"/>
  <c r="T565" i="7" s="1"/>
  <c r="T566" i="7" s="1"/>
  <c r="I48" i="7"/>
  <c r="I548" i="7"/>
  <c r="I491" i="7" s="1"/>
  <c r="I270" i="7"/>
  <c r="H565" i="7"/>
  <c r="H566" i="7" s="1"/>
  <c r="F565" i="7"/>
  <c r="F566" i="7" s="1"/>
  <c r="R565" i="7" l="1"/>
  <c r="R566" i="7" s="1"/>
  <c r="U565" i="7"/>
  <c r="U566" i="7" s="1"/>
  <c r="I565" i="7"/>
  <c r="I566" i="7" l="1"/>
</calcChain>
</file>

<file path=xl/sharedStrings.xml><?xml version="1.0" encoding="utf-8"?>
<sst xmlns="http://schemas.openxmlformats.org/spreadsheetml/2006/main" count="3062" uniqueCount="942">
  <si>
    <t>№</t>
  </si>
  <si>
    <t>Наименовение</t>
  </si>
  <si>
    <t>Ед.изм</t>
  </si>
  <si>
    <t>Кол-во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</si>
  <si>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</si>
  <si>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</si>
  <si>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</si>
  <si>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</si>
  <si>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</si>
  <si>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</si>
  <si>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Демонтажные работы</t>
  </si>
  <si>
    <t>Частичный демонтаж крестовых связей</t>
  </si>
  <si>
    <t>Демонтаж сэндвич панелей</t>
  </si>
  <si>
    <t>Устройство фахверка</t>
  </si>
  <si>
    <t>Устройство сэндвич панелей</t>
  </si>
  <si>
    <t>Устройство перегородок</t>
  </si>
  <si>
    <t>Устройство отверстий под воздуховоды</t>
  </si>
  <si>
    <t>шт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</si>
  <si>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</si>
  <si>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</si>
  <si>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</si>
  <si>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</si>
  <si>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</si>
  <si>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</si>
  <si>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</si>
  <si>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</si>
  <si>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</si>
  <si>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</si>
  <si>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</si>
  <si>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</si>
  <si>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</si>
  <si>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</si>
  <si>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</si>
  <si>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</si>
  <si>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</si>
  <si>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</si>
  <si>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Грунтовка</t>
  </si>
  <si>
    <t>Установка потивопожарных окон</t>
  </si>
  <si>
    <t>Установка внутренних окон</t>
  </si>
  <si>
    <t>Установка потивопожарных дверей</t>
  </si>
  <si>
    <t>Арматура Ш10А500С</t>
  </si>
  <si>
    <t>Распорный анкер типа Hilti HSA M10х83</t>
  </si>
  <si>
    <t>Устройство перекрытия</t>
  </si>
  <si>
    <t>Пол АБК</t>
  </si>
  <si>
    <t>Устройство швов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</si>
  <si>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</si>
  <si>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</si>
  <si>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</si>
  <si>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</si>
  <si>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</si>
  <si>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</si>
  <si>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</si>
  <si>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</si>
  <si>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Окраска металлоконструкций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</si>
  <si>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</si>
  <si>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</si>
  <si>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</si>
  <si>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</si>
  <si>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</si>
  <si>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</si>
  <si>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</si>
  <si>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</si>
  <si>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кг</t>
  </si>
  <si>
    <t>Устройство противопожарной перегородки «Knauf» С112 с двухслойной обшивкой с каждой стороны</t>
  </si>
  <si>
    <t>м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</si>
  <si>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</si>
  <si>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</si>
  <si>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</si>
  <si>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1.3</t>
  </si>
  <si>
    <t>130-23-ВК Внутренние трубопроводы</t>
  </si>
  <si>
    <t>Хозяйственно-питьевой водопровод В1.</t>
  </si>
  <si>
    <t>сис</t>
  </si>
  <si>
    <t>м.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</si>
  <si>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</si>
  <si>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</si>
  <si>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</si>
  <si>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</si>
  <si>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</si>
  <si>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</si>
  <si>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Шкаф пожарной сигнализации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</si>
  <si>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</si>
  <si>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</si>
  <si>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</si>
  <si>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</si>
  <si>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</si>
  <si>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</si>
  <si>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</si>
  <si>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</si>
  <si>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</si>
  <si>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</si>
  <si>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</si>
  <si>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</si>
  <si>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</si>
  <si>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</si>
  <si>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</si>
  <si>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</si>
  <si>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</si>
  <si>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</si>
  <si>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</si>
  <si>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</si>
  <si>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</si>
  <si>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</si>
  <si>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</si>
  <si>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</si>
  <si>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</si>
  <si>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</si>
  <si>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</si>
  <si>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</si>
  <si>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</si>
  <si>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</si>
  <si>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</si>
  <si>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</si>
  <si>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</si>
  <si>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</si>
  <si>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</si>
  <si>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</si>
  <si>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</si>
  <si>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</si>
  <si>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</si>
  <si>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</si>
  <si>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</si>
  <si>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</si>
  <si>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</si>
  <si>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</si>
  <si>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к-т</t>
  </si>
  <si>
    <t>Монтаж вытяжных и приточно-вытяжных систем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</si>
  <si>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</si>
  <si>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</si>
  <si>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</si>
  <si>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</si>
  <si>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</si>
  <si>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</si>
  <si>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</si>
  <si>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</si>
  <si>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</si>
  <si>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</si>
  <si>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</si>
  <si>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</si>
  <si>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</si>
  <si>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</si>
  <si>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</si>
  <si>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</si>
  <si>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</si>
  <si>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</si>
  <si>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</si>
  <si>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</si>
  <si>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</si>
  <si>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</si>
  <si>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</si>
  <si>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</si>
  <si>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</si>
  <si>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</si>
  <si>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</si>
  <si>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</si>
  <si>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</si>
  <si>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</si>
  <si>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</si>
  <si>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</si>
  <si>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</si>
  <si>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</si>
  <si>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</si>
  <si>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</si>
  <si>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</si>
  <si>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</si>
  <si>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</si>
  <si>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</si>
  <si>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</si>
  <si>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</si>
  <si>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</si>
  <si>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</si>
  <si>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</si>
  <si>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</si>
  <si>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</si>
  <si>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</si>
  <si>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</si>
  <si>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</si>
  <si>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</si>
  <si>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</si>
  <si>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</si>
  <si>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</si>
  <si>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</si>
  <si>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</si>
  <si>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</si>
  <si>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</si>
  <si>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</si>
  <si>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</si>
  <si>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</si>
  <si>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</si>
  <si>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</si>
  <si>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</si>
  <si>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</si>
  <si>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</si>
  <si>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</si>
  <si>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</si>
  <si>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</si>
  <si>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</si>
  <si>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</si>
  <si>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</si>
  <si>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</si>
  <si>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</si>
  <si>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</si>
  <si>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</si>
  <si>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</si>
  <si>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</si>
  <si>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</si>
  <si>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</si>
  <si>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</si>
  <si>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</si>
  <si>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</si>
  <si>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</si>
  <si>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</si>
  <si>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</si>
  <si>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</si>
  <si>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</si>
  <si>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</si>
  <si>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</si>
  <si>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</si>
  <si>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</si>
  <si>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</si>
  <si>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</si>
  <si>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</si>
  <si>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</si>
  <si>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</si>
  <si>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</si>
  <si>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</si>
  <si>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</si>
  <si>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Коробка распределительная T25 влагозащищенная IP 65 80x51</t>
  </si>
  <si>
    <t>Дюбель-гвоздь</t>
  </si>
  <si>
    <t>1.11</t>
  </si>
  <si>
    <t>130-23-АС4 Архитектурно-строительные решения</t>
  </si>
  <si>
    <t>Заполнение проемов</t>
  </si>
  <si>
    <t>Оконный проем в осях А/32-33 на отм. +7,600</t>
  </si>
  <si>
    <t>Отделка оконного проема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</si>
  <si>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</si>
  <si>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</si>
  <si>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</si>
  <si>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</si>
  <si>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</si>
  <si>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</si>
  <si>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</si>
  <si>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</si>
  <si>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</si>
  <si>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</si>
  <si>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</si>
  <si>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1.13</t>
  </si>
  <si>
    <t>130-23-АС2 Полы. Архитектурно-строительные решения</t>
  </si>
  <si>
    <t>Модульный офис 2МД5</t>
  </si>
  <si>
    <t>Модульный офис 4МД-6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</si>
  <si>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</si>
  <si>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</si>
  <si>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</si>
  <si>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</si>
  <si>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</si>
  <si>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Арматура А500</t>
  </si>
  <si>
    <t>Арматура А240</t>
  </si>
  <si>
    <t>Кладка из кирпича на растворе М150 КР-р-по 250х120х65/1НФ/150/2,0/100/ГОСТ 530-2012</t>
  </si>
  <si>
    <t>Подстилающий слой пола вокруг ж/д путей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</si>
  <si>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</si>
  <si>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</si>
  <si>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</si>
  <si>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</si>
  <si>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</si>
  <si>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Затирка поверхности с использованием порошкового упрочнителя по типу Duracor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</si>
  <si>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</si>
  <si>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</si>
  <si>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</si>
  <si>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бетонной подготовки из бетона В7,5 100 мм</t>
  </si>
  <si>
    <t>Анкеры</t>
  </si>
  <si>
    <t>Кабельные лотки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</si>
  <si>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</si>
  <si>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</si>
  <si>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</si>
  <si>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</si>
  <si>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</si>
  <si>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</si>
  <si>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</si>
  <si>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</si>
  <si>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</si>
  <si>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</si>
  <si>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</si>
  <si>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</si>
  <si>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</si>
  <si>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</si>
  <si>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</si>
  <si>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</si>
  <si>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</si>
  <si>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</si>
  <si>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</si>
  <si>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</si>
  <si>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</si>
  <si>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</si>
  <si>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</si>
  <si>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</si>
  <si>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</si>
  <si>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</si>
  <si>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</si>
  <si>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</si>
  <si>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</si>
  <si>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</si>
  <si>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75 кВт / 380В/50 Гц. </t>
  </si>
  <si>
    <t>Сепартатор влагоотделитель СЦ-1200Р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</si>
  <si>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</si>
  <si>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</si>
  <si>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</si>
  <si>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</si>
  <si>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</si>
  <si>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</si>
  <si>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</si>
  <si>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</si>
  <si>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</si>
  <si>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</si>
  <si>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</si>
  <si>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</si>
  <si>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</si>
  <si>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</si>
  <si>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</si>
  <si>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</si>
  <si>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</si>
  <si>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</si>
  <si>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</si>
  <si>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</si>
  <si>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</si>
  <si>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</si>
  <si>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</si>
  <si>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</si>
  <si>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</si>
  <si>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</si>
  <si>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Ящик силовой с рубильником ЯВЗШ 100А IP54</t>
  </si>
  <si>
    <t>Щит силовой</t>
  </si>
  <si>
    <t>Щит управления воротами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</si>
  <si>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</si>
  <si>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</si>
  <si>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</si>
  <si>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</si>
  <si>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</si>
  <si>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</si>
  <si>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</si>
  <si>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</si>
  <si>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</si>
  <si>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</si>
  <si>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</si>
  <si>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</si>
  <si>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</si>
  <si>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</si>
  <si>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</si>
  <si>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</si>
  <si>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</si>
  <si>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</si>
  <si>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</si>
  <si>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</si>
  <si>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</si>
  <si>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Вывоз лишнего грунта</t>
  </si>
  <si>
    <t>1.18</t>
  </si>
  <si>
    <t>Труба гофрированная ПВХ 50 мм с протяжкой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</si>
  <si>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</si>
  <si>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</si>
  <si>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</si>
  <si>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</si>
  <si>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</si>
  <si>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</si>
  <si>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</si>
  <si>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</si>
  <si>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</si>
  <si>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</si>
  <si>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Анкер клиновой</t>
  </si>
  <si>
    <t>3.1</t>
  </si>
  <si>
    <t>130-23-ПЖ Пути железнодорожные</t>
  </si>
  <si>
    <t>Железнодорожный путь №1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</si>
  <si>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</si>
  <si>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</si>
  <si>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</si>
  <si>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 xml:space="preserve"> - гравийно-песчаная подушка</t>
  </si>
  <si>
    <t xml:space="preserve"> - геотекстиль, 3м</t>
  </si>
  <si>
    <t>Верхнее строение пути №1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</si>
  <si>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</si>
  <si>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</si>
  <si>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</si>
  <si>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т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</si>
  <si>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</si>
  <si>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</si>
  <si>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</si>
  <si>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</si>
  <si>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</si>
  <si>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</si>
  <si>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</si>
  <si>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</si>
  <si>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</si>
  <si>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</si>
  <si>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</si>
  <si>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</si>
  <si>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</si>
  <si>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</si>
  <si>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</si>
  <si>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</si>
  <si>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</si>
  <si>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</si>
  <si>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</si>
  <si>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</si>
  <si>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</si>
  <si>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</si>
  <si>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ИТОГО</t>
  </si>
  <si>
    <t>на Архитектурно-строительные решения. Цех №417. Марка АС1. Этап 1, АО " МЕТРОВАГОНМАШ"</t>
  </si>
  <si>
    <t>(наименование сметы, наименование объекта)</t>
  </si>
  <si>
    <t xml:space="preserve">Составлен в ценах по состоянию на </t>
  </si>
  <si>
    <t>№ п.п</t>
  </si>
  <si>
    <t>Обоснование</t>
  </si>
  <si>
    <t>Наименование работ и затрат, единица измерения</t>
  </si>
  <si>
    <t xml:space="preserve">Количество </t>
  </si>
  <si>
    <t>Стоимость единицы, руб.</t>
  </si>
  <si>
    <t>Общая стоимость, руб.</t>
  </si>
  <si>
    <t>Раздел 1. Элементы каркаса и перекрытия встройки в осях 5-33/И-И1.    (1727-1/9-52-АС1   л.2)</t>
  </si>
  <si>
    <t>Итого c накладными и см. прибылью</t>
  </si>
  <si>
    <t>ФССЦ-07.2.07.12-0032</t>
  </si>
  <si>
    <t>Прочие конструкции одноэтажных производственных зданий, масса сборочной единицы от 0,1 до 0,5 т
(т)</t>
  </si>
  <si>
    <t>ФССЦ-01.7.15.02-0047</t>
  </si>
  <si>
    <t>Болты анкерные с гайкой, размер 20,0х150 мм(прим. Механический анкер R-XPT M20x200)
(100 шт)</t>
  </si>
  <si>
    <t>ФССЦ-07.2.07.12-0031</t>
  </si>
  <si>
    <t>Прочие конструкции одноэтажных производственных зданий, масса сборочной единицы до 0,1 т
(т)</t>
  </si>
  <si>
    <t>ФЕР06-03-002-01</t>
  </si>
  <si>
    <t>ФССЦ-04.3.01.09-0018</t>
  </si>
  <si>
    <t>Раствор готовый кладочный, цементный, М300
(м3)</t>
  </si>
  <si>
    <t>ФЕР06-03-002-02</t>
  </si>
  <si>
    <t>ФССЦ-04.1.02.05-0007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</si>
  <si>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</si>
  <si>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 / прим. 5мм
(т)</t>
  </si>
  <si>
    <t>ФЕР06-03-004-10</t>
  </si>
  <si>
    <t>комплекс работ по устройству перекрытия из кровельных сэндвич-панелей</t>
  </si>
  <si>
    <t>-демонтаж конструкций перекрытия в осях 31-33/И-И1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</si>
  <si>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</si>
  <si>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</si>
  <si>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</si>
  <si>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Элементы каркаса и перекрытия встройки в осях 5-33/И-И1.    (1727-1/9-52-АС1   л.2)</t>
  </si>
  <si>
    <t>Раздел 2. Разные работы</t>
  </si>
  <si>
    <t>-погрузка и вывоз строительного мусора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</si>
  <si>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</si>
  <si>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
(1 т груза)</t>
  </si>
  <si>
    <t>ФССЦпг-03-21-01-110
ТБО Тимохово</t>
  </si>
  <si>
    <t>Перевозка грузов I класса автомобилями-самосвалами грузоподъемностью 10 т работающих вне карьера на расстояние до 110 км
(1 т груза)</t>
  </si>
  <si>
    <t>- погрузка и вывоз металлолома</t>
  </si>
  <si>
    <t>ФССЦпг-01-01-01-045</t>
  </si>
  <si>
    <t>Погрузо-разгрузочные работы при автомобильных перевозках: Погрузка прочих материалов, деталей (с использованием погрузчика)
(1 т груза)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</si>
  <si>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</si>
  <si>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(на склад)
(1 т груза)</t>
  </si>
  <si>
    <t>Итого по разделу 2 Разные работы</t>
  </si>
  <si>
    <t>Итого прямые затраты по смете в текущих ценах</t>
  </si>
  <si>
    <t>ВСЕГО по смете</t>
  </si>
  <si>
    <t>Составил:</t>
  </si>
  <si>
    <t>[должность, подпись (инициалы, фамилия)]</t>
  </si>
  <si>
    <t>Проверил:</t>
  </si>
  <si>
    <t>СМР</t>
  </si>
  <si>
    <t>МТР</t>
  </si>
  <si>
    <t>СМЕТА № 02-01-06</t>
  </si>
  <si>
    <t>на Архитектурно-строительные решения цеха  №417. (АС3)., Заказчик - АО " МЕТРОВАГОНМАШ"</t>
  </si>
  <si>
    <t>Раздел 1. Элементы опор для технологических коммуникаций "ВС" в осях 1-33/И-Л.    (1727-1/9-52-АС3   л.2 )</t>
  </si>
  <si>
    <t>ФЕР09-03-039-01</t>
  </si>
  <si>
    <t>Монтаж опорных конструкций: для крепления трубопроводов внутри зданий и сооружений массой до 0,1 т (ОП1-ОП6)
(т)</t>
  </si>
  <si>
    <t>Накладные расходы 93% ФОТ (от 19 295,50)</t>
  </si>
  <si>
    <t>Сметная прибыль 62% ФОТ (от 19 295,50)</t>
  </si>
  <si>
    <t>ФССЦ-01.7.15.02-0041</t>
  </si>
  <si>
    <t>Болты анкерные с гайкой, размер 12,0х130 мм  (прим. Механический анкер R-XPT M12x150)
(100 шт)</t>
  </si>
  <si>
    <t>ФЕРр66-38-3</t>
  </si>
  <si>
    <t>Заполнение трубопроводов или межтрубного пространства при трубах в футляре: цементным раствором
(м3)</t>
  </si>
  <si>
    <t>Накладные расходы 104% ФОТ (от 85,45)</t>
  </si>
  <si>
    <t>Сметная прибыль 60% ФОТ (от 85,45)</t>
  </si>
  <si>
    <t>ФЕР46-03-017-03</t>
  </si>
  <si>
    <t>Заделка отверстий: в стенах после установки балки бетоном В20
(м3)</t>
  </si>
  <si>
    <t>Накладные расходы 103% ФОТ (от 1 672,13)</t>
  </si>
  <si>
    <t>Сметная прибыль 59% ФОТ (от 1 672,13)</t>
  </si>
  <si>
    <t>Смеси бетонные тяжелого бетона (БСТ), класс B20 (М250)
(м3)</t>
  </si>
  <si>
    <t>ФЕР13-03-004-26</t>
  </si>
  <si>
    <t>Окраска металлических огрунтованных поверхностей: эмалью ПФ-115 за 2 раза
(100 м2)</t>
  </si>
  <si>
    <t>Накладные расходы 94% ФОТ (от 390,49)</t>
  </si>
  <si>
    <t>Сметная прибыль 51% ФОТ (от 390,49)</t>
  </si>
  <si>
    <t>Итого по разделу 1 Элементы опор для технологических коммуникаций "ВС" в осях 1-33/И-Л.    (1727-1/9-52-АС3   л.2 )</t>
  </si>
  <si>
    <t>Раздел 2. Металлические рамы для пневмощитов "ВС" в осях 1-33/И-Л.    (1727-1/9-52-АС3   л.3 )</t>
  </si>
  <si>
    <t>ФЕР09-03-043-01</t>
  </si>
  <si>
    <t>Монтаж металлоконструкций постаментов под технологическое оборудование / рамы для пневмощитов
(т металлоконструкций)</t>
  </si>
  <si>
    <t>Накладные расходы 93% ФОТ (от 76 304,22)</t>
  </si>
  <si>
    <t>Сметная прибыль 62% ФОТ (от 76 304,22)</t>
  </si>
  <si>
    <t>Болты анкерные с гайкой, размер 20,0х150 мм  (прим. Механический анкер R-XPT M20x200)
(100 шт)</t>
  </si>
  <si>
    <t>Устройство подливки толщиной 20 мм
(100 м2)</t>
  </si>
  <si>
    <t>Накладные расходы 102% ФОТ (от 590,43)</t>
  </si>
  <si>
    <t>Сметная прибыль 58% ФОТ (от 590,43)</t>
  </si>
  <si>
    <t>На каждые 10 мм изменения толщины добавлять или исключать к расценке 06-03-002-01
(100 м2)</t>
  </si>
  <si>
    <t>Накладные расходы 102% ФОТ (от 1,69)</t>
  </si>
  <si>
    <t>Сметная прибыль 58% ФОТ (от 1,69)</t>
  </si>
  <si>
    <t>Накладные расходы 94% ФОТ (от 1 586,38)</t>
  </si>
  <si>
    <t>Сметная прибыль 51% ФОТ (от 1 586,38)</t>
  </si>
  <si>
    <t>Итого по разделу 2 Металлические рамы для пневмощитов "ВС" в осях 1-33/И-Л.    (1727-1/9-52-АС3   л.3 )</t>
  </si>
  <si>
    <t>Раздел 3. Опоры для коммуникаций "ЭМ" в осях 1-33/И-Л; дополнительных балок и опор для системы пожаротушения "ВК" в осях 5-32/И-И1.     (1727-1/9-52-АС3   л.4 )</t>
  </si>
  <si>
    <t>Монтаж опорных конструкций: для крепления трубопроводов внутри зданий и сооружений массой до 0,1 т (Ст1, ОП1-ОП2)
(т)</t>
  </si>
  <si>
    <t>Накладные расходы 93% ФОТ (от 167 991,93)</t>
  </si>
  <si>
    <t>Сметная прибыль 62% ФОТ (от 167 991,93)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</si>
  <si>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</si>
  <si>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 (Б1, Б2)
(т)</t>
  </si>
  <si>
    <t>Накладные расходы 93% ФОТ (от 50 530,48)</t>
  </si>
  <si>
    <t>Сметная прибыль 62% ФОТ (от 50 530,48)</t>
  </si>
  <si>
    <t>Накладные расходы 94% ФОТ (от 6 770,17)</t>
  </si>
  <si>
    <t>Сметная прибыль 51% ФОТ (от 6 770,17)</t>
  </si>
  <si>
    <t>Итого по разделу 3 Опоры для коммуникаций "ЭМ" в осях 1-33/И-Л; дополнительных балок и опор для системы пожаротушения "ВК" в осях 5-32/И-И1.     (1727-1/9-52-АС3   л.4 )</t>
  </si>
  <si>
    <t>Раздел 4. Опоры для крепления системы пожаротушения к плитам покрытия на отм. +13.900 в осях 1-25/И-И1, 1-25/И3-К (лист 5)</t>
  </si>
  <si>
    <t>Монтаж опорных конструкций: для крепления трубопроводов внутри зданий и сооружений массой до 0,1 т (Д1,Д2 ОП-1..ОП-5.4)
(т)</t>
  </si>
  <si>
    <t>Накладные расходы 93% ФОТ (от 55 068,83)</t>
  </si>
  <si>
    <t>Сметная прибыль 62% ФОТ (от 55 068,83)</t>
  </si>
  <si>
    <t>Монтаж балок, ригелей перекрытия, покрытия и под установку оборудования многоэтажных зданий при высоте здания: до 25 м (Б1)
(т)</t>
  </si>
  <si>
    <t>Накладные расходы 93% ФОТ (от 125 615,02)</t>
  </si>
  <si>
    <t>Сметная прибыль 62% ФОТ (от 125 615,02)</t>
  </si>
  <si>
    <t>Накладные расходы 94% ФОТ (от 9 518,26)</t>
  </si>
  <si>
    <t>Сметная прибыль 51% ФОТ (от 9 518,26)</t>
  </si>
  <si>
    <t>Итого по разделу 4 Опоры для крепления системы пожаротушения к плитам покрытия на отм. +13.900 в осях 1-25/И-И1, 1-25/И3-К (лист 5)</t>
  </si>
  <si>
    <t>Раздел 5. Опоры для крепления системы пожаротушения к плитам покрытия на отм. +16.900 в осях 2-10, 12-32, 24-22/И1-И3 (лист 7)</t>
  </si>
  <si>
    <t>Монтаж опорных конструкций: для крепления трубопроводов внутри зданий и сооружений массой до 0,1 т (Д7..Д10))
(т)</t>
  </si>
  <si>
    <t>Накладные расходы 93% ФОТ (от 53 646,18)</t>
  </si>
  <si>
    <t>Сметная прибыль 62% ФОТ (от 53 646,18)</t>
  </si>
  <si>
    <t>Накладные расходы 94% ФОТ (от 942,07)</t>
  </si>
  <si>
    <t>Сметная прибыль 51% ФОТ (от 942,07)</t>
  </si>
  <si>
    <t>Итого по разделу 5 Опоры для крепления системы пожаротушения к плитам покрытия на отм. +16.900 в осях 2-10, 12-32, 24-22/И1-И3 (лист 7)</t>
  </si>
  <si>
    <t>Раздел 6. Опоры для крепления системы пожаротушения к нижним поясам ферм в осях 4-12/И-К, 17-25/И-И2 (лист 8)</t>
  </si>
  <si>
    <t>Монтаж опорных конструкций: для крепления трубопроводов внутри зданий и сооружений массой до 0,1 т (Д13)
(т)</t>
  </si>
  <si>
    <t>Накладные расходы 93% ФОТ (от 21 261,42)</t>
  </si>
  <si>
    <t>Сметная прибыль 62% ФОТ (от 21 261,42)</t>
  </si>
  <si>
    <t>Накладные расходы 93% ФОТ (от 101 532,79)</t>
  </si>
  <si>
    <t>Сметная прибыль 62% ФОТ (от 101 532,79)</t>
  </si>
  <si>
    <t>Накладные расходы 94% ФОТ (от 7 243,64)</t>
  </si>
  <si>
    <t>Сметная прибыль 51% ФОТ (от 7 243,64)</t>
  </si>
  <si>
    <t>Итого по разделу 6 Опоры для крепления системы пожаротушения к нижним поясам ферм в осях 4-12/И-К, 17-25/И-И2 (лист 8)</t>
  </si>
  <si>
    <t>Раздел 7. Опоры для крепления системы пожаротушения к верхним поясам ферм в осях 1-33/И1-И3 (лист 10)</t>
  </si>
  <si>
    <t>Монтаж опорных конструкций: для крепления трубопроводов внутри зданий и сооружений массой до 0,1 т (Д3..Д6, П-1..П-1.32)
(т)</t>
  </si>
  <si>
    <t>Накладные расходы 93% ФОТ (от 138 097,95)</t>
  </si>
  <si>
    <t>Сметная прибыль 62% ФОТ (от 138 097,95)</t>
  </si>
  <si>
    <t>Накладные расходы 93% ФОТ (от 61 418,34)</t>
  </si>
  <si>
    <t>Сметная прибыль 62% ФОТ (от 61 418,34)</t>
  </si>
  <si>
    <t>Накладные расходы 94% ФОТ (от 6 898,30)</t>
  </si>
  <si>
    <t>Сметная прибыль 51% ФОТ (от 6 898,30)</t>
  </si>
  <si>
    <t>Итого по разделу 7 Опоры для крепления системы пожаротушения к верхним поясам ферм в осях 1-33/И1-И3 (лист 10)</t>
  </si>
  <si>
    <t>Раздел 8. Фундаменты под оборудование (лист 11)</t>
  </si>
  <si>
    <t>Установка фанеры бакелитовой</t>
  </si>
  <si>
    <t>ФЕР11-01-053-01</t>
  </si>
  <si>
    <t>Устройство оснований полов из фанеры в один слой площадью: до 20 м2
(100 м2)</t>
  </si>
  <si>
    <t>Накладные расходы 112% ФОТ (от 2 876,98)</t>
  </si>
  <si>
    <t>Сметная прибыль 65% ФОТ (от 2 876,98)</t>
  </si>
  <si>
    <t>ФССЦ-11.2.11.04-0052</t>
  </si>
  <si>
    <t>Фанера общего назначения из шпона лиственных пород водостойкая, ФК, сорт II/IV, толщина 12 мм
(м3)</t>
  </si>
  <si>
    <t>ФССЦ-11.2.11.02-0011</t>
  </si>
  <si>
    <t>Фанера бакелизированная ФБС, толщина 14-18 мм
(м3)</t>
  </si>
  <si>
    <t>ФЕР06-01-001-02</t>
  </si>
  <si>
    <t>Устройство бетонных фундаментов общего назначения под колонны объемом: до 3 м3
(100 м3)</t>
  </si>
  <si>
    <t>Накладные расходы 102% ФОТ (от 7 121,88)</t>
  </si>
  <si>
    <t>Сметная прибыль 58% ФОТ (от 7 121,88)</t>
  </si>
  <si>
    <t>ФССЦ-04.1.01.03-0019</t>
  </si>
  <si>
    <t>Смеси бетонные (пенобетон), средняя плотность D1000 кг/м3
(м3)</t>
  </si>
  <si>
    <t>Обработка битумно-полимерной мастикой</t>
  </si>
  <si>
    <t>ФЕР08-01-003-09</t>
  </si>
  <si>
    <t>Огрунтовка поверхности полимерной мастикой на основе бутилкаучука
(100 м2)</t>
  </si>
  <si>
    <t>Накладные расходы 110% ФОТ (от 297,66)</t>
  </si>
  <si>
    <t>Сметная прибыль 69% ФОТ (от 297,66)</t>
  </si>
  <si>
    <t>ФЕР08-01-003-10</t>
  </si>
  <si>
    <t>Гидроизоляция боковая обмазочная полимерной мастикой на основе бутилкаучука в один слой
(100 м2)</t>
  </si>
  <si>
    <t>Накладные расходы 110% ФОТ (от 283,76)</t>
  </si>
  <si>
    <t>Сметная прибыль 69% ФОТ (от 283,76)</t>
  </si>
  <si>
    <t>ФССЦ-01.2.03.03-0122</t>
  </si>
  <si>
    <t>Мастика битумно-полимерная гидроизоляционная, кровельная, для строительных конструкций и устройства (ремонта) кровли, холодная, готовая к применению, диапазон температур от -20 до +40 °С, прочность сцепления с металлом/бетоном не менее 0,9/0,6 МПа, расход для гидроизоляции/устройства кровли 2,5-3,5/3,8-5,7 кг/м2 при толщине слоя покрытия 2 мм
(кг)</t>
  </si>
  <si>
    <t>Сверление отверстий в существующей плите под гильзы (Г1-5 шт, Г2-2 шт, Г3-4 шт; Г4-3 шт) ТЧ п.2.46.7., лист 11 прим.5</t>
  </si>
  <si>
    <t>ФЕР46-03-004-49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</si>
  <si>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Г1
(100 отверстий)</t>
  </si>
  <si>
    <t>Накладные расходы 103% ФОТ (от 6 020,32)</t>
  </si>
  <si>
    <t>Сметная прибыль 59% ФОТ (от 6 020,32)</t>
  </si>
  <si>
    <t>ФЕР46-03-004-68</t>
  </si>
  <si>
    <t>На каждые 10 мм изменения глубины сверления добавлять или исключать: к расценке 46-03-004-49 / 30 мм
(100 отверстий)</t>
  </si>
  <si>
    <t>Накладные расходы 103% ФОТ (от -3 883,28)</t>
  </si>
  <si>
    <t>Сметная прибыль 59% ФОТ (от -3 883,28)</t>
  </si>
  <si>
    <t>ФССЦ-01.7.17.09-1177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</si>
  <si>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162 мм
(шт)</t>
  </si>
  <si>
    <t>ФЕР46-03-004-51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</si>
  <si>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220 мм/Г2
(100 отверстий)</t>
  </si>
  <si>
    <t>Накладные расходы 103% ФОТ (от 2 529,41)</t>
  </si>
  <si>
    <t>Сметная прибыль 59% ФОТ (от 2 529,41)</t>
  </si>
  <si>
    <t>ФЕР46-03-004-70</t>
  </si>
  <si>
    <t>На каждые 10 мм изменения глубины сверления добавлять или исключать: к расценке 46-03-004-51
(100 отверстий)</t>
  </si>
  <si>
    <t>Накладные расходы 103% ФОТ (от -96,34)</t>
  </si>
  <si>
    <t>Сметная прибыль 59% ФОТ (от -96,34)</t>
  </si>
  <si>
    <t>ФССЦ-01.7.17.09-1180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</si>
  <si>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202 мм
(шт)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</si>
  <si>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160 мм/ Г3
(100 отверстий)</t>
  </si>
  <si>
    <t>Накладные расходы 103% ФОТ (от 4 816,26)</t>
  </si>
  <si>
    <t>Сметная прибыль 59% ФОТ (от 4 816,26)</t>
  </si>
  <si>
    <t>Накладные расходы 103% ФОТ (от -3 106,62)</t>
  </si>
  <si>
    <t>Сметная прибыль 59% ФОТ (от -3 106,62)</t>
  </si>
  <si>
    <t>ФЕР46-03-004-55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</si>
  <si>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400 мм/ Г4
(100 отверстий)</t>
  </si>
  <si>
    <t>Накладные расходы 103% ФОТ (от 7 153,37)</t>
  </si>
  <si>
    <t>Сметная прибыль 59% ФОТ (от 7 153,37)</t>
  </si>
  <si>
    <t>ФЕР46-03-004-74</t>
  </si>
  <si>
    <t>На каждые 10 мм изменения глубины сверления добавлять или исключать: к расценке 46-03-004-55
(100 отверстий)</t>
  </si>
  <si>
    <t>Накладные расходы 103% ФОТ (от -5 129,19)</t>
  </si>
  <si>
    <t>Сметная прибыль 59% ФОТ (от -5 129,19)</t>
  </si>
  <si>
    <t>ФССЦ-01.7.15.01-0032</t>
  </si>
  <si>
    <t>Анкер высокопрочный забивной, АВЗ-10/500
(шт)</t>
  </si>
  <si>
    <t>ФССЦ-01.7.17.09-1185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</si>
  <si>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400 мм
(шт)</t>
  </si>
  <si>
    <t>Установка закладных деталей</t>
  </si>
  <si>
    <t>Установка закладных деталей весом: до 20 кг (Г1-Г4)
(т)</t>
  </si>
  <si>
    <t>Накладные расходы 102% ФОТ (от 8 638,61)</t>
  </si>
  <si>
    <t>Сметная прибыль 58% ФОТ (от 8 638,61)</t>
  </si>
  <si>
    <t>ФССЦ-08.4.03.03-0003</t>
  </si>
  <si>
    <t>Сталь арматурная рифленая свариваемая, класс А500С, диаметр 10 мм
(т)</t>
  </si>
  <si>
    <t>ФССЦ-23.3.03.02-0088</t>
  </si>
  <si>
    <t>Трубы стальные бесшовные горячедеформированные со снятой фаской из стали марок 15, 20, 35, наружный диаметр 114 мм, толщина стенки 6 мм
(м)</t>
  </si>
  <si>
    <t>ФССЦ-23.3.03.02-0111</t>
  </si>
  <si>
    <t>Трубы стальные бесшовные горячедеформированные со снятой фаской из стали марок 15, 20, 35, наружный диаметр 133 мм, толщина стенки 4 мм
(м)</t>
  </si>
  <si>
    <t>ФССЦ-23.3.03.02-0075</t>
  </si>
  <si>
    <t>Трубы стальные бесшовные горячедеформированные со снятой фаской из стали марок 15, 20, 35, наружный диаметр 108 мм, толщина стенки 4 мм
(м)</t>
  </si>
  <si>
    <t>ФССЦ-23.3.03.02-0162</t>
  </si>
  <si>
    <t>Трубы стальные бесшовные горячедеформированные со снятой фаской из стали марок 15, 20, 35, наружный диаметр 273 мм, толщина стенки 7 мм
(м)</t>
  </si>
  <si>
    <t>ФССЦ-23.8.04.06-0076</t>
  </si>
  <si>
    <t>Отводы 90 град. с радиусом кривизны R=1,5 Ду на Ру до 16 МПа (160 кгс/см2), диаметром условного прохода: 100 мм, наружным диаметром 114 мм, толщиной стенки 6 мм
(шт)</t>
  </si>
  <si>
    <t>Итого по разделу 8 Фундаменты под оборудование (лист 11)</t>
  </si>
  <si>
    <t>Раздел 9. Элементы площадки под вентилятор на отм +14,300 между осями 25-26/И-И1 (лист 11.1)</t>
  </si>
  <si>
    <t>Накладные расходы 93% ФОТ (от 3 418,97)</t>
  </si>
  <si>
    <t>Сметная прибыль 62% ФОТ (от 3 418,97)</t>
  </si>
  <si>
    <t>Накладные расходы 94% ФОТ (от 226,97)</t>
  </si>
  <si>
    <t>Сметная прибыль 51% ФОТ (от 226,97)</t>
  </si>
  <si>
    <t>ФЕР06-01-001-05</t>
  </si>
  <si>
    <t>Устройство железобетонных фундаментов общего назначения под колонны объемом: до 3 м3
(100 м3)</t>
  </si>
  <si>
    <t>Накладные расходы 102% ФОТ (от 879,93)</t>
  </si>
  <si>
    <t>Сметная прибыль 58% ФОТ (от 879,93)</t>
  </si>
  <si>
    <t>ФССЦ-08.4.03.03-0006</t>
  </si>
  <si>
    <t>Сталь арматурная рифленая свариваемая, класс А500С, диаметр 16 мм
(т)</t>
  </si>
  <si>
    <t>ФССЦ-08.4.03.02-0002</t>
  </si>
  <si>
    <t>Сталь арматурная, горячекатаная, гладкая, класс А-I, диаметр 8 мм
(т)</t>
  </si>
  <si>
    <t>ФЕР06-03-004-08</t>
  </si>
  <si>
    <t>Установка стальных конструкций, остающихся в теле бетона
(т)</t>
  </si>
  <si>
    <t>Накладные расходы 102% ФОТ (от 1 044,24)</t>
  </si>
  <si>
    <t>Сметная прибыль 58% ФОТ (от 1 044,24)</t>
  </si>
  <si>
    <t>ФССЦ-08.4.01.02-0011</t>
  </si>
  <si>
    <t>Детали закладные и накладные, изготовленные без применения сварки, гнутья, сверления (пробивки) отверстий, поставляемые отдельно
(т)</t>
  </si>
  <si>
    <t>Итого по разделу 9 Элементы площадки под вентилятор на отм +14,300 между осями 25-26/И-И1 (лист 11.1)</t>
  </si>
  <si>
    <t>Раздел 10. Опоры для коммуникаций "ОВ" в осях 1-33/И-И1 (лист 12,13)</t>
  </si>
  <si>
    <t>Монтаж опорных конструкций: для крепления трубопроводов внутри зданий и сооружений массой до 0,1 т (Оп1-Оп11)
(т)</t>
  </si>
  <si>
    <t>Накладные расходы 93% ФОТ (от 215 427,27)</t>
  </si>
  <si>
    <t>Сметная прибыль 62% ФОТ (от 215 427,27)</t>
  </si>
  <si>
    <t>Накладные расходы 94% ФОТ (от 2 611,42)</t>
  </si>
  <si>
    <t>Сметная прибыль 51% ФОТ (от 2 611,42)</t>
  </si>
  <si>
    <t>ФЕР46-05-008-03</t>
  </si>
  <si>
    <t>Монтаж мелких металлоконструкций массой до 10 кг
(т металлоконструкций)</t>
  </si>
  <si>
    <t>Накладные расходы 103% ФОТ (от 4 676,08)</t>
  </si>
  <si>
    <t>Сметная прибыль 59% ФОТ (от 4 676,08)</t>
  </si>
  <si>
    <t>ФССЦ-08.3.07.01-0031</t>
  </si>
  <si>
    <t>Сталь полосовая: 16х4 мм
(т)</t>
  </si>
  <si>
    <t>ФЕР26-01-039-01</t>
  </si>
  <si>
    <t>Изоляция покрытий и перекрытий изделиями из волокнистых и зернистых материалов насухо
(м3)</t>
  </si>
  <si>
    <t>Накладные расходы 97% ФОТ (от 919,09)</t>
  </si>
  <si>
    <t>Сметная прибыль 55% ФОТ (от 919,09)</t>
  </si>
  <si>
    <t>ФССЦ-12.2.05.10-0007</t>
  </si>
  <si>
    <t>Плиты минераловатные "Тех Баттс 50" ROCKWOOL
(м3)</t>
  </si>
  <si>
    <t>Итого по разделу 10 Опоры для коммуникаций "ОВ" в осях 1-33/И-И1 (лист 12,13)</t>
  </si>
  <si>
    <t>Раздел 11. Опоры вертикальных воздуховодов наружных стен в осях 11-14/И, 26-26/И (лист 15)</t>
  </si>
  <si>
    <t>Монтаж опорных конструкций: для крепления трубопроводов внутри зданий и сооружений массой до 0,1 т (Оп1-Оп6, Г1, Ст1)
(т)</t>
  </si>
  <si>
    <t>Накладные расходы 93% ФОТ (от 44 300,00)</t>
  </si>
  <si>
    <t>Сметная прибыль 62% ФОТ (от 44 300,00)</t>
  </si>
  <si>
    <t>Монтаж металлоконструкций постаментов под технологическое оборудование (Рама Р1)
(т металлоконструкций)</t>
  </si>
  <si>
    <t>Накладные расходы 93% ФОТ (от 4 863,83)</t>
  </si>
  <si>
    <t>Сметная прибыль 62% ФОТ (от 4 863,83)</t>
  </si>
  <si>
    <t>Накладные расходы 93% ФОТ (от 7 073,17)</t>
  </si>
  <si>
    <t>Сметная прибыль 62% ФОТ (от 7 073,17)</t>
  </si>
  <si>
    <t>ФССЦ-08.3.01.02-0038</t>
  </si>
  <si>
    <t>Двутавр с параллельными гранями полок №20-24 Б1, Б2, сталь спокойная
(т)</t>
  </si>
  <si>
    <t>Накладные расходы 94% ФОТ (от 976,24)</t>
  </si>
  <si>
    <t>Сметная прибыль 51% ФОТ (от 976,24)</t>
  </si>
  <si>
    <t>Итого по разделу 11 Опоры вертикальных воздуховодов наружных стен в осях 11-14/И, 26-26/И (лист 15)</t>
  </si>
  <si>
    <t>Раздел 12. Подвесные опоры, гильзы, стойки между осями М-И1/31-33 (лист 17)</t>
  </si>
  <si>
    <t>Монтаж опорных конструкций: для крепления трубопроводов внутри зданий и сооружений массой до 0,1 т (Оп1-Оп4, П-1.1..П-3.2, СТ-1)
(т)</t>
  </si>
  <si>
    <t>Накладные расходы 93% ФОТ (от 21 836,92)</t>
  </si>
  <si>
    <t>Сметная прибыль 62% ФОТ (от 21 836,92)</t>
  </si>
  <si>
    <t>Установка закладных деталей весом: до 20 кг (Г1-Г3)
(т)</t>
  </si>
  <si>
    <t>Накладные расходы 102% ФОТ (от 2 696,73)</t>
  </si>
  <si>
    <t>Сметная прибыль 58% ФОТ (от 2 696,73)</t>
  </si>
  <si>
    <t>ФССЦ-23.3.03.02-0157</t>
  </si>
  <si>
    <t>Трубы стальные бесшовные горячедеформированные со снятой фаской из стали марок 15, 20, 35, наружный диаметр 219 мм, толщина стенки 6 мм (прим. 219х4)
(м)</t>
  </si>
  <si>
    <t>ФССЦ-23.3.03.02-0136</t>
  </si>
  <si>
    <t>Трубы стальные бесшовные горячедеформированные со снятой фаской из стали марок 15, 20, 35, наружный диаметр 159 мм, толщина стенки 4,5 мм (прим. 159х3.2)
(м)</t>
  </si>
  <si>
    <t>ФССЦ-08.3.05.02-0057</t>
  </si>
  <si>
    <t>Сталь листовая горячекатаная марки Ст3 толщиной: 5,0 мм
(т)</t>
  </si>
  <si>
    <t>ФССЦ-08.3.05.02-0060</t>
  </si>
  <si>
    <t>Сталь листовая горячекатаная марки Ст3 толщиной: 6,0 мм
(т)</t>
  </si>
  <si>
    <t>Монтаж балок, ригелей перекрытия, покрытия и под установку оборудования многоэтажных зданий при высоте здания: до 25 м
(т)</t>
  </si>
  <si>
    <t>Накладные расходы 93% ФОТ (от 240,75)</t>
  </si>
  <si>
    <t>Сметная прибыль 62% ФОТ (от 240,75)</t>
  </si>
  <si>
    <t>ФССЦ-08.3.11.01-0041</t>
  </si>
  <si>
    <t>Швеллеры: №12 сталь марки ВСт3пс5
(т)</t>
  </si>
  <si>
    <t>Накладные расходы 94% ФОТ (от 512,53)</t>
  </si>
  <si>
    <t>Сметная прибыль 51% ФОТ (от 512,53)</t>
  </si>
  <si>
    <t>Итого по разделу 12 Подвесные опоры, гильзы, стойки между осями М-И1/31-33 (лист 17)</t>
  </si>
  <si>
    <t>СМЕТА № 02-01-05</t>
  </si>
  <si>
    <t>на Архитектурно-строительные решения. Цех №417. Марка АС2. Этап 1, АО " МЕТРОВАГОНМАШ"</t>
  </si>
  <si>
    <t>Раздел 1. Проёмы (лист 7)</t>
  </si>
  <si>
    <t>- двери металлические</t>
  </si>
  <si>
    <t>ФЕР09-04-012-01</t>
  </si>
  <si>
    <t>Установка металлических дверных блоков в готовые проемы
(м2)</t>
  </si>
  <si>
    <t>Накладные расходы 93% ФОТ (от 11 560,35)</t>
  </si>
  <si>
    <t>Сметная прибыль 62% ФОТ (от 11 560,35)</t>
  </si>
  <si>
    <t>ФССЦ-01.7.04.07-0003</t>
  </si>
  <si>
    <t>Комплект скобяных изделий для блоков входных дверей в помещение однопольных
(компл)</t>
  </si>
  <si>
    <t>ФССЦ-07.1.01.03-0002</t>
  </si>
  <si>
    <t>Блок дверной стальной наружный двупольный типа ДСН ДКН, площадь 2,73 м2.
(м2)</t>
  </si>
  <si>
    <t>ФЕР09-04-012-02</t>
  </si>
  <si>
    <t>Установка дверного доводчика к металлическим дверям
(шт)</t>
  </si>
  <si>
    <t>Накладные расходы 93% ФОТ (от 2 060,74)</t>
  </si>
  <si>
    <t>Сметная прибыль 62% ФОТ (от 2 060,74)</t>
  </si>
  <si>
    <t>ФССЦ-01.7.04.01-0002</t>
  </si>
  <si>
    <t>Доводчик дверной гидравлический TS-68 с зубчатым приводом (нагрузка до 90 кг)
(шт)</t>
  </si>
  <si>
    <t>- окна ПВХ</t>
  </si>
  <si>
    <t>ФЕР10-01-034-02</t>
  </si>
  <si>
    <t>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</si>
  <si>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7 795,41)</t>
  </si>
  <si>
    <t>Сметная прибыль 55% ФОТ (от 7 795,41)</t>
  </si>
  <si>
    <t>ФССЦ-11.3.02.04-0001</t>
  </si>
  <si>
    <t>Блок оконный из ПВХ-профилей, трехстворчатый, глухой, с двухкамерным стеклопакетом (32 мм), площадью более 3 м2 (ОК-1)
(м2)</t>
  </si>
  <si>
    <t>ФЕР09-04-009-04</t>
  </si>
  <si>
    <t>Монтаж оконных блоков: из алюминиевых многокамерных профилей с герметичными стеклопакетами
(100 м2)</t>
  </si>
  <si>
    <t>Накладные расходы 93% ФОТ (от 87 083,82)</t>
  </si>
  <si>
    <t>Сметная прибыль 62% ФОТ (от 87 083,82)</t>
  </si>
  <si>
    <t>ФССЦ-09.4.03.05-0001</t>
  </si>
  <si>
    <t>Блоки оконные из алюминиевого комбинированного профиля одинарной конструкции: с двухкамерным стеклопакетом двухстворчатые, неоткрываемые (ГОСТ 23166-99)
(м2)</t>
  </si>
  <si>
    <t>Итого по разделу 1 Проёмы (лист 7)</t>
  </si>
  <si>
    <t>Раздел 2. Стены (лист 7)</t>
  </si>
  <si>
    <t>ФЕР08-02-001-01</t>
  </si>
  <si>
    <t>Кладка стен кирпичных наружных: простых при высоте этажа до 4 м
(м3)</t>
  </si>
  <si>
    <t>Накладные расходы 110% ФОТ (от 122 407,57)</t>
  </si>
  <si>
    <t>Сметная прибыль 69% ФОТ (от 122 407,57)</t>
  </si>
  <si>
    <t>ФССЦ-04.3.01.09-0012</t>
  </si>
  <si>
    <t>Раствор готовый кладочный, цементный, М50
(м3)</t>
  </si>
  <si>
    <t>ФССЦ-06.1.01.05-0035</t>
  </si>
  <si>
    <t>Кирпич керамический одинарный, марка 100, размер 250х120х65 мм
(1000 шт)</t>
  </si>
  <si>
    <t>ФЕР08-02-007-01</t>
  </si>
  <si>
    <t>Армирование кладки стен и других конструкций
(т)</t>
  </si>
  <si>
    <t>Накладные расходы 110% ФОТ (от 8 272,90)</t>
  </si>
  <si>
    <t>Сметная прибыль 69% ФОТ (от 8 272,90)</t>
  </si>
  <si>
    <t>ФЕР15-02-041-03</t>
  </si>
  <si>
    <t>Устройство металлического каркаса из направляющих профилей под облицовку различными материалами: стен
(100 м2)</t>
  </si>
  <si>
    <t>Накладные расходы 100% ФОТ (от 172 275,39)</t>
  </si>
  <si>
    <t>Сметная прибыль 49% ФОТ (от 172 275,39)</t>
  </si>
  <si>
    <t>ФЕР09-04-006-02</t>
  </si>
  <si>
    <t>Монтаж ограждающих конструкций стен: из профилированного листа при высоте здания до 30 м
(100 м2)</t>
  </si>
  <si>
    <t>Накладные расходы 93% ФОТ (от 481 695,78)</t>
  </si>
  <si>
    <t>Сметная прибыль 62% ФОТ (от 481 695,78)</t>
  </si>
  <si>
    <t>ФССЦ-08.3.09.04-0016</t>
  </si>
  <si>
    <t>Профнастил оцинкованный с покрытием: полиэстер С21-1000-0,7
(м2)</t>
  </si>
  <si>
    <t>ФССЦ-01.7.15.04-0045</t>
  </si>
  <si>
    <t>Винты самонарезающие для крепления профилированного настила и панелей к несущим конструкциям
(т)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</si>
  <si>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</si>
  <si>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
(т)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</si>
  <si>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</si>
  <si>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
(100 м2)</t>
  </si>
  <si>
    <t>Накладные расходы 97% ФОТ (от 58 337,16)</t>
  </si>
  <si>
    <t>Сметная прибыль 55% ФОТ (от 58 337,16)</t>
  </si>
  <si>
    <t>ФССЦ-12.2.05.05-0026</t>
  </si>
  <si>
    <t>Плиты минераловатные на синтетическом связующем Техно (ТУ 5762-043-17925162-2006), марки: ТЕХНОВЕНТ СТАНДАРТ
(м3)</t>
  </si>
  <si>
    <t>Итого по разделу 2 Стены (лист 7)</t>
  </si>
  <si>
    <t>Раздел 3. Перемычки (лист 7)</t>
  </si>
  <si>
    <t>ФЕРр53-25-1</t>
  </si>
  <si>
    <t>Устройство металлических перемычек в стенах существующих зданий
(т)</t>
  </si>
  <si>
    <t>Накладные расходы 92% ФОТ (от 22 112,61)</t>
  </si>
  <si>
    <t>Сметная прибыль 52% ФОТ (от 22 112,61)</t>
  </si>
  <si>
    <t>Накладные расходы 93% ФОТ (от 18 249,39)</t>
  </si>
  <si>
    <t>Сметная прибыль 62% ФОТ (от 18 249,39)</t>
  </si>
  <si>
    <t>ФЕР15-02-036-01</t>
  </si>
  <si>
    <t>Штукатурка по сетке без устройства каркаса: улучшенная стен
(100 м2)</t>
  </si>
  <si>
    <t>Накладные расходы 100% ФОТ (от 6 312,16)</t>
  </si>
  <si>
    <t>Сметная прибыль 49% ФОТ (от 6 312,16)</t>
  </si>
  <si>
    <t>Итого по разделу 3 Перемычки (лист 7)</t>
  </si>
  <si>
    <t>Раздел 4. Отмостка (лист 7)</t>
  </si>
  <si>
    <t>ФЕР11-01-001-02</t>
  </si>
  <si>
    <t>Уплотнение грунта: щебнем
(100 м2)</t>
  </si>
  <si>
    <t>Накладные расходы 112% ФОТ (от 2 621,70)</t>
  </si>
  <si>
    <t>Сметная прибыль 65% ФОТ (от 2 621,70)</t>
  </si>
  <si>
    <t>ФССЦ-02.2.05.04-1572</t>
  </si>
  <si>
    <t>Щебень М 600, фракция 5(3)-10 мм, группа 2
(м3)</t>
  </si>
  <si>
    <t>ФЕР06-01-001-01</t>
  </si>
  <si>
    <t>Устройство бетонной подготовки
(100 м3)</t>
  </si>
  <si>
    <t>Накладные расходы 102% ФОТ (от 2 632,64)</t>
  </si>
  <si>
    <t>Сметная прибыль 58% ФОТ (от 2 632,64)</t>
  </si>
  <si>
    <t>ФССЦ-04.1.02.05-0003</t>
  </si>
  <si>
    <t>Смеси бетонные тяжелого бетона (БСТ), класс В7,5 (М100)
(м3)</t>
  </si>
  <si>
    <t>ФЕР11-01-004-09</t>
  </si>
  <si>
    <t>Устройство гидроизоляции обмазочной: в один слой праймером
(100 м2)</t>
  </si>
  <si>
    <t>Накладные расходы 112% ФОТ (от 11 634,28)</t>
  </si>
  <si>
    <t>Сметная прибыль 65% ФОТ (от 11 634,28)</t>
  </si>
  <si>
    <t>ФЕР08-01-008-03</t>
  </si>
  <si>
    <t>Устройство горизонтальной изоляции: методом наплавления
(100 м2)</t>
  </si>
  <si>
    <t>Накладные расходы 110% ФОТ (от 2 368,28)</t>
  </si>
  <si>
    <t>Сметная прибыль 69% ФОТ (от 2 368,28)</t>
  </si>
  <si>
    <t>Цена поставщика</t>
  </si>
  <si>
    <t>Техноэласт Терра
(м2)</t>
  </si>
  <si>
    <t>ФЕР11-01-009-01</t>
  </si>
  <si>
    <t>Устройство тепло- и звукоизоляции сплошной из плит: или матов минераловатных или стекловолокнистых
(100 м2)</t>
  </si>
  <si>
    <t>Накладные расходы 112% ФОТ (от 9 646,34)</t>
  </si>
  <si>
    <t>Сметная прибыль 65% ФОТ (от 9 646,34)</t>
  </si>
  <si>
    <t>ФССЦ-12.2.05.09-0009</t>
  </si>
  <si>
    <t>Пенополистирол экструдированный ТЕХНОНИКОЛЬ XPS CARBON 35-300
(м3)</t>
  </si>
  <si>
    <t>Накладные расходы 102% ФОТ (от 5 183,00)</t>
  </si>
  <si>
    <t>Сметная прибыль 58% ФОТ (от 5 183,00)</t>
  </si>
  <si>
    <t>ФССЦ-04.1.02.05-0005</t>
  </si>
  <si>
    <t>Смеси бетонные тяжелого бетона (БСТ), класс В12,5 (М150)
(м3)</t>
  </si>
  <si>
    <t>ФЕР06-03-004-12</t>
  </si>
  <si>
    <t>Армирование подстилающих слоев и набетонок
(т)</t>
  </si>
  <si>
    <t>Накладные расходы 102% ФОТ (от 853,85)</t>
  </si>
  <si>
    <t>Сметная прибыль 58% ФОТ (от 853,85)</t>
  </si>
  <si>
    <t>ФССЦ-08.4.02.06-0003</t>
  </si>
  <si>
    <t>Сетка сварная из холоднотянутой проволоки 4-5 мм
(т)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</si>
  <si>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</si>
  <si>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
(100 м2)</t>
  </si>
  <si>
    <t>Накладные расходы 113% ФОТ (от 4 599,77)</t>
  </si>
  <si>
    <t>Сметная прибыль 77% ФОТ (от 4 599,77)</t>
  </si>
  <si>
    <t>ФССЦ-04.2.01.01-0046</t>
  </si>
  <si>
    <t>Смеси асфальтобетонные плотные мелкозернистые тип А марка I
(т)</t>
  </si>
  <si>
    <t>ФЕР27-07-001-02</t>
  </si>
  <si>
    <t>На каждые 0,5 см изменения толщины покрытия добавлять к расценке 27-07-001-01
(100 м2)</t>
  </si>
  <si>
    <t>Накладные расходы 113% ФОТ (от 2 946,21)</t>
  </si>
  <si>
    <t>Сметная прибыль 77% ФОТ (от 2 946,21)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</si>
  <si>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</si>
  <si>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
(100 м)</t>
  </si>
  <si>
    <t>Накладные расходы 103% ФОТ (от 3 086,68)</t>
  </si>
  <si>
    <t>Сметная прибыль 59% ФОТ (от 3 086,68)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</si>
  <si>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</si>
  <si>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
(100 м)</t>
  </si>
  <si>
    <t>Итого по разделу 4 Отмостка (лист 7)</t>
  </si>
  <si>
    <t>Раздел 5. Демонтажные работы (лист 7)</t>
  </si>
  <si>
    <t>Демонтаж. Установка в жилых и общественных зданиях оконных блоков из ПВХ профилей: глухих с площадью проема более 2 м2
(100 м2)</t>
  </si>
  <si>
    <t>Накладные расходы 108% ФОТ (от 10 735,34)</t>
  </si>
  <si>
    <t>Сметная прибыль 55% ФОТ (от 10 735,34)</t>
  </si>
  <si>
    <t>ФЕР09-04-011-01</t>
  </si>
  <si>
    <t>Демонтаж. Монтаж каркасов ворот большепролетных зданий, ангаров и др. без механизмов открывания
(т)</t>
  </si>
  <si>
    <t>Накладные расходы 93% ФОТ (от 19 206,52)</t>
  </si>
  <si>
    <t>Сметная прибыль 62% ФОТ (от 19 206,52)</t>
  </si>
  <si>
    <t>ФЕР09-04-006-01</t>
  </si>
  <si>
    <t>Демонтаж. Монтаж фахверка
(т)</t>
  </si>
  <si>
    <t>Накладные расходы 93% ФОТ (от 48 331,46)</t>
  </si>
  <si>
    <t>Сметная прибыль 62% ФОТ (от 48 331,46)</t>
  </si>
  <si>
    <t>ФЕР46-04-001-04</t>
  </si>
  <si>
    <t>Разборка: кирпичных стен
(м3)</t>
  </si>
  <si>
    <t>Накладные расходы 91% ФОТ (от 208 192,59)</t>
  </si>
  <si>
    <t>Сметная прибыль 52% ФОТ (от 208 192,59)</t>
  </si>
  <si>
    <t>ФЕР07-01-035-08</t>
  </si>
  <si>
    <t>Установка панелей наружных стен многоэтажных зданий длиной: до 6 м рядовых при наибольшей массе монтажных элементов в здании до 8 т, площадь панелей до 10 м2 (разборка плитограждения ПЗ-6)
(100 шт)</t>
  </si>
  <si>
    <t>Накладные расходы 110% ФОТ (от 111 734,00)</t>
  </si>
  <si>
    <t>Сметная прибыль 73% ФОТ (от 111 734,00)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</si>
  <si>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</si>
  <si>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
(1 т груза)</t>
  </si>
  <si>
    <t>Итого по разделу 5 Демонтажные работы (лист 7)</t>
  </si>
  <si>
    <t>Раздел 6. Рамы ворот в осях 1/И1-Л1; 33/И1-Л1 (лист 8)</t>
  </si>
  <si>
    <t>Монтаж каркасов ворот большепролетных зданий, ангаров и др. без механизмов открывания
(т)</t>
  </si>
  <si>
    <t>Накладные расходы 93% ФОТ (от 315 747,21)</t>
  </si>
  <si>
    <t>Сметная прибыль 62% ФОТ (от 315 747,21)</t>
  </si>
  <si>
    <t>Накладные расходы 102% ФОТ (от 614,05)</t>
  </si>
  <si>
    <t>Сметная прибыль 58% ФОТ (от 614,05)</t>
  </si>
  <si>
    <t>Накладные расходы 102% ФОТ (от 175,97)</t>
  </si>
  <si>
    <t>Сметная прибыль 58% ФОТ (от 175,97)</t>
  </si>
  <si>
    <t>ФЕР46-08-012-03</t>
  </si>
  <si>
    <t>Установка анкеров в отверстия глубиной 100 мм с применением составов на цементно-эпоксидной основе, диаметр анкера: 12 мм
(100 шт)</t>
  </si>
  <si>
    <t>Накладные расходы 103% ФОТ (от 18 036,66)</t>
  </si>
  <si>
    <t>Сметная прибыль 59% ФОТ (от 18 036,66)</t>
  </si>
  <si>
    <t>Итого по разделу 6 Рамы ворот в осях 1/И1-Л1; 33/И1-Л1 (лист 8)</t>
  </si>
  <si>
    <t>Раздел 7. Разные работы (лист 7)</t>
  </si>
  <si>
    <t>ФЕР29-01-253-02</t>
  </si>
  <si>
    <t>Установка гильз из стальных труб диаметром: 150 мм
(10 шт)</t>
  </si>
  <si>
    <t>Накладные расходы 146% ФОТ (от 1 078,80)</t>
  </si>
  <si>
    <t>Сметная прибыль 75% ФОТ (от 1 078,80)</t>
  </si>
  <si>
    <t>Накладные расходы 102% ФОТ (от 57,44)</t>
  </si>
  <si>
    <t>Сметная прибыль 58% ФОТ (от 57,44)</t>
  </si>
  <si>
    <t>Итого по разделу 7 Разные работы (лист 7)</t>
  </si>
  <si>
    <t xml:space="preserve">  шт</t>
  </si>
  <si>
    <t xml:space="preserve"> шт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</si>
  <si>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</si>
  <si>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</si>
  <si>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м²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</si>
  <si>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</si>
  <si>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</si>
  <si>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</si>
  <si>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м³</t>
  </si>
  <si>
    <t>(13,5 м³/мин, 8 атм.) в к-т с пакетом зимнего запуска.</t>
  </si>
  <si>
    <t>Окраска потолка силикатой краской за 2 раза</t>
  </si>
  <si>
    <t>Керамогранитая плитка</t>
  </si>
  <si>
    <t>Керамогранитая плитка с шероховатой поверхностью</t>
  </si>
  <si>
    <t>Лестичная клетка</t>
  </si>
  <si>
    <t>Устройство монолитого железобетонного пола из бетона кл. В25 толщиной 80 мм</t>
  </si>
  <si>
    <t>Монтаж распорок, ригелей, в том числе: 
Профили стальные гнутые замкнутые квадратые 100х4</t>
  </si>
  <si>
    <t xml:space="preserve">Устройство огнезащитой краски по металлу </t>
  </si>
  <si>
    <t>Коммутатор сетевой гигабитый 6 портовый</t>
  </si>
  <si>
    <t>Стандартый анкер с болтом М8</t>
  </si>
  <si>
    <t>Обратая засыпка вручную</t>
  </si>
  <si>
    <t>Ворота откатые противопожарные 8000х5000h EI-30</t>
  </si>
  <si>
    <t>Устройство монолитых железобетонных перемычек из бетона кл. В25, W4, F100</t>
  </si>
  <si>
    <t>Штукатурка улучшенная цементая</t>
  </si>
  <si>
    <t>Устройство монолитого железобетонного подстилающего слоя пола из бетона кл. В25, W4, F50 толщиной 150 мм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</si>
  <si>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</si>
  <si>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Устройство монолитых ЖБ фундаментов из бетон кл. В25, W4, F 50 под домкраты</t>
  </si>
  <si>
    <t>Устройство монолитых железобетонных лотков из бетона кл. В25, W4, F50</t>
  </si>
  <si>
    <t>Цементый раствор М150</t>
  </si>
  <si>
    <t>штукатурка  цементая</t>
  </si>
  <si>
    <t>Габаритые размеры: 1700 мм х 1200 мм х 1580 мм.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</si>
  <si>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</si>
  <si>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</si>
  <si>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>Объекты транспортого хозяйства и связи</t>
  </si>
  <si>
    <t>Сооружение земляного полота</t>
  </si>
  <si>
    <t>Устройство балластого слоя ж/д пути под подошвой шпалы (h)20см</t>
  </si>
  <si>
    <t xml:space="preserve"> - из щебня балластого фр.25-60 </t>
  </si>
  <si>
    <t>Монтаж муфты защитой (для прохода через стенку ж.б. колодца) для НПВХ трубы ∅160</t>
  </si>
  <si>
    <t>Заполнение межтрубного пространства в футляре цементо-песчаной смесью (цемент М100)</t>
  </si>
  <si>
    <t>п/м</t>
  </si>
  <si>
    <t xml:space="preserve"> п/м</t>
  </si>
  <si>
    <t>Монтаж фахверковых стоек массой до 1,0 т</t>
  </si>
  <si>
    <t>Вставка RJ-45 (8P8C), кат 5e, 110 IDC, монтаж инструментом NE-TOOL, белая</t>
  </si>
  <si>
    <t>Кабель витая пара неэкранированный U/UTP 4x2x0,51 кат 5е, материал оболочки LSZH (нг(А)-HF)</t>
  </si>
  <si>
    <t>Монтаж прочих материалов в тч.</t>
  </si>
  <si>
    <t>Круг д.18 стальной горячекатанный ГОСТ 2590-2006 д. 20 Ст3</t>
  </si>
  <si>
    <t>Модульные здания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</si>
  <si>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</si>
  <si>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Монтажный к-тлект</t>
  </si>
  <si>
    <t>Монтаж к-тлектов автоматики</t>
  </si>
  <si>
    <t>Монтаж отопительных приборов в к-тлекте с запорно-регулирующей арматурой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</si>
  <si>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</si>
  <si>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</si>
  <si>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</si>
  <si>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Угол горизонтальный 90° 100х50 мм в к-тлекте с крепежными элементами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</si>
  <si>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</si>
  <si>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</si>
  <si>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Фундаментая плита наружной установки под воздухосборник и к-трессоры</t>
  </si>
  <si>
    <t>Полы сварочного цеха и к-трессорной</t>
  </si>
  <si>
    <t xml:space="preserve">Установка к-трессора винт ДЭН-75Ш ТВЖ «Плюс» </t>
  </si>
  <si>
    <t>Установка к-тенсатора сильфонного осевого: КСО ARM 100-16-30 Фланцевый</t>
  </si>
  <si>
    <t>Щит управления к-трессорами</t>
  </si>
  <si>
    <t>130-23-ЭМ Силовое электрооборудование</t>
  </si>
  <si>
    <t>в т.ч. НДС 20%</t>
  </si>
  <si>
    <t>Стоимость работ, руб. с НДС</t>
  </si>
  <si>
    <t>Стоимость материалов, руб. с НДС</t>
  </si>
  <si>
    <t>Итого, руб. с НДС</t>
  </si>
  <si>
    <t>130-23-ЭМ3 Силовое электрооборудование</t>
  </si>
  <si>
    <t>Дюбель гвоздь</t>
  </si>
  <si>
    <t xml:space="preserve">Затирка поверхности лотка в колодце (железнение) цементом </t>
  </si>
  <si>
    <t>Выполнение №1</t>
  </si>
  <si>
    <t>Остаток к закрытию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</si>
</sst>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0.0"/>
    <numFmt numFmtId="167" formatCode="0.0000"/>
    <numFmt numFmtId="168" formatCode="0.00000"/>
    <numFmt numFmtId="169" formatCode="0.000000"/>
    <numFmt numFmtId="170" formatCode="0.0000000"/>
  </numFmts>
  <fonts count="36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/>
    <xf numFmtId="0" fontId="2" fillId="0" borderId="0"/>
    <xf numFmtId="0" fontId="9" fillId="0" borderId="0"/>
  </cellStyleXfs>
  <cellXfs count="29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3" fillId="0" borderId="1" xfId="0" applyFont="1" applyBorder="1"/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165" fontId="3" fillId="0" borderId="3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166" fontId="3" fillId="0" borderId="3" xfId="0" applyNumberFormat="1" applyFont="1" applyBorder="1" applyAlignment="1">
      <alignment horizontal="center" vertical="top" wrapText="1"/>
    </xf>
    <xf numFmtId="167" fontId="3" fillId="0" borderId="3" xfId="0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168" fontId="3" fillId="0" borderId="3" xfId="0" applyNumberFormat="1" applyFont="1" applyBorder="1" applyAlignment="1">
      <alignment horizontal="center" vertical="top" wrapText="1"/>
    </xf>
    <xf numFmtId="4" fontId="12" fillId="0" borderId="3" xfId="0" applyNumberFormat="1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9" fontId="3" fillId="0" borderId="3" xfId="0" applyNumberFormat="1" applyFont="1" applyBorder="1" applyAlignment="1">
      <alignment horizontal="center" vertical="top" wrapText="1"/>
    </xf>
    <xf numFmtId="170" fontId="3" fillId="0" borderId="3" xfId="0" applyNumberFormat="1" applyFont="1" applyBorder="1" applyAlignment="1">
      <alignment horizontal="center" vertical="top" wrapText="1"/>
    </xf>
    <xf numFmtId="43" fontId="5" fillId="0" borderId="0" xfId="1" applyFont="1" applyAlignment="1">
      <alignment horizontal="right"/>
    </xf>
    <xf numFmtId="43" fontId="6" fillId="0" borderId="0" xfId="1" applyFont="1" applyAlignment="1">
      <alignment horizontal="center"/>
    </xf>
    <xf numFmtId="43" fontId="5" fillId="0" borderId="0" xfId="1" applyFont="1" applyAlignment="1">
      <alignment vertical="top"/>
    </xf>
    <xf numFmtId="43" fontId="7" fillId="0" borderId="0" xfId="1" applyFont="1" applyAlignment="1">
      <alignment wrapText="1"/>
    </xf>
    <xf numFmtId="43" fontId="8" fillId="0" borderId="0" xfId="1" applyFont="1" applyAlignment="1">
      <alignment vertical="top"/>
    </xf>
    <xf numFmtId="43" fontId="8" fillId="0" borderId="0" xfId="1" applyFont="1" applyAlignment="1">
      <alignment horizontal="center" vertical="top"/>
    </xf>
    <xf numFmtId="43" fontId="4" fillId="0" borderId="0" xfId="1" applyFont="1"/>
    <xf numFmtId="43" fontId="5" fillId="0" borderId="0" xfId="1" applyFont="1"/>
    <xf numFmtId="43" fontId="12" fillId="0" borderId="0" xfId="1" applyFont="1" applyAlignment="1">
      <alignment horizontal="left" vertical="top" wrapText="1"/>
    </xf>
    <xf numFmtId="43" fontId="3" fillId="0" borderId="0" xfId="1" applyFont="1"/>
    <xf numFmtId="43" fontId="4" fillId="3" borderId="0" xfId="1" applyFont="1" applyFill="1"/>
    <xf numFmtId="0" fontId="4" fillId="3" borderId="0" xfId="0" applyFont="1" applyFill="1"/>
    <xf numFmtId="0" fontId="11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1" fontId="3" fillId="4" borderId="3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right" vertical="top"/>
    </xf>
    <xf numFmtId="4" fontId="3" fillId="3" borderId="10" xfId="0" applyNumberFormat="1" applyFont="1" applyFill="1" applyBorder="1" applyAlignment="1">
      <alignment horizontal="right" vertical="top"/>
    </xf>
    <xf numFmtId="1" fontId="3" fillId="3" borderId="3" xfId="0" applyNumberFormat="1" applyFont="1" applyFill="1" applyBorder="1" applyAlignment="1">
      <alignment horizontal="center" vertical="top" wrapText="1"/>
    </xf>
    <xf numFmtId="164" fontId="4" fillId="3" borderId="0" xfId="0" applyNumberFormat="1" applyFont="1" applyFill="1"/>
    <xf numFmtId="167" fontId="3" fillId="3" borderId="3" xfId="0" applyNumberFormat="1" applyFont="1" applyFill="1" applyBorder="1" applyAlignment="1">
      <alignment horizontal="center" vertical="top" wrapText="1"/>
    </xf>
    <xf numFmtId="0" fontId="2" fillId="0" borderId="0" xfId="2"/>
    <xf numFmtId="0" fontId="2" fillId="0" borderId="0" xfId="2" applyAlignment="1">
      <alignment horizontal="center"/>
    </xf>
    <xf numFmtId="0" fontId="1" fillId="0" borderId="0" xfId="2" applyFont="1" applyAlignment="1">
      <alignment horizontal="center" vertical="center"/>
    </xf>
    <xf numFmtId="3" fontId="1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left" vertical="center" wrapText="1"/>
    </xf>
    <xf numFmtId="0" fontId="2" fillId="0" borderId="0" xfId="2" applyFill="1"/>
    <xf numFmtId="4" fontId="1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14" fillId="0" borderId="0" xfId="2" applyFont="1" applyFill="1"/>
    <xf numFmtId="0" fontId="15" fillId="0" borderId="0" xfId="2" applyFont="1" applyFill="1"/>
    <xf numFmtId="0" fontId="21" fillId="0" borderId="0" xfId="2" applyFont="1" applyFill="1"/>
    <xf numFmtId="0" fontId="2" fillId="0" borderId="0" xfId="2" applyFill="1" applyAlignment="1">
      <alignment horizontal="center"/>
    </xf>
    <xf numFmtId="0" fontId="2" fillId="0" borderId="0" xfId="2" applyFill="1" applyAlignment="1">
      <alignment vertical="center"/>
    </xf>
    <xf numFmtId="43" fontId="0" fillId="0" borderId="0" xfId="3" applyFont="1" applyFill="1"/>
    <xf numFmtId="0" fontId="15" fillId="7" borderId="3" xfId="2" applyFont="1" applyFill="1" applyBorder="1" applyAlignment="1">
      <alignment horizontal="center" vertical="center"/>
    </xf>
    <xf numFmtId="4" fontId="22" fillId="7" borderId="8" xfId="2" applyNumberFormat="1" applyFont="1" applyFill="1" applyBorder="1" applyAlignment="1">
      <alignment horizontal="left" vertical="center" wrapText="1"/>
    </xf>
    <xf numFmtId="4" fontId="15" fillId="7" borderId="8" xfId="2" applyNumberFormat="1" applyFont="1" applyFill="1" applyBorder="1" applyAlignment="1">
      <alignment horizontal="center" vertical="center"/>
    </xf>
    <xf numFmtId="4" fontId="15" fillId="7" borderId="3" xfId="2" applyNumberFormat="1" applyFont="1" applyFill="1" applyBorder="1" applyAlignment="1">
      <alignment horizontal="center" vertical="center"/>
    </xf>
    <xf numFmtId="3" fontId="15" fillId="7" borderId="3" xfId="2" applyNumberFormat="1" applyFont="1" applyFill="1" applyBorder="1" applyAlignment="1">
      <alignment horizontal="center" vertical="center"/>
    </xf>
    <xf numFmtId="0" fontId="14" fillId="7" borderId="3" xfId="2" applyFont="1" applyFill="1" applyBorder="1" applyAlignment="1">
      <alignment horizontal="center" vertical="center"/>
    </xf>
    <xf numFmtId="4" fontId="23" fillId="7" borderId="18" xfId="2" applyNumberFormat="1" applyFont="1" applyFill="1" applyBorder="1" applyAlignment="1">
      <alignment horizontal="left" vertical="center" wrapText="1"/>
    </xf>
    <xf numFmtId="4" fontId="14" fillId="7" borderId="3" xfId="2" applyNumberFormat="1" applyFont="1" applyFill="1" applyBorder="1" applyAlignment="1">
      <alignment horizontal="center" vertical="center"/>
    </xf>
    <xf numFmtId="3" fontId="14" fillId="7" borderId="3" xfId="2" applyNumberFormat="1" applyFont="1" applyFill="1" applyBorder="1" applyAlignment="1">
      <alignment horizontal="center" vertical="center"/>
    </xf>
    <xf numFmtId="0" fontId="14" fillId="7" borderId="3" xfId="5" applyFont="1" applyFill="1" applyBorder="1" applyAlignment="1">
      <alignment horizontal="center" vertical="center"/>
    </xf>
    <xf numFmtId="0" fontId="27" fillId="7" borderId="8" xfId="5" applyFont="1" applyFill="1" applyBorder="1" applyAlignment="1">
      <alignment horizontal="left" vertical="center" wrapText="1"/>
    </xf>
    <xf numFmtId="0" fontId="15" fillId="7" borderId="3" xfId="5" applyFont="1" applyFill="1" applyBorder="1" applyAlignment="1">
      <alignment horizontal="center" vertical="center"/>
    </xf>
    <xf numFmtId="4" fontId="15" fillId="7" borderId="3" xfId="5" applyNumberFormat="1" applyFont="1" applyFill="1" applyBorder="1" applyAlignment="1">
      <alignment horizontal="center" vertical="center"/>
    </xf>
    <xf numFmtId="3" fontId="15" fillId="7" borderId="3" xfId="3" applyNumberFormat="1" applyFont="1" applyFill="1" applyBorder="1" applyAlignment="1">
      <alignment horizontal="center" vertical="center"/>
    </xf>
    <xf numFmtId="0" fontId="23" fillId="7" borderId="8" xfId="5" applyFont="1" applyFill="1" applyBorder="1" applyAlignment="1">
      <alignment horizontal="left" vertical="center" wrapText="1" indent="1"/>
    </xf>
    <xf numFmtId="4" fontId="14" fillId="7" borderId="3" xfId="5" applyNumberFormat="1" applyFont="1" applyFill="1" applyBorder="1" applyAlignment="1">
      <alignment horizontal="center" vertical="center"/>
    </xf>
    <xf numFmtId="3" fontId="14" fillId="7" borderId="3" xfId="3" applyNumberFormat="1" applyFont="1" applyFill="1" applyBorder="1" applyAlignment="1">
      <alignment horizontal="center" vertical="center"/>
    </xf>
    <xf numFmtId="0" fontId="27" fillId="7" borderId="3" xfId="5" applyFont="1" applyFill="1" applyBorder="1" applyAlignment="1">
      <alignment horizontal="left" vertical="center" wrapText="1"/>
    </xf>
    <xf numFmtId="3" fontId="15" fillId="7" borderId="3" xfId="5" applyNumberFormat="1" applyFont="1" applyFill="1" applyBorder="1" applyAlignment="1">
      <alignment horizontal="center" vertical="center"/>
    </xf>
    <xf numFmtId="0" fontId="23" fillId="7" borderId="8" xfId="5" applyFont="1" applyFill="1" applyBorder="1" applyAlignment="1">
      <alignment horizontal="left" vertical="center" wrapText="1"/>
    </xf>
    <xf numFmtId="0" fontId="22" fillId="7" borderId="8" xfId="5" applyFont="1" applyFill="1" applyBorder="1" applyAlignment="1">
      <alignment horizontal="left" vertical="center" wrapText="1"/>
    </xf>
    <xf numFmtId="0" fontId="17" fillId="7" borderId="3" xfId="5" applyFont="1" applyFill="1" applyBorder="1" applyAlignment="1">
      <alignment horizontal="center" vertical="center"/>
    </xf>
    <xf numFmtId="4" fontId="17" fillId="7" borderId="3" xfId="5" applyNumberFormat="1" applyFont="1" applyFill="1" applyBorder="1" applyAlignment="1">
      <alignment horizontal="center" vertical="center"/>
    </xf>
    <xf numFmtId="3" fontId="17" fillId="7" borderId="3" xfId="3" applyNumberFormat="1" applyFont="1" applyFill="1" applyBorder="1" applyAlignment="1">
      <alignment horizontal="center" vertical="center"/>
    </xf>
    <xf numFmtId="3" fontId="17" fillId="7" borderId="3" xfId="2" applyNumberFormat="1" applyFont="1" applyFill="1" applyBorder="1" applyAlignment="1">
      <alignment horizontal="center" vertical="center"/>
    </xf>
    <xf numFmtId="0" fontId="27" fillId="7" borderId="3" xfId="5" applyFont="1" applyFill="1" applyBorder="1" applyAlignment="1">
      <alignment horizontal="center" vertical="center" wrapText="1"/>
    </xf>
    <xf numFmtId="4" fontId="17" fillId="7" borderId="6" xfId="2" applyNumberFormat="1" applyFont="1" applyFill="1" applyBorder="1" applyAlignment="1">
      <alignment horizontal="center" vertical="center"/>
    </xf>
    <xf numFmtId="3" fontId="17" fillId="7" borderId="6" xfId="2" applyNumberFormat="1" applyFont="1" applyFill="1" applyBorder="1" applyAlignment="1">
      <alignment horizontal="center" vertical="center"/>
    </xf>
    <xf numFmtId="4" fontId="23" fillId="7" borderId="8" xfId="2" applyNumberFormat="1" applyFont="1" applyFill="1" applyBorder="1" applyAlignment="1">
      <alignment horizontal="left" vertical="center" wrapText="1"/>
    </xf>
    <xf numFmtId="4" fontId="23" fillId="7" borderId="8" xfId="5" applyNumberFormat="1" applyFont="1" applyFill="1" applyBorder="1" applyAlignment="1">
      <alignment horizontal="left" vertical="center" wrapText="1"/>
    </xf>
    <xf numFmtId="4" fontId="14" fillId="7" borderId="3" xfId="5" applyNumberFormat="1" applyFont="1" applyFill="1" applyBorder="1" applyAlignment="1">
      <alignment horizontal="center" vertical="center" wrapText="1"/>
    </xf>
    <xf numFmtId="3" fontId="14" fillId="7" borderId="17" xfId="2" applyNumberFormat="1" applyFont="1" applyFill="1" applyBorder="1" applyAlignment="1">
      <alignment horizontal="center" vertical="center"/>
    </xf>
    <xf numFmtId="3" fontId="14" fillId="7" borderId="4" xfId="2" applyNumberFormat="1" applyFont="1" applyFill="1" applyBorder="1" applyAlignment="1">
      <alignment horizontal="center" vertical="center"/>
    </xf>
    <xf numFmtId="3" fontId="14" fillId="7" borderId="10" xfId="2" applyNumberFormat="1" applyFont="1" applyFill="1" applyBorder="1" applyAlignment="1">
      <alignment horizontal="center" vertical="center"/>
    </xf>
    <xf numFmtId="0" fontId="14" fillId="7" borderId="3" xfId="2" quotePrefix="1" applyFont="1" applyFill="1" applyBorder="1" applyAlignment="1">
      <alignment horizontal="center" vertical="center"/>
    </xf>
    <xf numFmtId="4" fontId="14" fillId="7" borderId="16" xfId="2" applyNumberFormat="1" applyFont="1" applyFill="1" applyBorder="1" applyAlignment="1">
      <alignment horizontal="center" vertical="center" wrapText="1"/>
    </xf>
    <xf numFmtId="0" fontId="1" fillId="7" borderId="3" xfId="2" applyFont="1" applyFill="1" applyBorder="1" applyAlignment="1">
      <alignment horizontal="center" vertical="center"/>
    </xf>
    <xf numFmtId="0" fontId="7" fillId="7" borderId="10" xfId="7" applyFont="1" applyFill="1" applyBorder="1" applyAlignment="1">
      <alignment horizontal="left" vertical="center" wrapText="1"/>
    </xf>
    <xf numFmtId="0" fontId="1" fillId="7" borderId="0" xfId="2" applyFont="1" applyFill="1" applyAlignment="1">
      <alignment horizontal="center" vertical="center"/>
    </xf>
    <xf numFmtId="4" fontId="1" fillId="7" borderId="0" xfId="2" applyNumberFormat="1" applyFont="1" applyFill="1" applyAlignment="1">
      <alignment horizontal="center" vertical="center"/>
    </xf>
    <xf numFmtId="3" fontId="1" fillId="7" borderId="0" xfId="2" applyNumberFormat="1" applyFont="1" applyFill="1" applyAlignment="1">
      <alignment horizontal="center" vertical="center"/>
    </xf>
    <xf numFmtId="3" fontId="1" fillId="7" borderId="10" xfId="2" applyNumberFormat="1" applyFont="1" applyFill="1" applyBorder="1" applyAlignment="1">
      <alignment horizontal="center" vertical="center"/>
    </xf>
    <xf numFmtId="0" fontId="9" fillId="7" borderId="3" xfId="7" applyFont="1" applyFill="1" applyBorder="1" applyAlignment="1">
      <alignment horizontal="center" vertical="center"/>
    </xf>
    <xf numFmtId="0" fontId="7" fillId="7" borderId="8" xfId="7" applyFont="1" applyFill="1" applyBorder="1" applyAlignment="1">
      <alignment horizontal="left" vertical="center" wrapText="1"/>
    </xf>
    <xf numFmtId="0" fontId="18" fillId="7" borderId="3" xfId="7" applyFont="1" applyFill="1" applyBorder="1" applyAlignment="1">
      <alignment horizontal="center" vertical="center" wrapText="1"/>
    </xf>
    <xf numFmtId="4" fontId="18" fillId="7" borderId="3" xfId="7" applyNumberFormat="1" applyFont="1" applyFill="1" applyBorder="1" applyAlignment="1">
      <alignment horizontal="center" vertical="center" wrapText="1"/>
    </xf>
    <xf numFmtId="3" fontId="24" fillId="7" borderId="8" xfId="2" applyNumberFormat="1" applyFont="1" applyFill="1" applyBorder="1" applyAlignment="1">
      <alignment horizontal="left" vertical="center" wrapText="1"/>
    </xf>
    <xf numFmtId="0" fontId="14" fillId="7" borderId="3" xfId="2" applyFont="1" applyFill="1" applyBorder="1" applyAlignment="1">
      <alignment horizontal="center" vertical="center" wrapText="1"/>
    </xf>
    <xf numFmtId="4" fontId="23" fillId="7" borderId="14" xfId="2" applyNumberFormat="1" applyFont="1" applyFill="1" applyBorder="1" applyAlignment="1">
      <alignment horizontal="left" vertical="center" wrapText="1"/>
    </xf>
    <xf numFmtId="4" fontId="14" fillId="7" borderId="16" xfId="2" applyNumberFormat="1" applyFont="1" applyFill="1" applyBorder="1" applyAlignment="1">
      <alignment horizontal="center" vertical="center"/>
    </xf>
    <xf numFmtId="3" fontId="14" fillId="7" borderId="16" xfId="2" applyNumberFormat="1" applyFont="1" applyFill="1" applyBorder="1" applyAlignment="1">
      <alignment horizontal="center" vertical="center" wrapText="1"/>
    </xf>
    <xf numFmtId="4" fontId="23" fillId="7" borderId="17" xfId="2" applyNumberFormat="1" applyFont="1" applyFill="1" applyBorder="1" applyAlignment="1">
      <alignment horizontal="left" vertical="center" wrapText="1"/>
    </xf>
    <xf numFmtId="0" fontId="23" fillId="7" borderId="8" xfId="2" applyFont="1" applyFill="1" applyBorder="1" applyAlignment="1">
      <alignment horizontal="left" vertical="center" wrapText="1"/>
    </xf>
    <xf numFmtId="0" fontId="1" fillId="7" borderId="3" xfId="6" applyFont="1" applyFill="1" applyBorder="1" applyAlignment="1">
      <alignment horizontal="center" vertical="center"/>
    </xf>
    <xf numFmtId="4" fontId="23" fillId="7" borderId="14" xfId="2" applyNumberFormat="1" applyFont="1" applyFill="1" applyBorder="1" applyAlignment="1">
      <alignment horizontal="left" vertical="center" wrapText="1" indent="1"/>
    </xf>
    <xf numFmtId="4" fontId="24" fillId="7" borderId="14" xfId="2" quotePrefix="1" applyNumberFormat="1" applyFont="1" applyFill="1" applyBorder="1" applyAlignment="1">
      <alignment horizontal="left" vertical="center" wrapText="1"/>
    </xf>
    <xf numFmtId="0" fontId="25" fillId="7" borderId="8" xfId="7" applyFont="1" applyFill="1" applyBorder="1" applyAlignment="1">
      <alignment horizontal="left" vertical="center" wrapText="1"/>
    </xf>
    <xf numFmtId="3" fontId="15" fillId="7" borderId="16" xfId="2" applyNumberFormat="1" applyFont="1" applyFill="1" applyBorder="1" applyAlignment="1">
      <alignment horizontal="center" vertical="center"/>
    </xf>
    <xf numFmtId="3" fontId="15" fillId="7" borderId="20" xfId="2" applyNumberFormat="1" applyFont="1" applyFill="1" applyBorder="1" applyAlignment="1">
      <alignment horizontal="center" vertical="center"/>
    </xf>
    <xf numFmtId="4" fontId="26" fillId="7" borderId="14" xfId="2" applyNumberFormat="1" applyFont="1" applyFill="1" applyBorder="1" applyAlignment="1">
      <alignment horizontal="left" vertical="center" wrapText="1"/>
    </xf>
    <xf numFmtId="4" fontId="24" fillId="7" borderId="8" xfId="2" applyNumberFormat="1" applyFont="1" applyFill="1" applyBorder="1" applyAlignment="1">
      <alignment horizontal="left" vertical="center" wrapText="1"/>
    </xf>
    <xf numFmtId="4" fontId="14" fillId="7" borderId="3" xfId="2" applyNumberFormat="1" applyFont="1" applyFill="1" applyBorder="1" applyAlignment="1">
      <alignment horizontal="center" vertical="center" wrapText="1"/>
    </xf>
    <xf numFmtId="43" fontId="14" fillId="7" borderId="3" xfId="3" applyFont="1" applyFill="1" applyBorder="1" applyAlignment="1">
      <alignment horizontal="center" vertical="center"/>
    </xf>
    <xf numFmtId="43" fontId="23" fillId="7" borderId="8" xfId="3" applyFont="1" applyFill="1" applyBorder="1" applyAlignment="1">
      <alignment horizontal="left" vertical="center" wrapText="1"/>
    </xf>
    <xf numFmtId="4" fontId="14" fillId="7" borderId="3" xfId="3" applyNumberFormat="1" applyFont="1" applyFill="1" applyBorder="1" applyAlignment="1">
      <alignment horizontal="center" vertical="center"/>
    </xf>
    <xf numFmtId="0" fontId="19" fillId="7" borderId="3" xfId="2" applyFont="1" applyFill="1" applyBorder="1" applyAlignment="1">
      <alignment horizontal="center" vertical="center" wrapText="1"/>
    </xf>
    <xf numFmtId="0" fontId="20" fillId="7" borderId="3" xfId="2" applyFont="1" applyFill="1" applyBorder="1" applyAlignment="1">
      <alignment horizontal="center" vertical="center" wrapText="1"/>
    </xf>
    <xf numFmtId="3" fontId="14" fillId="7" borderId="20" xfId="2" applyNumberFormat="1" applyFont="1" applyFill="1" applyBorder="1" applyAlignment="1">
      <alignment horizontal="center" vertical="center" wrapText="1"/>
    </xf>
    <xf numFmtId="0" fontId="7" fillId="7" borderId="17" xfId="7" applyFont="1" applyFill="1" applyBorder="1" applyAlignment="1">
      <alignment horizontal="left" vertical="center" wrapText="1"/>
    </xf>
    <xf numFmtId="0" fontId="20" fillId="7" borderId="4" xfId="2" applyFont="1" applyFill="1" applyBorder="1" applyAlignment="1">
      <alignment horizontal="center" vertical="center" wrapText="1"/>
    </xf>
    <xf numFmtId="4" fontId="14" fillId="7" borderId="11" xfId="2" applyNumberFormat="1" applyFont="1" applyFill="1" applyBorder="1" applyAlignment="1">
      <alignment horizontal="center" vertical="center" wrapText="1"/>
    </xf>
    <xf numFmtId="3" fontId="14" fillId="7" borderId="14" xfId="2" applyNumberFormat="1" applyFont="1" applyFill="1" applyBorder="1" applyAlignment="1">
      <alignment horizontal="center" vertical="center" wrapText="1"/>
    </xf>
    <xf numFmtId="0" fontId="28" fillId="7" borderId="0" xfId="2" applyFont="1" applyFill="1" applyBorder="1" applyAlignment="1">
      <alignment horizontal="center" vertical="center"/>
    </xf>
    <xf numFmtId="0" fontId="29" fillId="7" borderId="0" xfId="7" applyFont="1" applyFill="1" applyBorder="1" applyAlignment="1">
      <alignment horizontal="left" vertical="center" wrapText="1"/>
    </xf>
    <xf numFmtId="0" fontId="29" fillId="7" borderId="0" xfId="7" applyFont="1" applyFill="1" applyBorder="1" applyAlignment="1">
      <alignment horizontal="center" vertical="center" wrapText="1"/>
    </xf>
    <xf numFmtId="4" fontId="29" fillId="7" borderId="0" xfId="7" applyNumberFormat="1" applyFont="1" applyFill="1" applyBorder="1" applyAlignment="1">
      <alignment horizontal="center" vertical="center" wrapText="1"/>
    </xf>
    <xf numFmtId="3" fontId="15" fillId="7" borderId="0" xfId="2" applyNumberFormat="1" applyFont="1" applyFill="1" applyAlignment="1">
      <alignment horizontal="center" vertical="center"/>
    </xf>
    <xf numFmtId="3" fontId="15" fillId="7" borderId="10" xfId="2" applyNumberFormat="1" applyFont="1" applyFill="1" applyBorder="1" applyAlignment="1">
      <alignment horizontal="center" vertical="center"/>
    </xf>
    <xf numFmtId="0" fontId="33" fillId="0" borderId="0" xfId="2" applyFont="1"/>
    <xf numFmtId="3" fontId="31" fillId="6" borderId="15" xfId="2" applyNumberFormat="1" applyFont="1" applyFill="1" applyBorder="1" applyAlignment="1">
      <alignment horizontal="center" vertical="center" wrapText="1"/>
    </xf>
    <xf numFmtId="3" fontId="31" fillId="8" borderId="15" xfId="2" applyNumberFormat="1" applyFont="1" applyFill="1" applyBorder="1" applyAlignment="1">
      <alignment horizontal="center" vertical="center" wrapText="1"/>
    </xf>
    <xf numFmtId="4" fontId="15" fillId="5" borderId="3" xfId="2" applyNumberFormat="1" applyFont="1" applyFill="1" applyBorder="1" applyAlignment="1">
      <alignment horizontal="center" vertical="center"/>
    </xf>
    <xf numFmtId="3" fontId="15" fillId="5" borderId="3" xfId="2" applyNumberFormat="1" applyFont="1" applyFill="1" applyBorder="1" applyAlignment="1">
      <alignment horizontal="center" vertical="center"/>
    </xf>
    <xf numFmtId="4" fontId="14" fillId="5" borderId="3" xfId="2" applyNumberFormat="1" applyFont="1" applyFill="1" applyBorder="1" applyAlignment="1">
      <alignment horizontal="center" vertical="center"/>
    </xf>
    <xf numFmtId="3" fontId="14" fillId="5" borderId="3" xfId="2" applyNumberFormat="1" applyFont="1" applyFill="1" applyBorder="1" applyAlignment="1">
      <alignment horizontal="center" vertical="center"/>
    </xf>
    <xf numFmtId="4" fontId="15" fillId="5" borderId="3" xfId="5" applyNumberFormat="1" applyFont="1" applyFill="1" applyBorder="1" applyAlignment="1">
      <alignment horizontal="center" vertical="center"/>
    </xf>
    <xf numFmtId="3" fontId="15" fillId="5" borderId="3" xfId="3" applyNumberFormat="1" applyFont="1" applyFill="1" applyBorder="1" applyAlignment="1">
      <alignment horizontal="center" vertical="center"/>
    </xf>
    <xf numFmtId="4" fontId="14" fillId="5" borderId="3" xfId="5" applyNumberFormat="1" applyFont="1" applyFill="1" applyBorder="1" applyAlignment="1">
      <alignment horizontal="center" vertical="center"/>
    </xf>
    <xf numFmtId="3" fontId="14" fillId="5" borderId="3" xfId="3" applyNumberFormat="1" applyFont="1" applyFill="1" applyBorder="1" applyAlignment="1">
      <alignment horizontal="center" vertical="center"/>
    </xf>
    <xf numFmtId="3" fontId="15" fillId="5" borderId="3" xfId="5" applyNumberFormat="1" applyFont="1" applyFill="1" applyBorder="1" applyAlignment="1">
      <alignment horizontal="center" vertical="center"/>
    </xf>
    <xf numFmtId="4" fontId="17" fillId="5" borderId="3" xfId="5" applyNumberFormat="1" applyFont="1" applyFill="1" applyBorder="1" applyAlignment="1">
      <alignment horizontal="center" vertical="center"/>
    </xf>
    <xf numFmtId="3" fontId="17" fillId="5" borderId="3" xfId="3" applyNumberFormat="1" applyFont="1" applyFill="1" applyBorder="1" applyAlignment="1">
      <alignment horizontal="center" vertical="center"/>
    </xf>
    <xf numFmtId="3" fontId="17" fillId="5" borderId="3" xfId="2" applyNumberFormat="1" applyFont="1" applyFill="1" applyBorder="1" applyAlignment="1">
      <alignment horizontal="center" vertical="center"/>
    </xf>
    <xf numFmtId="4" fontId="17" fillId="5" borderId="6" xfId="2" applyNumberFormat="1" applyFont="1" applyFill="1" applyBorder="1" applyAlignment="1">
      <alignment horizontal="center" vertical="center"/>
    </xf>
    <xf numFmtId="3" fontId="17" fillId="5" borderId="6" xfId="2" applyNumberFormat="1" applyFont="1" applyFill="1" applyBorder="1" applyAlignment="1">
      <alignment horizontal="center" vertical="center"/>
    </xf>
    <xf numFmtId="4" fontId="14" fillId="5" borderId="3" xfId="5" applyNumberFormat="1" applyFont="1" applyFill="1" applyBorder="1" applyAlignment="1">
      <alignment horizontal="center" vertical="center" wrapText="1"/>
    </xf>
    <xf numFmtId="3" fontId="14" fillId="5" borderId="17" xfId="2" applyNumberFormat="1" applyFont="1" applyFill="1" applyBorder="1" applyAlignment="1">
      <alignment horizontal="center" vertical="center"/>
    </xf>
    <xf numFmtId="3" fontId="14" fillId="5" borderId="4" xfId="2" applyNumberFormat="1" applyFont="1" applyFill="1" applyBorder="1" applyAlignment="1">
      <alignment horizontal="center" vertical="center"/>
    </xf>
    <xf numFmtId="3" fontId="14" fillId="5" borderId="10" xfId="2" applyNumberFormat="1" applyFont="1" applyFill="1" applyBorder="1" applyAlignment="1">
      <alignment horizontal="center" vertical="center"/>
    </xf>
    <xf numFmtId="4" fontId="14" fillId="5" borderId="16" xfId="2" applyNumberFormat="1" applyFont="1" applyFill="1" applyBorder="1" applyAlignment="1">
      <alignment horizontal="center" vertical="center" wrapText="1"/>
    </xf>
    <xf numFmtId="4" fontId="1" fillId="5" borderId="0" xfId="2" applyNumberFormat="1" applyFont="1" applyFill="1" applyAlignment="1">
      <alignment horizontal="center" vertical="center"/>
    </xf>
    <xf numFmtId="3" fontId="1" fillId="5" borderId="0" xfId="2" applyNumberFormat="1" applyFont="1" applyFill="1" applyAlignment="1">
      <alignment horizontal="center" vertical="center"/>
    </xf>
    <xf numFmtId="3" fontId="1" fillId="5" borderId="10" xfId="2" applyNumberFormat="1" applyFont="1" applyFill="1" applyBorder="1" applyAlignment="1">
      <alignment horizontal="center" vertical="center"/>
    </xf>
    <xf numFmtId="4" fontId="18" fillId="5" borderId="3" xfId="7" applyNumberFormat="1" applyFont="1" applyFill="1" applyBorder="1" applyAlignment="1">
      <alignment horizontal="center" vertical="center" wrapText="1"/>
    </xf>
    <xf numFmtId="4" fontId="14" fillId="5" borderId="16" xfId="2" applyNumberFormat="1" applyFont="1" applyFill="1" applyBorder="1" applyAlignment="1">
      <alignment horizontal="center" vertical="center"/>
    </xf>
    <xf numFmtId="3" fontId="15" fillId="5" borderId="16" xfId="2" applyNumberFormat="1" applyFont="1" applyFill="1" applyBorder="1" applyAlignment="1">
      <alignment horizontal="center" vertical="center"/>
    </xf>
    <xf numFmtId="3" fontId="15" fillId="5" borderId="20" xfId="2" applyNumberFormat="1" applyFont="1" applyFill="1" applyBorder="1" applyAlignment="1">
      <alignment horizontal="center" vertical="center"/>
    </xf>
    <xf numFmtId="4" fontId="14" fillId="5" borderId="3" xfId="3" applyNumberFormat="1" applyFont="1" applyFill="1" applyBorder="1" applyAlignment="1">
      <alignment horizontal="center" vertical="center"/>
    </xf>
    <xf numFmtId="3" fontId="14" fillId="5" borderId="16" xfId="2" applyNumberFormat="1" applyFont="1" applyFill="1" applyBorder="1" applyAlignment="1">
      <alignment horizontal="center" vertical="center" wrapText="1"/>
    </xf>
    <xf numFmtId="3" fontId="14" fillId="5" borderId="20" xfId="2" applyNumberFormat="1" applyFont="1" applyFill="1" applyBorder="1" applyAlignment="1">
      <alignment horizontal="center" vertical="center" wrapText="1"/>
    </xf>
    <xf numFmtId="4" fontId="14" fillId="5" borderId="11" xfId="2" applyNumberFormat="1" applyFont="1" applyFill="1" applyBorder="1" applyAlignment="1">
      <alignment horizontal="center" vertical="center" wrapText="1"/>
    </xf>
    <xf numFmtId="4" fontId="14" fillId="5" borderId="3" xfId="2" applyNumberFormat="1" applyFont="1" applyFill="1" applyBorder="1" applyAlignment="1">
      <alignment horizontal="center" vertical="center" wrapText="1"/>
    </xf>
    <xf numFmtId="3" fontId="14" fillId="5" borderId="14" xfId="2" applyNumberFormat="1" applyFont="1" applyFill="1" applyBorder="1" applyAlignment="1">
      <alignment horizontal="center" vertical="center" wrapText="1"/>
    </xf>
    <xf numFmtId="4" fontId="29" fillId="5" borderId="0" xfId="7" applyNumberFormat="1" applyFont="1" applyFill="1" applyBorder="1" applyAlignment="1">
      <alignment horizontal="center" vertical="center" wrapText="1"/>
    </xf>
    <xf numFmtId="3" fontId="15" fillId="5" borderId="0" xfId="2" applyNumberFormat="1" applyFont="1" applyFill="1" applyAlignment="1">
      <alignment horizontal="center" vertical="center"/>
    </xf>
    <xf numFmtId="3" fontId="15" fillId="5" borderId="10" xfId="2" applyNumberFormat="1" applyFont="1" applyFill="1" applyBorder="1" applyAlignment="1">
      <alignment horizontal="center" vertical="center"/>
    </xf>
    <xf numFmtId="3" fontId="31" fillId="9" borderId="15" xfId="2" applyNumberFormat="1" applyFont="1" applyFill="1" applyBorder="1" applyAlignment="1">
      <alignment horizontal="center" vertical="center" wrapText="1"/>
    </xf>
    <xf numFmtId="4" fontId="15" fillId="10" borderId="3" xfId="2" applyNumberFormat="1" applyFont="1" applyFill="1" applyBorder="1" applyAlignment="1">
      <alignment horizontal="center" vertical="center"/>
    </xf>
    <xf numFmtId="3" fontId="15" fillId="10" borderId="3" xfId="2" applyNumberFormat="1" applyFont="1" applyFill="1" applyBorder="1" applyAlignment="1">
      <alignment horizontal="center" vertical="center"/>
    </xf>
    <xf numFmtId="4" fontId="14" fillId="10" borderId="3" xfId="2" applyNumberFormat="1" applyFont="1" applyFill="1" applyBorder="1" applyAlignment="1">
      <alignment horizontal="center" vertical="center"/>
    </xf>
    <xf numFmtId="3" fontId="14" fillId="10" borderId="3" xfId="2" applyNumberFormat="1" applyFont="1" applyFill="1" applyBorder="1" applyAlignment="1">
      <alignment horizontal="center" vertical="center"/>
    </xf>
    <xf numFmtId="4" fontId="15" fillId="10" borderId="3" xfId="5" applyNumberFormat="1" applyFont="1" applyFill="1" applyBorder="1" applyAlignment="1">
      <alignment horizontal="center" vertical="center"/>
    </xf>
    <xf numFmtId="3" fontId="15" fillId="10" borderId="3" xfId="3" applyNumberFormat="1" applyFont="1" applyFill="1" applyBorder="1" applyAlignment="1">
      <alignment horizontal="center" vertical="center"/>
    </xf>
    <xf numFmtId="4" fontId="14" fillId="10" borderId="3" xfId="5" applyNumberFormat="1" applyFont="1" applyFill="1" applyBorder="1" applyAlignment="1">
      <alignment horizontal="center" vertical="center"/>
    </xf>
    <xf numFmtId="3" fontId="14" fillId="10" borderId="3" xfId="3" applyNumberFormat="1" applyFont="1" applyFill="1" applyBorder="1" applyAlignment="1">
      <alignment horizontal="center" vertical="center"/>
    </xf>
    <xf numFmtId="3" fontId="15" fillId="10" borderId="3" xfId="5" applyNumberFormat="1" applyFont="1" applyFill="1" applyBorder="1" applyAlignment="1">
      <alignment horizontal="center" vertical="center"/>
    </xf>
    <xf numFmtId="3" fontId="17" fillId="10" borderId="3" xfId="3" applyNumberFormat="1" applyFont="1" applyFill="1" applyBorder="1" applyAlignment="1">
      <alignment horizontal="center" vertical="center"/>
    </xf>
    <xf numFmtId="3" fontId="17" fillId="10" borderId="3" xfId="2" applyNumberFormat="1" applyFont="1" applyFill="1" applyBorder="1" applyAlignment="1">
      <alignment horizontal="center" vertical="center"/>
    </xf>
    <xf numFmtId="3" fontId="17" fillId="10" borderId="6" xfId="2" applyNumberFormat="1" applyFont="1" applyFill="1" applyBorder="1" applyAlignment="1">
      <alignment horizontal="center" vertical="center"/>
    </xf>
    <xf numFmtId="3" fontId="14" fillId="10" borderId="17" xfId="2" applyNumberFormat="1" applyFont="1" applyFill="1" applyBorder="1" applyAlignment="1">
      <alignment horizontal="center" vertical="center"/>
    </xf>
    <xf numFmtId="3" fontId="14" fillId="10" borderId="4" xfId="2" applyNumberFormat="1" applyFont="1" applyFill="1" applyBorder="1" applyAlignment="1">
      <alignment horizontal="center" vertical="center"/>
    </xf>
    <xf numFmtId="3" fontId="14" fillId="10" borderId="10" xfId="2" applyNumberFormat="1" applyFont="1" applyFill="1" applyBorder="1" applyAlignment="1">
      <alignment horizontal="center" vertical="center"/>
    </xf>
    <xf numFmtId="3" fontId="1" fillId="10" borderId="0" xfId="2" applyNumberFormat="1" applyFont="1" applyFill="1" applyAlignment="1">
      <alignment horizontal="center" vertical="center"/>
    </xf>
    <xf numFmtId="3" fontId="1" fillId="10" borderId="10" xfId="2" applyNumberFormat="1" applyFont="1" applyFill="1" applyBorder="1" applyAlignment="1">
      <alignment horizontal="center" vertical="center"/>
    </xf>
    <xf numFmtId="3" fontId="15" fillId="10" borderId="16" xfId="2" applyNumberFormat="1" applyFont="1" applyFill="1" applyBorder="1" applyAlignment="1">
      <alignment horizontal="center" vertical="center"/>
    </xf>
    <xf numFmtId="3" fontId="15" fillId="10" borderId="20" xfId="2" applyNumberFormat="1" applyFont="1" applyFill="1" applyBorder="1" applyAlignment="1">
      <alignment horizontal="center" vertical="center"/>
    </xf>
    <xf numFmtId="3" fontId="14" fillId="10" borderId="16" xfId="2" applyNumberFormat="1" applyFont="1" applyFill="1" applyBorder="1" applyAlignment="1">
      <alignment horizontal="center" vertical="center" wrapText="1"/>
    </xf>
    <xf numFmtId="3" fontId="14" fillId="10" borderId="20" xfId="2" applyNumberFormat="1" applyFont="1" applyFill="1" applyBorder="1" applyAlignment="1">
      <alignment horizontal="center" vertical="center" wrapText="1"/>
    </xf>
    <xf numFmtId="3" fontId="14" fillId="10" borderId="14" xfId="2" applyNumberFormat="1" applyFont="1" applyFill="1" applyBorder="1" applyAlignment="1">
      <alignment horizontal="center" vertical="center" wrapText="1"/>
    </xf>
    <xf numFmtId="4" fontId="29" fillId="10" borderId="0" xfId="7" applyNumberFormat="1" applyFont="1" applyFill="1" applyBorder="1" applyAlignment="1">
      <alignment horizontal="center" vertical="center" wrapText="1"/>
    </xf>
    <xf numFmtId="3" fontId="15" fillId="10" borderId="0" xfId="2" applyNumberFormat="1" applyFont="1" applyFill="1" applyAlignment="1">
      <alignment horizontal="center" vertical="center"/>
    </xf>
    <xf numFmtId="3" fontId="15" fillId="10" borderId="10" xfId="2" applyNumberFormat="1" applyFont="1" applyFill="1" applyBorder="1" applyAlignment="1">
      <alignment horizontal="center" vertical="center"/>
    </xf>
    <xf numFmtId="4" fontId="34" fillId="5" borderId="16" xfId="2" applyNumberFormat="1" applyFont="1" applyFill="1" applyBorder="1" applyAlignment="1">
      <alignment horizontal="center" vertical="center" wrapText="1"/>
    </xf>
    <xf numFmtId="4" fontId="35" fillId="5" borderId="3" xfId="2" applyNumberFormat="1" applyFont="1" applyFill="1" applyBorder="1" applyAlignment="1">
      <alignment horizontal="center" vertical="center"/>
    </xf>
    <xf numFmtId="4" fontId="31" fillId="5" borderId="3" xfId="5" applyNumberFormat="1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3" fontId="31" fillId="9" borderId="21" xfId="2" applyNumberFormat="1" applyFont="1" applyFill="1" applyBorder="1" applyAlignment="1">
      <alignment horizontal="center" vertical="center" wrapText="1"/>
    </xf>
    <xf numFmtId="3" fontId="31" fillId="10" borderId="22" xfId="2" applyNumberFormat="1" applyFont="1" applyFill="1" applyBorder="1" applyAlignment="1">
      <alignment horizontal="center" vertical="center" wrapText="1"/>
    </xf>
    <xf numFmtId="3" fontId="31" fillId="9" borderId="10" xfId="2" applyNumberFormat="1" applyFont="1" applyFill="1" applyBorder="1" applyAlignment="1">
      <alignment horizontal="center" vertical="center" wrapText="1"/>
    </xf>
    <xf numFmtId="3" fontId="31" fillId="10" borderId="10" xfId="2" applyNumberFormat="1" applyFont="1" applyFill="1" applyBorder="1" applyAlignment="1">
      <alignment horizontal="center" vertical="center" wrapText="1"/>
    </xf>
    <xf numFmtId="4" fontId="31" fillId="8" borderId="15" xfId="2" applyNumberFormat="1" applyFont="1" applyFill="1" applyBorder="1" applyAlignment="1">
      <alignment horizontal="center" vertical="center" wrapText="1"/>
    </xf>
    <xf numFmtId="4" fontId="31" fillId="5" borderId="15" xfId="2" applyNumberFormat="1" applyFont="1" applyFill="1" applyBorder="1" applyAlignment="1">
      <alignment horizontal="center" vertical="center" wrapText="1"/>
    </xf>
    <xf numFmtId="3" fontId="31" fillId="8" borderId="21" xfId="2" applyNumberFormat="1" applyFont="1" applyFill="1" applyBorder="1" applyAlignment="1">
      <alignment horizontal="center" vertical="center" wrapText="1"/>
    </xf>
    <xf numFmtId="3" fontId="31" fillId="5" borderId="22" xfId="2" applyNumberFormat="1" applyFont="1" applyFill="1" applyBorder="1" applyAlignment="1">
      <alignment horizontal="center" vertical="center" wrapText="1"/>
    </xf>
    <xf numFmtId="3" fontId="31" fillId="8" borderId="10" xfId="2" applyNumberFormat="1" applyFont="1" applyFill="1" applyBorder="1" applyAlignment="1">
      <alignment horizontal="center" vertical="center" wrapText="1"/>
    </xf>
    <xf numFmtId="3" fontId="31" fillId="5" borderId="10" xfId="2" applyNumberFormat="1" applyFont="1" applyFill="1" applyBorder="1" applyAlignment="1">
      <alignment horizontal="center" vertical="center" wrapText="1"/>
    </xf>
    <xf numFmtId="4" fontId="31" fillId="9" borderId="15" xfId="2" applyNumberFormat="1" applyFont="1" applyFill="1" applyBorder="1" applyAlignment="1">
      <alignment horizontal="center" vertical="center" wrapText="1"/>
    </xf>
    <xf numFmtId="4" fontId="31" fillId="10" borderId="15" xfId="2" applyNumberFormat="1" applyFont="1" applyFill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4" fontId="21" fillId="0" borderId="3" xfId="2" applyNumberFormat="1" applyFont="1" applyBorder="1" applyAlignment="1">
      <alignment horizontal="center" vertical="center"/>
    </xf>
    <xf numFmtId="0" fontId="31" fillId="6" borderId="3" xfId="2" applyFont="1" applyFill="1" applyBorder="1" applyAlignment="1">
      <alignment horizontal="center" vertical="center" wrapText="1"/>
    </xf>
    <xf numFmtId="0" fontId="31" fillId="7" borderId="3" xfId="2" applyFont="1" applyFill="1" applyBorder="1" applyAlignment="1">
      <alignment horizontal="center" vertical="center" wrapText="1"/>
    </xf>
    <xf numFmtId="4" fontId="32" fillId="6" borderId="8" xfId="2" applyNumberFormat="1" applyFont="1" applyFill="1" applyBorder="1" applyAlignment="1">
      <alignment horizontal="left" vertical="center" wrapText="1"/>
    </xf>
    <xf numFmtId="4" fontId="32" fillId="7" borderId="8" xfId="2" applyNumberFormat="1" applyFont="1" applyFill="1" applyBorder="1" applyAlignment="1">
      <alignment horizontal="left" vertical="center" wrapText="1"/>
    </xf>
    <xf numFmtId="4" fontId="31" fillId="6" borderId="12" xfId="2" applyNumberFormat="1" applyFont="1" applyFill="1" applyBorder="1" applyAlignment="1">
      <alignment horizontal="center" vertical="center" wrapText="1"/>
    </xf>
    <xf numFmtId="4" fontId="31" fillId="7" borderId="15" xfId="2" applyNumberFormat="1" applyFont="1" applyFill="1" applyBorder="1" applyAlignment="1">
      <alignment horizontal="center" vertical="center" wrapText="1"/>
    </xf>
    <xf numFmtId="3" fontId="31" fillId="6" borderId="13" xfId="2" applyNumberFormat="1" applyFont="1" applyFill="1" applyBorder="1" applyAlignment="1">
      <alignment horizontal="center" vertical="center" wrapText="1"/>
    </xf>
    <xf numFmtId="3" fontId="31" fillId="7" borderId="14" xfId="2" applyNumberFormat="1" applyFont="1" applyFill="1" applyBorder="1" applyAlignment="1">
      <alignment horizontal="center" vertical="center" wrapText="1"/>
    </xf>
    <xf numFmtId="3" fontId="31" fillId="6" borderId="19" xfId="2" applyNumberFormat="1" applyFont="1" applyFill="1" applyBorder="1" applyAlignment="1">
      <alignment horizontal="center" vertical="center" wrapText="1"/>
    </xf>
    <xf numFmtId="3" fontId="31" fillId="7" borderId="10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" fillId="11" borderId="3" xfId="2" applyFont="1" applyFill="1" applyBorder="1" applyAlignment="1">
      <alignment horizontal="center" vertical="center"/>
    </xf>
    <xf numFmtId="0" fontId="7" fillId="11" borderId="10" xfId="7" applyFont="1" applyFill="1" applyBorder="1" applyAlignment="1">
      <alignment horizontal="left" vertical="center" wrapText="1"/>
    </xf>
    <xf numFmtId="0" fontId="1" fillId="11" borderId="0" xfId="2" applyFont="1" applyFill="1" applyAlignment="1">
      <alignment horizontal="center" vertical="center"/>
    </xf>
    <xf numFmtId="4" fontId="1" fillId="11" borderId="0" xfId="2" applyNumberFormat="1" applyFont="1" applyFill="1" applyAlignment="1">
      <alignment horizontal="center" vertical="center"/>
    </xf>
    <xf numFmtId="3" fontId="1" fillId="11" borderId="0" xfId="2" applyNumberFormat="1" applyFont="1" applyFill="1" applyAlignment="1">
      <alignment horizontal="center" vertical="center"/>
    </xf>
    <xf numFmtId="3" fontId="1" fillId="11" borderId="10" xfId="2" applyNumberFormat="1" applyFont="1" applyFill="1" applyBorder="1" applyAlignment="1">
      <alignment horizontal="center" vertical="center"/>
    </xf>
    <xf numFmtId="0" fontId="9" fillId="11" borderId="3" xfId="7" applyFont="1" applyFill="1" applyBorder="1" applyAlignment="1">
      <alignment horizontal="center" vertical="center"/>
    </xf>
    <xf numFmtId="0" fontId="7" fillId="11" borderId="8" xfId="7" applyFont="1" applyFill="1" applyBorder="1" applyAlignment="1">
      <alignment horizontal="left" vertical="center" wrapText="1"/>
    </xf>
    <xf numFmtId="0" fontId="18" fillId="11" borderId="3" xfId="7" applyFont="1" applyFill="1" applyBorder="1" applyAlignment="1">
      <alignment horizontal="center" vertical="center" wrapText="1"/>
    </xf>
    <xf numFmtId="4" fontId="18" fillId="11" borderId="3" xfId="7" applyNumberFormat="1" applyFont="1" applyFill="1" applyBorder="1" applyAlignment="1">
      <alignment horizontal="center" vertical="center" wrapText="1"/>
    </xf>
    <xf numFmtId="3" fontId="14" fillId="11" borderId="3" xfId="2" applyNumberFormat="1" applyFont="1" applyFill="1" applyBorder="1" applyAlignment="1">
      <alignment horizontal="center" vertical="center"/>
    </xf>
    <xf numFmtId="0" fontId="14" fillId="12" borderId="3" xfId="2" applyFont="1" applyFill="1" applyBorder="1" applyAlignment="1">
      <alignment horizontal="center" vertical="center"/>
    </xf>
    <xf numFmtId="4" fontId="23" fillId="12" borderId="8" xfId="2" applyNumberFormat="1" applyFont="1" applyFill="1" applyBorder="1" applyAlignment="1">
      <alignment horizontal="left" vertical="center" wrapText="1"/>
    </xf>
    <xf numFmtId="4" fontId="14" fillId="12" borderId="3" xfId="2" applyNumberFormat="1" applyFont="1" applyFill="1" applyBorder="1" applyAlignment="1">
      <alignment horizontal="center" vertical="center"/>
    </xf>
    <xf numFmtId="3" fontId="14" fillId="12" borderId="3" xfId="2" applyNumberFormat="1" applyFont="1" applyFill="1" applyBorder="1" applyAlignment="1">
      <alignment horizontal="center" vertical="center"/>
    </xf>
    <xf numFmtId="0" fontId="27" fillId="12" borderId="3" xfId="5" applyFont="1" applyFill="1" applyBorder="1" applyAlignment="1">
      <alignment horizontal="center" vertical="center" wrapText="1"/>
    </xf>
    <xf numFmtId="0" fontId="27" fillId="12" borderId="8" xfId="5" applyFont="1" applyFill="1" applyBorder="1" applyAlignment="1">
      <alignment horizontal="left" vertical="center" wrapText="1"/>
    </xf>
    <xf numFmtId="4" fontId="17" fillId="12" borderId="6" xfId="2" applyNumberFormat="1" applyFont="1" applyFill="1" applyBorder="1" applyAlignment="1">
      <alignment horizontal="center" vertical="center"/>
    </xf>
    <xf numFmtId="3" fontId="17" fillId="12" borderId="6" xfId="2" applyNumberFormat="1" applyFont="1" applyFill="1" applyBorder="1" applyAlignment="1">
      <alignment horizontal="center" vertical="center"/>
    </xf>
    <xf numFmtId="3" fontId="17" fillId="12" borderId="3" xfId="2" applyNumberFormat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7" xr:uid="{00000000-0005-0000-0000-000003000000}"/>
    <cellStyle name="Обычный 3" xfId="5" xr:uid="{00000000-0005-0000-0000-000004000000}"/>
    <cellStyle name="Процентный 2" xfId="4" xr:uid="{00000000-0005-0000-0000-000005000000}"/>
    <cellStyle name="Финансовый" xfId="1" builtinId="3"/>
    <cellStyle name="Финансовый 2" xfId="3" xr:uid="{00000000-0005-0000-0000-000007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9DC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3D91-29CD-4856-936B-8C67CB8C459F}">
  <sheetPr>
    <tabColor rgb="FFFFFF00"/>
    <pageSetUpPr fitToPage="1"/>
  </sheetPr>
  <dimension ref="A2:U563"/>
  <sheetViews>
    <sheetView tabSelected="1" zoomScale="85" zoomScaleNormal="85" workbookViewId="0">
      <pane ySplit="5" topLeftCell="A109" activePane="bottomLeft" state="frozen"/>
      <selection pane="bottomLeft" activeCell="E136" sqref="E136"/>
    </sheetView>
  </sheetViews>
  <sheetFormatPr defaultColWidth="9.140625" defaultRowHeight="15" outlineLevelRow="1" x14ac:dyDescent="0.25"/>
  <cols>
    <col min="1" max="1" width="11.85546875" style="73" bestFit="1" customWidth="1"/>
    <col min="2" max="2" width="58.42578125" style="75" customWidth="1"/>
    <col min="3" max="3" width="7.85546875" style="73" bestFit="1" customWidth="1"/>
    <col min="4" max="4" width="12.5703125" style="77" customWidth="1"/>
    <col min="5" max="5" width="15.42578125" style="74" customWidth="1"/>
    <col min="6" max="6" width="17.5703125" style="74" customWidth="1"/>
    <col min="7" max="7" width="13.42578125" style="74" customWidth="1"/>
    <col min="8" max="8" width="16.7109375" style="74" customWidth="1"/>
    <col min="9" max="9" width="18.5703125" style="74" customWidth="1"/>
    <col min="10" max="10" width="12.5703125" style="77" customWidth="1"/>
    <col min="11" max="11" width="15.42578125" style="74" customWidth="1"/>
    <col min="12" max="12" width="17.5703125" style="74" customWidth="1"/>
    <col min="13" max="13" width="13.42578125" style="74" customWidth="1"/>
    <col min="14" max="14" width="16.7109375" style="74" customWidth="1"/>
    <col min="15" max="15" width="18.5703125" style="74" customWidth="1"/>
    <col min="16" max="16" width="12.5703125" style="77" customWidth="1"/>
    <col min="17" max="17" width="15.42578125" style="74" customWidth="1"/>
    <col min="18" max="18" width="17.5703125" style="74" customWidth="1"/>
    <col min="19" max="19" width="13.42578125" style="74" customWidth="1"/>
    <col min="20" max="20" width="16.7109375" style="74" customWidth="1"/>
    <col min="21" max="21" width="18.5703125" style="74" customWidth="1"/>
    <col min="22" max="16384" width="9.140625" style="71"/>
  </cols>
  <sheetData>
    <row r="2" spans="1:21" s="72" customFormat="1" ht="18.75" x14ac:dyDescent="0.25">
      <c r="A2" s="243"/>
      <c r="B2" s="244"/>
      <c r="C2" s="244"/>
      <c r="D2" s="244"/>
      <c r="E2" s="244"/>
      <c r="F2" s="244"/>
      <c r="G2" s="244"/>
      <c r="H2" s="244"/>
      <c r="I2" s="244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1:21" x14ac:dyDescent="0.25">
      <c r="J3" s="245" t="s">
        <v>940</v>
      </c>
      <c r="K3" s="245"/>
      <c r="L3" s="245"/>
      <c r="M3" s="245"/>
      <c r="N3" s="245"/>
      <c r="O3" s="245"/>
      <c r="P3" s="245" t="s">
        <v>941</v>
      </c>
      <c r="Q3" s="245"/>
      <c r="R3" s="245"/>
      <c r="S3" s="245"/>
      <c r="T3" s="245"/>
      <c r="U3" s="245"/>
    </row>
    <row r="4" spans="1:21" s="163" customFormat="1" ht="39" customHeight="1" x14ac:dyDescent="0.25">
      <c r="A4" s="246" t="s">
        <v>0</v>
      </c>
      <c r="B4" s="248" t="s">
        <v>1</v>
      </c>
      <c r="C4" s="250" t="s">
        <v>2</v>
      </c>
      <c r="D4" s="250" t="s">
        <v>3</v>
      </c>
      <c r="E4" s="252" t="s">
        <v>934</v>
      </c>
      <c r="F4" s="253"/>
      <c r="G4" s="252" t="s">
        <v>935</v>
      </c>
      <c r="H4" s="253"/>
      <c r="I4" s="254" t="s">
        <v>936</v>
      </c>
      <c r="J4" s="235" t="s">
        <v>3</v>
      </c>
      <c r="K4" s="237" t="s">
        <v>934</v>
      </c>
      <c r="L4" s="238"/>
      <c r="M4" s="237" t="s">
        <v>935</v>
      </c>
      <c r="N4" s="238"/>
      <c r="O4" s="239" t="s">
        <v>936</v>
      </c>
      <c r="P4" s="241" t="s">
        <v>3</v>
      </c>
      <c r="Q4" s="231" t="s">
        <v>934</v>
      </c>
      <c r="R4" s="232"/>
      <c r="S4" s="231" t="s">
        <v>935</v>
      </c>
      <c r="T4" s="232"/>
      <c r="U4" s="233" t="s">
        <v>936</v>
      </c>
    </row>
    <row r="5" spans="1:21" s="163" customFormat="1" ht="27.75" customHeight="1" x14ac:dyDescent="0.25">
      <c r="A5" s="247"/>
      <c r="B5" s="249"/>
      <c r="C5" s="251"/>
      <c r="D5" s="251"/>
      <c r="E5" s="164" t="s">
        <v>4</v>
      </c>
      <c r="F5" s="164" t="s">
        <v>5</v>
      </c>
      <c r="G5" s="164" t="s">
        <v>6</v>
      </c>
      <c r="H5" s="164" t="s">
        <v>5</v>
      </c>
      <c r="I5" s="255"/>
      <c r="J5" s="236"/>
      <c r="K5" s="165" t="s">
        <v>4</v>
      </c>
      <c r="L5" s="165" t="s">
        <v>5</v>
      </c>
      <c r="M5" s="165" t="s">
        <v>6</v>
      </c>
      <c r="N5" s="165" t="s">
        <v>5</v>
      </c>
      <c r="O5" s="240"/>
      <c r="P5" s="242"/>
      <c r="Q5" s="201" t="s">
        <v>4</v>
      </c>
      <c r="R5" s="201" t="s">
        <v>5</v>
      </c>
      <c r="S5" s="201" t="s">
        <v>6</v>
      </c>
      <c r="T5" s="201" t="s">
        <v>5</v>
      </c>
      <c r="U5" s="234"/>
    </row>
    <row r="6" spans="1:21" s="76" customFormat="1" ht="25.5" x14ac:dyDescent="0.25">
      <c r="A6" s="85">
        <v>1</v>
      </c>
      <c r="B6" s="86" t="s">
        <v>7</v>
      </c>
      <c r="C6" s="87"/>
      <c r="D6" s="88"/>
      <c r="E6" s="89"/>
      <c r="F6" s="89"/>
      <c r="G6" s="89"/>
      <c r="H6" s="89"/>
      <c r="I6" s="89"/>
      <c r="J6" s="166"/>
      <c r="K6" s="167"/>
      <c r="L6" s="167"/>
      <c r="M6" s="167"/>
      <c r="N6" s="167"/>
      <c r="O6" s="167"/>
      <c r="P6" s="202"/>
      <c r="Q6" s="203"/>
      <c r="R6" s="203"/>
      <c r="S6" s="203"/>
      <c r="T6" s="203"/>
      <c r="U6" s="203"/>
    </row>
    <row r="7" spans="1:21" s="76" customFormat="1" ht="15.75" x14ac:dyDescent="0.25">
      <c r="A7" s="90" t="s">
        <v>8</v>
      </c>
      <c r="B7" s="91" t="s">
        <v>9</v>
      </c>
      <c r="C7" s="92"/>
      <c r="D7" s="92"/>
      <c r="E7" s="93"/>
      <c r="F7" s="93">
        <f>SUM(F8:F47)</f>
        <v>22129692.975504998</v>
      </c>
      <c r="G7" s="93"/>
      <c r="H7" s="93">
        <f>SUM(H8:H47)</f>
        <v>20718895.625329997</v>
      </c>
      <c r="I7" s="93">
        <f>SUM(I8:I47)</f>
        <v>42848588.600835003</v>
      </c>
      <c r="J7" s="168"/>
      <c r="K7" s="169"/>
      <c r="L7" s="169">
        <f>SUM(L8:L47)</f>
        <v>7040059.9473931203</v>
      </c>
      <c r="M7" s="169"/>
      <c r="N7" s="169">
        <f>SUM(N8:N47)</f>
        <v>7523129.8216942362</v>
      </c>
      <c r="O7" s="169">
        <f>SUM(O8:O47)</f>
        <v>14563189.769087356</v>
      </c>
      <c r="P7" s="204"/>
      <c r="Q7" s="205"/>
      <c r="R7" s="205">
        <f>SUM(R8:R47)</f>
        <v>15089633.028111881</v>
      </c>
      <c r="S7" s="205"/>
      <c r="T7" s="205">
        <f>SUM(T8:T47)</f>
        <v>13195765.803635765</v>
      </c>
      <c r="U7" s="205">
        <f>SUM(U8:U47)</f>
        <v>28285398.831747636</v>
      </c>
    </row>
    <row r="8" spans="1:21" s="79" customFormat="1" ht="17.45" customHeight="1" x14ac:dyDescent="0.25">
      <c r="A8" s="94"/>
      <c r="B8" s="95" t="s">
        <v>10</v>
      </c>
      <c r="C8" s="96"/>
      <c r="D8" s="97"/>
      <c r="E8" s="98"/>
      <c r="F8" s="89"/>
      <c r="G8" s="89"/>
      <c r="H8" s="89"/>
      <c r="I8" s="89"/>
      <c r="J8" s="170"/>
      <c r="K8" s="171"/>
      <c r="L8" s="167"/>
      <c r="M8" s="167"/>
      <c r="N8" s="167"/>
      <c r="O8" s="167"/>
      <c r="P8" s="206"/>
      <c r="Q8" s="207"/>
      <c r="R8" s="203"/>
      <c r="S8" s="203"/>
      <c r="T8" s="203"/>
      <c r="U8" s="203"/>
    </row>
    <row r="9" spans="1:21" s="79" customFormat="1" ht="17.45" customHeight="1" outlineLevel="1" x14ac:dyDescent="0.25">
      <c r="A9" s="94"/>
      <c r="B9" s="99" t="s">
        <v>11</v>
      </c>
      <c r="C9" s="94" t="s">
        <v>377</v>
      </c>
      <c r="D9" s="100">
        <v>0.44</v>
      </c>
      <c r="E9" s="101">
        <v>49415</v>
      </c>
      <c r="F9" s="93">
        <f>E9*D9</f>
        <v>21742.6</v>
      </c>
      <c r="G9" s="93"/>
      <c r="H9" s="93"/>
      <c r="I9" s="93">
        <f>F9+H9</f>
        <v>21742.6</v>
      </c>
      <c r="J9" s="172">
        <v>0.44</v>
      </c>
      <c r="K9" s="173">
        <v>49415</v>
      </c>
      <c r="L9" s="169">
        <f>K9*J9</f>
        <v>21742.6</v>
      </c>
      <c r="M9" s="169"/>
      <c r="N9" s="169"/>
      <c r="O9" s="169">
        <f>L9+N9</f>
        <v>21742.6</v>
      </c>
      <c r="P9" s="208">
        <f>D9-J9</f>
        <v>0</v>
      </c>
      <c r="Q9" s="209">
        <v>49415</v>
      </c>
      <c r="R9" s="205">
        <f>Q9*P9</f>
        <v>0</v>
      </c>
      <c r="S9" s="205"/>
      <c r="T9" s="205"/>
      <c r="U9" s="205">
        <f>R9+T9</f>
        <v>0</v>
      </c>
    </row>
    <row r="10" spans="1:21" s="79" customFormat="1" ht="17.45" customHeight="1" outlineLevel="1" x14ac:dyDescent="0.25">
      <c r="A10" s="94"/>
      <c r="B10" s="99" t="s">
        <v>12</v>
      </c>
      <c r="C10" s="94" t="s">
        <v>875</v>
      </c>
      <c r="D10" s="100">
        <v>389.4</v>
      </c>
      <c r="E10" s="101">
        <v>990.36</v>
      </c>
      <c r="F10" s="93">
        <f>E10*D10</f>
        <v>385646.18400000001</v>
      </c>
      <c r="G10" s="93"/>
      <c r="H10" s="93"/>
      <c r="I10" s="93">
        <f>F10+H10</f>
        <v>385646.18400000001</v>
      </c>
      <c r="J10" s="172">
        <v>389.4</v>
      </c>
      <c r="K10" s="173">
        <v>990.36</v>
      </c>
      <c r="L10" s="169">
        <f>K10*J10</f>
        <v>385646.18400000001</v>
      </c>
      <c r="M10" s="169"/>
      <c r="N10" s="169"/>
      <c r="O10" s="169">
        <f>L10+N10</f>
        <v>385646.18400000001</v>
      </c>
      <c r="P10" s="208">
        <f t="shared" ref="P10:P73" si="0">D10-J10</f>
        <v>0</v>
      </c>
      <c r="Q10" s="209">
        <v>990.36</v>
      </c>
      <c r="R10" s="205">
        <f>Q10*P10</f>
        <v>0</v>
      </c>
      <c r="S10" s="205"/>
      <c r="T10" s="205"/>
      <c r="U10" s="205">
        <f>R10+T10</f>
        <v>0</v>
      </c>
    </row>
    <row r="11" spans="1:21" s="79" customFormat="1" ht="17.45" customHeight="1" x14ac:dyDescent="0.25">
      <c r="A11" s="94"/>
      <c r="B11" s="95" t="s">
        <v>13</v>
      </c>
      <c r="C11" s="96" t="s">
        <v>377</v>
      </c>
      <c r="D11" s="97">
        <v>0.34</v>
      </c>
      <c r="E11" s="98">
        <v>95478</v>
      </c>
      <c r="F11" s="89">
        <f>E11*D11</f>
        <v>32462.520000000004</v>
      </c>
      <c r="G11" s="89">
        <v>229000</v>
      </c>
      <c r="H11" s="89">
        <f>G11*D11</f>
        <v>77860</v>
      </c>
      <c r="I11" s="89">
        <f>F11+H11</f>
        <v>110322.52</v>
      </c>
      <c r="J11" s="229">
        <v>0.34</v>
      </c>
      <c r="K11" s="171">
        <v>95478</v>
      </c>
      <c r="L11" s="167">
        <f>K11*J11</f>
        <v>32462.520000000004</v>
      </c>
      <c r="M11" s="167">
        <v>229000</v>
      </c>
      <c r="N11" s="167">
        <f>M11*J11</f>
        <v>77860</v>
      </c>
      <c r="O11" s="167">
        <f>L11+N11</f>
        <v>110322.52</v>
      </c>
      <c r="P11" s="208">
        <f t="shared" si="0"/>
        <v>0</v>
      </c>
      <c r="Q11" s="207">
        <v>95478</v>
      </c>
      <c r="R11" s="203">
        <f>Q11*P11</f>
        <v>0</v>
      </c>
      <c r="S11" s="203">
        <v>229000</v>
      </c>
      <c r="T11" s="203">
        <f>S11*P11</f>
        <v>0</v>
      </c>
      <c r="U11" s="203">
        <f>R11+T11</f>
        <v>0</v>
      </c>
    </row>
    <row r="12" spans="1:21" s="79" customFormat="1" ht="17.45" customHeight="1" x14ac:dyDescent="0.25">
      <c r="A12" s="94"/>
      <c r="B12" s="95" t="s">
        <v>14</v>
      </c>
      <c r="C12" s="96" t="s">
        <v>875</v>
      </c>
      <c r="D12" s="97">
        <v>389.4</v>
      </c>
      <c r="E12" s="98">
        <v>2711</v>
      </c>
      <c r="F12" s="89">
        <f>E12*D12</f>
        <v>1055663.3999999999</v>
      </c>
      <c r="G12" s="89">
        <v>6573</v>
      </c>
      <c r="H12" s="89">
        <f>G12*D12</f>
        <v>2559526.1999999997</v>
      </c>
      <c r="I12" s="89">
        <f>F12+H12</f>
        <v>3615189.5999999996</v>
      </c>
      <c r="J12" s="170">
        <v>389.4</v>
      </c>
      <c r="K12" s="171">
        <v>2711</v>
      </c>
      <c r="L12" s="167">
        <f>K12*J12</f>
        <v>1055663.3999999999</v>
      </c>
      <c r="M12" s="167">
        <v>6573</v>
      </c>
      <c r="N12" s="167">
        <f>M12*J12</f>
        <v>2559526.1999999997</v>
      </c>
      <c r="O12" s="167">
        <f>L12+N12</f>
        <v>3615189.5999999996</v>
      </c>
      <c r="P12" s="208">
        <f t="shared" si="0"/>
        <v>0</v>
      </c>
      <c r="Q12" s="207">
        <v>2711</v>
      </c>
      <c r="R12" s="203">
        <f>Q12*P12</f>
        <v>0</v>
      </c>
      <c r="S12" s="203">
        <v>6573</v>
      </c>
      <c r="T12" s="203">
        <f>S12*P12</f>
        <v>0</v>
      </c>
      <c r="U12" s="203">
        <f>R12+T12</f>
        <v>0</v>
      </c>
    </row>
    <row r="13" spans="1:21" s="79" customFormat="1" ht="17.45" customHeight="1" x14ac:dyDescent="0.25">
      <c r="A13" s="94"/>
      <c r="B13" s="95" t="s">
        <v>15</v>
      </c>
      <c r="C13" s="102"/>
      <c r="D13" s="97"/>
      <c r="E13" s="103"/>
      <c r="F13" s="98"/>
      <c r="G13" s="89"/>
      <c r="H13" s="89"/>
      <c r="I13" s="89"/>
      <c r="J13" s="170"/>
      <c r="K13" s="174"/>
      <c r="L13" s="171"/>
      <c r="M13" s="167"/>
      <c r="N13" s="167"/>
      <c r="O13" s="167"/>
      <c r="P13" s="208">
        <f t="shared" si="0"/>
        <v>0</v>
      </c>
      <c r="Q13" s="210"/>
      <c r="R13" s="207"/>
      <c r="S13" s="203"/>
      <c r="T13" s="203"/>
      <c r="U13" s="203"/>
    </row>
    <row r="14" spans="1:21" s="79" customFormat="1" ht="51" x14ac:dyDescent="0.25">
      <c r="A14" s="94"/>
      <c r="B14" s="104" t="s">
        <v>917</v>
      </c>
      <c r="C14" s="94" t="s">
        <v>875</v>
      </c>
      <c r="D14" s="100">
        <v>536</v>
      </c>
      <c r="E14" s="101">
        <v>4955</v>
      </c>
      <c r="F14" s="93">
        <f>E14*D14</f>
        <v>2655880</v>
      </c>
      <c r="G14" s="93">
        <v>4501</v>
      </c>
      <c r="H14" s="93">
        <f>G14*D14</f>
        <v>2412536</v>
      </c>
      <c r="I14" s="93">
        <f>F14+H14</f>
        <v>5068416</v>
      </c>
      <c r="J14" s="172">
        <v>536</v>
      </c>
      <c r="K14" s="173">
        <v>4955</v>
      </c>
      <c r="L14" s="169">
        <f>K14*J14</f>
        <v>2655880</v>
      </c>
      <c r="M14" s="169">
        <v>4501</v>
      </c>
      <c r="N14" s="169">
        <f>M14*J14</f>
        <v>2412536</v>
      </c>
      <c r="O14" s="169">
        <f>L14+N14</f>
        <v>5068416</v>
      </c>
      <c r="P14" s="208">
        <f t="shared" si="0"/>
        <v>0</v>
      </c>
      <c r="Q14" s="209">
        <v>4955</v>
      </c>
      <c r="R14" s="205">
        <f>Q14*P14</f>
        <v>0</v>
      </c>
      <c r="S14" s="205">
        <v>4501</v>
      </c>
      <c r="T14" s="205">
        <f>S14*P14</f>
        <v>0</v>
      </c>
      <c r="U14" s="205">
        <f>R14+T14</f>
        <v>0</v>
      </c>
    </row>
    <row r="15" spans="1:21" s="80" customFormat="1" ht="15.75" x14ac:dyDescent="0.25">
      <c r="A15" s="94"/>
      <c r="B15" s="104" t="s">
        <v>16</v>
      </c>
      <c r="C15" s="94" t="s">
        <v>17</v>
      </c>
      <c r="D15" s="100">
        <v>2</v>
      </c>
      <c r="E15" s="101">
        <v>8577.880000000001</v>
      </c>
      <c r="F15" s="93">
        <f>E15*D15</f>
        <v>17155.760000000002</v>
      </c>
      <c r="G15" s="93">
        <v>4657.25</v>
      </c>
      <c r="H15" s="93">
        <f>G15*D15</f>
        <v>9314.5</v>
      </c>
      <c r="I15" s="93">
        <f>F15+H15</f>
        <v>26470.260000000002</v>
      </c>
      <c r="J15" s="172"/>
      <c r="K15" s="173">
        <v>8577.880000000001</v>
      </c>
      <c r="L15" s="169">
        <f>K15*J15</f>
        <v>0</v>
      </c>
      <c r="M15" s="169">
        <v>4657.25</v>
      </c>
      <c r="N15" s="169">
        <f>M15*J15</f>
        <v>0</v>
      </c>
      <c r="O15" s="169">
        <f>L15+N15</f>
        <v>0</v>
      </c>
      <c r="P15" s="208">
        <f t="shared" si="0"/>
        <v>2</v>
      </c>
      <c r="Q15" s="209">
        <v>8577.880000000001</v>
      </c>
      <c r="R15" s="205">
        <f>Q15*P15</f>
        <v>17155.760000000002</v>
      </c>
      <c r="S15" s="205">
        <v>4657.25</v>
      </c>
      <c r="T15" s="205">
        <f>S15*P15</f>
        <v>9314.5</v>
      </c>
      <c r="U15" s="205">
        <f>R15+T15</f>
        <v>26470.260000000002</v>
      </c>
    </row>
    <row r="16" spans="1:21" s="79" customFormat="1" ht="17.45" customHeight="1" x14ac:dyDescent="0.25">
      <c r="A16" s="94"/>
      <c r="B16" s="95" t="s">
        <v>18</v>
      </c>
      <c r="C16" s="96"/>
      <c r="D16" s="97"/>
      <c r="E16" s="98"/>
      <c r="F16" s="89"/>
      <c r="G16" s="89"/>
      <c r="H16" s="89"/>
      <c r="I16" s="89"/>
      <c r="J16" s="170"/>
      <c r="K16" s="171"/>
      <c r="L16" s="167"/>
      <c r="M16" s="167"/>
      <c r="N16" s="167"/>
      <c r="O16" s="167"/>
      <c r="P16" s="208">
        <f t="shared" si="0"/>
        <v>0</v>
      </c>
      <c r="Q16" s="207"/>
      <c r="R16" s="203"/>
      <c r="S16" s="203"/>
      <c r="T16" s="203"/>
      <c r="U16" s="203"/>
    </row>
    <row r="17" spans="1:21" s="79" customFormat="1" ht="17.45" customHeight="1" x14ac:dyDescent="0.25">
      <c r="A17" s="94"/>
      <c r="B17" s="104" t="s">
        <v>19</v>
      </c>
      <c r="C17" s="94" t="s">
        <v>875</v>
      </c>
      <c r="D17" s="100">
        <v>301.39999999999998</v>
      </c>
      <c r="E17" s="101">
        <v>3957.0696000000007</v>
      </c>
      <c r="F17" s="93">
        <f t="shared" ref="F17:F24" si="1">E17*D17</f>
        <v>1192660.7774400001</v>
      </c>
      <c r="G17" s="93"/>
      <c r="H17" s="93"/>
      <c r="I17" s="93">
        <f t="shared" ref="I17:I24" si="2">F17+H17</f>
        <v>1192660.7774400001</v>
      </c>
      <c r="J17" s="172"/>
      <c r="K17" s="173">
        <v>3957.0696000000007</v>
      </c>
      <c r="L17" s="169">
        <f t="shared" ref="L17:L24" si="3">K17*J17</f>
        <v>0</v>
      </c>
      <c r="M17" s="169"/>
      <c r="N17" s="169"/>
      <c r="O17" s="169">
        <f t="shared" ref="O17:O24" si="4">L17+N17</f>
        <v>0</v>
      </c>
      <c r="P17" s="208">
        <f t="shared" si="0"/>
        <v>301.39999999999998</v>
      </c>
      <c r="Q17" s="209">
        <v>3957.0696000000007</v>
      </c>
      <c r="R17" s="205">
        <f t="shared" ref="R17:R24" si="5">Q17*P17</f>
        <v>1192660.7774400001</v>
      </c>
      <c r="S17" s="205"/>
      <c r="T17" s="205"/>
      <c r="U17" s="205">
        <f t="shared" ref="U17:U24" si="6">R17+T17</f>
        <v>1192660.7774400001</v>
      </c>
    </row>
    <row r="18" spans="1:21" s="79" customFormat="1" ht="17.45" customHeight="1" x14ac:dyDescent="0.25">
      <c r="A18" s="94"/>
      <c r="B18" s="104" t="s">
        <v>20</v>
      </c>
      <c r="C18" s="94" t="s">
        <v>875</v>
      </c>
      <c r="D18" s="100">
        <v>168.8</v>
      </c>
      <c r="E18" s="101">
        <v>1131.7614000000001</v>
      </c>
      <c r="F18" s="93">
        <f t="shared" si="1"/>
        <v>191041.32432000001</v>
      </c>
      <c r="G18" s="93">
        <v>3051.3912000000005</v>
      </c>
      <c r="H18" s="93">
        <f t="shared" ref="H18:H24" si="7">G18*D18</f>
        <v>515074.8345600001</v>
      </c>
      <c r="I18" s="93">
        <f t="shared" si="2"/>
        <v>706116.15888000012</v>
      </c>
      <c r="J18" s="172"/>
      <c r="K18" s="173">
        <v>1131.7614000000001</v>
      </c>
      <c r="L18" s="169">
        <f t="shared" si="3"/>
        <v>0</v>
      </c>
      <c r="M18" s="169">
        <v>3051.3912000000005</v>
      </c>
      <c r="N18" s="169">
        <f t="shared" ref="N18" si="8">M18*J18</f>
        <v>0</v>
      </c>
      <c r="O18" s="169">
        <f t="shared" si="4"/>
        <v>0</v>
      </c>
      <c r="P18" s="208">
        <f t="shared" si="0"/>
        <v>168.8</v>
      </c>
      <c r="Q18" s="209">
        <v>1131.7614000000001</v>
      </c>
      <c r="R18" s="205">
        <f t="shared" si="5"/>
        <v>191041.32432000001</v>
      </c>
      <c r="S18" s="205">
        <v>3051.3912000000005</v>
      </c>
      <c r="T18" s="205">
        <f t="shared" ref="T18" si="9">S18*P18</f>
        <v>515074.8345600001</v>
      </c>
      <c r="U18" s="205">
        <f t="shared" si="6"/>
        <v>706116.15888000012</v>
      </c>
    </row>
    <row r="19" spans="1:21" s="79" customFormat="1" ht="17.45" customHeight="1" x14ac:dyDescent="0.25">
      <c r="A19" s="94"/>
      <c r="B19" s="104" t="s">
        <v>21</v>
      </c>
      <c r="C19" s="94" t="s">
        <v>875</v>
      </c>
      <c r="D19" s="100">
        <v>111.8</v>
      </c>
      <c r="E19" s="101">
        <v>7888.9800000000014</v>
      </c>
      <c r="F19" s="93">
        <f t="shared" si="1"/>
        <v>881987.96400000015</v>
      </c>
      <c r="G19" s="93"/>
      <c r="H19" s="93"/>
      <c r="I19" s="93">
        <f t="shared" si="2"/>
        <v>881987.96400000015</v>
      </c>
      <c r="J19" s="172"/>
      <c r="K19" s="173">
        <v>7888.9800000000014</v>
      </c>
      <c r="L19" s="169">
        <f t="shared" si="3"/>
        <v>0</v>
      </c>
      <c r="M19" s="169"/>
      <c r="N19" s="169"/>
      <c r="O19" s="169">
        <f t="shared" si="4"/>
        <v>0</v>
      </c>
      <c r="P19" s="208">
        <f t="shared" si="0"/>
        <v>111.8</v>
      </c>
      <c r="Q19" s="209">
        <v>7888.9800000000014</v>
      </c>
      <c r="R19" s="205">
        <f t="shared" si="5"/>
        <v>881987.96400000015</v>
      </c>
      <c r="S19" s="205"/>
      <c r="T19" s="205"/>
      <c r="U19" s="205">
        <f t="shared" si="6"/>
        <v>881987.96400000015</v>
      </c>
    </row>
    <row r="20" spans="1:21" s="79" customFormat="1" ht="25.5" x14ac:dyDescent="0.25">
      <c r="A20" s="94"/>
      <c r="B20" s="104" t="s">
        <v>22</v>
      </c>
      <c r="C20" s="94" t="s">
        <v>875</v>
      </c>
      <c r="D20" s="100">
        <v>206.75</v>
      </c>
      <c r="E20" s="101">
        <v>1134.7875000000001</v>
      </c>
      <c r="F20" s="93">
        <f t="shared" si="1"/>
        <v>234617.31562500002</v>
      </c>
      <c r="G20" s="93">
        <v>719.08980000000008</v>
      </c>
      <c r="H20" s="93">
        <f t="shared" si="7"/>
        <v>148671.81615000003</v>
      </c>
      <c r="I20" s="93">
        <f t="shared" si="2"/>
        <v>383289.13177500002</v>
      </c>
      <c r="J20" s="172"/>
      <c r="K20" s="173">
        <v>1134.7875000000001</v>
      </c>
      <c r="L20" s="169">
        <f t="shared" si="3"/>
        <v>0</v>
      </c>
      <c r="M20" s="169">
        <v>719.08980000000008</v>
      </c>
      <c r="N20" s="169">
        <f t="shared" ref="N20:N24" si="10">M20*J20</f>
        <v>0</v>
      </c>
      <c r="O20" s="169">
        <f t="shared" si="4"/>
        <v>0</v>
      </c>
      <c r="P20" s="208">
        <f t="shared" si="0"/>
        <v>206.75</v>
      </c>
      <c r="Q20" s="209">
        <v>1134.7875000000001</v>
      </c>
      <c r="R20" s="205">
        <f t="shared" si="5"/>
        <v>234617.31562500002</v>
      </c>
      <c r="S20" s="205">
        <v>719.08980000000008</v>
      </c>
      <c r="T20" s="205">
        <f t="shared" ref="T20:T24" si="11">S20*P20</f>
        <v>148671.81615000003</v>
      </c>
      <c r="U20" s="205">
        <f t="shared" si="6"/>
        <v>383289.13177500002</v>
      </c>
    </row>
    <row r="21" spans="1:21" s="79" customFormat="1" ht="17.45" customHeight="1" x14ac:dyDescent="0.25">
      <c r="A21" s="94"/>
      <c r="B21" s="104" t="s">
        <v>23</v>
      </c>
      <c r="C21" s="94" t="s">
        <v>875</v>
      </c>
      <c r="D21" s="100">
        <v>69.400000000000006</v>
      </c>
      <c r="E21" s="101">
        <v>888.18000000000006</v>
      </c>
      <c r="F21" s="93">
        <f t="shared" si="1"/>
        <v>61639.69200000001</v>
      </c>
      <c r="G21" s="93">
        <v>462.8</v>
      </c>
      <c r="H21" s="93">
        <f t="shared" si="7"/>
        <v>32118.320000000003</v>
      </c>
      <c r="I21" s="93">
        <f t="shared" si="2"/>
        <v>93758.012000000017</v>
      </c>
      <c r="J21" s="172"/>
      <c r="K21" s="173">
        <v>888.18000000000006</v>
      </c>
      <c r="L21" s="169">
        <f t="shared" si="3"/>
        <v>0</v>
      </c>
      <c r="M21" s="169">
        <v>462.8</v>
      </c>
      <c r="N21" s="169">
        <f t="shared" si="10"/>
        <v>0</v>
      </c>
      <c r="O21" s="169">
        <f t="shared" si="4"/>
        <v>0</v>
      </c>
      <c r="P21" s="208">
        <f t="shared" si="0"/>
        <v>69.400000000000006</v>
      </c>
      <c r="Q21" s="209">
        <v>888.18000000000006</v>
      </c>
      <c r="R21" s="205">
        <f t="shared" si="5"/>
        <v>61639.69200000001</v>
      </c>
      <c r="S21" s="205">
        <v>462.8</v>
      </c>
      <c r="T21" s="205">
        <f t="shared" si="11"/>
        <v>32118.320000000003</v>
      </c>
      <c r="U21" s="205">
        <f t="shared" si="6"/>
        <v>93758.012000000017</v>
      </c>
    </row>
    <row r="22" spans="1:21" s="79" customFormat="1" ht="17.45" customHeight="1" x14ac:dyDescent="0.25">
      <c r="A22" s="94"/>
      <c r="B22" s="104" t="s">
        <v>24</v>
      </c>
      <c r="C22" s="94" t="s">
        <v>875</v>
      </c>
      <c r="D22" s="100">
        <v>69.400000000000006</v>
      </c>
      <c r="E22" s="101">
        <v>1277.25</v>
      </c>
      <c r="F22" s="93">
        <f t="shared" si="1"/>
        <v>88641.150000000009</v>
      </c>
      <c r="G22" s="93">
        <v>397.78700000000003</v>
      </c>
      <c r="H22" s="93">
        <f t="shared" si="7"/>
        <v>27606.417800000003</v>
      </c>
      <c r="I22" s="93">
        <f t="shared" si="2"/>
        <v>116247.56780000002</v>
      </c>
      <c r="J22" s="172"/>
      <c r="K22" s="173">
        <v>1277.25</v>
      </c>
      <c r="L22" s="169">
        <f t="shared" si="3"/>
        <v>0</v>
      </c>
      <c r="M22" s="169">
        <v>397.78700000000003</v>
      </c>
      <c r="N22" s="169">
        <f t="shared" si="10"/>
        <v>0</v>
      </c>
      <c r="O22" s="169">
        <f t="shared" si="4"/>
        <v>0</v>
      </c>
      <c r="P22" s="208">
        <f t="shared" si="0"/>
        <v>69.400000000000006</v>
      </c>
      <c r="Q22" s="209">
        <v>1277.25</v>
      </c>
      <c r="R22" s="205">
        <f t="shared" si="5"/>
        <v>88641.150000000009</v>
      </c>
      <c r="S22" s="205">
        <v>397.78700000000003</v>
      </c>
      <c r="T22" s="205">
        <f t="shared" si="11"/>
        <v>27606.417800000003</v>
      </c>
      <c r="U22" s="205">
        <f t="shared" si="6"/>
        <v>116247.56780000002</v>
      </c>
    </row>
    <row r="23" spans="1:21" s="79" customFormat="1" ht="17.45" customHeight="1" x14ac:dyDescent="0.25">
      <c r="A23" s="94"/>
      <c r="B23" s="104" t="s">
        <v>881</v>
      </c>
      <c r="C23" s="94" t="s">
        <v>875</v>
      </c>
      <c r="D23" s="100">
        <f>69.4*2</f>
        <v>138.80000000000001</v>
      </c>
      <c r="E23" s="101">
        <v>635.48100000000011</v>
      </c>
      <c r="F23" s="93">
        <f t="shared" si="1"/>
        <v>88204.762800000026</v>
      </c>
      <c r="G23" s="93">
        <v>740.96879999999999</v>
      </c>
      <c r="H23" s="93">
        <f t="shared" si="7"/>
        <v>102846.46944</v>
      </c>
      <c r="I23" s="93">
        <f t="shared" si="2"/>
        <v>191051.23224000004</v>
      </c>
      <c r="J23" s="172"/>
      <c r="K23" s="173">
        <v>635.48100000000011</v>
      </c>
      <c r="L23" s="169">
        <f t="shared" si="3"/>
        <v>0</v>
      </c>
      <c r="M23" s="169">
        <v>740.96879999999999</v>
      </c>
      <c r="N23" s="169">
        <f t="shared" si="10"/>
        <v>0</v>
      </c>
      <c r="O23" s="169">
        <f t="shared" si="4"/>
        <v>0</v>
      </c>
      <c r="P23" s="208">
        <f t="shared" si="0"/>
        <v>138.80000000000001</v>
      </c>
      <c r="Q23" s="209">
        <v>635.48100000000011</v>
      </c>
      <c r="R23" s="205">
        <f t="shared" si="5"/>
        <v>88204.762800000026</v>
      </c>
      <c r="S23" s="205">
        <v>740.96879999999999</v>
      </c>
      <c r="T23" s="205">
        <f t="shared" si="11"/>
        <v>102846.46944</v>
      </c>
      <c r="U23" s="205">
        <f t="shared" si="6"/>
        <v>191051.23224000004</v>
      </c>
    </row>
    <row r="24" spans="1:21" s="79" customFormat="1" ht="17.45" customHeight="1" x14ac:dyDescent="0.25">
      <c r="A24" s="94"/>
      <c r="B24" s="104" t="s">
        <v>25</v>
      </c>
      <c r="C24" s="94" t="s">
        <v>875</v>
      </c>
      <c r="D24" s="100">
        <f>69.4*2</f>
        <v>138.80000000000001</v>
      </c>
      <c r="E24" s="101">
        <v>75.652500000000018</v>
      </c>
      <c r="F24" s="93">
        <f t="shared" si="1"/>
        <v>10500.567000000003</v>
      </c>
      <c r="G24" s="93">
        <v>42.299400000000006</v>
      </c>
      <c r="H24" s="93">
        <f t="shared" si="7"/>
        <v>5871.1567200000009</v>
      </c>
      <c r="I24" s="93">
        <f t="shared" si="2"/>
        <v>16371.723720000004</v>
      </c>
      <c r="J24" s="172"/>
      <c r="K24" s="173">
        <v>75.652500000000018</v>
      </c>
      <c r="L24" s="169">
        <f t="shared" si="3"/>
        <v>0</v>
      </c>
      <c r="M24" s="169">
        <v>42.299400000000006</v>
      </c>
      <c r="N24" s="169">
        <f t="shared" si="10"/>
        <v>0</v>
      </c>
      <c r="O24" s="169">
        <f t="shared" si="4"/>
        <v>0</v>
      </c>
      <c r="P24" s="208">
        <f t="shared" si="0"/>
        <v>138.80000000000001</v>
      </c>
      <c r="Q24" s="209">
        <v>75.652500000000018</v>
      </c>
      <c r="R24" s="205">
        <f t="shared" si="5"/>
        <v>10500.567000000003</v>
      </c>
      <c r="S24" s="205">
        <v>42.299400000000006</v>
      </c>
      <c r="T24" s="205">
        <f t="shared" si="11"/>
        <v>5871.1567200000009</v>
      </c>
      <c r="U24" s="205">
        <f t="shared" si="6"/>
        <v>16371.723720000004</v>
      </c>
    </row>
    <row r="25" spans="1:21" s="79" customFormat="1" ht="17.45" customHeight="1" x14ac:dyDescent="0.25">
      <c r="A25" s="94"/>
      <c r="B25" s="95" t="s">
        <v>26</v>
      </c>
      <c r="C25" s="94"/>
      <c r="D25" s="100"/>
      <c r="E25" s="101"/>
      <c r="F25" s="93"/>
      <c r="G25" s="93"/>
      <c r="H25" s="93"/>
      <c r="I25" s="93"/>
      <c r="J25" s="172"/>
      <c r="K25" s="173"/>
      <c r="L25" s="169"/>
      <c r="M25" s="169"/>
      <c r="N25" s="169"/>
      <c r="O25" s="169"/>
      <c r="P25" s="208">
        <f t="shared" si="0"/>
        <v>0</v>
      </c>
      <c r="Q25" s="209"/>
      <c r="R25" s="205"/>
      <c r="S25" s="205"/>
      <c r="T25" s="205"/>
      <c r="U25" s="205"/>
    </row>
    <row r="26" spans="1:21" s="79" customFormat="1" ht="17.45" customHeight="1" x14ac:dyDescent="0.25">
      <c r="A26" s="94"/>
      <c r="B26" s="104" t="s">
        <v>27</v>
      </c>
      <c r="C26" s="94" t="s">
        <v>875</v>
      </c>
      <c r="D26" s="100">
        <v>352.5</v>
      </c>
      <c r="E26" s="101">
        <v>378.26249999999999</v>
      </c>
      <c r="F26" s="93">
        <f>E26*D26</f>
        <v>133337.53125</v>
      </c>
      <c r="G26" s="93">
        <v>72.930000000000007</v>
      </c>
      <c r="H26" s="93">
        <f>G26*D26</f>
        <v>25707.825000000001</v>
      </c>
      <c r="I26" s="93">
        <f>F26+H26</f>
        <v>159045.35625000001</v>
      </c>
      <c r="J26" s="172">
        <v>352.5</v>
      </c>
      <c r="K26" s="173">
        <v>378.26249999999999</v>
      </c>
      <c r="L26" s="169">
        <f>K26*J26</f>
        <v>133337.53125</v>
      </c>
      <c r="M26" s="169">
        <v>72.930000000000007</v>
      </c>
      <c r="N26" s="169">
        <f>M26*J26</f>
        <v>25707.825000000001</v>
      </c>
      <c r="O26" s="169">
        <f>L26+N26</f>
        <v>159045.35625000001</v>
      </c>
      <c r="P26" s="208">
        <f t="shared" si="0"/>
        <v>0</v>
      </c>
      <c r="Q26" s="209">
        <v>378.26249999999999</v>
      </c>
      <c r="R26" s="205">
        <f>Q26*P26</f>
        <v>0</v>
      </c>
      <c r="S26" s="205">
        <v>72.930000000000007</v>
      </c>
      <c r="T26" s="205">
        <f>S26*P26</f>
        <v>0</v>
      </c>
      <c r="U26" s="205">
        <f>R26+T26</f>
        <v>0</v>
      </c>
    </row>
    <row r="27" spans="1:21" s="79" customFormat="1" ht="17.45" customHeight="1" x14ac:dyDescent="0.25">
      <c r="A27" s="94"/>
      <c r="B27" s="104" t="s">
        <v>28</v>
      </c>
      <c r="C27" s="94" t="s">
        <v>879</v>
      </c>
      <c r="D27" s="100">
        <v>7.87</v>
      </c>
      <c r="E27" s="101">
        <v>13208</v>
      </c>
      <c r="F27" s="93">
        <f>E27*D27</f>
        <v>103946.96</v>
      </c>
      <c r="G27" s="93">
        <v>14998</v>
      </c>
      <c r="H27" s="93">
        <f>G27*D27</f>
        <v>118034.26</v>
      </c>
      <c r="I27" s="93">
        <f>F27+H27</f>
        <v>221981.22</v>
      </c>
      <c r="J27" s="172">
        <v>7.87</v>
      </c>
      <c r="K27" s="173">
        <v>13208</v>
      </c>
      <c r="L27" s="169">
        <f>K27*J27</f>
        <v>103946.96</v>
      </c>
      <c r="M27" s="169">
        <v>14998</v>
      </c>
      <c r="N27" s="169">
        <f>M27*J27</f>
        <v>118034.26</v>
      </c>
      <c r="O27" s="169">
        <f>L27+N27</f>
        <v>221981.22</v>
      </c>
      <c r="P27" s="208">
        <f t="shared" si="0"/>
        <v>0</v>
      </c>
      <c r="Q27" s="209">
        <v>13208</v>
      </c>
      <c r="R27" s="205">
        <f>Q27*P27</f>
        <v>0</v>
      </c>
      <c r="S27" s="205">
        <v>14998</v>
      </c>
      <c r="T27" s="205">
        <f>S27*P27</f>
        <v>0</v>
      </c>
      <c r="U27" s="205">
        <f>R27+T27</f>
        <v>0</v>
      </c>
    </row>
    <row r="28" spans="1:21" s="79" customFormat="1" ht="17.45" customHeight="1" x14ac:dyDescent="0.25">
      <c r="A28" s="94"/>
      <c r="B28" s="104" t="s">
        <v>882</v>
      </c>
      <c r="C28" s="94" t="s">
        <v>875</v>
      </c>
      <c r="D28" s="100">
        <v>187.8</v>
      </c>
      <c r="E28" s="101">
        <v>4772</v>
      </c>
      <c r="F28" s="93">
        <f t="shared" ref="F28:F47" si="12">E28*D28</f>
        <v>896181.60000000009</v>
      </c>
      <c r="G28" s="93">
        <v>2131</v>
      </c>
      <c r="H28" s="93">
        <f t="shared" ref="H28:H47" si="13">G28*D28</f>
        <v>400201.80000000005</v>
      </c>
      <c r="I28" s="93">
        <f t="shared" ref="I28:I47" si="14">F28+H28</f>
        <v>1296383.4000000001</v>
      </c>
      <c r="J28" s="172"/>
      <c r="K28" s="173">
        <v>4772</v>
      </c>
      <c r="L28" s="169">
        <f t="shared" ref="L28:L47" si="15">K28*J28</f>
        <v>0</v>
      </c>
      <c r="M28" s="169">
        <v>2131</v>
      </c>
      <c r="N28" s="169">
        <f t="shared" ref="N28:N47" si="16">M28*J28</f>
        <v>0</v>
      </c>
      <c r="O28" s="169">
        <f t="shared" ref="O28:O47" si="17">L28+N28</f>
        <v>0</v>
      </c>
      <c r="P28" s="208">
        <f t="shared" si="0"/>
        <v>187.8</v>
      </c>
      <c r="Q28" s="209">
        <v>4772</v>
      </c>
      <c r="R28" s="205">
        <f t="shared" ref="R28:R47" si="18">Q28*P28</f>
        <v>896181.60000000009</v>
      </c>
      <c r="S28" s="205">
        <v>2131</v>
      </c>
      <c r="T28" s="205">
        <f t="shared" ref="T28:T47" si="19">S28*P28</f>
        <v>400201.80000000005</v>
      </c>
      <c r="U28" s="205">
        <f t="shared" ref="U28:U47" si="20">R28+T28</f>
        <v>1296383.4000000001</v>
      </c>
    </row>
    <row r="29" spans="1:21" s="79" customFormat="1" ht="17.45" customHeight="1" x14ac:dyDescent="0.25">
      <c r="A29" s="94"/>
      <c r="B29" s="104" t="s">
        <v>29</v>
      </c>
      <c r="C29" s="94" t="s">
        <v>875</v>
      </c>
      <c r="D29" s="100">
        <v>332.1</v>
      </c>
      <c r="E29" s="101">
        <v>2629</v>
      </c>
      <c r="F29" s="93">
        <f t="shared" si="12"/>
        <v>873090.9</v>
      </c>
      <c r="G29" s="93">
        <v>3034</v>
      </c>
      <c r="H29" s="93">
        <f t="shared" si="13"/>
        <v>1007591.4</v>
      </c>
      <c r="I29" s="93">
        <f t="shared" si="14"/>
        <v>1880682.3</v>
      </c>
      <c r="J29" s="172"/>
      <c r="K29" s="173">
        <v>2629</v>
      </c>
      <c r="L29" s="169">
        <f t="shared" si="15"/>
        <v>0</v>
      </c>
      <c r="M29" s="169">
        <v>3034</v>
      </c>
      <c r="N29" s="169">
        <f t="shared" si="16"/>
        <v>0</v>
      </c>
      <c r="O29" s="169">
        <f t="shared" si="17"/>
        <v>0</v>
      </c>
      <c r="P29" s="208">
        <f t="shared" si="0"/>
        <v>332.1</v>
      </c>
      <c r="Q29" s="209">
        <v>2629</v>
      </c>
      <c r="R29" s="205">
        <f t="shared" si="18"/>
        <v>873090.9</v>
      </c>
      <c r="S29" s="205">
        <v>3034</v>
      </c>
      <c r="T29" s="205">
        <f t="shared" si="19"/>
        <v>1007591.4</v>
      </c>
      <c r="U29" s="205">
        <f t="shared" si="20"/>
        <v>1880682.3</v>
      </c>
    </row>
    <row r="30" spans="1:21" s="79" customFormat="1" ht="17.45" customHeight="1" x14ac:dyDescent="0.25">
      <c r="A30" s="94"/>
      <c r="B30" s="104" t="s">
        <v>30</v>
      </c>
      <c r="C30" s="94" t="s">
        <v>875</v>
      </c>
      <c r="D30" s="100">
        <v>121.8</v>
      </c>
      <c r="E30" s="101">
        <v>708.10739999999998</v>
      </c>
      <c r="F30" s="93">
        <f t="shared" si="12"/>
        <v>86247.481319999992</v>
      </c>
      <c r="G30" s="93">
        <v>2641.5246000000002</v>
      </c>
      <c r="H30" s="93">
        <f t="shared" si="13"/>
        <v>321737.69628000003</v>
      </c>
      <c r="I30" s="93">
        <f t="shared" si="14"/>
        <v>407985.17760000005</v>
      </c>
      <c r="J30" s="172"/>
      <c r="K30" s="173">
        <v>708.10739999999998</v>
      </c>
      <c r="L30" s="169">
        <f t="shared" si="15"/>
        <v>0</v>
      </c>
      <c r="M30" s="169">
        <v>2641.5246000000002</v>
      </c>
      <c r="N30" s="169">
        <f t="shared" si="16"/>
        <v>0</v>
      </c>
      <c r="O30" s="169">
        <f t="shared" si="17"/>
        <v>0</v>
      </c>
      <c r="P30" s="208">
        <f t="shared" si="0"/>
        <v>121.8</v>
      </c>
      <c r="Q30" s="209">
        <v>708.10739999999998</v>
      </c>
      <c r="R30" s="205">
        <f t="shared" si="18"/>
        <v>86247.481319999992</v>
      </c>
      <c r="S30" s="205">
        <v>2641.5246000000002</v>
      </c>
      <c r="T30" s="205">
        <f t="shared" si="19"/>
        <v>321737.69628000003</v>
      </c>
      <c r="U30" s="205">
        <f t="shared" si="20"/>
        <v>407985.17760000005</v>
      </c>
    </row>
    <row r="31" spans="1:21" s="79" customFormat="1" ht="17.45" customHeight="1" x14ac:dyDescent="0.25">
      <c r="A31" s="94"/>
      <c r="B31" s="104" t="s">
        <v>31</v>
      </c>
      <c r="C31" s="94" t="s">
        <v>875</v>
      </c>
      <c r="D31" s="100">
        <v>141.30000000000001</v>
      </c>
      <c r="E31" s="101">
        <v>680.87250000000006</v>
      </c>
      <c r="F31" s="93">
        <f t="shared" si="12"/>
        <v>96207.284250000012</v>
      </c>
      <c r="G31" s="93">
        <v>1083.7398000000001</v>
      </c>
      <c r="H31" s="93">
        <f t="shared" si="13"/>
        <v>153132.43374000001</v>
      </c>
      <c r="I31" s="93">
        <f t="shared" si="14"/>
        <v>249339.71799000003</v>
      </c>
      <c r="J31" s="172"/>
      <c r="K31" s="173">
        <v>680.87250000000006</v>
      </c>
      <c r="L31" s="169">
        <f t="shared" si="15"/>
        <v>0</v>
      </c>
      <c r="M31" s="169">
        <v>1083.7398000000001</v>
      </c>
      <c r="N31" s="169">
        <f t="shared" si="16"/>
        <v>0</v>
      </c>
      <c r="O31" s="169">
        <f t="shared" si="17"/>
        <v>0</v>
      </c>
      <c r="P31" s="208">
        <f t="shared" si="0"/>
        <v>141.30000000000001</v>
      </c>
      <c r="Q31" s="209">
        <v>680.87250000000006</v>
      </c>
      <c r="R31" s="205">
        <f t="shared" si="18"/>
        <v>96207.284250000012</v>
      </c>
      <c r="S31" s="205">
        <v>1083.7398000000001</v>
      </c>
      <c r="T31" s="205">
        <f t="shared" si="19"/>
        <v>153132.43374000001</v>
      </c>
      <c r="U31" s="205">
        <f t="shared" si="20"/>
        <v>249339.71799000003</v>
      </c>
    </row>
    <row r="32" spans="1:21" s="79" customFormat="1" ht="17.45" customHeight="1" x14ac:dyDescent="0.25">
      <c r="A32" s="94"/>
      <c r="B32" s="104" t="s">
        <v>32</v>
      </c>
      <c r="C32" s="94" t="s">
        <v>875</v>
      </c>
      <c r="D32" s="100">
        <v>355.6</v>
      </c>
      <c r="E32" s="101">
        <v>3576</v>
      </c>
      <c r="F32" s="93">
        <f t="shared" si="12"/>
        <v>1271625.6000000001</v>
      </c>
      <c r="G32" s="93">
        <v>1630</v>
      </c>
      <c r="H32" s="93">
        <f t="shared" si="13"/>
        <v>579628</v>
      </c>
      <c r="I32" s="93">
        <f t="shared" si="14"/>
        <v>1851253.6</v>
      </c>
      <c r="J32" s="172"/>
      <c r="K32" s="173">
        <v>3576</v>
      </c>
      <c r="L32" s="169">
        <f t="shared" si="15"/>
        <v>0</v>
      </c>
      <c r="M32" s="169">
        <v>1630</v>
      </c>
      <c r="N32" s="169">
        <f t="shared" si="16"/>
        <v>0</v>
      </c>
      <c r="O32" s="169">
        <f t="shared" si="17"/>
        <v>0</v>
      </c>
      <c r="P32" s="208">
        <f t="shared" si="0"/>
        <v>355.6</v>
      </c>
      <c r="Q32" s="209">
        <v>3576</v>
      </c>
      <c r="R32" s="205">
        <f t="shared" si="18"/>
        <v>1271625.6000000001</v>
      </c>
      <c r="S32" s="205">
        <v>1630</v>
      </c>
      <c r="T32" s="205">
        <f t="shared" si="19"/>
        <v>579628</v>
      </c>
      <c r="U32" s="205">
        <f t="shared" si="20"/>
        <v>1851253.6</v>
      </c>
    </row>
    <row r="33" spans="1:21" s="79" customFormat="1" ht="17.45" customHeight="1" x14ac:dyDescent="0.25">
      <c r="A33" s="94"/>
      <c r="B33" s="104" t="s">
        <v>883</v>
      </c>
      <c r="C33" s="94" t="s">
        <v>875</v>
      </c>
      <c r="D33" s="100">
        <v>2</v>
      </c>
      <c r="E33" s="101">
        <v>4149</v>
      </c>
      <c r="F33" s="93">
        <f t="shared" si="12"/>
        <v>8298</v>
      </c>
      <c r="G33" s="93">
        <v>2131</v>
      </c>
      <c r="H33" s="93">
        <f t="shared" si="13"/>
        <v>4262</v>
      </c>
      <c r="I33" s="93">
        <f t="shared" si="14"/>
        <v>12560</v>
      </c>
      <c r="J33" s="172"/>
      <c r="K33" s="173">
        <v>4149</v>
      </c>
      <c r="L33" s="169">
        <f t="shared" si="15"/>
        <v>0</v>
      </c>
      <c r="M33" s="169">
        <v>2131</v>
      </c>
      <c r="N33" s="169">
        <f t="shared" si="16"/>
        <v>0</v>
      </c>
      <c r="O33" s="169">
        <f t="shared" si="17"/>
        <v>0</v>
      </c>
      <c r="P33" s="208">
        <f t="shared" si="0"/>
        <v>2</v>
      </c>
      <c r="Q33" s="209">
        <v>4149</v>
      </c>
      <c r="R33" s="205">
        <f t="shared" si="18"/>
        <v>8298</v>
      </c>
      <c r="S33" s="205">
        <v>2131</v>
      </c>
      <c r="T33" s="205">
        <f t="shared" si="19"/>
        <v>4262</v>
      </c>
      <c r="U33" s="205">
        <f t="shared" si="20"/>
        <v>12560</v>
      </c>
    </row>
    <row r="34" spans="1:21" s="79" customFormat="1" ht="23.25" customHeight="1" x14ac:dyDescent="0.25">
      <c r="A34" s="94"/>
      <c r="B34" s="104" t="s">
        <v>33</v>
      </c>
      <c r="C34" s="94" t="s">
        <v>875</v>
      </c>
      <c r="D34" s="100">
        <v>141.30000000000001</v>
      </c>
      <c r="E34" s="101">
        <v>3470</v>
      </c>
      <c r="F34" s="93">
        <f t="shared" si="12"/>
        <v>490311.00000000006</v>
      </c>
      <c r="G34" s="93">
        <v>1590</v>
      </c>
      <c r="H34" s="93">
        <f t="shared" si="13"/>
        <v>224667.00000000003</v>
      </c>
      <c r="I34" s="93">
        <f t="shared" si="14"/>
        <v>714978.00000000012</v>
      </c>
      <c r="J34" s="172"/>
      <c r="K34" s="173">
        <v>3470</v>
      </c>
      <c r="L34" s="169">
        <f t="shared" si="15"/>
        <v>0</v>
      </c>
      <c r="M34" s="169">
        <v>1590</v>
      </c>
      <c r="N34" s="169">
        <f t="shared" si="16"/>
        <v>0</v>
      </c>
      <c r="O34" s="169">
        <f t="shared" si="17"/>
        <v>0</v>
      </c>
      <c r="P34" s="208">
        <f t="shared" si="0"/>
        <v>141.30000000000001</v>
      </c>
      <c r="Q34" s="209">
        <v>3470</v>
      </c>
      <c r="R34" s="205">
        <f t="shared" si="18"/>
        <v>490311.00000000006</v>
      </c>
      <c r="S34" s="205">
        <v>1590</v>
      </c>
      <c r="T34" s="205">
        <f t="shared" si="19"/>
        <v>224667.00000000003</v>
      </c>
      <c r="U34" s="205">
        <f t="shared" si="20"/>
        <v>714978.00000000012</v>
      </c>
    </row>
    <row r="35" spans="1:21" s="79" customFormat="1" ht="17.45" customHeight="1" x14ac:dyDescent="0.25">
      <c r="A35" s="94"/>
      <c r="B35" s="104" t="s">
        <v>34</v>
      </c>
      <c r="C35" s="94" t="s">
        <v>875</v>
      </c>
      <c r="D35" s="100">
        <v>1140.5999999999999</v>
      </c>
      <c r="E35" s="101">
        <v>75.652500000000018</v>
      </c>
      <c r="F35" s="93">
        <f t="shared" si="12"/>
        <v>86289.241500000018</v>
      </c>
      <c r="G35" s="93">
        <v>42.299400000000006</v>
      </c>
      <c r="H35" s="93">
        <f t="shared" si="13"/>
        <v>48246.695640000005</v>
      </c>
      <c r="I35" s="93">
        <f t="shared" si="14"/>
        <v>134535.93714000002</v>
      </c>
      <c r="J35" s="172"/>
      <c r="K35" s="173">
        <v>75.652500000000018</v>
      </c>
      <c r="L35" s="169">
        <f t="shared" si="15"/>
        <v>0</v>
      </c>
      <c r="M35" s="169">
        <v>42.299400000000006</v>
      </c>
      <c r="N35" s="169">
        <f t="shared" si="16"/>
        <v>0</v>
      </c>
      <c r="O35" s="169">
        <f t="shared" si="17"/>
        <v>0</v>
      </c>
      <c r="P35" s="208">
        <f t="shared" si="0"/>
        <v>1140.5999999999999</v>
      </c>
      <c r="Q35" s="209">
        <v>75.652500000000018</v>
      </c>
      <c r="R35" s="205">
        <f t="shared" si="18"/>
        <v>86289.241500000018</v>
      </c>
      <c r="S35" s="205">
        <v>42.299400000000006</v>
      </c>
      <c r="T35" s="205">
        <f t="shared" si="19"/>
        <v>48246.695640000005</v>
      </c>
      <c r="U35" s="205">
        <f t="shared" si="20"/>
        <v>134535.93714000002</v>
      </c>
    </row>
    <row r="36" spans="1:21" s="80" customFormat="1" ht="17.45" customHeight="1" x14ac:dyDescent="0.25">
      <c r="A36" s="96"/>
      <c r="B36" s="105" t="s">
        <v>35</v>
      </c>
      <c r="C36" s="96" t="s">
        <v>875</v>
      </c>
      <c r="D36" s="97">
        <v>1194.52</v>
      </c>
      <c r="E36" s="98">
        <v>4448.1898168301914</v>
      </c>
      <c r="F36" s="89">
        <f t="shared" si="12"/>
        <v>5313451.7</v>
      </c>
      <c r="G36" s="89">
        <v>3702.4359575394305</v>
      </c>
      <c r="H36" s="89">
        <f t="shared" si="13"/>
        <v>4422633.8000000007</v>
      </c>
      <c r="I36" s="89">
        <f t="shared" si="14"/>
        <v>9736085.5</v>
      </c>
      <c r="J36" s="170">
        <v>98.58</v>
      </c>
      <c r="K36" s="171">
        <v>4448.1898168301896</v>
      </c>
      <c r="L36" s="167">
        <f t="shared" si="15"/>
        <v>438502.55214312009</v>
      </c>
      <c r="M36" s="167">
        <v>3702.4359575394301</v>
      </c>
      <c r="N36" s="167">
        <f t="shared" si="16"/>
        <v>364986.13669423701</v>
      </c>
      <c r="O36" s="167">
        <f t="shared" si="17"/>
        <v>803488.6888373571</v>
      </c>
      <c r="P36" s="208">
        <f t="shared" si="0"/>
        <v>1095.94</v>
      </c>
      <c r="Q36" s="207">
        <v>4448.1898168301914</v>
      </c>
      <c r="R36" s="203">
        <f t="shared" si="18"/>
        <v>4874949.14785688</v>
      </c>
      <c r="S36" s="203">
        <v>3702.4359575394305</v>
      </c>
      <c r="T36" s="203">
        <f t="shared" si="19"/>
        <v>4057647.6633057636</v>
      </c>
      <c r="U36" s="203">
        <f t="shared" si="20"/>
        <v>8932596.8111626431</v>
      </c>
    </row>
    <row r="37" spans="1:21" s="80" customFormat="1" ht="17.45" customHeight="1" x14ac:dyDescent="0.25">
      <c r="A37" s="96"/>
      <c r="B37" s="105" t="s">
        <v>37</v>
      </c>
      <c r="C37" s="96" t="s">
        <v>17</v>
      </c>
      <c r="D37" s="97">
        <v>11</v>
      </c>
      <c r="E37" s="98">
        <v>34209</v>
      </c>
      <c r="F37" s="89">
        <f t="shared" si="12"/>
        <v>376299</v>
      </c>
      <c r="G37" s="89">
        <v>89433</v>
      </c>
      <c r="H37" s="89">
        <f t="shared" si="13"/>
        <v>983763</v>
      </c>
      <c r="I37" s="89">
        <f t="shared" si="14"/>
        <v>1360062</v>
      </c>
      <c r="J37" s="170"/>
      <c r="K37" s="171">
        <v>34209</v>
      </c>
      <c r="L37" s="167">
        <f t="shared" si="15"/>
        <v>0</v>
      </c>
      <c r="M37" s="167">
        <v>89433</v>
      </c>
      <c r="N37" s="167">
        <f t="shared" si="16"/>
        <v>0</v>
      </c>
      <c r="O37" s="167">
        <f t="shared" si="17"/>
        <v>0</v>
      </c>
      <c r="P37" s="208">
        <f t="shared" si="0"/>
        <v>11</v>
      </c>
      <c r="Q37" s="207">
        <v>34209</v>
      </c>
      <c r="R37" s="203">
        <f t="shared" si="18"/>
        <v>376299</v>
      </c>
      <c r="S37" s="203">
        <v>89433</v>
      </c>
      <c r="T37" s="203">
        <f t="shared" si="19"/>
        <v>983763</v>
      </c>
      <c r="U37" s="203">
        <f t="shared" si="20"/>
        <v>1360062</v>
      </c>
    </row>
    <row r="38" spans="1:21" s="80" customFormat="1" ht="17.45" customHeight="1" x14ac:dyDescent="0.25">
      <c r="A38" s="96"/>
      <c r="B38" s="105" t="s">
        <v>38</v>
      </c>
      <c r="C38" s="96" t="s">
        <v>17</v>
      </c>
      <c r="D38" s="97">
        <v>6</v>
      </c>
      <c r="E38" s="98">
        <v>18204</v>
      </c>
      <c r="F38" s="89">
        <f t="shared" si="12"/>
        <v>109224</v>
      </c>
      <c r="G38" s="89">
        <v>79865</v>
      </c>
      <c r="H38" s="89">
        <f t="shared" si="13"/>
        <v>479190</v>
      </c>
      <c r="I38" s="89">
        <f t="shared" si="14"/>
        <v>588414</v>
      </c>
      <c r="J38" s="170"/>
      <c r="K38" s="171">
        <v>18204</v>
      </c>
      <c r="L38" s="167">
        <f t="shared" si="15"/>
        <v>0</v>
      </c>
      <c r="M38" s="167">
        <v>79865</v>
      </c>
      <c r="N38" s="167">
        <f t="shared" si="16"/>
        <v>0</v>
      </c>
      <c r="O38" s="167">
        <f t="shared" si="17"/>
        <v>0</v>
      </c>
      <c r="P38" s="208">
        <f t="shared" si="0"/>
        <v>6</v>
      </c>
      <c r="Q38" s="207">
        <v>18204</v>
      </c>
      <c r="R38" s="203">
        <f t="shared" si="18"/>
        <v>109224</v>
      </c>
      <c r="S38" s="203">
        <v>79865</v>
      </c>
      <c r="T38" s="203">
        <f t="shared" si="19"/>
        <v>479190</v>
      </c>
      <c r="U38" s="203">
        <f t="shared" si="20"/>
        <v>588414</v>
      </c>
    </row>
    <row r="39" spans="1:21" s="80" customFormat="1" ht="17.45" customHeight="1" x14ac:dyDescent="0.25">
      <c r="A39" s="96"/>
      <c r="B39" s="105" t="s">
        <v>39</v>
      </c>
      <c r="C39" s="96" t="s">
        <v>17</v>
      </c>
      <c r="D39" s="97">
        <v>42</v>
      </c>
      <c r="E39" s="98">
        <v>14176</v>
      </c>
      <c r="F39" s="89">
        <f t="shared" si="12"/>
        <v>595392</v>
      </c>
      <c r="G39" s="89">
        <v>34900</v>
      </c>
      <c r="H39" s="89">
        <f t="shared" si="13"/>
        <v>1465800</v>
      </c>
      <c r="I39" s="89">
        <f t="shared" si="14"/>
        <v>2061192</v>
      </c>
      <c r="J39" s="170"/>
      <c r="K39" s="171">
        <v>14176</v>
      </c>
      <c r="L39" s="167">
        <f t="shared" si="15"/>
        <v>0</v>
      </c>
      <c r="M39" s="167">
        <v>34900</v>
      </c>
      <c r="N39" s="167">
        <f t="shared" si="16"/>
        <v>0</v>
      </c>
      <c r="O39" s="167">
        <f t="shared" si="17"/>
        <v>0</v>
      </c>
      <c r="P39" s="208">
        <f t="shared" si="0"/>
        <v>42</v>
      </c>
      <c r="Q39" s="207">
        <v>14176</v>
      </c>
      <c r="R39" s="203">
        <f t="shared" si="18"/>
        <v>595392</v>
      </c>
      <c r="S39" s="203">
        <v>34900</v>
      </c>
      <c r="T39" s="203">
        <f t="shared" si="19"/>
        <v>1465800</v>
      </c>
      <c r="U39" s="203">
        <f t="shared" si="20"/>
        <v>2061192</v>
      </c>
    </row>
    <row r="40" spans="1:21" s="79" customFormat="1" ht="17.45" customHeight="1" x14ac:dyDescent="0.25">
      <c r="A40" s="106"/>
      <c r="B40" s="95" t="s">
        <v>884</v>
      </c>
      <c r="C40" s="106" t="s">
        <v>17</v>
      </c>
      <c r="D40" s="107">
        <v>1</v>
      </c>
      <c r="E40" s="108">
        <v>504288.43</v>
      </c>
      <c r="F40" s="109">
        <f t="shared" si="12"/>
        <v>504288.43</v>
      </c>
      <c r="G40" s="109">
        <v>855301.20000000007</v>
      </c>
      <c r="H40" s="109">
        <f t="shared" si="13"/>
        <v>855301.20000000007</v>
      </c>
      <c r="I40" s="109">
        <f t="shared" si="14"/>
        <v>1359589.6300000001</v>
      </c>
      <c r="J40" s="175"/>
      <c r="K40" s="176">
        <v>504288.43</v>
      </c>
      <c r="L40" s="177">
        <f t="shared" si="15"/>
        <v>0</v>
      </c>
      <c r="M40" s="177">
        <v>855301.20000000007</v>
      </c>
      <c r="N40" s="177">
        <f t="shared" si="16"/>
        <v>0</v>
      </c>
      <c r="O40" s="177">
        <f t="shared" si="17"/>
        <v>0</v>
      </c>
      <c r="P40" s="208">
        <f t="shared" si="0"/>
        <v>1</v>
      </c>
      <c r="Q40" s="211">
        <v>504288.43</v>
      </c>
      <c r="R40" s="212">
        <f t="shared" si="18"/>
        <v>504288.43</v>
      </c>
      <c r="S40" s="212">
        <v>855301.20000000007</v>
      </c>
      <c r="T40" s="212">
        <f t="shared" si="19"/>
        <v>855301.20000000007</v>
      </c>
      <c r="U40" s="212">
        <f t="shared" si="20"/>
        <v>1359589.6300000001</v>
      </c>
    </row>
    <row r="41" spans="1:21" s="79" customFormat="1" ht="17.45" customHeight="1" x14ac:dyDescent="0.25">
      <c r="A41" s="106"/>
      <c r="B41" s="95" t="s">
        <v>42</v>
      </c>
      <c r="C41" s="106" t="s">
        <v>879</v>
      </c>
      <c r="D41" s="107">
        <v>41.2</v>
      </c>
      <c r="E41" s="108">
        <v>44343.5</v>
      </c>
      <c r="F41" s="109">
        <f t="shared" si="12"/>
        <v>1826952.2000000002</v>
      </c>
      <c r="G41" s="109">
        <v>47372</v>
      </c>
      <c r="H41" s="109">
        <f t="shared" si="13"/>
        <v>1951726.4000000001</v>
      </c>
      <c r="I41" s="109">
        <f t="shared" si="14"/>
        <v>3778678.6000000006</v>
      </c>
      <c r="J41" s="175">
        <v>41.2</v>
      </c>
      <c r="K41" s="176">
        <v>44343.5</v>
      </c>
      <c r="L41" s="177">
        <f t="shared" si="15"/>
        <v>1826952.2000000002</v>
      </c>
      <c r="M41" s="177">
        <v>47372</v>
      </c>
      <c r="N41" s="177">
        <f t="shared" si="16"/>
        <v>1951726.4000000001</v>
      </c>
      <c r="O41" s="177">
        <f t="shared" si="17"/>
        <v>3778678.6000000006</v>
      </c>
      <c r="P41" s="208">
        <f t="shared" si="0"/>
        <v>0</v>
      </c>
      <c r="Q41" s="211">
        <v>44343.5</v>
      </c>
      <c r="R41" s="212">
        <f t="shared" si="18"/>
        <v>0</v>
      </c>
      <c r="S41" s="212">
        <v>47372</v>
      </c>
      <c r="T41" s="212">
        <f t="shared" si="19"/>
        <v>0</v>
      </c>
      <c r="U41" s="212">
        <f t="shared" si="20"/>
        <v>0</v>
      </c>
    </row>
    <row r="42" spans="1:21" s="80" customFormat="1" ht="17.45" customHeight="1" x14ac:dyDescent="0.25">
      <c r="A42" s="110"/>
      <c r="B42" s="95" t="s">
        <v>43</v>
      </c>
      <c r="C42" s="110" t="s">
        <v>875</v>
      </c>
      <c r="D42" s="111">
        <v>387</v>
      </c>
      <c r="E42" s="112">
        <v>3576</v>
      </c>
      <c r="F42" s="112">
        <f t="shared" si="12"/>
        <v>1383912</v>
      </c>
      <c r="G42" s="112">
        <v>3510</v>
      </c>
      <c r="H42" s="112">
        <f t="shared" si="13"/>
        <v>1358370</v>
      </c>
      <c r="I42" s="109">
        <f t="shared" si="14"/>
        <v>2742282</v>
      </c>
      <c r="J42" s="178"/>
      <c r="K42" s="179">
        <v>3576</v>
      </c>
      <c r="L42" s="179">
        <f t="shared" si="15"/>
        <v>0</v>
      </c>
      <c r="M42" s="179">
        <v>3510</v>
      </c>
      <c r="N42" s="179">
        <f t="shared" si="16"/>
        <v>0</v>
      </c>
      <c r="O42" s="177">
        <f t="shared" si="17"/>
        <v>0</v>
      </c>
      <c r="P42" s="208">
        <f t="shared" si="0"/>
        <v>387</v>
      </c>
      <c r="Q42" s="213">
        <v>3576</v>
      </c>
      <c r="R42" s="213">
        <f t="shared" si="18"/>
        <v>1383912</v>
      </c>
      <c r="S42" s="213">
        <v>3510</v>
      </c>
      <c r="T42" s="213">
        <f t="shared" si="19"/>
        <v>1358370</v>
      </c>
      <c r="U42" s="212">
        <f t="shared" si="20"/>
        <v>2742282</v>
      </c>
    </row>
    <row r="43" spans="1:21" s="80" customFormat="1" ht="17.45" customHeight="1" x14ac:dyDescent="0.25">
      <c r="A43" s="110"/>
      <c r="B43" s="95" t="s">
        <v>45</v>
      </c>
      <c r="C43" s="110" t="s">
        <v>17</v>
      </c>
      <c r="D43" s="111">
        <v>15</v>
      </c>
      <c r="E43" s="112">
        <v>25728.400000000001</v>
      </c>
      <c r="F43" s="112">
        <f t="shared" si="12"/>
        <v>385926</v>
      </c>
      <c r="G43" s="112">
        <v>850.2</v>
      </c>
      <c r="H43" s="112">
        <f t="shared" si="13"/>
        <v>12753</v>
      </c>
      <c r="I43" s="109">
        <f t="shared" si="14"/>
        <v>398679</v>
      </c>
      <c r="J43" s="178">
        <v>15</v>
      </c>
      <c r="K43" s="179">
        <v>25728.400000000001</v>
      </c>
      <c r="L43" s="179">
        <f t="shared" si="15"/>
        <v>385926</v>
      </c>
      <c r="M43" s="179">
        <v>850.2</v>
      </c>
      <c r="N43" s="179">
        <f t="shared" si="16"/>
        <v>12753</v>
      </c>
      <c r="O43" s="177">
        <f t="shared" si="17"/>
        <v>398679</v>
      </c>
      <c r="P43" s="208">
        <f t="shared" si="0"/>
        <v>0</v>
      </c>
      <c r="Q43" s="213">
        <v>25728.400000000001</v>
      </c>
      <c r="R43" s="213">
        <f t="shared" si="18"/>
        <v>0</v>
      </c>
      <c r="S43" s="213">
        <v>850.2</v>
      </c>
      <c r="T43" s="213">
        <f t="shared" si="19"/>
        <v>0</v>
      </c>
      <c r="U43" s="212">
        <f t="shared" si="20"/>
        <v>0</v>
      </c>
    </row>
    <row r="44" spans="1:21" s="80" customFormat="1" ht="17.45" customHeight="1" x14ac:dyDescent="0.25">
      <c r="A44" s="110"/>
      <c r="B44" s="95" t="s">
        <v>46</v>
      </c>
      <c r="C44" s="110" t="s">
        <v>17</v>
      </c>
      <c r="D44" s="111">
        <v>1</v>
      </c>
      <c r="E44" s="112">
        <v>89509.680000000008</v>
      </c>
      <c r="F44" s="112">
        <f t="shared" si="12"/>
        <v>89509.680000000008</v>
      </c>
      <c r="G44" s="112">
        <v>73184.800000000003</v>
      </c>
      <c r="H44" s="112">
        <f t="shared" si="13"/>
        <v>73184.800000000003</v>
      </c>
      <c r="I44" s="109">
        <f t="shared" si="14"/>
        <v>162694.48000000001</v>
      </c>
      <c r="J44" s="178"/>
      <c r="K44" s="179">
        <v>89509.680000000008</v>
      </c>
      <c r="L44" s="179">
        <f t="shared" si="15"/>
        <v>0</v>
      </c>
      <c r="M44" s="179">
        <v>73184.800000000003</v>
      </c>
      <c r="N44" s="179">
        <f t="shared" si="16"/>
        <v>0</v>
      </c>
      <c r="O44" s="177">
        <f t="shared" si="17"/>
        <v>0</v>
      </c>
      <c r="P44" s="208">
        <f t="shared" si="0"/>
        <v>1</v>
      </c>
      <c r="Q44" s="213">
        <v>89509.680000000008</v>
      </c>
      <c r="R44" s="213">
        <f t="shared" si="18"/>
        <v>89509.680000000008</v>
      </c>
      <c r="S44" s="213">
        <v>73184.800000000003</v>
      </c>
      <c r="T44" s="213">
        <f t="shared" si="19"/>
        <v>73184.800000000003</v>
      </c>
      <c r="U44" s="212">
        <f t="shared" si="20"/>
        <v>162694.48000000001</v>
      </c>
    </row>
    <row r="45" spans="1:21" s="79" customFormat="1" ht="17.45" customHeight="1" x14ac:dyDescent="0.25">
      <c r="A45" s="110"/>
      <c r="B45" s="95" t="s">
        <v>47</v>
      </c>
      <c r="C45" s="110" t="s">
        <v>17</v>
      </c>
      <c r="D45" s="111">
        <v>12</v>
      </c>
      <c r="E45" s="112">
        <v>11909.974166666669</v>
      </c>
      <c r="F45" s="112">
        <f t="shared" si="12"/>
        <v>142919.69000000003</v>
      </c>
      <c r="G45" s="112">
        <v>4538.7333333333336</v>
      </c>
      <c r="H45" s="112">
        <f t="shared" si="13"/>
        <v>54464.800000000003</v>
      </c>
      <c r="I45" s="109">
        <f t="shared" si="14"/>
        <v>197384.49000000005</v>
      </c>
      <c r="J45" s="178"/>
      <c r="K45" s="179">
        <v>11909.974166666669</v>
      </c>
      <c r="L45" s="179">
        <f t="shared" si="15"/>
        <v>0</v>
      </c>
      <c r="M45" s="179">
        <v>4538.7333333333336</v>
      </c>
      <c r="N45" s="179">
        <f t="shared" si="16"/>
        <v>0</v>
      </c>
      <c r="O45" s="177">
        <f t="shared" si="17"/>
        <v>0</v>
      </c>
      <c r="P45" s="208">
        <f t="shared" si="0"/>
        <v>12</v>
      </c>
      <c r="Q45" s="213">
        <v>11909.974166666669</v>
      </c>
      <c r="R45" s="213">
        <f t="shared" si="18"/>
        <v>142919.69000000003</v>
      </c>
      <c r="S45" s="213">
        <v>4538.7333333333336</v>
      </c>
      <c r="T45" s="213">
        <f t="shared" si="19"/>
        <v>54464.800000000003</v>
      </c>
      <c r="U45" s="212">
        <f t="shared" si="20"/>
        <v>197384.49000000005</v>
      </c>
    </row>
    <row r="46" spans="1:21" s="80" customFormat="1" ht="28.5" customHeight="1" x14ac:dyDescent="0.25">
      <c r="A46" s="110"/>
      <c r="B46" s="95" t="s">
        <v>48</v>
      </c>
      <c r="C46" s="110" t="s">
        <v>17</v>
      </c>
      <c r="D46" s="111">
        <v>5</v>
      </c>
      <c r="E46" s="112">
        <v>43829.718000000008</v>
      </c>
      <c r="F46" s="112">
        <f t="shared" si="12"/>
        <v>219148.59000000003</v>
      </c>
      <c r="G46" s="112">
        <v>26306.28</v>
      </c>
      <c r="H46" s="112">
        <f t="shared" si="13"/>
        <v>131531.4</v>
      </c>
      <c r="I46" s="109">
        <f t="shared" si="14"/>
        <v>350679.99</v>
      </c>
      <c r="J46" s="178"/>
      <c r="K46" s="179">
        <v>43829.718000000008</v>
      </c>
      <c r="L46" s="179">
        <f t="shared" si="15"/>
        <v>0</v>
      </c>
      <c r="M46" s="179">
        <v>26306.28</v>
      </c>
      <c r="N46" s="179">
        <f t="shared" si="16"/>
        <v>0</v>
      </c>
      <c r="O46" s="177">
        <f t="shared" si="17"/>
        <v>0</v>
      </c>
      <c r="P46" s="208">
        <f t="shared" si="0"/>
        <v>5</v>
      </c>
      <c r="Q46" s="213">
        <v>43829.718000000008</v>
      </c>
      <c r="R46" s="213">
        <f t="shared" si="18"/>
        <v>219148.59000000003</v>
      </c>
      <c r="S46" s="213">
        <v>26306.28</v>
      </c>
      <c r="T46" s="213">
        <f t="shared" si="19"/>
        <v>131531.4</v>
      </c>
      <c r="U46" s="212">
        <f t="shared" si="20"/>
        <v>350679.99</v>
      </c>
    </row>
    <row r="47" spans="1:21" s="80" customFormat="1" ht="17.45" customHeight="1" x14ac:dyDescent="0.25">
      <c r="A47" s="110"/>
      <c r="B47" s="95" t="s">
        <v>49</v>
      </c>
      <c r="C47" s="110" t="s">
        <v>17</v>
      </c>
      <c r="D47" s="111">
        <v>1</v>
      </c>
      <c r="E47" s="112">
        <v>219290.07</v>
      </c>
      <c r="F47" s="112">
        <f t="shared" si="12"/>
        <v>219290.07</v>
      </c>
      <c r="G47" s="112">
        <v>155542.39999999999</v>
      </c>
      <c r="H47" s="112">
        <f t="shared" si="13"/>
        <v>155542.39999999999</v>
      </c>
      <c r="I47" s="109">
        <f t="shared" si="14"/>
        <v>374832.47</v>
      </c>
      <c r="J47" s="178"/>
      <c r="K47" s="179">
        <v>219290.07</v>
      </c>
      <c r="L47" s="179">
        <f t="shared" si="15"/>
        <v>0</v>
      </c>
      <c r="M47" s="179">
        <v>155542.39999999999</v>
      </c>
      <c r="N47" s="179">
        <f t="shared" si="16"/>
        <v>0</v>
      </c>
      <c r="O47" s="177">
        <f t="shared" si="17"/>
        <v>0</v>
      </c>
      <c r="P47" s="208">
        <f t="shared" si="0"/>
        <v>1</v>
      </c>
      <c r="Q47" s="213">
        <v>219290.07</v>
      </c>
      <c r="R47" s="213">
        <f t="shared" si="18"/>
        <v>219290.07</v>
      </c>
      <c r="S47" s="213">
        <v>155542.39999999999</v>
      </c>
      <c r="T47" s="213">
        <f t="shared" si="19"/>
        <v>155542.39999999999</v>
      </c>
      <c r="U47" s="212">
        <f t="shared" si="20"/>
        <v>374832.47</v>
      </c>
    </row>
    <row r="48" spans="1:21" s="81" customFormat="1" ht="17.45" customHeight="1" x14ac:dyDescent="0.25">
      <c r="A48" s="90" t="s">
        <v>50</v>
      </c>
      <c r="B48" s="113" t="s">
        <v>51</v>
      </c>
      <c r="C48" s="92"/>
      <c r="D48" s="92"/>
      <c r="E48" s="93"/>
      <c r="F48" s="93">
        <f>F49+F52+F54+F59+F61+F64</f>
        <v>11518228.359999999</v>
      </c>
      <c r="G48" s="93"/>
      <c r="H48" s="93">
        <f>H49+H52+H54+H59+H61+H64</f>
        <v>20862917.377999999</v>
      </c>
      <c r="I48" s="93">
        <f>I49+I52+I54+I59+I61+I64</f>
        <v>32381145.738000002</v>
      </c>
      <c r="J48" s="168"/>
      <c r="K48" s="169"/>
      <c r="L48" s="169">
        <f>L49+L52+L54+L59+L61+L64</f>
        <v>3406557.23</v>
      </c>
      <c r="M48" s="169"/>
      <c r="N48" s="169">
        <f>N49+N52+N54+N59+N61+N64</f>
        <v>9041265</v>
      </c>
      <c r="O48" s="169">
        <f>O49+O52+O54+O59+O61+O64</f>
        <v>12447822.23</v>
      </c>
      <c r="P48" s="208">
        <f t="shared" si="0"/>
        <v>0</v>
      </c>
      <c r="Q48" s="205"/>
      <c r="R48" s="205">
        <f>R49+R52+R54+R59+R61+R64</f>
        <v>8111671.129999999</v>
      </c>
      <c r="S48" s="205"/>
      <c r="T48" s="205">
        <f>T49+T52+T54+T59+T61+T64</f>
        <v>11821652.377999997</v>
      </c>
      <c r="U48" s="205">
        <f>U49+U52+U54+U59+U61+U64</f>
        <v>19933323.507999998</v>
      </c>
    </row>
    <row r="49" spans="1:21" s="76" customFormat="1" ht="17.45" customHeight="1" x14ac:dyDescent="0.25">
      <c r="A49" s="110"/>
      <c r="B49" s="95" t="s">
        <v>52</v>
      </c>
      <c r="C49" s="110"/>
      <c r="D49" s="111"/>
      <c r="E49" s="112"/>
      <c r="F49" s="112">
        <f>SUM(F50:F51)</f>
        <v>1391114.46</v>
      </c>
      <c r="G49" s="112"/>
      <c r="H49" s="112">
        <f>SUM(H50:H51)</f>
        <v>3336530</v>
      </c>
      <c r="I49" s="109">
        <f>SUM(I50:I51)</f>
        <v>4727644.46</v>
      </c>
      <c r="J49" s="178"/>
      <c r="K49" s="179"/>
      <c r="L49" s="179">
        <f>SUM(L50:L51)</f>
        <v>695557.23</v>
      </c>
      <c r="M49" s="179"/>
      <c r="N49" s="179">
        <f>SUM(N50:N51)</f>
        <v>1668265</v>
      </c>
      <c r="O49" s="177">
        <f>SUM(O50:O51)</f>
        <v>2363822.23</v>
      </c>
      <c r="P49" s="208">
        <f t="shared" si="0"/>
        <v>0</v>
      </c>
      <c r="Q49" s="213"/>
      <c r="R49" s="213">
        <f>SUM(R50:R51)</f>
        <v>695557.23</v>
      </c>
      <c r="S49" s="213"/>
      <c r="T49" s="213">
        <f>SUM(T50:T51)</f>
        <v>1668265</v>
      </c>
      <c r="U49" s="212">
        <f>SUM(U50:U51)</f>
        <v>2363822.23</v>
      </c>
    </row>
    <row r="50" spans="1:21" s="76" customFormat="1" ht="17.45" customHeight="1" x14ac:dyDescent="0.25">
      <c r="A50" s="94"/>
      <c r="B50" s="114" t="s">
        <v>911</v>
      </c>
      <c r="C50" s="100" t="s">
        <v>377</v>
      </c>
      <c r="D50" s="100">
        <v>13.9</v>
      </c>
      <c r="E50" s="93">
        <v>95478</v>
      </c>
      <c r="F50" s="93">
        <f t="shared" ref="F50:F51" si="21">E50*D50</f>
        <v>1327144.2</v>
      </c>
      <c r="G50" s="93">
        <v>229000</v>
      </c>
      <c r="H50" s="93">
        <f t="shared" ref="H50:H51" si="22">G50*D50</f>
        <v>3183100</v>
      </c>
      <c r="I50" s="93">
        <f>F50+H50</f>
        <v>4510244.2</v>
      </c>
      <c r="J50" s="172">
        <f>D50*0.5</f>
        <v>6.95</v>
      </c>
      <c r="K50" s="169">
        <v>95478</v>
      </c>
      <c r="L50" s="169">
        <f t="shared" ref="L50:L51" si="23">K50*J50</f>
        <v>663572.1</v>
      </c>
      <c r="M50" s="169">
        <v>229000</v>
      </c>
      <c r="N50" s="169">
        <f t="shared" ref="N50:N51" si="24">M50*J50</f>
        <v>1591550</v>
      </c>
      <c r="O50" s="169">
        <f>L50+N50</f>
        <v>2255122.1</v>
      </c>
      <c r="P50" s="208">
        <f t="shared" si="0"/>
        <v>6.95</v>
      </c>
      <c r="Q50" s="205">
        <v>95478</v>
      </c>
      <c r="R50" s="205">
        <f t="shared" ref="R50:R51" si="25">Q50*P50</f>
        <v>663572.1</v>
      </c>
      <c r="S50" s="205">
        <v>229000</v>
      </c>
      <c r="T50" s="205">
        <f t="shared" ref="T50:T51" si="26">S50*P50</f>
        <v>1591550</v>
      </c>
      <c r="U50" s="205">
        <f>R50+T50</f>
        <v>2255122.1</v>
      </c>
    </row>
    <row r="51" spans="1:21" s="76" customFormat="1" ht="28.5" customHeight="1" x14ac:dyDescent="0.25">
      <c r="A51" s="94"/>
      <c r="B51" s="114" t="s">
        <v>886</v>
      </c>
      <c r="C51" s="100" t="s">
        <v>377</v>
      </c>
      <c r="D51" s="100">
        <v>0.67</v>
      </c>
      <c r="E51" s="93">
        <v>95478</v>
      </c>
      <c r="F51" s="93">
        <f t="shared" si="21"/>
        <v>63970.26</v>
      </c>
      <c r="G51" s="93">
        <v>229000</v>
      </c>
      <c r="H51" s="93">
        <f t="shared" si="22"/>
        <v>153430</v>
      </c>
      <c r="I51" s="93">
        <f t="shared" ref="I51:I60" si="27">F51+H51</f>
        <v>217400.26</v>
      </c>
      <c r="J51" s="172">
        <f>D51*0.5</f>
        <v>0.33500000000000002</v>
      </c>
      <c r="K51" s="169">
        <v>95478</v>
      </c>
      <c r="L51" s="169">
        <f t="shared" si="23"/>
        <v>31985.13</v>
      </c>
      <c r="M51" s="169">
        <v>229000</v>
      </c>
      <c r="N51" s="169">
        <f t="shared" si="24"/>
        <v>76715</v>
      </c>
      <c r="O51" s="169">
        <f t="shared" ref="O51" si="28">L51+N51</f>
        <v>108700.13</v>
      </c>
      <c r="P51" s="208">
        <f t="shared" si="0"/>
        <v>0.33500000000000002</v>
      </c>
      <c r="Q51" s="205">
        <v>95478</v>
      </c>
      <c r="R51" s="205">
        <f t="shared" si="25"/>
        <v>31985.13</v>
      </c>
      <c r="S51" s="205">
        <v>229000</v>
      </c>
      <c r="T51" s="205">
        <f t="shared" si="26"/>
        <v>76715</v>
      </c>
      <c r="U51" s="205">
        <f t="shared" ref="U51" si="29">R51+T51</f>
        <v>108700.13</v>
      </c>
    </row>
    <row r="52" spans="1:21" s="76" customFormat="1" ht="17.45" customHeight="1" x14ac:dyDescent="0.25">
      <c r="A52" s="110"/>
      <c r="B52" s="95" t="s">
        <v>53</v>
      </c>
      <c r="C52" s="110" t="s">
        <v>875</v>
      </c>
      <c r="D52" s="111">
        <v>439.29</v>
      </c>
      <c r="E52" s="112"/>
      <c r="F52" s="112">
        <f>SUM(F53:F53)</f>
        <v>1823053.5</v>
      </c>
      <c r="G52" s="112"/>
      <c r="H52" s="112">
        <f>SUM(H53:H53)</f>
        <v>292127.85000000003</v>
      </c>
      <c r="I52" s="109">
        <f>SUM(I53:I53)</f>
        <v>2115181.35</v>
      </c>
      <c r="J52" s="178"/>
      <c r="K52" s="179"/>
      <c r="L52" s="179">
        <f>SUM(L53:L53)</f>
        <v>0</v>
      </c>
      <c r="M52" s="179"/>
      <c r="N52" s="179">
        <f>SUM(N53:N53)</f>
        <v>0</v>
      </c>
      <c r="O52" s="177">
        <f>SUM(O53:O53)</f>
        <v>0</v>
      </c>
      <c r="P52" s="208">
        <f t="shared" si="0"/>
        <v>439.29</v>
      </c>
      <c r="Q52" s="213"/>
      <c r="R52" s="213">
        <f>SUM(R53:R53)</f>
        <v>1823053.5</v>
      </c>
      <c r="S52" s="213"/>
      <c r="T52" s="213">
        <f>SUM(T53:T53)</f>
        <v>292127.85000000003</v>
      </c>
      <c r="U52" s="212">
        <f>SUM(U53:U53)</f>
        <v>2115181.35</v>
      </c>
    </row>
    <row r="53" spans="1:21" s="82" customFormat="1" ht="17.45" customHeight="1" x14ac:dyDescent="0.25">
      <c r="A53" s="94"/>
      <c r="B53" s="114" t="s">
        <v>887</v>
      </c>
      <c r="C53" s="115" t="s">
        <v>875</v>
      </c>
      <c r="D53" s="100">
        <v>439.29</v>
      </c>
      <c r="E53" s="93">
        <v>4150</v>
      </c>
      <c r="F53" s="93">
        <f>E53*D53</f>
        <v>1823053.5</v>
      </c>
      <c r="G53" s="93">
        <v>665</v>
      </c>
      <c r="H53" s="93">
        <f>G53*D53</f>
        <v>292127.85000000003</v>
      </c>
      <c r="I53" s="93">
        <f t="shared" si="27"/>
        <v>2115181.35</v>
      </c>
      <c r="J53" s="172"/>
      <c r="K53" s="169">
        <v>4150</v>
      </c>
      <c r="L53" s="169">
        <f>K53*J53</f>
        <v>0</v>
      </c>
      <c r="M53" s="169">
        <v>665</v>
      </c>
      <c r="N53" s="169">
        <f>M53*J53</f>
        <v>0</v>
      </c>
      <c r="O53" s="169">
        <f t="shared" ref="O53" si="30">L53+N53</f>
        <v>0</v>
      </c>
      <c r="P53" s="208">
        <f t="shared" si="0"/>
        <v>439.29</v>
      </c>
      <c r="Q53" s="205">
        <v>4150</v>
      </c>
      <c r="R53" s="205">
        <f>Q53*P53</f>
        <v>1823053.5</v>
      </c>
      <c r="S53" s="205">
        <v>665</v>
      </c>
      <c r="T53" s="205">
        <f>S53*P53</f>
        <v>292127.85000000003</v>
      </c>
      <c r="U53" s="205">
        <f t="shared" ref="U53" si="31">R53+T53</f>
        <v>2115181.35</v>
      </c>
    </row>
    <row r="54" spans="1:21" s="76" customFormat="1" ht="17.45" customHeight="1" x14ac:dyDescent="0.25">
      <c r="A54" s="110"/>
      <c r="B54" s="95" t="s">
        <v>54</v>
      </c>
      <c r="C54" s="110"/>
      <c r="D54" s="111"/>
      <c r="E54" s="112"/>
      <c r="F54" s="112">
        <f>SUM(F55:F58)</f>
        <v>202237.8</v>
      </c>
      <c r="G54" s="112"/>
      <c r="H54" s="112">
        <f>SUM(H55:H58)</f>
        <v>401840.08799999999</v>
      </c>
      <c r="I54" s="109">
        <f>SUM(I55:I58)</f>
        <v>604077.88800000004</v>
      </c>
      <c r="J54" s="178"/>
      <c r="K54" s="179"/>
      <c r="L54" s="179">
        <f>SUM(L55:L58)</f>
        <v>0</v>
      </c>
      <c r="M54" s="179"/>
      <c r="N54" s="179">
        <f>SUM(N55:N58)</f>
        <v>0</v>
      </c>
      <c r="O54" s="177">
        <f>SUM(O55:O58)</f>
        <v>0</v>
      </c>
      <c r="P54" s="208">
        <f t="shared" si="0"/>
        <v>0</v>
      </c>
      <c r="Q54" s="213"/>
      <c r="R54" s="213">
        <f>SUM(R55:R58)</f>
        <v>202237.8</v>
      </c>
      <c r="S54" s="213"/>
      <c r="T54" s="213">
        <f>SUM(T55:T58)</f>
        <v>401840.08799999999</v>
      </c>
      <c r="U54" s="212">
        <f>SUM(U55:U58)</f>
        <v>604077.88800000004</v>
      </c>
    </row>
    <row r="55" spans="1:21" s="76" customFormat="1" ht="17.45" customHeight="1" x14ac:dyDescent="0.25">
      <c r="A55" s="94"/>
      <c r="B55" s="114" t="s">
        <v>55</v>
      </c>
      <c r="C55" s="115" t="s">
        <v>17</v>
      </c>
      <c r="D55" s="100">
        <v>71</v>
      </c>
      <c r="E55" s="93">
        <v>707.4</v>
      </c>
      <c r="F55" s="93">
        <f>E55*D55</f>
        <v>50225.4</v>
      </c>
      <c r="G55" s="93">
        <v>1310.4000000000001</v>
      </c>
      <c r="H55" s="93">
        <f>G55*D55</f>
        <v>93038.400000000009</v>
      </c>
      <c r="I55" s="93">
        <f t="shared" si="27"/>
        <v>143263.80000000002</v>
      </c>
      <c r="J55" s="172"/>
      <c r="K55" s="169">
        <v>707.4</v>
      </c>
      <c r="L55" s="169">
        <f>K55*J55</f>
        <v>0</v>
      </c>
      <c r="M55" s="169">
        <v>1310.4000000000001</v>
      </c>
      <c r="N55" s="169">
        <f>M55*J55</f>
        <v>0</v>
      </c>
      <c r="O55" s="169">
        <f t="shared" ref="O55:O58" si="32">L55+N55</f>
        <v>0</v>
      </c>
      <c r="P55" s="208">
        <f t="shared" si="0"/>
        <v>71</v>
      </c>
      <c r="Q55" s="205">
        <v>707.4</v>
      </c>
      <c r="R55" s="205">
        <f>Q55*P55</f>
        <v>50225.4</v>
      </c>
      <c r="S55" s="205">
        <v>1310.4000000000001</v>
      </c>
      <c r="T55" s="205">
        <f>S55*P55</f>
        <v>93038.400000000009</v>
      </c>
      <c r="U55" s="205">
        <f t="shared" ref="U55:U58" si="33">R55+T55</f>
        <v>143263.80000000002</v>
      </c>
    </row>
    <row r="56" spans="1:21" s="76" customFormat="1" ht="17.45" customHeight="1" x14ac:dyDescent="0.25">
      <c r="A56" s="94"/>
      <c r="B56" s="114" t="s">
        <v>56</v>
      </c>
      <c r="C56" s="115" t="s">
        <v>17</v>
      </c>
      <c r="D56" s="100">
        <v>350</v>
      </c>
      <c r="E56" s="93">
        <v>235.8</v>
      </c>
      <c r="F56" s="93">
        <f>E56*D56</f>
        <v>82530</v>
      </c>
      <c r="G56" s="93">
        <v>326.35199999999998</v>
      </c>
      <c r="H56" s="93">
        <f>G56*D56</f>
        <v>114223.2</v>
      </c>
      <c r="I56" s="93">
        <f t="shared" si="27"/>
        <v>196753.2</v>
      </c>
      <c r="J56" s="172"/>
      <c r="K56" s="169">
        <v>235.8</v>
      </c>
      <c r="L56" s="169">
        <f>K56*J56</f>
        <v>0</v>
      </c>
      <c r="M56" s="169">
        <v>326.35199999999998</v>
      </c>
      <c r="N56" s="169">
        <f>M56*J56</f>
        <v>0</v>
      </c>
      <c r="O56" s="169">
        <f t="shared" si="32"/>
        <v>0</v>
      </c>
      <c r="P56" s="208">
        <f t="shared" si="0"/>
        <v>350</v>
      </c>
      <c r="Q56" s="205">
        <v>235.8</v>
      </c>
      <c r="R56" s="205">
        <f>Q56*P56</f>
        <v>82530</v>
      </c>
      <c r="S56" s="205">
        <v>326.35199999999998</v>
      </c>
      <c r="T56" s="205">
        <f>S56*P56</f>
        <v>114223.2</v>
      </c>
      <c r="U56" s="205">
        <f t="shared" si="33"/>
        <v>196753.2</v>
      </c>
    </row>
    <row r="57" spans="1:21" s="76" customFormat="1" ht="17.45" customHeight="1" x14ac:dyDescent="0.25">
      <c r="A57" s="94"/>
      <c r="B57" s="114" t="s">
        <v>41</v>
      </c>
      <c r="C57" s="115" t="s">
        <v>17</v>
      </c>
      <c r="D57" s="100">
        <v>260</v>
      </c>
      <c r="E57" s="93">
        <v>188.64000000000001</v>
      </c>
      <c r="F57" s="93">
        <f>E57*D57</f>
        <v>49046.400000000001</v>
      </c>
      <c r="G57" s="93">
        <v>492.96</v>
      </c>
      <c r="H57" s="93">
        <f>G57*D57</f>
        <v>128169.59999999999</v>
      </c>
      <c r="I57" s="93">
        <f t="shared" si="27"/>
        <v>177216</v>
      </c>
      <c r="J57" s="172"/>
      <c r="K57" s="169">
        <v>188.64000000000001</v>
      </c>
      <c r="L57" s="169">
        <f>K57*J57</f>
        <v>0</v>
      </c>
      <c r="M57" s="169">
        <v>492.96</v>
      </c>
      <c r="N57" s="169">
        <f>M57*J57</f>
        <v>0</v>
      </c>
      <c r="O57" s="169">
        <f t="shared" si="32"/>
        <v>0</v>
      </c>
      <c r="P57" s="208">
        <f t="shared" si="0"/>
        <v>260</v>
      </c>
      <c r="Q57" s="205">
        <v>188.64000000000001</v>
      </c>
      <c r="R57" s="205">
        <f>Q57*P57</f>
        <v>49046.400000000001</v>
      </c>
      <c r="S57" s="205">
        <v>492.96</v>
      </c>
      <c r="T57" s="205">
        <f>S57*P57</f>
        <v>128169.59999999999</v>
      </c>
      <c r="U57" s="205">
        <f t="shared" si="33"/>
        <v>177216</v>
      </c>
    </row>
    <row r="58" spans="1:21" s="76" customFormat="1" ht="17.45" customHeight="1" x14ac:dyDescent="0.25">
      <c r="A58" s="94"/>
      <c r="B58" s="114" t="s">
        <v>57</v>
      </c>
      <c r="C58" s="115" t="s">
        <v>17</v>
      </c>
      <c r="D58" s="100">
        <v>130</v>
      </c>
      <c r="E58" s="93">
        <v>157.20000000000002</v>
      </c>
      <c r="F58" s="93">
        <f>E58*D58</f>
        <v>20436.000000000004</v>
      </c>
      <c r="G58" s="93">
        <v>510.83759999999995</v>
      </c>
      <c r="H58" s="93">
        <f>G58*D58</f>
        <v>66408.887999999992</v>
      </c>
      <c r="I58" s="93">
        <f t="shared" si="27"/>
        <v>86844.887999999992</v>
      </c>
      <c r="J58" s="172"/>
      <c r="K58" s="169">
        <v>157.20000000000002</v>
      </c>
      <c r="L58" s="169">
        <f>K58*J58</f>
        <v>0</v>
      </c>
      <c r="M58" s="169">
        <v>510.83759999999995</v>
      </c>
      <c r="N58" s="169">
        <f>M58*J58</f>
        <v>0</v>
      </c>
      <c r="O58" s="169">
        <f t="shared" si="32"/>
        <v>0</v>
      </c>
      <c r="P58" s="208">
        <f t="shared" si="0"/>
        <v>130</v>
      </c>
      <c r="Q58" s="205">
        <v>157.20000000000002</v>
      </c>
      <c r="R58" s="205">
        <f>Q58*P58</f>
        <v>20436.000000000004</v>
      </c>
      <c r="S58" s="205">
        <v>510.83759999999995</v>
      </c>
      <c r="T58" s="205">
        <f>S58*P58</f>
        <v>66408.887999999992</v>
      </c>
      <c r="U58" s="205">
        <f t="shared" si="33"/>
        <v>86844.887999999992</v>
      </c>
    </row>
    <row r="59" spans="1:21" s="76" customFormat="1" ht="17.45" customHeight="1" x14ac:dyDescent="0.25">
      <c r="A59" s="110"/>
      <c r="B59" s="95" t="s">
        <v>58</v>
      </c>
      <c r="C59" s="110"/>
      <c r="D59" s="111"/>
      <c r="E59" s="112"/>
      <c r="F59" s="112">
        <f>F60</f>
        <v>103490</v>
      </c>
      <c r="G59" s="112"/>
      <c r="H59" s="112">
        <f>H60</f>
        <v>6500</v>
      </c>
      <c r="I59" s="109">
        <f>I60</f>
        <v>109990</v>
      </c>
      <c r="J59" s="178"/>
      <c r="K59" s="179"/>
      <c r="L59" s="179">
        <f>L60</f>
        <v>0</v>
      </c>
      <c r="M59" s="179"/>
      <c r="N59" s="179">
        <f>N60</f>
        <v>0</v>
      </c>
      <c r="O59" s="177">
        <f>O60</f>
        <v>0</v>
      </c>
      <c r="P59" s="208">
        <f t="shared" si="0"/>
        <v>0</v>
      </c>
      <c r="Q59" s="213"/>
      <c r="R59" s="213">
        <f>R60</f>
        <v>103490</v>
      </c>
      <c r="S59" s="213"/>
      <c r="T59" s="213">
        <f>T60</f>
        <v>6500</v>
      </c>
      <c r="U59" s="212">
        <f>U60</f>
        <v>109990</v>
      </c>
    </row>
    <row r="60" spans="1:21" s="76" customFormat="1" ht="25.5" customHeight="1" x14ac:dyDescent="0.25">
      <c r="A60" s="94"/>
      <c r="B60" s="114" t="s">
        <v>59</v>
      </c>
      <c r="C60" s="115" t="s">
        <v>377</v>
      </c>
      <c r="D60" s="100">
        <v>1</v>
      </c>
      <c r="E60" s="93">
        <v>103490</v>
      </c>
      <c r="F60" s="93">
        <f>E60*D60</f>
        <v>103490</v>
      </c>
      <c r="G60" s="93">
        <v>6500</v>
      </c>
      <c r="H60" s="93">
        <f>G60*D60</f>
        <v>6500</v>
      </c>
      <c r="I60" s="93">
        <f t="shared" si="27"/>
        <v>109990</v>
      </c>
      <c r="J60" s="172"/>
      <c r="K60" s="169">
        <v>103490</v>
      </c>
      <c r="L60" s="169">
        <f>K60*J60</f>
        <v>0</v>
      </c>
      <c r="M60" s="169">
        <v>6500</v>
      </c>
      <c r="N60" s="169">
        <f>M60*J60</f>
        <v>0</v>
      </c>
      <c r="O60" s="169">
        <f t="shared" ref="O60" si="34">L60+N60</f>
        <v>0</v>
      </c>
      <c r="P60" s="208">
        <f t="shared" si="0"/>
        <v>1</v>
      </c>
      <c r="Q60" s="205">
        <v>103490</v>
      </c>
      <c r="R60" s="205">
        <f>Q60*P60</f>
        <v>103490</v>
      </c>
      <c r="S60" s="205">
        <v>6500</v>
      </c>
      <c r="T60" s="205">
        <f>S60*P60</f>
        <v>6500</v>
      </c>
      <c r="U60" s="205">
        <f t="shared" ref="U60" si="35">R60+T60</f>
        <v>109990</v>
      </c>
    </row>
    <row r="61" spans="1:21" s="76" customFormat="1" ht="17.45" customHeight="1" x14ac:dyDescent="0.25">
      <c r="A61" s="110"/>
      <c r="B61" s="95" t="s">
        <v>60</v>
      </c>
      <c r="C61" s="110"/>
      <c r="D61" s="111"/>
      <c r="E61" s="112"/>
      <c r="F61" s="112">
        <f>SUM(F62:F63)</f>
        <v>6149267.5999999996</v>
      </c>
      <c r="G61" s="112"/>
      <c r="H61" s="112">
        <f>SUM(H62:H63)</f>
        <v>16539153.999999998</v>
      </c>
      <c r="I61" s="109">
        <f>SUM(I62:I63)</f>
        <v>22688421.599999998</v>
      </c>
      <c r="J61" s="178"/>
      <c r="K61" s="179"/>
      <c r="L61" s="179">
        <f>SUM(L62:L63)</f>
        <v>2711000</v>
      </c>
      <c r="M61" s="179"/>
      <c r="N61" s="179">
        <f>SUM(N62:N63)</f>
        <v>7373000</v>
      </c>
      <c r="O61" s="177">
        <f>SUM(O62:O63)</f>
        <v>10084000</v>
      </c>
      <c r="P61" s="208">
        <f t="shared" si="0"/>
        <v>0</v>
      </c>
      <c r="Q61" s="213"/>
      <c r="R61" s="213">
        <f>SUM(R62:R63)</f>
        <v>3438267.5999999996</v>
      </c>
      <c r="S61" s="213"/>
      <c r="T61" s="213">
        <f>SUM(T62:T63)</f>
        <v>9166153.9999999981</v>
      </c>
      <c r="U61" s="212">
        <f>SUM(U62:U63)</f>
        <v>12604421.599999998</v>
      </c>
    </row>
    <row r="62" spans="1:21" s="76" customFormat="1" ht="27" customHeight="1" x14ac:dyDescent="0.25">
      <c r="A62" s="94"/>
      <c r="B62" s="114" t="s">
        <v>61</v>
      </c>
      <c r="C62" s="115" t="s">
        <v>875</v>
      </c>
      <c r="D62" s="115">
        <v>2230.6</v>
      </c>
      <c r="E62" s="93">
        <v>2711</v>
      </c>
      <c r="F62" s="93">
        <f>E62*D62</f>
        <v>6047156.5999999996</v>
      </c>
      <c r="G62" s="93">
        <v>7373</v>
      </c>
      <c r="H62" s="116">
        <f>G62*D62</f>
        <v>16446213.799999999</v>
      </c>
      <c r="I62" s="117">
        <f>F62+H62</f>
        <v>22493370.399999999</v>
      </c>
      <c r="J62" s="180">
        <v>1000</v>
      </c>
      <c r="K62" s="169">
        <v>2711</v>
      </c>
      <c r="L62" s="169">
        <f>K62*J62</f>
        <v>2711000</v>
      </c>
      <c r="M62" s="169">
        <v>7373</v>
      </c>
      <c r="N62" s="181">
        <f>M62*J62</f>
        <v>7373000</v>
      </c>
      <c r="O62" s="182">
        <f>L62+N62</f>
        <v>10084000</v>
      </c>
      <c r="P62" s="208">
        <f t="shared" si="0"/>
        <v>1230.5999999999999</v>
      </c>
      <c r="Q62" s="205">
        <v>2711</v>
      </c>
      <c r="R62" s="205">
        <f>Q62*P62</f>
        <v>3336156.5999999996</v>
      </c>
      <c r="S62" s="205">
        <v>7373</v>
      </c>
      <c r="T62" s="214">
        <f>S62*P62</f>
        <v>9073213.7999999989</v>
      </c>
      <c r="U62" s="215">
        <f>R62+T62</f>
        <v>12409370.399999999</v>
      </c>
    </row>
    <row r="63" spans="1:21" s="76" customFormat="1" ht="26.25" customHeight="1" x14ac:dyDescent="0.25">
      <c r="A63" s="94"/>
      <c r="B63" s="114" t="s">
        <v>63</v>
      </c>
      <c r="C63" s="115" t="s">
        <v>875</v>
      </c>
      <c r="D63" s="100">
        <v>20.2</v>
      </c>
      <c r="E63" s="93">
        <v>5055</v>
      </c>
      <c r="F63" s="93">
        <f>E63*D63</f>
        <v>102111</v>
      </c>
      <c r="G63" s="93">
        <v>4601</v>
      </c>
      <c r="H63" s="118">
        <f>G63*D63</f>
        <v>92940.2</v>
      </c>
      <c r="I63" s="117">
        <f>F63+H63</f>
        <v>195051.2</v>
      </c>
      <c r="J63" s="172"/>
      <c r="K63" s="169">
        <v>5055</v>
      </c>
      <c r="L63" s="169">
        <f>K63*J63</f>
        <v>0</v>
      </c>
      <c r="M63" s="169">
        <v>4601</v>
      </c>
      <c r="N63" s="183">
        <f>M63*J63</f>
        <v>0</v>
      </c>
      <c r="O63" s="182">
        <f>L63+N63</f>
        <v>0</v>
      </c>
      <c r="P63" s="208">
        <f t="shared" si="0"/>
        <v>20.2</v>
      </c>
      <c r="Q63" s="205">
        <v>5055</v>
      </c>
      <c r="R63" s="205">
        <f>Q63*P63</f>
        <v>102111</v>
      </c>
      <c r="S63" s="205">
        <v>4601</v>
      </c>
      <c r="T63" s="216">
        <f>S63*P63</f>
        <v>92940.2</v>
      </c>
      <c r="U63" s="215">
        <f>R63+T63</f>
        <v>195051.2</v>
      </c>
    </row>
    <row r="64" spans="1:21" s="76" customFormat="1" ht="17.45" customHeight="1" x14ac:dyDescent="0.25">
      <c r="A64" s="110"/>
      <c r="B64" s="95" t="s">
        <v>65</v>
      </c>
      <c r="C64" s="110"/>
      <c r="D64" s="111"/>
      <c r="E64" s="112"/>
      <c r="F64" s="112">
        <f>SUM(F65:F67)</f>
        <v>1849065</v>
      </c>
      <c r="G64" s="112"/>
      <c r="H64" s="112">
        <f>SUM(H65:H67)</f>
        <v>286765.44</v>
      </c>
      <c r="I64" s="109">
        <f>SUM(I65:I67)</f>
        <v>2135830.44</v>
      </c>
      <c r="J64" s="178"/>
      <c r="K64" s="179"/>
      <c r="L64" s="179">
        <f>SUM(L65:L67)</f>
        <v>0</v>
      </c>
      <c r="M64" s="179"/>
      <c r="N64" s="179">
        <f>SUM(N65:N67)</f>
        <v>0</v>
      </c>
      <c r="O64" s="177">
        <f>SUM(O65:O67)</f>
        <v>0</v>
      </c>
      <c r="P64" s="208">
        <f t="shared" si="0"/>
        <v>0</v>
      </c>
      <c r="Q64" s="213"/>
      <c r="R64" s="213">
        <f>SUM(R65:R67)</f>
        <v>1849065</v>
      </c>
      <c r="S64" s="213"/>
      <c r="T64" s="213">
        <f>SUM(T65:T67)</f>
        <v>286765.44</v>
      </c>
      <c r="U64" s="212">
        <f>SUM(U65:U67)</f>
        <v>2135830.44</v>
      </c>
    </row>
    <row r="65" spans="1:21" s="76" customFormat="1" ht="17.45" customHeight="1" x14ac:dyDescent="0.25">
      <c r="A65" s="94"/>
      <c r="B65" s="114" t="s">
        <v>66</v>
      </c>
      <c r="C65" s="115" t="s">
        <v>879</v>
      </c>
      <c r="D65" s="100">
        <v>7.6</v>
      </c>
      <c r="E65" s="93">
        <v>39300</v>
      </c>
      <c r="F65" s="93">
        <f>E65*D65</f>
        <v>298680</v>
      </c>
      <c r="G65" s="93">
        <v>23774.400000000001</v>
      </c>
      <c r="H65" s="93">
        <f>G65*D65</f>
        <v>180685.44</v>
      </c>
      <c r="I65" s="93">
        <f>F65+H65</f>
        <v>479365.44</v>
      </c>
      <c r="J65" s="172"/>
      <c r="K65" s="169">
        <v>39300</v>
      </c>
      <c r="L65" s="169">
        <f>K65*J65</f>
        <v>0</v>
      </c>
      <c r="M65" s="169">
        <v>23774.400000000001</v>
      </c>
      <c r="N65" s="169">
        <f>M65*J65</f>
        <v>0</v>
      </c>
      <c r="O65" s="169">
        <f>L65+N65</f>
        <v>0</v>
      </c>
      <c r="P65" s="208">
        <f t="shared" si="0"/>
        <v>7.6</v>
      </c>
      <c r="Q65" s="205">
        <v>39300</v>
      </c>
      <c r="R65" s="205">
        <f>Q65*P65</f>
        <v>298680</v>
      </c>
      <c r="S65" s="205">
        <v>23774.400000000001</v>
      </c>
      <c r="T65" s="205">
        <f>S65*P65</f>
        <v>180685.44</v>
      </c>
      <c r="U65" s="205">
        <f>R65+T65</f>
        <v>479365.44</v>
      </c>
    </row>
    <row r="66" spans="1:21" s="76" customFormat="1" ht="17.45" customHeight="1" x14ac:dyDescent="0.25">
      <c r="A66" s="94"/>
      <c r="B66" s="114" t="s">
        <v>67</v>
      </c>
      <c r="C66" s="115" t="s">
        <v>875</v>
      </c>
      <c r="D66" s="100">
        <v>115</v>
      </c>
      <c r="E66" s="93">
        <v>1179</v>
      </c>
      <c r="F66" s="93">
        <f>E66*D66</f>
        <v>135585</v>
      </c>
      <c r="G66" s="93"/>
      <c r="H66" s="93"/>
      <c r="I66" s="93">
        <f>F66+H66</f>
        <v>135585</v>
      </c>
      <c r="J66" s="172"/>
      <c r="K66" s="169">
        <v>1179</v>
      </c>
      <c r="L66" s="169">
        <f>K66*J66</f>
        <v>0</v>
      </c>
      <c r="M66" s="169"/>
      <c r="N66" s="169"/>
      <c r="O66" s="169">
        <f>L66+N66</f>
        <v>0</v>
      </c>
      <c r="P66" s="208">
        <f t="shared" si="0"/>
        <v>115</v>
      </c>
      <c r="Q66" s="205">
        <v>1179</v>
      </c>
      <c r="R66" s="205">
        <f>Q66*P66</f>
        <v>135585</v>
      </c>
      <c r="S66" s="205"/>
      <c r="T66" s="205"/>
      <c r="U66" s="205">
        <f>R66+T66</f>
        <v>135585</v>
      </c>
    </row>
    <row r="67" spans="1:21" s="76" customFormat="1" ht="17.45" customHeight="1" x14ac:dyDescent="0.25">
      <c r="A67" s="94"/>
      <c r="B67" s="114" t="s">
        <v>40</v>
      </c>
      <c r="C67" s="115" t="s">
        <v>909</v>
      </c>
      <c r="D67" s="100">
        <v>600</v>
      </c>
      <c r="E67" s="93">
        <v>2358</v>
      </c>
      <c r="F67" s="93">
        <f>E67*D67</f>
        <v>1414800</v>
      </c>
      <c r="G67" s="93">
        <v>176.8</v>
      </c>
      <c r="H67" s="93">
        <f>G67*D67</f>
        <v>106080</v>
      </c>
      <c r="I67" s="93">
        <f>F67+H67</f>
        <v>1520880</v>
      </c>
      <c r="J67" s="172"/>
      <c r="K67" s="169">
        <v>2358</v>
      </c>
      <c r="L67" s="169">
        <f>K67*J67</f>
        <v>0</v>
      </c>
      <c r="M67" s="169">
        <v>176.8</v>
      </c>
      <c r="N67" s="169">
        <f>M67*J67</f>
        <v>0</v>
      </c>
      <c r="O67" s="169">
        <f>L67+N67</f>
        <v>0</v>
      </c>
      <c r="P67" s="208">
        <f t="shared" si="0"/>
        <v>600</v>
      </c>
      <c r="Q67" s="205">
        <v>2358</v>
      </c>
      <c r="R67" s="205">
        <f>Q67*P67</f>
        <v>1414800</v>
      </c>
      <c r="S67" s="205">
        <v>176.8</v>
      </c>
      <c r="T67" s="205">
        <f>S67*P67</f>
        <v>106080</v>
      </c>
      <c r="U67" s="205">
        <f>R67+T67</f>
        <v>1520880</v>
      </c>
    </row>
    <row r="68" spans="1:21" s="76" customFormat="1" ht="17.45" customHeight="1" x14ac:dyDescent="0.25">
      <c r="A68" s="119" t="s">
        <v>68</v>
      </c>
      <c r="B68" s="113" t="s">
        <v>69</v>
      </c>
      <c r="C68" s="92"/>
      <c r="D68" s="92"/>
      <c r="E68" s="93"/>
      <c r="F68" s="93">
        <f>SUM(F69:F72)</f>
        <v>3943362</v>
      </c>
      <c r="G68" s="93"/>
      <c r="H68" s="93">
        <f>SUM(H69:H72)</f>
        <v>7445173.6320000002</v>
      </c>
      <c r="I68" s="93">
        <f>SUM(I69:I72)</f>
        <v>11388535.632000001</v>
      </c>
      <c r="J68" s="168"/>
      <c r="K68" s="169"/>
      <c r="L68" s="169">
        <f>SUM(L69:L72)</f>
        <v>0</v>
      </c>
      <c r="M68" s="169"/>
      <c r="N68" s="169">
        <f>SUM(N69:N72)</f>
        <v>0</v>
      </c>
      <c r="O68" s="169">
        <f>SUM(O69:O72)</f>
        <v>0</v>
      </c>
      <c r="P68" s="208">
        <f t="shared" si="0"/>
        <v>0</v>
      </c>
      <c r="Q68" s="205"/>
      <c r="R68" s="205">
        <f>SUM(R69:R72)</f>
        <v>3943362</v>
      </c>
      <c r="S68" s="205"/>
      <c r="T68" s="205">
        <f>SUM(T69:T72)</f>
        <v>7445173.6320000002</v>
      </c>
      <c r="U68" s="205">
        <f>SUM(U69:U72)</f>
        <v>11388535.632000001</v>
      </c>
    </row>
    <row r="69" spans="1:21" s="76" customFormat="1" ht="17.45" customHeight="1" x14ac:dyDescent="0.25">
      <c r="A69" s="110"/>
      <c r="B69" s="95" t="s">
        <v>70</v>
      </c>
      <c r="C69" s="110" t="s">
        <v>71</v>
      </c>
      <c r="D69" s="111">
        <v>1</v>
      </c>
      <c r="E69" s="112">
        <v>910581</v>
      </c>
      <c r="F69" s="112">
        <f>E69*D69</f>
        <v>910581</v>
      </c>
      <c r="G69" s="112">
        <v>979866.57599999988</v>
      </c>
      <c r="H69" s="112">
        <f>G69*D69</f>
        <v>979866.57599999988</v>
      </c>
      <c r="I69" s="109">
        <f>F69+H69</f>
        <v>1890447.5759999999</v>
      </c>
      <c r="J69" s="178"/>
      <c r="K69" s="179">
        <v>910581</v>
      </c>
      <c r="L69" s="179">
        <f>K69*J69</f>
        <v>0</v>
      </c>
      <c r="M69" s="179">
        <v>979866.57599999988</v>
      </c>
      <c r="N69" s="179">
        <f>M69*J69</f>
        <v>0</v>
      </c>
      <c r="O69" s="177">
        <f>L69+N69</f>
        <v>0</v>
      </c>
      <c r="P69" s="208">
        <f t="shared" si="0"/>
        <v>1</v>
      </c>
      <c r="Q69" s="213">
        <v>910581</v>
      </c>
      <c r="R69" s="213">
        <f>Q69*P69</f>
        <v>910581</v>
      </c>
      <c r="S69" s="213">
        <v>979866.57599999988</v>
      </c>
      <c r="T69" s="213">
        <f>S69*P69</f>
        <v>979866.57599999988</v>
      </c>
      <c r="U69" s="212">
        <f>R69+T69</f>
        <v>1890447.5759999999</v>
      </c>
    </row>
    <row r="70" spans="1:21" s="76" customFormat="1" ht="17.45" customHeight="1" x14ac:dyDescent="0.25">
      <c r="A70" s="110"/>
      <c r="B70" s="95" t="s">
        <v>73</v>
      </c>
      <c r="C70" s="110" t="s">
        <v>71</v>
      </c>
      <c r="D70" s="111">
        <v>1</v>
      </c>
      <c r="E70" s="112">
        <v>1137342</v>
      </c>
      <c r="F70" s="112">
        <f t="shared" ref="F70:F72" si="36">E70*D70</f>
        <v>1137342</v>
      </c>
      <c r="G70" s="112">
        <v>1607675.4720000001</v>
      </c>
      <c r="H70" s="112">
        <f t="shared" ref="H70:H72" si="37">G70*D70</f>
        <v>1607675.4720000001</v>
      </c>
      <c r="I70" s="109">
        <f t="shared" ref="I70:I72" si="38">F70+H70</f>
        <v>2745017.4720000001</v>
      </c>
      <c r="J70" s="178"/>
      <c r="K70" s="179">
        <v>1137342</v>
      </c>
      <c r="L70" s="179">
        <f t="shared" ref="L70:L72" si="39">K70*J70</f>
        <v>0</v>
      </c>
      <c r="M70" s="179">
        <v>1607675.4720000001</v>
      </c>
      <c r="N70" s="179">
        <f t="shared" ref="N70:N72" si="40">M70*J70</f>
        <v>0</v>
      </c>
      <c r="O70" s="177">
        <f t="shared" ref="O70:O72" si="41">L70+N70</f>
        <v>0</v>
      </c>
      <c r="P70" s="208">
        <f t="shared" si="0"/>
        <v>1</v>
      </c>
      <c r="Q70" s="213">
        <v>1137342</v>
      </c>
      <c r="R70" s="213">
        <f t="shared" ref="R70:R72" si="42">Q70*P70</f>
        <v>1137342</v>
      </c>
      <c r="S70" s="213">
        <v>1607675.4720000001</v>
      </c>
      <c r="T70" s="213">
        <f t="shared" ref="T70:T72" si="43">S70*P70</f>
        <v>1607675.4720000001</v>
      </c>
      <c r="U70" s="212">
        <f t="shared" ref="U70:U72" si="44">R70+T70</f>
        <v>2745017.4720000001</v>
      </c>
    </row>
    <row r="71" spans="1:21" s="76" customFormat="1" ht="17.45" customHeight="1" x14ac:dyDescent="0.25">
      <c r="A71" s="110"/>
      <c r="B71" s="95" t="s">
        <v>74</v>
      </c>
      <c r="C71" s="110" t="s">
        <v>71</v>
      </c>
      <c r="D71" s="111">
        <v>1</v>
      </c>
      <c r="E71" s="112">
        <v>1545276</v>
      </c>
      <c r="F71" s="112">
        <f t="shared" si="36"/>
        <v>1545276</v>
      </c>
      <c r="G71" s="112">
        <v>4118434.9440000001</v>
      </c>
      <c r="H71" s="112">
        <f t="shared" si="37"/>
        <v>4118434.9440000001</v>
      </c>
      <c r="I71" s="109">
        <f t="shared" si="38"/>
        <v>5663710.9440000001</v>
      </c>
      <c r="J71" s="178"/>
      <c r="K71" s="179">
        <v>1545276</v>
      </c>
      <c r="L71" s="179">
        <f t="shared" si="39"/>
        <v>0</v>
      </c>
      <c r="M71" s="179">
        <v>4118434.9440000001</v>
      </c>
      <c r="N71" s="179">
        <f t="shared" si="40"/>
        <v>0</v>
      </c>
      <c r="O71" s="177">
        <f t="shared" si="41"/>
        <v>0</v>
      </c>
      <c r="P71" s="208">
        <f t="shared" si="0"/>
        <v>1</v>
      </c>
      <c r="Q71" s="213">
        <v>1545276</v>
      </c>
      <c r="R71" s="213">
        <f t="shared" si="42"/>
        <v>1545276</v>
      </c>
      <c r="S71" s="213">
        <v>4118434.9440000001</v>
      </c>
      <c r="T71" s="213">
        <f t="shared" si="43"/>
        <v>4118434.9440000001</v>
      </c>
      <c r="U71" s="212">
        <f t="shared" si="44"/>
        <v>5663710.9440000001</v>
      </c>
    </row>
    <row r="72" spans="1:21" s="76" customFormat="1" ht="17.45" customHeight="1" x14ac:dyDescent="0.25">
      <c r="A72" s="110"/>
      <c r="B72" s="95" t="s">
        <v>75</v>
      </c>
      <c r="C72" s="110" t="s">
        <v>71</v>
      </c>
      <c r="D72" s="111">
        <v>1</v>
      </c>
      <c r="E72" s="112">
        <v>350163</v>
      </c>
      <c r="F72" s="112">
        <f t="shared" si="36"/>
        <v>350163</v>
      </c>
      <c r="G72" s="112">
        <v>739196.6399999999</v>
      </c>
      <c r="H72" s="112">
        <f t="shared" si="37"/>
        <v>739196.6399999999</v>
      </c>
      <c r="I72" s="109">
        <f t="shared" si="38"/>
        <v>1089359.6399999999</v>
      </c>
      <c r="J72" s="178"/>
      <c r="K72" s="179">
        <v>350163</v>
      </c>
      <c r="L72" s="179">
        <f t="shared" si="39"/>
        <v>0</v>
      </c>
      <c r="M72" s="179">
        <v>739196.6399999999</v>
      </c>
      <c r="N72" s="179">
        <f t="shared" si="40"/>
        <v>0</v>
      </c>
      <c r="O72" s="177">
        <f t="shared" si="41"/>
        <v>0</v>
      </c>
      <c r="P72" s="208">
        <f t="shared" si="0"/>
        <v>1</v>
      </c>
      <c r="Q72" s="213">
        <v>350163</v>
      </c>
      <c r="R72" s="213">
        <f t="shared" si="42"/>
        <v>350163</v>
      </c>
      <c r="S72" s="213">
        <v>739196.6399999999</v>
      </c>
      <c r="T72" s="213">
        <f t="shared" si="43"/>
        <v>739196.6399999999</v>
      </c>
      <c r="U72" s="212">
        <f t="shared" si="44"/>
        <v>1089359.6399999999</v>
      </c>
    </row>
    <row r="73" spans="1:21" s="76" customFormat="1" ht="17.45" customHeight="1" x14ac:dyDescent="0.25">
      <c r="A73" s="90" t="s">
        <v>76</v>
      </c>
      <c r="B73" s="113" t="s">
        <v>77</v>
      </c>
      <c r="C73" s="92"/>
      <c r="D73" s="92"/>
      <c r="E73" s="93"/>
      <c r="F73" s="93">
        <f>SUM(F74:F124)</f>
        <v>2676199</v>
      </c>
      <c r="G73" s="93"/>
      <c r="H73" s="93">
        <f>SUM(H74:H124)</f>
        <v>4039309.352</v>
      </c>
      <c r="I73" s="93">
        <f>SUM(I74:I124)</f>
        <v>6715508.352</v>
      </c>
      <c r="J73" s="168"/>
      <c r="K73" s="169"/>
      <c r="L73" s="169">
        <f>SUM(L74:L124)</f>
        <v>0</v>
      </c>
      <c r="M73" s="169"/>
      <c r="N73" s="169">
        <f>SUM(N74:N124)</f>
        <v>0</v>
      </c>
      <c r="O73" s="169">
        <f>SUM(O74:O124)</f>
        <v>0</v>
      </c>
      <c r="P73" s="208">
        <f t="shared" si="0"/>
        <v>0</v>
      </c>
      <c r="Q73" s="205"/>
      <c r="R73" s="205">
        <f>SUM(R74:R124)</f>
        <v>2676199</v>
      </c>
      <c r="S73" s="205"/>
      <c r="T73" s="205">
        <f>SUM(T74:T124)</f>
        <v>4039309.352</v>
      </c>
      <c r="U73" s="205">
        <f>SUM(U74:U124)</f>
        <v>6715508.352</v>
      </c>
    </row>
    <row r="74" spans="1:21" s="76" customFormat="1" ht="17.45" customHeight="1" x14ac:dyDescent="0.25">
      <c r="A74" s="90"/>
      <c r="B74" s="113" t="s">
        <v>78</v>
      </c>
      <c r="C74" s="120" t="s">
        <v>124</v>
      </c>
      <c r="D74" s="120">
        <v>1</v>
      </c>
      <c r="E74" s="93">
        <v>50304</v>
      </c>
      <c r="F74" s="93">
        <f t="shared" ref="F74:F124" si="45">E74*D74</f>
        <v>50304</v>
      </c>
      <c r="G74" s="93"/>
      <c r="H74" s="93"/>
      <c r="I74" s="93">
        <f>F74+H74</f>
        <v>50304</v>
      </c>
      <c r="J74" s="184"/>
      <c r="K74" s="169">
        <v>50304</v>
      </c>
      <c r="L74" s="169">
        <f t="shared" ref="L74:L122" si="46">K74*J74</f>
        <v>0</v>
      </c>
      <c r="M74" s="169"/>
      <c r="N74" s="169"/>
      <c r="O74" s="169">
        <f>L74+N74</f>
        <v>0</v>
      </c>
      <c r="P74" s="208">
        <f t="shared" ref="P74:P137" si="47">D74-J74</f>
        <v>1</v>
      </c>
      <c r="Q74" s="205">
        <v>50304</v>
      </c>
      <c r="R74" s="205">
        <f t="shared" ref="R74:R122" si="48">Q74*P74</f>
        <v>50304</v>
      </c>
      <c r="S74" s="205"/>
      <c r="T74" s="205"/>
      <c r="U74" s="205">
        <f>R74+T74</f>
        <v>50304</v>
      </c>
    </row>
    <row r="75" spans="1:21" s="76" customFormat="1" ht="17.45" customHeight="1" x14ac:dyDescent="0.25">
      <c r="A75" s="90"/>
      <c r="B75" s="113" t="s">
        <v>79</v>
      </c>
      <c r="C75" s="120" t="s">
        <v>17</v>
      </c>
      <c r="D75" s="120">
        <v>2</v>
      </c>
      <c r="E75" s="93">
        <v>5502</v>
      </c>
      <c r="F75" s="93">
        <f t="shared" si="45"/>
        <v>11004</v>
      </c>
      <c r="G75" s="93">
        <v>36625.68</v>
      </c>
      <c r="H75" s="93">
        <f t="shared" ref="H75:H123" si="49">D75*G75</f>
        <v>73251.360000000001</v>
      </c>
      <c r="I75" s="93">
        <f t="shared" ref="I75:I124" si="50">F75+H75</f>
        <v>84255.360000000001</v>
      </c>
      <c r="J75" s="184"/>
      <c r="K75" s="169">
        <v>5502</v>
      </c>
      <c r="L75" s="169">
        <f t="shared" si="46"/>
        <v>0</v>
      </c>
      <c r="M75" s="169">
        <v>36625.68</v>
      </c>
      <c r="N75" s="169">
        <f t="shared" ref="N75:N123" si="51">J75*M75</f>
        <v>0</v>
      </c>
      <c r="O75" s="169">
        <f t="shared" ref="O75:O124" si="52">L75+N75</f>
        <v>0</v>
      </c>
      <c r="P75" s="208">
        <f t="shared" si="47"/>
        <v>2</v>
      </c>
      <c r="Q75" s="205">
        <v>5502</v>
      </c>
      <c r="R75" s="205">
        <f t="shared" si="48"/>
        <v>11004</v>
      </c>
      <c r="S75" s="205">
        <v>36625.68</v>
      </c>
      <c r="T75" s="205">
        <f t="shared" ref="T75:T123" si="53">P75*S75</f>
        <v>73251.360000000001</v>
      </c>
      <c r="U75" s="205">
        <f t="shared" ref="U75:U124" si="54">R75+T75</f>
        <v>84255.360000000001</v>
      </c>
    </row>
    <row r="76" spans="1:21" s="76" customFormat="1" ht="17.45" customHeight="1" x14ac:dyDescent="0.25">
      <c r="A76" s="90"/>
      <c r="B76" s="113" t="s">
        <v>918</v>
      </c>
      <c r="C76" s="120" t="s">
        <v>17</v>
      </c>
      <c r="D76" s="120">
        <v>1</v>
      </c>
      <c r="E76" s="93">
        <v>2358</v>
      </c>
      <c r="F76" s="93">
        <f t="shared" si="45"/>
        <v>2358</v>
      </c>
      <c r="G76" s="93">
        <v>1456</v>
      </c>
      <c r="H76" s="93">
        <f t="shared" si="49"/>
        <v>1456</v>
      </c>
      <c r="I76" s="93">
        <f t="shared" si="50"/>
        <v>3814</v>
      </c>
      <c r="J76" s="184"/>
      <c r="K76" s="169">
        <v>2358</v>
      </c>
      <c r="L76" s="169">
        <f t="shared" si="46"/>
        <v>0</v>
      </c>
      <c r="M76" s="169">
        <v>1456</v>
      </c>
      <c r="N76" s="169">
        <f t="shared" si="51"/>
        <v>0</v>
      </c>
      <c r="O76" s="169">
        <f t="shared" si="52"/>
        <v>0</v>
      </c>
      <c r="P76" s="208">
        <f t="shared" si="47"/>
        <v>1</v>
      </c>
      <c r="Q76" s="205">
        <v>2358</v>
      </c>
      <c r="R76" s="205">
        <f t="shared" si="48"/>
        <v>2358</v>
      </c>
      <c r="S76" s="205">
        <v>1456</v>
      </c>
      <c r="T76" s="205">
        <f t="shared" si="53"/>
        <v>1456</v>
      </c>
      <c r="U76" s="205">
        <f t="shared" si="54"/>
        <v>3814</v>
      </c>
    </row>
    <row r="77" spans="1:21" s="76" customFormat="1" ht="17.45" customHeight="1" x14ac:dyDescent="0.25">
      <c r="A77" s="90"/>
      <c r="B77" s="113" t="s">
        <v>80</v>
      </c>
      <c r="C77" s="120" t="s">
        <v>17</v>
      </c>
      <c r="D77" s="120">
        <v>1</v>
      </c>
      <c r="E77" s="93">
        <v>5502</v>
      </c>
      <c r="F77" s="93">
        <f t="shared" si="45"/>
        <v>5502</v>
      </c>
      <c r="G77" s="93">
        <v>15730</v>
      </c>
      <c r="H77" s="93">
        <f t="shared" si="49"/>
        <v>15730</v>
      </c>
      <c r="I77" s="93">
        <f t="shared" si="50"/>
        <v>21232</v>
      </c>
      <c r="J77" s="184"/>
      <c r="K77" s="169">
        <v>5502</v>
      </c>
      <c r="L77" s="169">
        <f t="shared" si="46"/>
        <v>0</v>
      </c>
      <c r="M77" s="169">
        <v>15730</v>
      </c>
      <c r="N77" s="169">
        <f t="shared" si="51"/>
        <v>0</v>
      </c>
      <c r="O77" s="169">
        <f t="shared" si="52"/>
        <v>0</v>
      </c>
      <c r="P77" s="208">
        <f t="shared" si="47"/>
        <v>1</v>
      </c>
      <c r="Q77" s="205">
        <v>5502</v>
      </c>
      <c r="R77" s="205">
        <f t="shared" si="48"/>
        <v>5502</v>
      </c>
      <c r="S77" s="205">
        <v>15730</v>
      </c>
      <c r="T77" s="205">
        <f t="shared" si="53"/>
        <v>15730</v>
      </c>
      <c r="U77" s="205">
        <f t="shared" si="54"/>
        <v>21232</v>
      </c>
    </row>
    <row r="78" spans="1:21" s="76" customFormat="1" ht="17.45" customHeight="1" x14ac:dyDescent="0.25">
      <c r="A78" s="90"/>
      <c r="B78" s="113" t="s">
        <v>81</v>
      </c>
      <c r="C78" s="120" t="s">
        <v>17</v>
      </c>
      <c r="D78" s="120">
        <v>1</v>
      </c>
      <c r="E78" s="93">
        <v>5502</v>
      </c>
      <c r="F78" s="93">
        <f t="shared" si="45"/>
        <v>5502</v>
      </c>
      <c r="G78" s="93">
        <v>42033.68</v>
      </c>
      <c r="H78" s="93">
        <f t="shared" si="49"/>
        <v>42033.68</v>
      </c>
      <c r="I78" s="93">
        <f t="shared" si="50"/>
        <v>47535.68</v>
      </c>
      <c r="J78" s="184"/>
      <c r="K78" s="169">
        <v>5502</v>
      </c>
      <c r="L78" s="169">
        <f t="shared" si="46"/>
        <v>0</v>
      </c>
      <c r="M78" s="169">
        <v>42033.68</v>
      </c>
      <c r="N78" s="169">
        <f t="shared" si="51"/>
        <v>0</v>
      </c>
      <c r="O78" s="169">
        <f t="shared" si="52"/>
        <v>0</v>
      </c>
      <c r="P78" s="208">
        <f t="shared" si="47"/>
        <v>1</v>
      </c>
      <c r="Q78" s="205">
        <v>5502</v>
      </c>
      <c r="R78" s="205">
        <f t="shared" si="48"/>
        <v>5502</v>
      </c>
      <c r="S78" s="205">
        <v>42033.68</v>
      </c>
      <c r="T78" s="205">
        <f t="shared" si="53"/>
        <v>42033.68</v>
      </c>
      <c r="U78" s="205">
        <f t="shared" si="54"/>
        <v>47535.68</v>
      </c>
    </row>
    <row r="79" spans="1:21" s="76" customFormat="1" ht="17.45" customHeight="1" x14ac:dyDescent="0.25">
      <c r="A79" s="90"/>
      <c r="B79" s="113" t="s">
        <v>82</v>
      </c>
      <c r="C79" s="120" t="s">
        <v>17</v>
      </c>
      <c r="D79" s="120">
        <v>6</v>
      </c>
      <c r="E79" s="93">
        <v>524</v>
      </c>
      <c r="F79" s="93">
        <f t="shared" si="45"/>
        <v>3144</v>
      </c>
      <c r="G79" s="93">
        <v>7368.4000000000005</v>
      </c>
      <c r="H79" s="93">
        <f t="shared" si="49"/>
        <v>44210.400000000001</v>
      </c>
      <c r="I79" s="93">
        <f t="shared" si="50"/>
        <v>47354.400000000001</v>
      </c>
      <c r="J79" s="184"/>
      <c r="K79" s="169">
        <v>524</v>
      </c>
      <c r="L79" s="169">
        <f t="shared" si="46"/>
        <v>0</v>
      </c>
      <c r="M79" s="169">
        <v>7368.4000000000005</v>
      </c>
      <c r="N79" s="169">
        <f t="shared" si="51"/>
        <v>0</v>
      </c>
      <c r="O79" s="169">
        <f t="shared" si="52"/>
        <v>0</v>
      </c>
      <c r="P79" s="208">
        <f t="shared" si="47"/>
        <v>6</v>
      </c>
      <c r="Q79" s="205">
        <v>524</v>
      </c>
      <c r="R79" s="205">
        <f t="shared" si="48"/>
        <v>3144</v>
      </c>
      <c r="S79" s="205">
        <v>7368.4000000000005</v>
      </c>
      <c r="T79" s="205">
        <f t="shared" si="53"/>
        <v>44210.400000000001</v>
      </c>
      <c r="U79" s="205">
        <f t="shared" si="54"/>
        <v>47354.400000000001</v>
      </c>
    </row>
    <row r="80" spans="1:21" s="76" customFormat="1" ht="17.45" customHeight="1" x14ac:dyDescent="0.25">
      <c r="A80" s="90"/>
      <c r="B80" s="113" t="s">
        <v>83</v>
      </c>
      <c r="C80" s="120" t="s">
        <v>17</v>
      </c>
      <c r="D80" s="120">
        <v>1</v>
      </c>
      <c r="E80" s="93">
        <v>3406</v>
      </c>
      <c r="F80" s="93">
        <f t="shared" si="45"/>
        <v>3406</v>
      </c>
      <c r="G80" s="93">
        <v>14788.176000000001</v>
      </c>
      <c r="H80" s="93">
        <f t="shared" si="49"/>
        <v>14788.176000000001</v>
      </c>
      <c r="I80" s="93">
        <f t="shared" si="50"/>
        <v>18194.175999999999</v>
      </c>
      <c r="J80" s="184"/>
      <c r="K80" s="169">
        <v>3406</v>
      </c>
      <c r="L80" s="169">
        <f t="shared" si="46"/>
        <v>0</v>
      </c>
      <c r="M80" s="169">
        <v>14788.176000000001</v>
      </c>
      <c r="N80" s="169">
        <f t="shared" si="51"/>
        <v>0</v>
      </c>
      <c r="O80" s="169">
        <f t="shared" si="52"/>
        <v>0</v>
      </c>
      <c r="P80" s="208">
        <f t="shared" si="47"/>
        <v>1</v>
      </c>
      <c r="Q80" s="205">
        <v>3406</v>
      </c>
      <c r="R80" s="205">
        <f t="shared" si="48"/>
        <v>3406</v>
      </c>
      <c r="S80" s="205">
        <v>14788.176000000001</v>
      </c>
      <c r="T80" s="205">
        <f t="shared" si="53"/>
        <v>14788.176000000001</v>
      </c>
      <c r="U80" s="205">
        <f t="shared" si="54"/>
        <v>18194.175999999999</v>
      </c>
    </row>
    <row r="81" spans="1:21" s="76" customFormat="1" ht="17.45" customHeight="1" x14ac:dyDescent="0.25">
      <c r="A81" s="90"/>
      <c r="B81" s="113" t="s">
        <v>84</v>
      </c>
      <c r="C81" s="120" t="s">
        <v>17</v>
      </c>
      <c r="D81" s="120">
        <v>2</v>
      </c>
      <c r="E81" s="93">
        <v>3406</v>
      </c>
      <c r="F81" s="93">
        <f t="shared" si="45"/>
        <v>6812</v>
      </c>
      <c r="G81" s="93">
        <v>6507.8519999999999</v>
      </c>
      <c r="H81" s="93">
        <f t="shared" si="49"/>
        <v>13015.704</v>
      </c>
      <c r="I81" s="93">
        <f t="shared" si="50"/>
        <v>19827.703999999998</v>
      </c>
      <c r="J81" s="184"/>
      <c r="K81" s="169">
        <v>3406</v>
      </c>
      <c r="L81" s="169">
        <f t="shared" si="46"/>
        <v>0</v>
      </c>
      <c r="M81" s="169">
        <v>6507.8519999999999</v>
      </c>
      <c r="N81" s="169">
        <f t="shared" si="51"/>
        <v>0</v>
      </c>
      <c r="O81" s="169">
        <f t="shared" si="52"/>
        <v>0</v>
      </c>
      <c r="P81" s="208">
        <f t="shared" si="47"/>
        <v>2</v>
      </c>
      <c r="Q81" s="205">
        <v>3406</v>
      </c>
      <c r="R81" s="205">
        <f t="shared" si="48"/>
        <v>6812</v>
      </c>
      <c r="S81" s="205">
        <v>6507.8519999999999</v>
      </c>
      <c r="T81" s="205">
        <f t="shared" si="53"/>
        <v>13015.704</v>
      </c>
      <c r="U81" s="205">
        <f t="shared" si="54"/>
        <v>19827.703999999998</v>
      </c>
    </row>
    <row r="82" spans="1:21" s="76" customFormat="1" ht="17.45" customHeight="1" x14ac:dyDescent="0.25">
      <c r="A82" s="90"/>
      <c r="B82" s="113" t="s">
        <v>85</v>
      </c>
      <c r="C82" s="120" t="s">
        <v>17</v>
      </c>
      <c r="D82" s="120">
        <v>1</v>
      </c>
      <c r="E82" s="93">
        <v>3406</v>
      </c>
      <c r="F82" s="93">
        <f t="shared" si="45"/>
        <v>3406</v>
      </c>
      <c r="G82" s="93">
        <v>5933.9280000000008</v>
      </c>
      <c r="H82" s="93">
        <f t="shared" si="49"/>
        <v>5933.9280000000008</v>
      </c>
      <c r="I82" s="93">
        <f t="shared" si="50"/>
        <v>9339.9279999999999</v>
      </c>
      <c r="J82" s="184"/>
      <c r="K82" s="169">
        <v>3406</v>
      </c>
      <c r="L82" s="169">
        <f t="shared" si="46"/>
        <v>0</v>
      </c>
      <c r="M82" s="169">
        <v>5933.9280000000008</v>
      </c>
      <c r="N82" s="169">
        <f t="shared" si="51"/>
        <v>0</v>
      </c>
      <c r="O82" s="169">
        <f t="shared" si="52"/>
        <v>0</v>
      </c>
      <c r="P82" s="208">
        <f t="shared" si="47"/>
        <v>1</v>
      </c>
      <c r="Q82" s="205">
        <v>3406</v>
      </c>
      <c r="R82" s="205">
        <f t="shared" si="48"/>
        <v>3406</v>
      </c>
      <c r="S82" s="205">
        <v>5933.9280000000008</v>
      </c>
      <c r="T82" s="205">
        <f t="shared" si="53"/>
        <v>5933.9280000000008</v>
      </c>
      <c r="U82" s="205">
        <f t="shared" si="54"/>
        <v>9339.9279999999999</v>
      </c>
    </row>
    <row r="83" spans="1:21" s="76" customFormat="1" ht="22.5" customHeight="1" x14ac:dyDescent="0.25">
      <c r="A83" s="90"/>
      <c r="B83" s="113" t="s">
        <v>86</v>
      </c>
      <c r="C83" s="120" t="s">
        <v>17</v>
      </c>
      <c r="D83" s="120">
        <v>71</v>
      </c>
      <c r="E83" s="93">
        <v>1572</v>
      </c>
      <c r="F83" s="93">
        <f t="shared" si="45"/>
        <v>111612</v>
      </c>
      <c r="G83" s="93">
        <v>2472.34</v>
      </c>
      <c r="H83" s="93">
        <f t="shared" si="49"/>
        <v>175536.14</v>
      </c>
      <c r="I83" s="93">
        <f t="shared" si="50"/>
        <v>287148.14</v>
      </c>
      <c r="J83" s="184"/>
      <c r="K83" s="169">
        <v>1572</v>
      </c>
      <c r="L83" s="169">
        <f t="shared" si="46"/>
        <v>0</v>
      </c>
      <c r="M83" s="169">
        <v>2472.34</v>
      </c>
      <c r="N83" s="169">
        <f t="shared" si="51"/>
        <v>0</v>
      </c>
      <c r="O83" s="169">
        <f t="shared" si="52"/>
        <v>0</v>
      </c>
      <c r="P83" s="208">
        <f t="shared" si="47"/>
        <v>71</v>
      </c>
      <c r="Q83" s="205">
        <v>1572</v>
      </c>
      <c r="R83" s="205">
        <f t="shared" si="48"/>
        <v>111612</v>
      </c>
      <c r="S83" s="205">
        <v>2472.34</v>
      </c>
      <c r="T83" s="205">
        <f t="shared" si="53"/>
        <v>175536.14</v>
      </c>
      <c r="U83" s="205">
        <f t="shared" si="54"/>
        <v>287148.14</v>
      </c>
    </row>
    <row r="84" spans="1:21" s="76" customFormat="1" ht="17.45" customHeight="1" x14ac:dyDescent="0.25">
      <c r="A84" s="90"/>
      <c r="B84" s="113" t="s">
        <v>87</v>
      </c>
      <c r="C84" s="120" t="s">
        <v>17</v>
      </c>
      <c r="D84" s="120">
        <v>26</v>
      </c>
      <c r="E84" s="93">
        <v>4454</v>
      </c>
      <c r="F84" s="93">
        <f t="shared" si="45"/>
        <v>115804</v>
      </c>
      <c r="G84" s="93">
        <v>37518</v>
      </c>
      <c r="H84" s="93">
        <f t="shared" si="49"/>
        <v>975468</v>
      </c>
      <c r="I84" s="93">
        <f t="shared" si="50"/>
        <v>1091272</v>
      </c>
      <c r="J84" s="184"/>
      <c r="K84" s="169">
        <v>4454</v>
      </c>
      <c r="L84" s="169">
        <f t="shared" si="46"/>
        <v>0</v>
      </c>
      <c r="M84" s="169">
        <v>37518</v>
      </c>
      <c r="N84" s="169">
        <f t="shared" si="51"/>
        <v>0</v>
      </c>
      <c r="O84" s="169">
        <f t="shared" si="52"/>
        <v>0</v>
      </c>
      <c r="P84" s="208">
        <f t="shared" si="47"/>
        <v>26</v>
      </c>
      <c r="Q84" s="205">
        <v>4454</v>
      </c>
      <c r="R84" s="205">
        <f t="shared" si="48"/>
        <v>115804</v>
      </c>
      <c r="S84" s="205">
        <v>37518</v>
      </c>
      <c r="T84" s="205">
        <f t="shared" si="53"/>
        <v>975468</v>
      </c>
      <c r="U84" s="205">
        <f t="shared" si="54"/>
        <v>1091272</v>
      </c>
    </row>
    <row r="85" spans="1:21" s="76" customFormat="1" ht="17.45" customHeight="1" x14ac:dyDescent="0.25">
      <c r="A85" s="90"/>
      <c r="B85" s="113" t="s">
        <v>88</v>
      </c>
      <c r="C85" s="120" t="s">
        <v>17</v>
      </c>
      <c r="D85" s="120">
        <v>20</v>
      </c>
      <c r="E85" s="93">
        <v>1572</v>
      </c>
      <c r="F85" s="93">
        <f t="shared" si="45"/>
        <v>31440</v>
      </c>
      <c r="G85" s="93">
        <v>1458.34</v>
      </c>
      <c r="H85" s="93">
        <f t="shared" si="49"/>
        <v>29166.799999999999</v>
      </c>
      <c r="I85" s="93">
        <f t="shared" si="50"/>
        <v>60606.8</v>
      </c>
      <c r="J85" s="184"/>
      <c r="K85" s="169">
        <v>1572</v>
      </c>
      <c r="L85" s="169">
        <f t="shared" si="46"/>
        <v>0</v>
      </c>
      <c r="M85" s="169">
        <v>1458.34</v>
      </c>
      <c r="N85" s="169">
        <f t="shared" si="51"/>
        <v>0</v>
      </c>
      <c r="O85" s="169">
        <f t="shared" si="52"/>
        <v>0</v>
      </c>
      <c r="P85" s="208">
        <f t="shared" si="47"/>
        <v>20</v>
      </c>
      <c r="Q85" s="205">
        <v>1572</v>
      </c>
      <c r="R85" s="205">
        <f t="shared" si="48"/>
        <v>31440</v>
      </c>
      <c r="S85" s="205">
        <v>1458.34</v>
      </c>
      <c r="T85" s="205">
        <f t="shared" si="53"/>
        <v>29166.799999999999</v>
      </c>
      <c r="U85" s="205">
        <f t="shared" si="54"/>
        <v>60606.8</v>
      </c>
    </row>
    <row r="86" spans="1:21" s="76" customFormat="1" ht="17.45" customHeight="1" x14ac:dyDescent="0.25">
      <c r="A86" s="90"/>
      <c r="B86" s="113" t="s">
        <v>89</v>
      </c>
      <c r="C86" s="120" t="s">
        <v>17</v>
      </c>
      <c r="D86" s="120">
        <v>4</v>
      </c>
      <c r="E86" s="93">
        <v>1310</v>
      </c>
      <c r="F86" s="93">
        <f t="shared" si="45"/>
        <v>5240</v>
      </c>
      <c r="G86" s="93">
        <v>833.50800000000004</v>
      </c>
      <c r="H86" s="93">
        <f t="shared" si="49"/>
        <v>3334.0320000000002</v>
      </c>
      <c r="I86" s="93">
        <f t="shared" si="50"/>
        <v>8574.0319999999992</v>
      </c>
      <c r="J86" s="184"/>
      <c r="K86" s="169">
        <v>1310</v>
      </c>
      <c r="L86" s="169">
        <f t="shared" si="46"/>
        <v>0</v>
      </c>
      <c r="M86" s="169">
        <v>833.50800000000004</v>
      </c>
      <c r="N86" s="169">
        <f t="shared" si="51"/>
        <v>0</v>
      </c>
      <c r="O86" s="169">
        <f t="shared" si="52"/>
        <v>0</v>
      </c>
      <c r="P86" s="208">
        <f t="shared" si="47"/>
        <v>4</v>
      </c>
      <c r="Q86" s="205">
        <v>1310</v>
      </c>
      <c r="R86" s="205">
        <f t="shared" si="48"/>
        <v>5240</v>
      </c>
      <c r="S86" s="205">
        <v>833.50800000000004</v>
      </c>
      <c r="T86" s="205">
        <f t="shared" si="53"/>
        <v>3334.0320000000002</v>
      </c>
      <c r="U86" s="205">
        <f t="shared" si="54"/>
        <v>8574.0319999999992</v>
      </c>
    </row>
    <row r="87" spans="1:21" s="76" customFormat="1" ht="17.45" customHeight="1" x14ac:dyDescent="0.25">
      <c r="A87" s="90"/>
      <c r="B87" s="113" t="s">
        <v>90</v>
      </c>
      <c r="C87" s="120" t="s">
        <v>17</v>
      </c>
      <c r="D87" s="120">
        <v>4</v>
      </c>
      <c r="E87" s="93">
        <v>4192</v>
      </c>
      <c r="F87" s="93">
        <f t="shared" si="45"/>
        <v>16768</v>
      </c>
      <c r="G87" s="93">
        <v>15047.760000000002</v>
      </c>
      <c r="H87" s="93">
        <f t="shared" si="49"/>
        <v>60191.040000000008</v>
      </c>
      <c r="I87" s="93">
        <f t="shared" si="50"/>
        <v>76959.040000000008</v>
      </c>
      <c r="J87" s="184"/>
      <c r="K87" s="169">
        <v>4192</v>
      </c>
      <c r="L87" s="169">
        <f t="shared" si="46"/>
        <v>0</v>
      </c>
      <c r="M87" s="169">
        <v>15047.760000000002</v>
      </c>
      <c r="N87" s="169">
        <f t="shared" si="51"/>
        <v>0</v>
      </c>
      <c r="O87" s="169">
        <f t="shared" si="52"/>
        <v>0</v>
      </c>
      <c r="P87" s="208">
        <f t="shared" si="47"/>
        <v>4</v>
      </c>
      <c r="Q87" s="205">
        <v>4192</v>
      </c>
      <c r="R87" s="205">
        <f t="shared" si="48"/>
        <v>16768</v>
      </c>
      <c r="S87" s="205">
        <v>15047.760000000002</v>
      </c>
      <c r="T87" s="205">
        <f t="shared" si="53"/>
        <v>60191.040000000008</v>
      </c>
      <c r="U87" s="205">
        <f t="shared" si="54"/>
        <v>76959.040000000008</v>
      </c>
    </row>
    <row r="88" spans="1:21" s="76" customFormat="1" ht="17.45" customHeight="1" x14ac:dyDescent="0.25">
      <c r="A88" s="90"/>
      <c r="B88" s="113" t="s">
        <v>91</v>
      </c>
      <c r="C88" s="120" t="s">
        <v>17</v>
      </c>
      <c r="D88" s="120">
        <v>4</v>
      </c>
      <c r="E88" s="93">
        <v>393</v>
      </c>
      <c r="F88" s="93">
        <f t="shared" si="45"/>
        <v>1572</v>
      </c>
      <c r="G88" s="93">
        <v>3135.9119999999998</v>
      </c>
      <c r="H88" s="93">
        <f t="shared" si="49"/>
        <v>12543.647999999999</v>
      </c>
      <c r="I88" s="93">
        <f t="shared" si="50"/>
        <v>14115.647999999999</v>
      </c>
      <c r="J88" s="184"/>
      <c r="K88" s="169">
        <v>393</v>
      </c>
      <c r="L88" s="169">
        <f t="shared" si="46"/>
        <v>0</v>
      </c>
      <c r="M88" s="169">
        <v>3135.9119999999998</v>
      </c>
      <c r="N88" s="169">
        <f t="shared" si="51"/>
        <v>0</v>
      </c>
      <c r="O88" s="169">
        <f t="shared" si="52"/>
        <v>0</v>
      </c>
      <c r="P88" s="208">
        <f t="shared" si="47"/>
        <v>4</v>
      </c>
      <c r="Q88" s="205">
        <v>393</v>
      </c>
      <c r="R88" s="205">
        <f t="shared" si="48"/>
        <v>1572</v>
      </c>
      <c r="S88" s="205">
        <v>3135.9119999999998</v>
      </c>
      <c r="T88" s="205">
        <f t="shared" si="53"/>
        <v>12543.647999999999</v>
      </c>
      <c r="U88" s="205">
        <f t="shared" si="54"/>
        <v>14115.647999999999</v>
      </c>
    </row>
    <row r="89" spans="1:21" s="76" customFormat="1" ht="17.45" customHeight="1" x14ac:dyDescent="0.25">
      <c r="A89" s="90"/>
      <c r="B89" s="113" t="s">
        <v>92</v>
      </c>
      <c r="C89" s="120" t="s">
        <v>17</v>
      </c>
      <c r="D89" s="120">
        <v>4</v>
      </c>
      <c r="E89" s="93">
        <v>393</v>
      </c>
      <c r="F89" s="93">
        <f t="shared" si="45"/>
        <v>1572</v>
      </c>
      <c r="G89" s="93">
        <v>1027</v>
      </c>
      <c r="H89" s="93">
        <f t="shared" si="49"/>
        <v>4108</v>
      </c>
      <c r="I89" s="93">
        <f t="shared" si="50"/>
        <v>5680</v>
      </c>
      <c r="J89" s="184"/>
      <c r="K89" s="169">
        <v>393</v>
      </c>
      <c r="L89" s="169">
        <f t="shared" si="46"/>
        <v>0</v>
      </c>
      <c r="M89" s="169">
        <v>1027</v>
      </c>
      <c r="N89" s="169">
        <f t="shared" si="51"/>
        <v>0</v>
      </c>
      <c r="O89" s="169">
        <f t="shared" si="52"/>
        <v>0</v>
      </c>
      <c r="P89" s="208">
        <f t="shared" si="47"/>
        <v>4</v>
      </c>
      <c r="Q89" s="205">
        <v>393</v>
      </c>
      <c r="R89" s="205">
        <f t="shared" si="48"/>
        <v>1572</v>
      </c>
      <c r="S89" s="205">
        <v>1027</v>
      </c>
      <c r="T89" s="205">
        <f t="shared" si="53"/>
        <v>4108</v>
      </c>
      <c r="U89" s="205">
        <f t="shared" si="54"/>
        <v>5680</v>
      </c>
    </row>
    <row r="90" spans="1:21" s="76" customFormat="1" ht="17.45" customHeight="1" x14ac:dyDescent="0.25">
      <c r="A90" s="90"/>
      <c r="B90" s="113" t="s">
        <v>93</v>
      </c>
      <c r="C90" s="120" t="s">
        <v>17</v>
      </c>
      <c r="D90" s="120">
        <v>20</v>
      </c>
      <c r="E90" s="93">
        <v>3406</v>
      </c>
      <c r="F90" s="93">
        <f t="shared" si="45"/>
        <v>68120</v>
      </c>
      <c r="G90" s="93">
        <v>1774.5</v>
      </c>
      <c r="H90" s="93">
        <f t="shared" si="49"/>
        <v>35490</v>
      </c>
      <c r="I90" s="93">
        <f t="shared" si="50"/>
        <v>103610</v>
      </c>
      <c r="J90" s="184"/>
      <c r="K90" s="169">
        <v>3406</v>
      </c>
      <c r="L90" s="169">
        <f t="shared" si="46"/>
        <v>0</v>
      </c>
      <c r="M90" s="169">
        <v>1774.5</v>
      </c>
      <c r="N90" s="169">
        <f t="shared" si="51"/>
        <v>0</v>
      </c>
      <c r="O90" s="169">
        <f t="shared" si="52"/>
        <v>0</v>
      </c>
      <c r="P90" s="208">
        <f t="shared" si="47"/>
        <v>20</v>
      </c>
      <c r="Q90" s="205">
        <v>3406</v>
      </c>
      <c r="R90" s="205">
        <f t="shared" si="48"/>
        <v>68120</v>
      </c>
      <c r="S90" s="205">
        <v>1774.5</v>
      </c>
      <c r="T90" s="205">
        <f t="shared" si="53"/>
        <v>35490</v>
      </c>
      <c r="U90" s="205">
        <f t="shared" si="54"/>
        <v>103610</v>
      </c>
    </row>
    <row r="91" spans="1:21" s="76" customFormat="1" ht="17.45" customHeight="1" x14ac:dyDescent="0.25">
      <c r="A91" s="90"/>
      <c r="B91" s="113" t="s">
        <v>94</v>
      </c>
      <c r="C91" s="120" t="s">
        <v>17</v>
      </c>
      <c r="D91" s="120">
        <v>5</v>
      </c>
      <c r="E91" s="93">
        <v>1572</v>
      </c>
      <c r="F91" s="93">
        <f t="shared" si="45"/>
        <v>7860</v>
      </c>
      <c r="G91" s="93">
        <v>478.40000000000003</v>
      </c>
      <c r="H91" s="93">
        <f t="shared" si="49"/>
        <v>2392</v>
      </c>
      <c r="I91" s="93">
        <f t="shared" si="50"/>
        <v>10252</v>
      </c>
      <c r="J91" s="184"/>
      <c r="K91" s="169">
        <v>1572</v>
      </c>
      <c r="L91" s="169">
        <f t="shared" si="46"/>
        <v>0</v>
      </c>
      <c r="M91" s="169">
        <v>478.40000000000003</v>
      </c>
      <c r="N91" s="169">
        <f t="shared" si="51"/>
        <v>0</v>
      </c>
      <c r="O91" s="169">
        <f t="shared" si="52"/>
        <v>0</v>
      </c>
      <c r="P91" s="208">
        <f t="shared" si="47"/>
        <v>5</v>
      </c>
      <c r="Q91" s="205">
        <v>1572</v>
      </c>
      <c r="R91" s="205">
        <f t="shared" si="48"/>
        <v>7860</v>
      </c>
      <c r="S91" s="205">
        <v>478.40000000000003</v>
      </c>
      <c r="T91" s="205">
        <f t="shared" si="53"/>
        <v>2392</v>
      </c>
      <c r="U91" s="205">
        <f t="shared" si="54"/>
        <v>10252</v>
      </c>
    </row>
    <row r="92" spans="1:21" s="76" customFormat="1" ht="17.45" customHeight="1" x14ac:dyDescent="0.25">
      <c r="A92" s="90"/>
      <c r="B92" s="113" t="s">
        <v>94</v>
      </c>
      <c r="C92" s="120" t="s">
        <v>17</v>
      </c>
      <c r="D92" s="120">
        <v>8</v>
      </c>
      <c r="E92" s="93">
        <v>1572</v>
      </c>
      <c r="F92" s="93">
        <f t="shared" si="45"/>
        <v>12576</v>
      </c>
      <c r="G92" s="93">
        <v>478.40000000000003</v>
      </c>
      <c r="H92" s="93">
        <f t="shared" si="49"/>
        <v>3827.2000000000003</v>
      </c>
      <c r="I92" s="93">
        <f t="shared" si="50"/>
        <v>16403.2</v>
      </c>
      <c r="J92" s="184"/>
      <c r="K92" s="169">
        <v>1572</v>
      </c>
      <c r="L92" s="169">
        <f t="shared" si="46"/>
        <v>0</v>
      </c>
      <c r="M92" s="169">
        <v>478.40000000000003</v>
      </c>
      <c r="N92" s="169">
        <f t="shared" si="51"/>
        <v>0</v>
      </c>
      <c r="O92" s="169">
        <f t="shared" si="52"/>
        <v>0</v>
      </c>
      <c r="P92" s="208">
        <f t="shared" si="47"/>
        <v>8</v>
      </c>
      <c r="Q92" s="205">
        <v>1572</v>
      </c>
      <c r="R92" s="205">
        <f t="shared" si="48"/>
        <v>12576</v>
      </c>
      <c r="S92" s="205">
        <v>478.40000000000003</v>
      </c>
      <c r="T92" s="205">
        <f t="shared" si="53"/>
        <v>3827.2000000000003</v>
      </c>
      <c r="U92" s="205">
        <f t="shared" si="54"/>
        <v>16403.2</v>
      </c>
    </row>
    <row r="93" spans="1:21" s="76" customFormat="1" ht="17.45" customHeight="1" x14ac:dyDescent="0.25">
      <c r="A93" s="90"/>
      <c r="B93" s="113" t="s">
        <v>94</v>
      </c>
      <c r="C93" s="120" t="s">
        <v>17</v>
      </c>
      <c r="D93" s="120">
        <v>6</v>
      </c>
      <c r="E93" s="93">
        <v>1572</v>
      </c>
      <c r="F93" s="93">
        <f t="shared" si="45"/>
        <v>9432</v>
      </c>
      <c r="G93" s="93">
        <v>478.40000000000003</v>
      </c>
      <c r="H93" s="93">
        <f t="shared" si="49"/>
        <v>2870.4</v>
      </c>
      <c r="I93" s="93">
        <f t="shared" si="50"/>
        <v>12302.4</v>
      </c>
      <c r="J93" s="184"/>
      <c r="K93" s="169">
        <v>1572</v>
      </c>
      <c r="L93" s="169">
        <f t="shared" si="46"/>
        <v>0</v>
      </c>
      <c r="M93" s="169">
        <v>478.40000000000003</v>
      </c>
      <c r="N93" s="169">
        <f t="shared" si="51"/>
        <v>0</v>
      </c>
      <c r="O93" s="169">
        <f t="shared" si="52"/>
        <v>0</v>
      </c>
      <c r="P93" s="208">
        <f t="shared" si="47"/>
        <v>6</v>
      </c>
      <c r="Q93" s="205">
        <v>1572</v>
      </c>
      <c r="R93" s="205">
        <f t="shared" si="48"/>
        <v>9432</v>
      </c>
      <c r="S93" s="205">
        <v>478.40000000000003</v>
      </c>
      <c r="T93" s="205">
        <f t="shared" si="53"/>
        <v>2870.4</v>
      </c>
      <c r="U93" s="205">
        <f t="shared" si="54"/>
        <v>12302.4</v>
      </c>
    </row>
    <row r="94" spans="1:21" s="76" customFormat="1" ht="17.45" customHeight="1" x14ac:dyDescent="0.25">
      <c r="A94" s="90"/>
      <c r="B94" s="113" t="s">
        <v>95</v>
      </c>
      <c r="C94" s="120" t="s">
        <v>17</v>
      </c>
      <c r="D94" s="120">
        <v>13</v>
      </c>
      <c r="E94" s="93">
        <v>1572</v>
      </c>
      <c r="F94" s="93">
        <f t="shared" si="45"/>
        <v>20436</v>
      </c>
      <c r="G94" s="93">
        <v>522.6</v>
      </c>
      <c r="H94" s="93">
        <f t="shared" si="49"/>
        <v>6793.8</v>
      </c>
      <c r="I94" s="93">
        <f t="shared" si="50"/>
        <v>27229.8</v>
      </c>
      <c r="J94" s="184"/>
      <c r="K94" s="169">
        <v>1572</v>
      </c>
      <c r="L94" s="169">
        <f t="shared" si="46"/>
        <v>0</v>
      </c>
      <c r="M94" s="169">
        <v>522.6</v>
      </c>
      <c r="N94" s="169">
        <f t="shared" si="51"/>
        <v>0</v>
      </c>
      <c r="O94" s="169">
        <f t="shared" si="52"/>
        <v>0</v>
      </c>
      <c r="P94" s="208">
        <f t="shared" si="47"/>
        <v>13</v>
      </c>
      <c r="Q94" s="205">
        <v>1572</v>
      </c>
      <c r="R94" s="205">
        <f t="shared" si="48"/>
        <v>20436</v>
      </c>
      <c r="S94" s="205">
        <v>522.6</v>
      </c>
      <c r="T94" s="205">
        <f t="shared" si="53"/>
        <v>6793.8</v>
      </c>
      <c r="U94" s="205">
        <f t="shared" si="54"/>
        <v>27229.8</v>
      </c>
    </row>
    <row r="95" spans="1:21" s="76" customFormat="1" ht="17.45" customHeight="1" x14ac:dyDescent="0.25">
      <c r="A95" s="90"/>
      <c r="B95" s="113" t="s">
        <v>96</v>
      </c>
      <c r="C95" s="120" t="s">
        <v>17</v>
      </c>
      <c r="D95" s="120">
        <v>1</v>
      </c>
      <c r="E95" s="93">
        <v>2620</v>
      </c>
      <c r="F95" s="93">
        <f t="shared" si="45"/>
        <v>2620</v>
      </c>
      <c r="G95" s="93">
        <v>1900.6000000000001</v>
      </c>
      <c r="H95" s="93">
        <f t="shared" si="49"/>
        <v>1900.6000000000001</v>
      </c>
      <c r="I95" s="93">
        <f t="shared" si="50"/>
        <v>4520.6000000000004</v>
      </c>
      <c r="J95" s="184"/>
      <c r="K95" s="169">
        <v>2620</v>
      </c>
      <c r="L95" s="169">
        <f t="shared" si="46"/>
        <v>0</v>
      </c>
      <c r="M95" s="169">
        <v>1900.6000000000001</v>
      </c>
      <c r="N95" s="169">
        <f t="shared" si="51"/>
        <v>0</v>
      </c>
      <c r="O95" s="169">
        <f t="shared" si="52"/>
        <v>0</v>
      </c>
      <c r="P95" s="208">
        <f t="shared" si="47"/>
        <v>1</v>
      </c>
      <c r="Q95" s="205">
        <v>2620</v>
      </c>
      <c r="R95" s="205">
        <f t="shared" si="48"/>
        <v>2620</v>
      </c>
      <c r="S95" s="205">
        <v>1900.6000000000001</v>
      </c>
      <c r="T95" s="205">
        <f t="shared" si="53"/>
        <v>1900.6000000000001</v>
      </c>
      <c r="U95" s="205">
        <f t="shared" si="54"/>
        <v>4520.6000000000004</v>
      </c>
    </row>
    <row r="96" spans="1:21" s="76" customFormat="1" ht="17.45" customHeight="1" x14ac:dyDescent="0.25">
      <c r="A96" s="90"/>
      <c r="B96" s="113" t="s">
        <v>97</v>
      </c>
      <c r="C96" s="120" t="s">
        <v>17</v>
      </c>
      <c r="D96" s="120">
        <v>24</v>
      </c>
      <c r="E96" s="93">
        <v>131</v>
      </c>
      <c r="F96" s="93">
        <f t="shared" si="45"/>
        <v>3144</v>
      </c>
      <c r="G96" s="93">
        <v>93.288000000000011</v>
      </c>
      <c r="H96" s="93">
        <f t="shared" si="49"/>
        <v>2238.9120000000003</v>
      </c>
      <c r="I96" s="93">
        <f t="shared" si="50"/>
        <v>5382.9120000000003</v>
      </c>
      <c r="J96" s="184"/>
      <c r="K96" s="169">
        <v>131</v>
      </c>
      <c r="L96" s="169">
        <f t="shared" si="46"/>
        <v>0</v>
      </c>
      <c r="M96" s="169">
        <v>93.288000000000011</v>
      </c>
      <c r="N96" s="169">
        <f t="shared" si="51"/>
        <v>0</v>
      </c>
      <c r="O96" s="169">
        <f t="shared" si="52"/>
        <v>0</v>
      </c>
      <c r="P96" s="208">
        <f t="shared" si="47"/>
        <v>24</v>
      </c>
      <c r="Q96" s="205">
        <v>131</v>
      </c>
      <c r="R96" s="205">
        <f t="shared" si="48"/>
        <v>3144</v>
      </c>
      <c r="S96" s="205">
        <v>93.288000000000011</v>
      </c>
      <c r="T96" s="205">
        <f t="shared" si="53"/>
        <v>2238.9120000000003</v>
      </c>
      <c r="U96" s="205">
        <f t="shared" si="54"/>
        <v>5382.9120000000003</v>
      </c>
    </row>
    <row r="97" spans="1:21" s="76" customFormat="1" ht="17.45" customHeight="1" x14ac:dyDescent="0.25">
      <c r="A97" s="90"/>
      <c r="B97" s="113" t="s">
        <v>98</v>
      </c>
      <c r="C97" s="120" t="s">
        <v>17</v>
      </c>
      <c r="D97" s="120">
        <v>40</v>
      </c>
      <c r="E97" s="93">
        <v>1965</v>
      </c>
      <c r="F97" s="93">
        <f t="shared" si="45"/>
        <v>78600</v>
      </c>
      <c r="G97" s="93">
        <v>1093.0920000000001</v>
      </c>
      <c r="H97" s="93">
        <f t="shared" si="49"/>
        <v>43723.680000000008</v>
      </c>
      <c r="I97" s="93">
        <f t="shared" si="50"/>
        <v>122323.68000000001</v>
      </c>
      <c r="J97" s="184"/>
      <c r="K97" s="169">
        <v>1965</v>
      </c>
      <c r="L97" s="169">
        <f t="shared" si="46"/>
        <v>0</v>
      </c>
      <c r="M97" s="169">
        <v>1093.0920000000001</v>
      </c>
      <c r="N97" s="169">
        <f t="shared" si="51"/>
        <v>0</v>
      </c>
      <c r="O97" s="169">
        <f t="shared" si="52"/>
        <v>0</v>
      </c>
      <c r="P97" s="208">
        <f t="shared" si="47"/>
        <v>40</v>
      </c>
      <c r="Q97" s="205">
        <v>1965</v>
      </c>
      <c r="R97" s="205">
        <f t="shared" si="48"/>
        <v>78600</v>
      </c>
      <c r="S97" s="205">
        <v>1093.0920000000001</v>
      </c>
      <c r="T97" s="205">
        <f t="shared" si="53"/>
        <v>43723.680000000008</v>
      </c>
      <c r="U97" s="205">
        <f t="shared" si="54"/>
        <v>122323.68000000001</v>
      </c>
    </row>
    <row r="98" spans="1:21" s="76" customFormat="1" ht="17.45" customHeight="1" x14ac:dyDescent="0.25">
      <c r="A98" s="90"/>
      <c r="B98" s="113" t="s">
        <v>99</v>
      </c>
      <c r="C98" s="120" t="s">
        <v>17</v>
      </c>
      <c r="D98" s="120">
        <v>1</v>
      </c>
      <c r="E98" s="93">
        <v>3406</v>
      </c>
      <c r="F98" s="93">
        <f t="shared" si="45"/>
        <v>3406</v>
      </c>
      <c r="G98" s="93">
        <v>4581.2520000000004</v>
      </c>
      <c r="H98" s="93">
        <f t="shared" si="49"/>
        <v>4581.2520000000004</v>
      </c>
      <c r="I98" s="93">
        <f t="shared" si="50"/>
        <v>7987.2520000000004</v>
      </c>
      <c r="J98" s="184"/>
      <c r="K98" s="169">
        <v>3406</v>
      </c>
      <c r="L98" s="169">
        <f t="shared" si="46"/>
        <v>0</v>
      </c>
      <c r="M98" s="169">
        <v>4581.2520000000004</v>
      </c>
      <c r="N98" s="169">
        <f t="shared" si="51"/>
        <v>0</v>
      </c>
      <c r="O98" s="169">
        <f t="shared" si="52"/>
        <v>0</v>
      </c>
      <c r="P98" s="208">
        <f t="shared" si="47"/>
        <v>1</v>
      </c>
      <c r="Q98" s="205">
        <v>3406</v>
      </c>
      <c r="R98" s="205">
        <f t="shared" si="48"/>
        <v>3406</v>
      </c>
      <c r="S98" s="205">
        <v>4581.2520000000004</v>
      </c>
      <c r="T98" s="205">
        <f t="shared" si="53"/>
        <v>4581.2520000000004</v>
      </c>
      <c r="U98" s="205">
        <f t="shared" si="54"/>
        <v>7987.2520000000004</v>
      </c>
    </row>
    <row r="99" spans="1:21" s="76" customFormat="1" ht="17.45" customHeight="1" x14ac:dyDescent="0.25">
      <c r="A99" s="90"/>
      <c r="B99" s="113" t="s">
        <v>888</v>
      </c>
      <c r="C99" s="120" t="s">
        <v>17</v>
      </c>
      <c r="D99" s="120">
        <v>1</v>
      </c>
      <c r="E99" s="93">
        <v>3406</v>
      </c>
      <c r="F99" s="93">
        <f t="shared" si="45"/>
        <v>3406</v>
      </c>
      <c r="G99" s="93">
        <v>11700</v>
      </c>
      <c r="H99" s="93">
        <f t="shared" si="49"/>
        <v>11700</v>
      </c>
      <c r="I99" s="93">
        <f t="shared" si="50"/>
        <v>15106</v>
      </c>
      <c r="J99" s="184"/>
      <c r="K99" s="169">
        <v>3406</v>
      </c>
      <c r="L99" s="169">
        <f t="shared" si="46"/>
        <v>0</v>
      </c>
      <c r="M99" s="169">
        <v>11700</v>
      </c>
      <c r="N99" s="169">
        <f t="shared" si="51"/>
        <v>0</v>
      </c>
      <c r="O99" s="169">
        <f t="shared" si="52"/>
        <v>0</v>
      </c>
      <c r="P99" s="208">
        <f t="shared" si="47"/>
        <v>1</v>
      </c>
      <c r="Q99" s="205">
        <v>3406</v>
      </c>
      <c r="R99" s="205">
        <f t="shared" si="48"/>
        <v>3406</v>
      </c>
      <c r="S99" s="205">
        <v>11700</v>
      </c>
      <c r="T99" s="205">
        <f t="shared" si="53"/>
        <v>11700</v>
      </c>
      <c r="U99" s="205">
        <f t="shared" si="54"/>
        <v>15106</v>
      </c>
    </row>
    <row r="100" spans="1:21" s="76" customFormat="1" ht="17.45" customHeight="1" x14ac:dyDescent="0.25">
      <c r="A100" s="90"/>
      <c r="B100" s="113" t="s">
        <v>100</v>
      </c>
      <c r="C100" s="120" t="s">
        <v>17</v>
      </c>
      <c r="D100" s="120">
        <v>1</v>
      </c>
      <c r="E100" s="93">
        <v>3930</v>
      </c>
      <c r="F100" s="93">
        <f t="shared" si="45"/>
        <v>3930</v>
      </c>
      <c r="G100" s="93">
        <v>3325.4</v>
      </c>
      <c r="H100" s="93">
        <f t="shared" si="49"/>
        <v>3325.4</v>
      </c>
      <c r="I100" s="93">
        <f t="shared" si="50"/>
        <v>7255.4</v>
      </c>
      <c r="J100" s="184"/>
      <c r="K100" s="169">
        <v>3930</v>
      </c>
      <c r="L100" s="169">
        <f t="shared" si="46"/>
        <v>0</v>
      </c>
      <c r="M100" s="169">
        <v>3325.4</v>
      </c>
      <c r="N100" s="169">
        <f t="shared" si="51"/>
        <v>0</v>
      </c>
      <c r="O100" s="169">
        <f t="shared" si="52"/>
        <v>0</v>
      </c>
      <c r="P100" s="208">
        <f t="shared" si="47"/>
        <v>1</v>
      </c>
      <c r="Q100" s="205">
        <v>3930</v>
      </c>
      <c r="R100" s="205">
        <f t="shared" si="48"/>
        <v>3930</v>
      </c>
      <c r="S100" s="205">
        <v>3325.4</v>
      </c>
      <c r="T100" s="205">
        <f t="shared" si="53"/>
        <v>3325.4</v>
      </c>
      <c r="U100" s="205">
        <f t="shared" si="54"/>
        <v>7255.4</v>
      </c>
    </row>
    <row r="101" spans="1:21" s="76" customFormat="1" ht="17.45" customHeight="1" x14ac:dyDescent="0.25">
      <c r="A101" s="90"/>
      <c r="B101" s="113" t="s">
        <v>101</v>
      </c>
      <c r="C101" s="120" t="s">
        <v>64</v>
      </c>
      <c r="D101" s="120">
        <v>890</v>
      </c>
      <c r="E101" s="93">
        <v>497.8</v>
      </c>
      <c r="F101" s="93">
        <f t="shared" si="45"/>
        <v>443042</v>
      </c>
      <c r="G101" s="93">
        <v>587.75599999999997</v>
      </c>
      <c r="H101" s="93">
        <f t="shared" si="49"/>
        <v>523102.83999999997</v>
      </c>
      <c r="I101" s="93">
        <f t="shared" si="50"/>
        <v>966144.84</v>
      </c>
      <c r="J101" s="184"/>
      <c r="K101" s="169">
        <v>497.8</v>
      </c>
      <c r="L101" s="169">
        <f t="shared" si="46"/>
        <v>0</v>
      </c>
      <c r="M101" s="169">
        <v>587.75599999999997</v>
      </c>
      <c r="N101" s="169">
        <f t="shared" si="51"/>
        <v>0</v>
      </c>
      <c r="O101" s="169">
        <f t="shared" si="52"/>
        <v>0</v>
      </c>
      <c r="P101" s="208">
        <f t="shared" si="47"/>
        <v>890</v>
      </c>
      <c r="Q101" s="205">
        <v>497.8</v>
      </c>
      <c r="R101" s="205">
        <f t="shared" si="48"/>
        <v>443042</v>
      </c>
      <c r="S101" s="205">
        <v>587.75599999999997</v>
      </c>
      <c r="T101" s="205">
        <f t="shared" si="53"/>
        <v>523102.83999999997</v>
      </c>
      <c r="U101" s="205">
        <f t="shared" si="54"/>
        <v>966144.84</v>
      </c>
    </row>
    <row r="102" spans="1:21" s="76" customFormat="1" ht="17.45" customHeight="1" x14ac:dyDescent="0.25">
      <c r="A102" s="90"/>
      <c r="B102" s="113" t="s">
        <v>102</v>
      </c>
      <c r="C102" s="120" t="s">
        <v>64</v>
      </c>
      <c r="D102" s="120">
        <v>890</v>
      </c>
      <c r="E102" s="93">
        <v>131</v>
      </c>
      <c r="F102" s="93">
        <f t="shared" si="45"/>
        <v>116590</v>
      </c>
      <c r="G102" s="93">
        <v>380.64000000000004</v>
      </c>
      <c r="H102" s="93">
        <f t="shared" si="49"/>
        <v>338769.60000000003</v>
      </c>
      <c r="I102" s="93">
        <f t="shared" si="50"/>
        <v>455359.60000000003</v>
      </c>
      <c r="J102" s="184"/>
      <c r="K102" s="169">
        <v>131</v>
      </c>
      <c r="L102" s="169">
        <f t="shared" si="46"/>
        <v>0</v>
      </c>
      <c r="M102" s="169">
        <v>380.64000000000004</v>
      </c>
      <c r="N102" s="169">
        <f t="shared" si="51"/>
        <v>0</v>
      </c>
      <c r="O102" s="169">
        <f t="shared" si="52"/>
        <v>0</v>
      </c>
      <c r="P102" s="208">
        <f t="shared" si="47"/>
        <v>890</v>
      </c>
      <c r="Q102" s="205">
        <v>131</v>
      </c>
      <c r="R102" s="205">
        <f t="shared" si="48"/>
        <v>116590</v>
      </c>
      <c r="S102" s="205">
        <v>380.64000000000004</v>
      </c>
      <c r="T102" s="205">
        <f t="shared" si="53"/>
        <v>338769.60000000003</v>
      </c>
      <c r="U102" s="205">
        <f t="shared" si="54"/>
        <v>455359.60000000003</v>
      </c>
    </row>
    <row r="103" spans="1:21" s="76" customFormat="1" ht="17.45" customHeight="1" x14ac:dyDescent="0.25">
      <c r="A103" s="90"/>
      <c r="B103" s="113" t="s">
        <v>103</v>
      </c>
      <c r="C103" s="120" t="s">
        <v>64</v>
      </c>
      <c r="D103" s="120">
        <v>890</v>
      </c>
      <c r="E103" s="93">
        <v>157.20000000000002</v>
      </c>
      <c r="F103" s="93">
        <f t="shared" si="45"/>
        <v>139908.00000000003</v>
      </c>
      <c r="G103" s="93">
        <v>278.72000000000003</v>
      </c>
      <c r="H103" s="93">
        <f t="shared" si="49"/>
        <v>248060.80000000002</v>
      </c>
      <c r="I103" s="93">
        <f t="shared" si="50"/>
        <v>387968.80000000005</v>
      </c>
      <c r="J103" s="184"/>
      <c r="K103" s="169">
        <v>157.20000000000002</v>
      </c>
      <c r="L103" s="169">
        <f t="shared" si="46"/>
        <v>0</v>
      </c>
      <c r="M103" s="169">
        <v>278.72000000000003</v>
      </c>
      <c r="N103" s="169">
        <f t="shared" si="51"/>
        <v>0</v>
      </c>
      <c r="O103" s="169">
        <f t="shared" si="52"/>
        <v>0</v>
      </c>
      <c r="P103" s="208">
        <f t="shared" si="47"/>
        <v>890</v>
      </c>
      <c r="Q103" s="205">
        <v>157.20000000000002</v>
      </c>
      <c r="R103" s="205">
        <f t="shared" si="48"/>
        <v>139908.00000000003</v>
      </c>
      <c r="S103" s="205">
        <v>278.72000000000003</v>
      </c>
      <c r="T103" s="205">
        <f t="shared" si="53"/>
        <v>248060.80000000002</v>
      </c>
      <c r="U103" s="205">
        <f t="shared" si="54"/>
        <v>387968.80000000005</v>
      </c>
    </row>
    <row r="104" spans="1:21" s="76" customFormat="1" ht="17.45" customHeight="1" x14ac:dyDescent="0.25">
      <c r="A104" s="90"/>
      <c r="B104" s="113" t="s">
        <v>104</v>
      </c>
      <c r="C104" s="120" t="s">
        <v>17</v>
      </c>
      <c r="D104" s="120">
        <v>16</v>
      </c>
      <c r="E104" s="93">
        <v>1572</v>
      </c>
      <c r="F104" s="93">
        <f t="shared" si="45"/>
        <v>25152</v>
      </c>
      <c r="G104" s="93">
        <v>2107.04</v>
      </c>
      <c r="H104" s="93">
        <f t="shared" si="49"/>
        <v>33712.639999999999</v>
      </c>
      <c r="I104" s="93">
        <f t="shared" si="50"/>
        <v>58864.639999999999</v>
      </c>
      <c r="J104" s="184"/>
      <c r="K104" s="169">
        <v>1572</v>
      </c>
      <c r="L104" s="169">
        <f t="shared" si="46"/>
        <v>0</v>
      </c>
      <c r="M104" s="169">
        <v>2107.04</v>
      </c>
      <c r="N104" s="169">
        <f t="shared" si="51"/>
        <v>0</v>
      </c>
      <c r="O104" s="169">
        <f t="shared" si="52"/>
        <v>0</v>
      </c>
      <c r="P104" s="208">
        <f t="shared" si="47"/>
        <v>16</v>
      </c>
      <c r="Q104" s="205">
        <v>1572</v>
      </c>
      <c r="R104" s="205">
        <f t="shared" si="48"/>
        <v>25152</v>
      </c>
      <c r="S104" s="205">
        <v>2107.04</v>
      </c>
      <c r="T104" s="205">
        <f t="shared" si="53"/>
        <v>33712.639999999999</v>
      </c>
      <c r="U104" s="205">
        <f t="shared" si="54"/>
        <v>58864.639999999999</v>
      </c>
    </row>
    <row r="105" spans="1:21" s="76" customFormat="1" ht="17.45" customHeight="1" x14ac:dyDescent="0.25">
      <c r="A105" s="90"/>
      <c r="B105" s="113" t="s">
        <v>105</v>
      </c>
      <c r="C105" s="120" t="s">
        <v>17</v>
      </c>
      <c r="D105" s="120">
        <v>10</v>
      </c>
      <c r="E105" s="93">
        <v>1572</v>
      </c>
      <c r="F105" s="93">
        <f t="shared" si="45"/>
        <v>15720</v>
      </c>
      <c r="G105" s="93">
        <v>2459.6</v>
      </c>
      <c r="H105" s="93">
        <f t="shared" si="49"/>
        <v>24596</v>
      </c>
      <c r="I105" s="93">
        <f t="shared" si="50"/>
        <v>40316</v>
      </c>
      <c r="J105" s="184"/>
      <c r="K105" s="169">
        <v>1572</v>
      </c>
      <c r="L105" s="169">
        <f t="shared" si="46"/>
        <v>0</v>
      </c>
      <c r="M105" s="169">
        <v>2459.6</v>
      </c>
      <c r="N105" s="169">
        <f t="shared" si="51"/>
        <v>0</v>
      </c>
      <c r="O105" s="169">
        <f t="shared" si="52"/>
        <v>0</v>
      </c>
      <c r="P105" s="208">
        <f t="shared" si="47"/>
        <v>10</v>
      </c>
      <c r="Q105" s="205">
        <v>1572</v>
      </c>
      <c r="R105" s="205">
        <f t="shared" si="48"/>
        <v>15720</v>
      </c>
      <c r="S105" s="205">
        <v>2459.6</v>
      </c>
      <c r="T105" s="205">
        <f t="shared" si="53"/>
        <v>24596</v>
      </c>
      <c r="U105" s="205">
        <f t="shared" si="54"/>
        <v>40316</v>
      </c>
    </row>
    <row r="106" spans="1:21" s="76" customFormat="1" ht="17.45" customHeight="1" x14ac:dyDescent="0.25">
      <c r="A106" s="90"/>
      <c r="B106" s="113" t="s">
        <v>106</v>
      </c>
      <c r="C106" s="120" t="s">
        <v>17</v>
      </c>
      <c r="D106" s="120">
        <v>100</v>
      </c>
      <c r="E106" s="93">
        <v>353.7</v>
      </c>
      <c r="F106" s="93">
        <f t="shared" si="45"/>
        <v>35370</v>
      </c>
      <c r="G106" s="93">
        <v>456.27400000000006</v>
      </c>
      <c r="H106" s="93">
        <f t="shared" si="49"/>
        <v>45627.400000000009</v>
      </c>
      <c r="I106" s="93">
        <f t="shared" si="50"/>
        <v>80997.400000000009</v>
      </c>
      <c r="J106" s="184"/>
      <c r="K106" s="169">
        <v>353.7</v>
      </c>
      <c r="L106" s="169">
        <f t="shared" si="46"/>
        <v>0</v>
      </c>
      <c r="M106" s="169">
        <v>456.27400000000006</v>
      </c>
      <c r="N106" s="169">
        <f t="shared" si="51"/>
        <v>0</v>
      </c>
      <c r="O106" s="169">
        <f t="shared" si="52"/>
        <v>0</v>
      </c>
      <c r="P106" s="208">
        <f t="shared" si="47"/>
        <v>100</v>
      </c>
      <c r="Q106" s="205">
        <v>353.7</v>
      </c>
      <c r="R106" s="205">
        <f t="shared" si="48"/>
        <v>35370</v>
      </c>
      <c r="S106" s="205">
        <v>456.27400000000006</v>
      </c>
      <c r="T106" s="205">
        <f t="shared" si="53"/>
        <v>45627.400000000009</v>
      </c>
      <c r="U106" s="205">
        <f t="shared" si="54"/>
        <v>80997.400000000009</v>
      </c>
    </row>
    <row r="107" spans="1:21" s="76" customFormat="1" ht="17.45" customHeight="1" x14ac:dyDescent="0.25">
      <c r="A107" s="90"/>
      <c r="B107" s="113" t="s">
        <v>107</v>
      </c>
      <c r="C107" s="120" t="s">
        <v>17</v>
      </c>
      <c r="D107" s="120">
        <v>300</v>
      </c>
      <c r="E107" s="93">
        <v>183.4</v>
      </c>
      <c r="F107" s="93">
        <f t="shared" si="45"/>
        <v>55020</v>
      </c>
      <c r="G107" s="93">
        <v>291.33</v>
      </c>
      <c r="H107" s="93">
        <f t="shared" si="49"/>
        <v>87399</v>
      </c>
      <c r="I107" s="93">
        <f t="shared" si="50"/>
        <v>142419</v>
      </c>
      <c r="J107" s="184"/>
      <c r="K107" s="169">
        <v>183.4</v>
      </c>
      <c r="L107" s="169">
        <f t="shared" si="46"/>
        <v>0</v>
      </c>
      <c r="M107" s="169">
        <v>291.33</v>
      </c>
      <c r="N107" s="169">
        <f t="shared" si="51"/>
        <v>0</v>
      </c>
      <c r="O107" s="169">
        <f t="shared" si="52"/>
        <v>0</v>
      </c>
      <c r="P107" s="208">
        <f t="shared" si="47"/>
        <v>300</v>
      </c>
      <c r="Q107" s="205">
        <v>183.4</v>
      </c>
      <c r="R107" s="205">
        <f t="shared" si="48"/>
        <v>55020</v>
      </c>
      <c r="S107" s="205">
        <v>291.33</v>
      </c>
      <c r="T107" s="205">
        <f t="shared" si="53"/>
        <v>87399</v>
      </c>
      <c r="U107" s="205">
        <f t="shared" si="54"/>
        <v>142419</v>
      </c>
    </row>
    <row r="108" spans="1:21" s="76" customFormat="1" ht="17.45" customHeight="1" x14ac:dyDescent="0.25">
      <c r="A108" s="90"/>
      <c r="B108" s="113" t="s">
        <v>108</v>
      </c>
      <c r="C108" s="120" t="s">
        <v>17</v>
      </c>
      <c r="D108" s="120">
        <v>60</v>
      </c>
      <c r="E108" s="93">
        <v>117.9</v>
      </c>
      <c r="F108" s="93">
        <f t="shared" si="45"/>
        <v>7074</v>
      </c>
      <c r="G108" s="93">
        <v>98.8</v>
      </c>
      <c r="H108" s="93">
        <f t="shared" si="49"/>
        <v>5928</v>
      </c>
      <c r="I108" s="93">
        <f t="shared" si="50"/>
        <v>13002</v>
      </c>
      <c r="J108" s="184"/>
      <c r="K108" s="169">
        <v>117.9</v>
      </c>
      <c r="L108" s="169">
        <f t="shared" si="46"/>
        <v>0</v>
      </c>
      <c r="M108" s="169">
        <v>98.8</v>
      </c>
      <c r="N108" s="169">
        <f t="shared" si="51"/>
        <v>0</v>
      </c>
      <c r="O108" s="169">
        <f t="shared" si="52"/>
        <v>0</v>
      </c>
      <c r="P108" s="208">
        <f t="shared" si="47"/>
        <v>60</v>
      </c>
      <c r="Q108" s="205">
        <v>117.9</v>
      </c>
      <c r="R108" s="205">
        <f t="shared" si="48"/>
        <v>7074</v>
      </c>
      <c r="S108" s="205">
        <v>98.8</v>
      </c>
      <c r="T108" s="205">
        <f t="shared" si="53"/>
        <v>5928</v>
      </c>
      <c r="U108" s="205">
        <f t="shared" si="54"/>
        <v>13002</v>
      </c>
    </row>
    <row r="109" spans="1:21" s="76" customFormat="1" ht="17.45" customHeight="1" x14ac:dyDescent="0.25">
      <c r="A109" s="90"/>
      <c r="B109" s="113" t="s">
        <v>109</v>
      </c>
      <c r="C109" s="120" t="s">
        <v>17</v>
      </c>
      <c r="D109" s="120">
        <v>60</v>
      </c>
      <c r="E109" s="93">
        <v>117.9</v>
      </c>
      <c r="F109" s="93">
        <f t="shared" si="45"/>
        <v>7074</v>
      </c>
      <c r="G109" s="93">
        <v>120.9</v>
      </c>
      <c r="H109" s="93">
        <f t="shared" si="49"/>
        <v>7254</v>
      </c>
      <c r="I109" s="93">
        <f t="shared" si="50"/>
        <v>14328</v>
      </c>
      <c r="J109" s="184"/>
      <c r="K109" s="169">
        <v>117.9</v>
      </c>
      <c r="L109" s="169">
        <f t="shared" si="46"/>
        <v>0</v>
      </c>
      <c r="M109" s="169">
        <v>120.9</v>
      </c>
      <c r="N109" s="169">
        <f t="shared" si="51"/>
        <v>0</v>
      </c>
      <c r="O109" s="169">
        <f t="shared" si="52"/>
        <v>0</v>
      </c>
      <c r="P109" s="208">
        <f t="shared" si="47"/>
        <v>60</v>
      </c>
      <c r="Q109" s="205">
        <v>117.9</v>
      </c>
      <c r="R109" s="205">
        <f t="shared" si="48"/>
        <v>7074</v>
      </c>
      <c r="S109" s="205">
        <v>120.9</v>
      </c>
      <c r="T109" s="205">
        <f t="shared" si="53"/>
        <v>7254</v>
      </c>
      <c r="U109" s="205">
        <f t="shared" si="54"/>
        <v>14328</v>
      </c>
    </row>
    <row r="110" spans="1:21" s="76" customFormat="1" ht="17.45" customHeight="1" x14ac:dyDescent="0.25">
      <c r="A110" s="90"/>
      <c r="B110" s="113" t="s">
        <v>889</v>
      </c>
      <c r="C110" s="120" t="s">
        <v>17</v>
      </c>
      <c r="D110" s="120">
        <v>400</v>
      </c>
      <c r="E110" s="93">
        <v>32.75</v>
      </c>
      <c r="F110" s="93">
        <f t="shared" si="45"/>
        <v>13100</v>
      </c>
      <c r="G110" s="93">
        <v>107.926</v>
      </c>
      <c r="H110" s="93">
        <f t="shared" si="49"/>
        <v>43170.400000000001</v>
      </c>
      <c r="I110" s="93">
        <f t="shared" si="50"/>
        <v>56270.400000000001</v>
      </c>
      <c r="J110" s="184"/>
      <c r="K110" s="169">
        <v>32.75</v>
      </c>
      <c r="L110" s="169">
        <f t="shared" si="46"/>
        <v>0</v>
      </c>
      <c r="M110" s="169">
        <v>107.926</v>
      </c>
      <c r="N110" s="169">
        <f t="shared" si="51"/>
        <v>0</v>
      </c>
      <c r="O110" s="169">
        <f t="shared" si="52"/>
        <v>0</v>
      </c>
      <c r="P110" s="208">
        <f t="shared" si="47"/>
        <v>400</v>
      </c>
      <c r="Q110" s="205">
        <v>32.75</v>
      </c>
      <c r="R110" s="205">
        <f t="shared" si="48"/>
        <v>13100</v>
      </c>
      <c r="S110" s="205">
        <v>107.926</v>
      </c>
      <c r="T110" s="205">
        <f t="shared" si="53"/>
        <v>43170.400000000001</v>
      </c>
      <c r="U110" s="205">
        <f t="shared" si="54"/>
        <v>56270.400000000001</v>
      </c>
    </row>
    <row r="111" spans="1:21" s="76" customFormat="1" ht="17.45" customHeight="1" x14ac:dyDescent="0.25">
      <c r="A111" s="90"/>
      <c r="B111" s="113" t="s">
        <v>110</v>
      </c>
      <c r="C111" s="120" t="s">
        <v>17</v>
      </c>
      <c r="D111" s="120">
        <v>100</v>
      </c>
      <c r="E111" s="93">
        <v>19.650000000000002</v>
      </c>
      <c r="F111" s="93">
        <f t="shared" si="45"/>
        <v>1965.0000000000002</v>
      </c>
      <c r="G111" s="93">
        <v>8.84</v>
      </c>
      <c r="H111" s="93">
        <f t="shared" si="49"/>
        <v>884</v>
      </c>
      <c r="I111" s="93">
        <f t="shared" si="50"/>
        <v>2849</v>
      </c>
      <c r="J111" s="184"/>
      <c r="K111" s="169">
        <v>19.650000000000002</v>
      </c>
      <c r="L111" s="169">
        <f t="shared" si="46"/>
        <v>0</v>
      </c>
      <c r="M111" s="169">
        <v>8.84</v>
      </c>
      <c r="N111" s="169">
        <f t="shared" si="51"/>
        <v>0</v>
      </c>
      <c r="O111" s="169">
        <f t="shared" si="52"/>
        <v>0</v>
      </c>
      <c r="P111" s="208">
        <f t="shared" si="47"/>
        <v>100</v>
      </c>
      <c r="Q111" s="205">
        <v>19.650000000000002</v>
      </c>
      <c r="R111" s="205">
        <f t="shared" si="48"/>
        <v>1965.0000000000002</v>
      </c>
      <c r="S111" s="205">
        <v>8.84</v>
      </c>
      <c r="T111" s="205">
        <f t="shared" si="53"/>
        <v>884</v>
      </c>
      <c r="U111" s="205">
        <f t="shared" si="54"/>
        <v>2849</v>
      </c>
    </row>
    <row r="112" spans="1:21" s="76" customFormat="1" ht="17.45" customHeight="1" x14ac:dyDescent="0.25">
      <c r="A112" s="90"/>
      <c r="B112" s="113" t="s">
        <v>111</v>
      </c>
      <c r="C112" s="120" t="s">
        <v>64</v>
      </c>
      <c r="D112" s="120">
        <v>200</v>
      </c>
      <c r="E112" s="93">
        <v>393</v>
      </c>
      <c r="F112" s="93">
        <f t="shared" si="45"/>
        <v>78600</v>
      </c>
      <c r="G112" s="93">
        <v>127.4</v>
      </c>
      <c r="H112" s="93">
        <f t="shared" si="49"/>
        <v>25480</v>
      </c>
      <c r="I112" s="93">
        <f t="shared" si="50"/>
        <v>104080</v>
      </c>
      <c r="J112" s="184"/>
      <c r="K112" s="169">
        <v>393</v>
      </c>
      <c r="L112" s="169">
        <f t="shared" si="46"/>
        <v>0</v>
      </c>
      <c r="M112" s="169">
        <v>127.4</v>
      </c>
      <c r="N112" s="169">
        <f t="shared" si="51"/>
        <v>0</v>
      </c>
      <c r="O112" s="169">
        <f t="shared" si="52"/>
        <v>0</v>
      </c>
      <c r="P112" s="208">
        <f t="shared" si="47"/>
        <v>200</v>
      </c>
      <c r="Q112" s="205">
        <v>393</v>
      </c>
      <c r="R112" s="205">
        <f t="shared" si="48"/>
        <v>78600</v>
      </c>
      <c r="S112" s="205">
        <v>127.4</v>
      </c>
      <c r="T112" s="205">
        <f t="shared" si="53"/>
        <v>25480</v>
      </c>
      <c r="U112" s="205">
        <f t="shared" si="54"/>
        <v>104080</v>
      </c>
    </row>
    <row r="113" spans="1:21" s="76" customFormat="1" ht="17.45" customHeight="1" x14ac:dyDescent="0.25">
      <c r="A113" s="90"/>
      <c r="B113" s="113" t="s">
        <v>112</v>
      </c>
      <c r="C113" s="120" t="s">
        <v>64</v>
      </c>
      <c r="D113" s="120">
        <v>2960</v>
      </c>
      <c r="E113" s="93">
        <v>162.44</v>
      </c>
      <c r="F113" s="93">
        <f t="shared" si="45"/>
        <v>480822.39999999997</v>
      </c>
      <c r="G113" s="93">
        <v>188.31800000000001</v>
      </c>
      <c r="H113" s="93">
        <f t="shared" si="49"/>
        <v>557421.28</v>
      </c>
      <c r="I113" s="93">
        <f t="shared" si="50"/>
        <v>1038243.6799999999</v>
      </c>
      <c r="J113" s="184"/>
      <c r="K113" s="169">
        <v>162.44</v>
      </c>
      <c r="L113" s="169">
        <f t="shared" si="46"/>
        <v>0</v>
      </c>
      <c r="M113" s="169">
        <v>188.31800000000001</v>
      </c>
      <c r="N113" s="169">
        <f t="shared" si="51"/>
        <v>0</v>
      </c>
      <c r="O113" s="169">
        <f t="shared" si="52"/>
        <v>0</v>
      </c>
      <c r="P113" s="208">
        <f t="shared" si="47"/>
        <v>2960</v>
      </c>
      <c r="Q113" s="205">
        <v>162.44</v>
      </c>
      <c r="R113" s="205">
        <f t="shared" si="48"/>
        <v>480822.39999999997</v>
      </c>
      <c r="S113" s="205">
        <v>188.31800000000001</v>
      </c>
      <c r="T113" s="205">
        <f t="shared" si="53"/>
        <v>557421.28</v>
      </c>
      <c r="U113" s="205">
        <f t="shared" si="54"/>
        <v>1038243.6799999999</v>
      </c>
    </row>
    <row r="114" spans="1:21" s="76" customFormat="1" ht="17.45" customHeight="1" x14ac:dyDescent="0.25">
      <c r="A114" s="90"/>
      <c r="B114" s="113" t="s">
        <v>112</v>
      </c>
      <c r="C114" s="120" t="s">
        <v>64</v>
      </c>
      <c r="D114" s="120">
        <v>930</v>
      </c>
      <c r="E114" s="93">
        <v>162.44</v>
      </c>
      <c r="F114" s="93">
        <f t="shared" si="45"/>
        <v>151069.20000000001</v>
      </c>
      <c r="G114" s="93">
        <v>107.822</v>
      </c>
      <c r="H114" s="93">
        <f t="shared" si="49"/>
        <v>100274.46</v>
      </c>
      <c r="I114" s="93">
        <f t="shared" si="50"/>
        <v>251343.66000000003</v>
      </c>
      <c r="J114" s="184"/>
      <c r="K114" s="169">
        <v>162.44</v>
      </c>
      <c r="L114" s="169">
        <f t="shared" si="46"/>
        <v>0</v>
      </c>
      <c r="M114" s="169">
        <v>107.822</v>
      </c>
      <c r="N114" s="169">
        <f t="shared" si="51"/>
        <v>0</v>
      </c>
      <c r="O114" s="169">
        <f t="shared" si="52"/>
        <v>0</v>
      </c>
      <c r="P114" s="208">
        <f t="shared" si="47"/>
        <v>930</v>
      </c>
      <c r="Q114" s="205">
        <v>162.44</v>
      </c>
      <c r="R114" s="205">
        <f t="shared" si="48"/>
        <v>151069.20000000001</v>
      </c>
      <c r="S114" s="205">
        <v>107.822</v>
      </c>
      <c r="T114" s="205">
        <f t="shared" si="53"/>
        <v>100274.46</v>
      </c>
      <c r="U114" s="205">
        <f t="shared" si="54"/>
        <v>251343.66000000003</v>
      </c>
    </row>
    <row r="115" spans="1:21" s="76" customFormat="1" ht="17.45" customHeight="1" x14ac:dyDescent="0.25">
      <c r="A115" s="90"/>
      <c r="B115" s="113" t="s">
        <v>112</v>
      </c>
      <c r="C115" s="120" t="s">
        <v>64</v>
      </c>
      <c r="D115" s="120">
        <v>510</v>
      </c>
      <c r="E115" s="93">
        <v>162.44</v>
      </c>
      <c r="F115" s="93">
        <f t="shared" si="45"/>
        <v>82844.399999999994</v>
      </c>
      <c r="G115" s="93">
        <v>182.80600000000001</v>
      </c>
      <c r="H115" s="93">
        <f t="shared" si="49"/>
        <v>93231.060000000012</v>
      </c>
      <c r="I115" s="93">
        <f t="shared" si="50"/>
        <v>176075.46000000002</v>
      </c>
      <c r="J115" s="184"/>
      <c r="K115" s="169">
        <v>162.44</v>
      </c>
      <c r="L115" s="169">
        <f t="shared" si="46"/>
        <v>0</v>
      </c>
      <c r="M115" s="169">
        <v>182.80600000000001</v>
      </c>
      <c r="N115" s="169">
        <f t="shared" si="51"/>
        <v>0</v>
      </c>
      <c r="O115" s="169">
        <f t="shared" si="52"/>
        <v>0</v>
      </c>
      <c r="P115" s="208">
        <f t="shared" si="47"/>
        <v>510</v>
      </c>
      <c r="Q115" s="205">
        <v>162.44</v>
      </c>
      <c r="R115" s="205">
        <f t="shared" si="48"/>
        <v>82844.399999999994</v>
      </c>
      <c r="S115" s="205">
        <v>182.80600000000001</v>
      </c>
      <c r="T115" s="205">
        <f t="shared" si="53"/>
        <v>93231.060000000012</v>
      </c>
      <c r="U115" s="205">
        <f t="shared" si="54"/>
        <v>176075.46000000002</v>
      </c>
    </row>
    <row r="116" spans="1:21" s="76" customFormat="1" ht="17.45" customHeight="1" x14ac:dyDescent="0.25">
      <c r="A116" s="90"/>
      <c r="B116" s="113" t="s">
        <v>112</v>
      </c>
      <c r="C116" s="120" t="s">
        <v>64</v>
      </c>
      <c r="D116" s="120">
        <v>600</v>
      </c>
      <c r="E116" s="93">
        <v>162.44</v>
      </c>
      <c r="F116" s="93">
        <f t="shared" si="45"/>
        <v>97464</v>
      </c>
      <c r="G116" s="93">
        <v>111.72199999999999</v>
      </c>
      <c r="H116" s="93">
        <f t="shared" si="49"/>
        <v>67033.2</v>
      </c>
      <c r="I116" s="93">
        <f t="shared" si="50"/>
        <v>164497.20000000001</v>
      </c>
      <c r="J116" s="184"/>
      <c r="K116" s="169">
        <v>162.44</v>
      </c>
      <c r="L116" s="169">
        <f t="shared" si="46"/>
        <v>0</v>
      </c>
      <c r="M116" s="169">
        <v>111.72199999999999</v>
      </c>
      <c r="N116" s="169">
        <f t="shared" si="51"/>
        <v>0</v>
      </c>
      <c r="O116" s="169">
        <f t="shared" si="52"/>
        <v>0</v>
      </c>
      <c r="P116" s="208">
        <f t="shared" si="47"/>
        <v>600</v>
      </c>
      <c r="Q116" s="205">
        <v>162.44</v>
      </c>
      <c r="R116" s="205">
        <f t="shared" si="48"/>
        <v>97464</v>
      </c>
      <c r="S116" s="205">
        <v>111.72199999999999</v>
      </c>
      <c r="T116" s="205">
        <f t="shared" si="53"/>
        <v>67033.2</v>
      </c>
      <c r="U116" s="205">
        <f t="shared" si="54"/>
        <v>164497.20000000001</v>
      </c>
    </row>
    <row r="117" spans="1:21" s="76" customFormat="1" ht="17.45" customHeight="1" x14ac:dyDescent="0.25">
      <c r="A117" s="90"/>
      <c r="B117" s="113" t="s">
        <v>113</v>
      </c>
      <c r="C117" s="120" t="s">
        <v>64</v>
      </c>
      <c r="D117" s="120">
        <v>1410</v>
      </c>
      <c r="E117" s="93">
        <v>78.600000000000009</v>
      </c>
      <c r="F117" s="93">
        <f t="shared" si="45"/>
        <v>110826.00000000001</v>
      </c>
      <c r="G117" s="93">
        <v>116.012</v>
      </c>
      <c r="H117" s="93">
        <f t="shared" si="49"/>
        <v>163576.92000000001</v>
      </c>
      <c r="I117" s="93">
        <f t="shared" si="50"/>
        <v>274402.92000000004</v>
      </c>
      <c r="J117" s="184"/>
      <c r="K117" s="169">
        <v>78.600000000000009</v>
      </c>
      <c r="L117" s="169">
        <f t="shared" si="46"/>
        <v>0</v>
      </c>
      <c r="M117" s="169">
        <v>116.012</v>
      </c>
      <c r="N117" s="169">
        <f t="shared" si="51"/>
        <v>0</v>
      </c>
      <c r="O117" s="169">
        <f t="shared" si="52"/>
        <v>0</v>
      </c>
      <c r="P117" s="208">
        <f t="shared" si="47"/>
        <v>1410</v>
      </c>
      <c r="Q117" s="205">
        <v>78.600000000000009</v>
      </c>
      <c r="R117" s="205">
        <f t="shared" si="48"/>
        <v>110826.00000000001</v>
      </c>
      <c r="S117" s="205">
        <v>116.012</v>
      </c>
      <c r="T117" s="205">
        <f t="shared" si="53"/>
        <v>163576.92000000001</v>
      </c>
      <c r="U117" s="205">
        <f t="shared" si="54"/>
        <v>274402.92000000004</v>
      </c>
    </row>
    <row r="118" spans="1:21" s="76" customFormat="1" ht="17.45" customHeight="1" x14ac:dyDescent="0.25">
      <c r="A118" s="90"/>
      <c r="B118" s="113" t="s">
        <v>114</v>
      </c>
      <c r="C118" s="120" t="s">
        <v>64</v>
      </c>
      <c r="D118" s="120">
        <v>600</v>
      </c>
      <c r="E118" s="93">
        <v>45.85</v>
      </c>
      <c r="F118" s="93">
        <f t="shared" si="45"/>
        <v>27510</v>
      </c>
      <c r="G118" s="93">
        <v>28.080000000000002</v>
      </c>
      <c r="H118" s="93">
        <f t="shared" si="49"/>
        <v>16848</v>
      </c>
      <c r="I118" s="93">
        <f t="shared" si="50"/>
        <v>44358</v>
      </c>
      <c r="J118" s="184"/>
      <c r="K118" s="169">
        <v>45.85</v>
      </c>
      <c r="L118" s="169">
        <f t="shared" si="46"/>
        <v>0</v>
      </c>
      <c r="M118" s="169">
        <v>28.080000000000002</v>
      </c>
      <c r="N118" s="169">
        <f t="shared" si="51"/>
        <v>0</v>
      </c>
      <c r="O118" s="169">
        <f t="shared" si="52"/>
        <v>0</v>
      </c>
      <c r="P118" s="208">
        <f t="shared" si="47"/>
        <v>600</v>
      </c>
      <c r="Q118" s="205">
        <v>45.85</v>
      </c>
      <c r="R118" s="205">
        <f t="shared" si="48"/>
        <v>27510</v>
      </c>
      <c r="S118" s="205">
        <v>28.080000000000002</v>
      </c>
      <c r="T118" s="205">
        <f t="shared" si="53"/>
        <v>16848</v>
      </c>
      <c r="U118" s="205">
        <f t="shared" si="54"/>
        <v>44358</v>
      </c>
    </row>
    <row r="119" spans="1:21" s="76" customFormat="1" ht="17.45" customHeight="1" x14ac:dyDescent="0.25">
      <c r="A119" s="90"/>
      <c r="B119" s="113" t="s">
        <v>115</v>
      </c>
      <c r="C119" s="120" t="s">
        <v>17</v>
      </c>
      <c r="D119" s="120">
        <v>1200</v>
      </c>
      <c r="E119" s="93">
        <v>6.5500000000000007</v>
      </c>
      <c r="F119" s="93">
        <f t="shared" si="45"/>
        <v>7860.0000000000009</v>
      </c>
      <c r="G119" s="93">
        <v>3.3800000000000003</v>
      </c>
      <c r="H119" s="93">
        <f t="shared" si="49"/>
        <v>4056.0000000000005</v>
      </c>
      <c r="I119" s="93">
        <f t="shared" si="50"/>
        <v>11916.000000000002</v>
      </c>
      <c r="J119" s="184"/>
      <c r="K119" s="169">
        <v>6.5500000000000007</v>
      </c>
      <c r="L119" s="169">
        <f t="shared" si="46"/>
        <v>0</v>
      </c>
      <c r="M119" s="169">
        <v>3.3800000000000003</v>
      </c>
      <c r="N119" s="169">
        <f t="shared" si="51"/>
        <v>0</v>
      </c>
      <c r="O119" s="169">
        <f t="shared" si="52"/>
        <v>0</v>
      </c>
      <c r="P119" s="208">
        <f t="shared" si="47"/>
        <v>1200</v>
      </c>
      <c r="Q119" s="205">
        <v>6.5500000000000007</v>
      </c>
      <c r="R119" s="205">
        <f t="shared" si="48"/>
        <v>7860.0000000000009</v>
      </c>
      <c r="S119" s="205">
        <v>3.3800000000000003</v>
      </c>
      <c r="T119" s="205">
        <f t="shared" si="53"/>
        <v>4056.0000000000005</v>
      </c>
      <c r="U119" s="205">
        <f t="shared" si="54"/>
        <v>11916.000000000002</v>
      </c>
    </row>
    <row r="120" spans="1:21" s="76" customFormat="1" ht="17.45" customHeight="1" x14ac:dyDescent="0.25">
      <c r="A120" s="90"/>
      <c r="B120" s="113" t="s">
        <v>116</v>
      </c>
      <c r="C120" s="120" t="s">
        <v>17</v>
      </c>
      <c r="D120" s="120">
        <v>400</v>
      </c>
      <c r="E120" s="93">
        <v>6.5500000000000007</v>
      </c>
      <c r="F120" s="93">
        <f t="shared" si="45"/>
        <v>2620.0000000000005</v>
      </c>
      <c r="G120" s="93">
        <v>4.6800000000000006</v>
      </c>
      <c r="H120" s="93">
        <f t="shared" si="49"/>
        <v>1872.0000000000002</v>
      </c>
      <c r="I120" s="93">
        <f t="shared" si="50"/>
        <v>4492.0000000000009</v>
      </c>
      <c r="J120" s="184"/>
      <c r="K120" s="169">
        <v>6.5500000000000007</v>
      </c>
      <c r="L120" s="169">
        <f t="shared" si="46"/>
        <v>0</v>
      </c>
      <c r="M120" s="169">
        <v>4.6800000000000006</v>
      </c>
      <c r="N120" s="169">
        <f t="shared" si="51"/>
        <v>0</v>
      </c>
      <c r="O120" s="169">
        <f t="shared" si="52"/>
        <v>0</v>
      </c>
      <c r="P120" s="208">
        <f t="shared" si="47"/>
        <v>400</v>
      </c>
      <c r="Q120" s="205">
        <v>6.5500000000000007</v>
      </c>
      <c r="R120" s="205">
        <f t="shared" si="48"/>
        <v>2620.0000000000005</v>
      </c>
      <c r="S120" s="205">
        <v>4.6800000000000006</v>
      </c>
      <c r="T120" s="205">
        <f t="shared" si="53"/>
        <v>1872.0000000000002</v>
      </c>
      <c r="U120" s="205">
        <f t="shared" si="54"/>
        <v>4492.0000000000009</v>
      </c>
    </row>
    <row r="121" spans="1:21" s="76" customFormat="1" ht="17.45" customHeight="1" x14ac:dyDescent="0.25">
      <c r="A121" s="90"/>
      <c r="B121" s="113" t="s">
        <v>117</v>
      </c>
      <c r="C121" s="120" t="s">
        <v>17</v>
      </c>
      <c r="D121" s="120">
        <v>1600</v>
      </c>
      <c r="E121" s="93">
        <v>6.5500000000000007</v>
      </c>
      <c r="F121" s="93">
        <f t="shared" si="45"/>
        <v>10480.000000000002</v>
      </c>
      <c r="G121" s="93">
        <v>18.46</v>
      </c>
      <c r="H121" s="93">
        <f t="shared" si="49"/>
        <v>29536</v>
      </c>
      <c r="I121" s="93">
        <f t="shared" si="50"/>
        <v>40016</v>
      </c>
      <c r="J121" s="184"/>
      <c r="K121" s="169">
        <v>6.5500000000000007</v>
      </c>
      <c r="L121" s="169">
        <f t="shared" si="46"/>
        <v>0</v>
      </c>
      <c r="M121" s="169">
        <v>18.46</v>
      </c>
      <c r="N121" s="169">
        <f t="shared" si="51"/>
        <v>0</v>
      </c>
      <c r="O121" s="169">
        <f t="shared" si="52"/>
        <v>0</v>
      </c>
      <c r="P121" s="208">
        <f t="shared" si="47"/>
        <v>1600</v>
      </c>
      <c r="Q121" s="205">
        <v>6.5500000000000007</v>
      </c>
      <c r="R121" s="205">
        <f t="shared" si="48"/>
        <v>10480.000000000002</v>
      </c>
      <c r="S121" s="205">
        <v>18.46</v>
      </c>
      <c r="T121" s="205">
        <f t="shared" si="53"/>
        <v>29536</v>
      </c>
      <c r="U121" s="205">
        <f t="shared" si="54"/>
        <v>40016</v>
      </c>
    </row>
    <row r="122" spans="1:21" s="76" customFormat="1" ht="17.45" customHeight="1" x14ac:dyDescent="0.25">
      <c r="A122" s="90"/>
      <c r="B122" s="113" t="s">
        <v>118</v>
      </c>
      <c r="C122" s="120" t="s">
        <v>17</v>
      </c>
      <c r="D122" s="120">
        <v>1600</v>
      </c>
      <c r="E122" s="93">
        <v>6.5500000000000007</v>
      </c>
      <c r="F122" s="93">
        <f t="shared" si="45"/>
        <v>10480.000000000002</v>
      </c>
      <c r="G122" s="93">
        <v>2.3660000000000001</v>
      </c>
      <c r="H122" s="93">
        <f t="shared" si="49"/>
        <v>3785.6000000000004</v>
      </c>
      <c r="I122" s="93">
        <f t="shared" si="50"/>
        <v>14265.600000000002</v>
      </c>
      <c r="J122" s="184"/>
      <c r="K122" s="169">
        <v>6.5500000000000007</v>
      </c>
      <c r="L122" s="169">
        <f t="shared" si="46"/>
        <v>0</v>
      </c>
      <c r="M122" s="169">
        <v>2.3660000000000001</v>
      </c>
      <c r="N122" s="169">
        <f t="shared" si="51"/>
        <v>0</v>
      </c>
      <c r="O122" s="169">
        <f t="shared" si="52"/>
        <v>0</v>
      </c>
      <c r="P122" s="208">
        <f t="shared" si="47"/>
        <v>1600</v>
      </c>
      <c r="Q122" s="205">
        <v>6.5500000000000007</v>
      </c>
      <c r="R122" s="205">
        <f t="shared" si="48"/>
        <v>10480.000000000002</v>
      </c>
      <c r="S122" s="205">
        <v>2.3660000000000001</v>
      </c>
      <c r="T122" s="205">
        <f t="shared" si="53"/>
        <v>3785.6000000000004</v>
      </c>
      <c r="U122" s="205">
        <f t="shared" si="54"/>
        <v>14265.600000000002</v>
      </c>
    </row>
    <row r="123" spans="1:21" s="76" customFormat="1" ht="17.45" customHeight="1" x14ac:dyDescent="0.25">
      <c r="A123" s="90"/>
      <c r="B123" s="113" t="s">
        <v>119</v>
      </c>
      <c r="C123" s="120" t="s">
        <v>124</v>
      </c>
      <c r="D123" s="120">
        <v>1</v>
      </c>
      <c r="E123" s="93"/>
      <c r="F123" s="93"/>
      <c r="G123" s="93">
        <v>28080</v>
      </c>
      <c r="H123" s="93">
        <f t="shared" si="49"/>
        <v>28080</v>
      </c>
      <c r="I123" s="93">
        <f t="shared" si="50"/>
        <v>28080</v>
      </c>
      <c r="J123" s="184"/>
      <c r="K123" s="169"/>
      <c r="L123" s="169"/>
      <c r="M123" s="169">
        <v>28080</v>
      </c>
      <c r="N123" s="169">
        <f t="shared" si="51"/>
        <v>0</v>
      </c>
      <c r="O123" s="169">
        <f t="shared" si="52"/>
        <v>0</v>
      </c>
      <c r="P123" s="208">
        <f t="shared" si="47"/>
        <v>1</v>
      </c>
      <c r="Q123" s="205"/>
      <c r="R123" s="205"/>
      <c r="S123" s="205">
        <v>28080</v>
      </c>
      <c r="T123" s="205">
        <f t="shared" si="53"/>
        <v>28080</v>
      </c>
      <c r="U123" s="205">
        <f t="shared" si="54"/>
        <v>28080</v>
      </c>
    </row>
    <row r="124" spans="1:21" s="76" customFormat="1" ht="17.45" customHeight="1" x14ac:dyDescent="0.25">
      <c r="A124" s="90"/>
      <c r="B124" s="113" t="s">
        <v>120</v>
      </c>
      <c r="C124" s="120" t="s">
        <v>124</v>
      </c>
      <c r="D124" s="120">
        <v>1</v>
      </c>
      <c r="E124" s="93">
        <v>166632</v>
      </c>
      <c r="F124" s="93">
        <f t="shared" si="45"/>
        <v>166632</v>
      </c>
      <c r="G124" s="93"/>
      <c r="H124" s="93"/>
      <c r="I124" s="93">
        <f t="shared" si="50"/>
        <v>166632</v>
      </c>
      <c r="J124" s="184"/>
      <c r="K124" s="169">
        <v>166632</v>
      </c>
      <c r="L124" s="169">
        <f t="shared" ref="L124" si="55">K124*J124</f>
        <v>0</v>
      </c>
      <c r="M124" s="169"/>
      <c r="N124" s="169"/>
      <c r="O124" s="169">
        <f t="shared" si="52"/>
        <v>0</v>
      </c>
      <c r="P124" s="208">
        <f t="shared" si="47"/>
        <v>1</v>
      </c>
      <c r="Q124" s="205">
        <v>166632</v>
      </c>
      <c r="R124" s="205">
        <f t="shared" ref="R124" si="56">Q124*P124</f>
        <v>166632</v>
      </c>
      <c r="S124" s="205"/>
      <c r="T124" s="205"/>
      <c r="U124" s="205">
        <f t="shared" si="54"/>
        <v>166632</v>
      </c>
    </row>
    <row r="125" spans="1:21" s="76" customFormat="1" ht="17.45" customHeight="1" x14ac:dyDescent="0.25">
      <c r="A125" s="290" t="s">
        <v>121</v>
      </c>
      <c r="B125" s="291" t="s">
        <v>122</v>
      </c>
      <c r="C125" s="292"/>
      <c r="D125" s="292"/>
      <c r="E125" s="293"/>
      <c r="F125" s="293">
        <f>SUM(F126:F141)</f>
        <v>24808118.754999995</v>
      </c>
      <c r="G125" s="293"/>
      <c r="H125" s="293">
        <f>SUM(H126:H141)</f>
        <v>62756587.3596</v>
      </c>
      <c r="I125" s="293">
        <f>SUM(I126:I141)</f>
        <v>87564706.114600003</v>
      </c>
      <c r="J125" s="168"/>
      <c r="K125" s="169"/>
      <c r="L125" s="169">
        <f>SUM(L126:L141)</f>
        <v>10327329.25909419</v>
      </c>
      <c r="M125" s="169"/>
      <c r="N125" s="169">
        <f>SUM(N126:N141)</f>
        <v>34513430.600000001</v>
      </c>
      <c r="O125" s="169">
        <f>SUM(O126:O141)</f>
        <v>44840759.859094188</v>
      </c>
      <c r="P125" s="208">
        <f t="shared" si="47"/>
        <v>0</v>
      </c>
      <c r="Q125" s="205"/>
      <c r="R125" s="205">
        <f>SUM(R126:R141)</f>
        <v>14480789.495905807</v>
      </c>
      <c r="S125" s="205"/>
      <c r="T125" s="205">
        <f>SUM(T126:T141)</f>
        <v>28243156.759600002</v>
      </c>
      <c r="U125" s="205">
        <f>SUM(U126:U141)</f>
        <v>42723946.255505815</v>
      </c>
    </row>
    <row r="126" spans="1:21" s="76" customFormat="1" ht="17.45" customHeight="1" x14ac:dyDescent="0.25">
      <c r="A126" s="294"/>
      <c r="B126" s="295" t="s">
        <v>123</v>
      </c>
      <c r="C126" s="294" t="s">
        <v>124</v>
      </c>
      <c r="D126" s="296">
        <v>6</v>
      </c>
      <c r="E126" s="297">
        <v>125450</v>
      </c>
      <c r="F126" s="297">
        <f>E126*D126</f>
        <v>752700</v>
      </c>
      <c r="G126" s="297">
        <v>982545</v>
      </c>
      <c r="H126" s="297">
        <f>G126*D126</f>
        <v>5895270</v>
      </c>
      <c r="I126" s="298">
        <f>H126+F126</f>
        <v>6647970</v>
      </c>
      <c r="J126" s="178">
        <v>6</v>
      </c>
      <c r="K126" s="179">
        <v>125450</v>
      </c>
      <c r="L126" s="179">
        <f>K126*J126</f>
        <v>752700</v>
      </c>
      <c r="M126" s="179">
        <v>982545</v>
      </c>
      <c r="N126" s="179">
        <f>M126*J126</f>
        <v>5895270</v>
      </c>
      <c r="O126" s="177">
        <f>N126+L126</f>
        <v>6647970</v>
      </c>
      <c r="P126" s="208">
        <f t="shared" si="47"/>
        <v>0</v>
      </c>
      <c r="Q126" s="213">
        <v>125450</v>
      </c>
      <c r="R126" s="213">
        <f>Q126*P126</f>
        <v>0</v>
      </c>
      <c r="S126" s="213">
        <v>982545</v>
      </c>
      <c r="T126" s="213">
        <f>S126*P126</f>
        <v>0</v>
      </c>
      <c r="U126" s="212">
        <f>T126+R126</f>
        <v>0</v>
      </c>
    </row>
    <row r="127" spans="1:21" s="76" customFormat="1" ht="17.45" customHeight="1" x14ac:dyDescent="0.25">
      <c r="A127" s="294"/>
      <c r="B127" s="295" t="s">
        <v>125</v>
      </c>
      <c r="C127" s="294" t="s">
        <v>124</v>
      </c>
      <c r="D127" s="296">
        <v>5</v>
      </c>
      <c r="E127" s="297">
        <v>29545</v>
      </c>
      <c r="F127" s="297">
        <f>E127*D127</f>
        <v>147725</v>
      </c>
      <c r="G127" s="297">
        <v>469586</v>
      </c>
      <c r="H127" s="297">
        <f>G127*D127</f>
        <v>2347930</v>
      </c>
      <c r="I127" s="298">
        <f>H127+F127</f>
        <v>2495655</v>
      </c>
      <c r="J127" s="178"/>
      <c r="K127" s="179">
        <v>29545</v>
      </c>
      <c r="L127" s="179">
        <f>K127*J127</f>
        <v>0</v>
      </c>
      <c r="M127" s="179">
        <v>469586</v>
      </c>
      <c r="N127" s="179">
        <f>M127*J127</f>
        <v>0</v>
      </c>
      <c r="O127" s="177">
        <f>N127+L127</f>
        <v>0</v>
      </c>
      <c r="P127" s="208">
        <f t="shared" si="47"/>
        <v>5</v>
      </c>
      <c r="Q127" s="213">
        <v>29545</v>
      </c>
      <c r="R127" s="213">
        <f>Q127*P127</f>
        <v>147725</v>
      </c>
      <c r="S127" s="213">
        <v>469586</v>
      </c>
      <c r="T127" s="213">
        <f>S127*P127</f>
        <v>2347930</v>
      </c>
      <c r="U127" s="212">
        <f>T127+R127</f>
        <v>2495655</v>
      </c>
    </row>
    <row r="128" spans="1:21" s="76" customFormat="1" ht="17.45" customHeight="1" x14ac:dyDescent="0.25">
      <c r="A128" s="294"/>
      <c r="B128" s="295" t="s">
        <v>919</v>
      </c>
      <c r="C128" s="294" t="s">
        <v>124</v>
      </c>
      <c r="D128" s="296">
        <v>11</v>
      </c>
      <c r="E128" s="297">
        <v>102635.07494545454</v>
      </c>
      <c r="F128" s="297">
        <f>E128*D128</f>
        <v>1128985.8244</v>
      </c>
      <c r="G128" s="297">
        <v>309219.33883636363</v>
      </c>
      <c r="H128" s="297">
        <f>G128*D128</f>
        <v>3401412.7272000001</v>
      </c>
      <c r="I128" s="298">
        <f>H128+F128</f>
        <v>4530398.5515999999</v>
      </c>
      <c r="J128" s="178"/>
      <c r="K128" s="179">
        <v>102635.07494545454</v>
      </c>
      <c r="L128" s="179">
        <f>K128*J128</f>
        <v>0</v>
      </c>
      <c r="M128" s="179">
        <v>309219.33883636363</v>
      </c>
      <c r="N128" s="179">
        <f>M128*J128</f>
        <v>0</v>
      </c>
      <c r="O128" s="177">
        <f>N128+L128</f>
        <v>0</v>
      </c>
      <c r="P128" s="208">
        <f t="shared" si="47"/>
        <v>11</v>
      </c>
      <c r="Q128" s="213">
        <v>102635.07494545454</v>
      </c>
      <c r="R128" s="213">
        <f>Q128*P128</f>
        <v>1128985.8244</v>
      </c>
      <c r="S128" s="213">
        <v>309219.33883636363</v>
      </c>
      <c r="T128" s="213">
        <f>S128*P128</f>
        <v>3401412.7272000001</v>
      </c>
      <c r="U128" s="212">
        <f>T128+R128</f>
        <v>4530398.5515999999</v>
      </c>
    </row>
    <row r="129" spans="1:21" s="76" customFormat="1" ht="17.45" customHeight="1" x14ac:dyDescent="0.25">
      <c r="A129" s="294"/>
      <c r="B129" s="295" t="s">
        <v>126</v>
      </c>
      <c r="C129" s="294" t="s">
        <v>17</v>
      </c>
      <c r="D129" s="296">
        <v>86</v>
      </c>
      <c r="E129" s="297">
        <v>4332.5980348837211</v>
      </c>
      <c r="F129" s="297">
        <f t="shared" ref="F129:F135" si="57">E129*D129</f>
        <v>372603.43100000004</v>
      </c>
      <c r="G129" s="297">
        <v>10463.972093023256</v>
      </c>
      <c r="H129" s="297">
        <f t="shared" ref="H129:H135" si="58">G129*D129</f>
        <v>899901.6</v>
      </c>
      <c r="I129" s="298">
        <f t="shared" ref="I129:I134" si="59">H129+F129</f>
        <v>1272505.031</v>
      </c>
      <c r="J129" s="178"/>
      <c r="K129" s="179">
        <v>4332.5980348837211</v>
      </c>
      <c r="L129" s="179">
        <f t="shared" ref="L129:L135" si="60">K129*J129</f>
        <v>0</v>
      </c>
      <c r="M129" s="179">
        <v>10463.972093023256</v>
      </c>
      <c r="N129" s="179">
        <f t="shared" ref="N129:N135" si="61">M129*J129</f>
        <v>0</v>
      </c>
      <c r="O129" s="177">
        <f t="shared" ref="O129:O134" si="62">N129+L129</f>
        <v>0</v>
      </c>
      <c r="P129" s="208">
        <f t="shared" si="47"/>
        <v>86</v>
      </c>
      <c r="Q129" s="213">
        <v>4332.5980348837211</v>
      </c>
      <c r="R129" s="213">
        <f t="shared" ref="R129:R135" si="63">Q129*P129</f>
        <v>372603.43100000004</v>
      </c>
      <c r="S129" s="213">
        <v>10463.972093023256</v>
      </c>
      <c r="T129" s="213">
        <f t="shared" ref="T129:T135" si="64">S129*P129</f>
        <v>899901.6</v>
      </c>
      <c r="U129" s="212">
        <f t="shared" ref="U129:U134" si="65">T129+R129</f>
        <v>1272505.031</v>
      </c>
    </row>
    <row r="130" spans="1:21" s="76" customFormat="1" ht="17.45" customHeight="1" x14ac:dyDescent="0.25">
      <c r="A130" s="294"/>
      <c r="B130" s="295" t="s">
        <v>127</v>
      </c>
      <c r="C130" s="294" t="s">
        <v>875</v>
      </c>
      <c r="D130" s="296">
        <v>2907.8999999999996</v>
      </c>
      <c r="E130" s="297">
        <v>2655.5948880635515</v>
      </c>
      <c r="F130" s="297">
        <f t="shared" si="57"/>
        <v>7722204.375</v>
      </c>
      <c r="G130" s="297">
        <v>1958</v>
      </c>
      <c r="H130" s="297">
        <f t="shared" si="58"/>
        <v>5693668.1999999993</v>
      </c>
      <c r="I130" s="298">
        <f t="shared" si="59"/>
        <v>13415872.574999999</v>
      </c>
      <c r="J130" s="178">
        <f>641.2+564</f>
        <v>1205.2</v>
      </c>
      <c r="K130" s="179">
        <v>2655.5948880635501</v>
      </c>
      <c r="L130" s="179">
        <f t="shared" si="60"/>
        <v>3200522.9590941905</v>
      </c>
      <c r="M130" s="179">
        <v>1958</v>
      </c>
      <c r="N130" s="179">
        <f t="shared" si="61"/>
        <v>2359781.6</v>
      </c>
      <c r="O130" s="177">
        <f t="shared" si="62"/>
        <v>5560304.5590941906</v>
      </c>
      <c r="P130" s="208">
        <f t="shared" si="47"/>
        <v>1702.6999999999996</v>
      </c>
      <c r="Q130" s="213">
        <v>2655.5948880635515</v>
      </c>
      <c r="R130" s="213">
        <f t="shared" si="63"/>
        <v>4521681.4159058081</v>
      </c>
      <c r="S130" s="213">
        <v>1958</v>
      </c>
      <c r="T130" s="213">
        <f t="shared" si="64"/>
        <v>3333886.5999999992</v>
      </c>
      <c r="U130" s="212">
        <f t="shared" si="65"/>
        <v>7855568.0159058068</v>
      </c>
    </row>
    <row r="131" spans="1:21" s="76" customFormat="1" ht="17.45" customHeight="1" x14ac:dyDescent="0.25">
      <c r="A131" s="294"/>
      <c r="B131" s="295" t="s">
        <v>128</v>
      </c>
      <c r="C131" s="294" t="s">
        <v>17</v>
      </c>
      <c r="D131" s="296">
        <v>8</v>
      </c>
      <c r="E131" s="297">
        <v>11973.056124999999</v>
      </c>
      <c r="F131" s="297">
        <f t="shared" si="57"/>
        <v>95784.448999999993</v>
      </c>
      <c r="G131" s="297">
        <v>32008.274999999998</v>
      </c>
      <c r="H131" s="297">
        <f t="shared" si="58"/>
        <v>256066.19999999998</v>
      </c>
      <c r="I131" s="298">
        <f t="shared" si="59"/>
        <v>351850.64899999998</v>
      </c>
      <c r="J131" s="178"/>
      <c r="K131" s="179">
        <v>11973.056124999999</v>
      </c>
      <c r="L131" s="179">
        <f t="shared" si="60"/>
        <v>0</v>
      </c>
      <c r="M131" s="179">
        <v>32008.274999999998</v>
      </c>
      <c r="N131" s="179">
        <f t="shared" si="61"/>
        <v>0</v>
      </c>
      <c r="O131" s="177">
        <f t="shared" si="62"/>
        <v>0</v>
      </c>
      <c r="P131" s="208">
        <f t="shared" si="47"/>
        <v>8</v>
      </c>
      <c r="Q131" s="213">
        <v>11973.056124999999</v>
      </c>
      <c r="R131" s="213">
        <f t="shared" si="63"/>
        <v>95784.448999999993</v>
      </c>
      <c r="S131" s="213">
        <v>32008.274999999998</v>
      </c>
      <c r="T131" s="213">
        <f t="shared" si="64"/>
        <v>256066.19999999998</v>
      </c>
      <c r="U131" s="212">
        <f t="shared" si="65"/>
        <v>351850.64899999998</v>
      </c>
    </row>
    <row r="132" spans="1:21" s="76" customFormat="1" ht="17.45" customHeight="1" x14ac:dyDescent="0.25">
      <c r="A132" s="294"/>
      <c r="B132" s="295" t="s">
        <v>129</v>
      </c>
      <c r="C132" s="294" t="s">
        <v>124</v>
      </c>
      <c r="D132" s="296">
        <v>12</v>
      </c>
      <c r="E132" s="297">
        <v>637410.63</v>
      </c>
      <c r="F132" s="297">
        <f t="shared" si="57"/>
        <v>7648927.5600000005</v>
      </c>
      <c r="G132" s="297">
        <v>2625837.9000000004</v>
      </c>
      <c r="H132" s="297">
        <f t="shared" si="58"/>
        <v>31510054.800000004</v>
      </c>
      <c r="I132" s="298">
        <f t="shared" si="59"/>
        <v>39158982.360000007</v>
      </c>
      <c r="J132" s="178">
        <v>10</v>
      </c>
      <c r="K132" s="179">
        <v>637410.63</v>
      </c>
      <c r="L132" s="179">
        <f t="shared" si="60"/>
        <v>6374106.2999999998</v>
      </c>
      <c r="M132" s="179">
        <v>2625837.9</v>
      </c>
      <c r="N132" s="179">
        <f t="shared" si="61"/>
        <v>26258379</v>
      </c>
      <c r="O132" s="177">
        <f t="shared" si="62"/>
        <v>32632485.300000001</v>
      </c>
      <c r="P132" s="208">
        <f t="shared" si="47"/>
        <v>2</v>
      </c>
      <c r="Q132" s="213">
        <v>637410.63</v>
      </c>
      <c r="R132" s="213">
        <f t="shared" si="63"/>
        <v>1274821.26</v>
      </c>
      <c r="S132" s="213">
        <v>2625837.9000000004</v>
      </c>
      <c r="T132" s="213">
        <f t="shared" si="64"/>
        <v>5251675.8000000007</v>
      </c>
      <c r="U132" s="212">
        <f t="shared" si="65"/>
        <v>6526497.0600000005</v>
      </c>
    </row>
    <row r="133" spans="1:21" s="76" customFormat="1" ht="17.45" customHeight="1" x14ac:dyDescent="0.25">
      <c r="A133" s="294"/>
      <c r="B133" s="295" t="s">
        <v>130</v>
      </c>
      <c r="C133" s="294" t="s">
        <v>17</v>
      </c>
      <c r="D133" s="296">
        <v>24</v>
      </c>
      <c r="E133" s="297">
        <v>8305.7144000000008</v>
      </c>
      <c r="F133" s="297">
        <f t="shared" si="57"/>
        <v>199337.14560000002</v>
      </c>
      <c r="G133" s="297">
        <v>20103.2</v>
      </c>
      <c r="H133" s="297">
        <f t="shared" si="58"/>
        <v>482476.80000000005</v>
      </c>
      <c r="I133" s="298">
        <f t="shared" si="59"/>
        <v>681813.94560000009</v>
      </c>
      <c r="J133" s="178"/>
      <c r="K133" s="179">
        <v>8305.7144000000008</v>
      </c>
      <c r="L133" s="179">
        <f t="shared" si="60"/>
        <v>0</v>
      </c>
      <c r="M133" s="179">
        <v>20103.2</v>
      </c>
      <c r="N133" s="179">
        <f t="shared" si="61"/>
        <v>0</v>
      </c>
      <c r="O133" s="177">
        <f t="shared" si="62"/>
        <v>0</v>
      </c>
      <c r="P133" s="208">
        <f t="shared" si="47"/>
        <v>24</v>
      </c>
      <c r="Q133" s="213">
        <v>8305.7144000000008</v>
      </c>
      <c r="R133" s="213">
        <f t="shared" si="63"/>
        <v>199337.14560000002</v>
      </c>
      <c r="S133" s="213">
        <v>20103.2</v>
      </c>
      <c r="T133" s="213">
        <f t="shared" si="64"/>
        <v>482476.80000000005</v>
      </c>
      <c r="U133" s="212">
        <f t="shared" si="65"/>
        <v>681813.94560000009</v>
      </c>
    </row>
    <row r="134" spans="1:21" s="76" customFormat="1" ht="17.45" customHeight="1" x14ac:dyDescent="0.25">
      <c r="A134" s="294"/>
      <c r="B134" s="295" t="s">
        <v>127</v>
      </c>
      <c r="C134" s="294" t="s">
        <v>875</v>
      </c>
      <c r="D134" s="296">
        <v>564.5</v>
      </c>
      <c r="E134" s="297">
        <v>3758</v>
      </c>
      <c r="F134" s="297">
        <f t="shared" si="57"/>
        <v>2121391</v>
      </c>
      <c r="G134" s="297">
        <v>1100</v>
      </c>
      <c r="H134" s="297">
        <f t="shared" si="58"/>
        <v>620950</v>
      </c>
      <c r="I134" s="298">
        <f t="shared" si="59"/>
        <v>2742341</v>
      </c>
      <c r="J134" s="178"/>
      <c r="K134" s="179">
        <v>3758</v>
      </c>
      <c r="L134" s="179">
        <f t="shared" si="60"/>
        <v>0</v>
      </c>
      <c r="M134" s="179">
        <v>1100</v>
      </c>
      <c r="N134" s="179">
        <f t="shared" si="61"/>
        <v>0</v>
      </c>
      <c r="O134" s="177">
        <f t="shared" si="62"/>
        <v>0</v>
      </c>
      <c r="P134" s="208">
        <f t="shared" si="47"/>
        <v>564.5</v>
      </c>
      <c r="Q134" s="213">
        <v>3758</v>
      </c>
      <c r="R134" s="213">
        <f t="shared" si="63"/>
        <v>2121391</v>
      </c>
      <c r="S134" s="213">
        <v>1100</v>
      </c>
      <c r="T134" s="213">
        <f t="shared" si="64"/>
        <v>620950</v>
      </c>
      <c r="U134" s="212">
        <f t="shared" si="65"/>
        <v>2742341</v>
      </c>
    </row>
    <row r="135" spans="1:21" s="76" customFormat="1" ht="17.45" customHeight="1" x14ac:dyDescent="0.25">
      <c r="A135" s="294"/>
      <c r="B135" s="295" t="s">
        <v>131</v>
      </c>
      <c r="C135" s="294" t="s">
        <v>124</v>
      </c>
      <c r="D135" s="296">
        <v>16</v>
      </c>
      <c r="E135" s="297">
        <v>46198.46</v>
      </c>
      <c r="F135" s="297">
        <f t="shared" si="57"/>
        <v>739175.36</v>
      </c>
      <c r="G135" s="297">
        <v>372209.49577500008</v>
      </c>
      <c r="H135" s="297">
        <f t="shared" si="58"/>
        <v>5955351.9324000012</v>
      </c>
      <c r="I135" s="298">
        <f>H135+F135</f>
        <v>6694527.2924000015</v>
      </c>
      <c r="J135" s="178"/>
      <c r="K135" s="179">
        <v>46198.46</v>
      </c>
      <c r="L135" s="179">
        <f t="shared" si="60"/>
        <v>0</v>
      </c>
      <c r="M135" s="179">
        <v>372209.49577500008</v>
      </c>
      <c r="N135" s="179">
        <f t="shared" si="61"/>
        <v>0</v>
      </c>
      <c r="O135" s="177">
        <f>N135+L135</f>
        <v>0</v>
      </c>
      <c r="P135" s="208">
        <f t="shared" si="47"/>
        <v>16</v>
      </c>
      <c r="Q135" s="213">
        <v>46198.46</v>
      </c>
      <c r="R135" s="213">
        <f t="shared" si="63"/>
        <v>739175.36</v>
      </c>
      <c r="S135" s="213">
        <v>372209.49577500008</v>
      </c>
      <c r="T135" s="213">
        <f t="shared" si="64"/>
        <v>5955351.9324000012</v>
      </c>
      <c r="U135" s="212">
        <f>T135+R135</f>
        <v>6694527.2924000015</v>
      </c>
    </row>
    <row r="136" spans="1:21" s="76" customFormat="1" ht="17.45" customHeight="1" outlineLevel="1" x14ac:dyDescent="0.25">
      <c r="A136" s="279"/>
      <c r="B136" s="280" t="s">
        <v>132</v>
      </c>
      <c r="C136" s="281"/>
      <c r="D136" s="282"/>
      <c r="E136" s="283"/>
      <c r="F136" s="283"/>
      <c r="G136" s="283"/>
      <c r="H136" s="283"/>
      <c r="I136" s="284"/>
      <c r="J136" s="185"/>
      <c r="K136" s="186"/>
      <c r="L136" s="186"/>
      <c r="M136" s="186"/>
      <c r="N136" s="186"/>
      <c r="O136" s="187"/>
      <c r="P136" s="208">
        <f t="shared" si="47"/>
        <v>0</v>
      </c>
      <c r="Q136" s="217"/>
      <c r="R136" s="217"/>
      <c r="S136" s="217"/>
      <c r="T136" s="217"/>
      <c r="U136" s="218"/>
    </row>
    <row r="137" spans="1:21" s="76" customFormat="1" ht="17.45" customHeight="1" outlineLevel="1" x14ac:dyDescent="0.25">
      <c r="A137" s="285"/>
      <c r="B137" s="286" t="s">
        <v>133</v>
      </c>
      <c r="C137" s="287" t="s">
        <v>17</v>
      </c>
      <c r="D137" s="288">
        <v>4</v>
      </c>
      <c r="E137" s="289">
        <v>46198.46</v>
      </c>
      <c r="F137" s="289">
        <f t="shared" ref="F137:F141" si="66">E137*D137</f>
        <v>184793.84</v>
      </c>
      <c r="G137" s="289">
        <v>191555</v>
      </c>
      <c r="H137" s="289">
        <f t="shared" ref="H137:H141" si="67">G137*D137</f>
        <v>766220</v>
      </c>
      <c r="I137" s="289">
        <f t="shared" ref="I137:I141" si="68">H137+F137</f>
        <v>951013.84</v>
      </c>
      <c r="J137" s="188"/>
      <c r="K137" s="169">
        <v>46198.46</v>
      </c>
      <c r="L137" s="169">
        <f t="shared" ref="L137:L141" si="69">K137*J137</f>
        <v>0</v>
      </c>
      <c r="M137" s="169">
        <v>191555</v>
      </c>
      <c r="N137" s="169">
        <f t="shared" ref="N137:N141" si="70">M137*J137</f>
        <v>0</v>
      </c>
      <c r="O137" s="169">
        <f t="shared" ref="O137:O141" si="71">N137+L137</f>
        <v>0</v>
      </c>
      <c r="P137" s="208">
        <f t="shared" si="47"/>
        <v>4</v>
      </c>
      <c r="Q137" s="205">
        <v>46198.46</v>
      </c>
      <c r="R137" s="205">
        <f t="shared" ref="R137:R141" si="72">Q137*P137</f>
        <v>184793.84</v>
      </c>
      <c r="S137" s="205">
        <v>191555</v>
      </c>
      <c r="T137" s="205">
        <f t="shared" ref="T137:T141" si="73">S137*P137</f>
        <v>766220</v>
      </c>
      <c r="U137" s="205">
        <f t="shared" ref="U137:U141" si="74">T137+R137</f>
        <v>951013.84</v>
      </c>
    </row>
    <row r="138" spans="1:21" s="76" customFormat="1" ht="17.45" customHeight="1" outlineLevel="1" x14ac:dyDescent="0.25">
      <c r="A138" s="285"/>
      <c r="B138" s="286" t="s">
        <v>134</v>
      </c>
      <c r="C138" s="287" t="s">
        <v>17</v>
      </c>
      <c r="D138" s="288">
        <v>12</v>
      </c>
      <c r="E138" s="289">
        <v>46198.46</v>
      </c>
      <c r="F138" s="289">
        <f t="shared" si="66"/>
        <v>554381.52</v>
      </c>
      <c r="G138" s="289">
        <v>229879</v>
      </c>
      <c r="H138" s="289">
        <f t="shared" si="67"/>
        <v>2758548</v>
      </c>
      <c r="I138" s="289">
        <f t="shared" si="68"/>
        <v>3312929.52</v>
      </c>
      <c r="J138" s="188"/>
      <c r="K138" s="169">
        <v>46198.46</v>
      </c>
      <c r="L138" s="169">
        <f t="shared" si="69"/>
        <v>0</v>
      </c>
      <c r="M138" s="169">
        <v>229879</v>
      </c>
      <c r="N138" s="169">
        <f t="shared" si="70"/>
        <v>0</v>
      </c>
      <c r="O138" s="169">
        <f t="shared" si="71"/>
        <v>0</v>
      </c>
      <c r="P138" s="208">
        <f t="shared" ref="P138:P201" si="75">D138-J138</f>
        <v>12</v>
      </c>
      <c r="Q138" s="205">
        <v>46198.46</v>
      </c>
      <c r="R138" s="205">
        <f t="shared" si="72"/>
        <v>554381.52</v>
      </c>
      <c r="S138" s="205">
        <v>229879</v>
      </c>
      <c r="T138" s="205">
        <f t="shared" si="73"/>
        <v>2758548</v>
      </c>
      <c r="U138" s="205">
        <f t="shared" si="74"/>
        <v>3312929.52</v>
      </c>
    </row>
    <row r="139" spans="1:21" s="76" customFormat="1" ht="17.45" customHeight="1" x14ac:dyDescent="0.25">
      <c r="A139" s="294"/>
      <c r="B139" s="295" t="s">
        <v>135</v>
      </c>
      <c r="C139" s="294" t="s">
        <v>909</v>
      </c>
      <c r="D139" s="296">
        <v>166</v>
      </c>
      <c r="E139" s="297">
        <v>2887.5240963855426</v>
      </c>
      <c r="F139" s="297">
        <f t="shared" si="66"/>
        <v>479329.00000000006</v>
      </c>
      <c r="G139" s="297">
        <v>4676.726506024097</v>
      </c>
      <c r="H139" s="297">
        <f t="shared" si="67"/>
        <v>776336.60000000009</v>
      </c>
      <c r="I139" s="298">
        <f t="shared" si="68"/>
        <v>1255665.6000000001</v>
      </c>
      <c r="J139" s="178"/>
      <c r="K139" s="179">
        <v>2887.5240963855426</v>
      </c>
      <c r="L139" s="179">
        <f t="shared" si="69"/>
        <v>0</v>
      </c>
      <c r="M139" s="179">
        <v>4676.726506024097</v>
      </c>
      <c r="N139" s="179">
        <f t="shared" si="70"/>
        <v>0</v>
      </c>
      <c r="O139" s="177">
        <f t="shared" si="71"/>
        <v>0</v>
      </c>
      <c r="P139" s="208">
        <f t="shared" si="75"/>
        <v>166</v>
      </c>
      <c r="Q139" s="213">
        <v>2887.5240963855426</v>
      </c>
      <c r="R139" s="213">
        <f t="shared" si="72"/>
        <v>479329.00000000006</v>
      </c>
      <c r="S139" s="213">
        <v>4676.726506024097</v>
      </c>
      <c r="T139" s="213">
        <f t="shared" si="73"/>
        <v>776336.60000000009</v>
      </c>
      <c r="U139" s="212">
        <f t="shared" si="74"/>
        <v>1255665.6000000001</v>
      </c>
    </row>
    <row r="140" spans="1:21" s="76" customFormat="1" ht="17.45" customHeight="1" x14ac:dyDescent="0.25">
      <c r="A140" s="294"/>
      <c r="B140" s="295" t="s">
        <v>136</v>
      </c>
      <c r="C140" s="294" t="s">
        <v>124</v>
      </c>
      <c r="D140" s="296">
        <v>1</v>
      </c>
      <c r="E140" s="297">
        <v>1432280.25</v>
      </c>
      <c r="F140" s="297">
        <f t="shared" si="66"/>
        <v>1432280.25</v>
      </c>
      <c r="G140" s="297">
        <v>1392400.5</v>
      </c>
      <c r="H140" s="297">
        <f t="shared" si="67"/>
        <v>1392400.5</v>
      </c>
      <c r="I140" s="298">
        <f t="shared" si="68"/>
        <v>2824680.75</v>
      </c>
      <c r="J140" s="178"/>
      <c r="K140" s="179">
        <v>1432280.25</v>
      </c>
      <c r="L140" s="179">
        <f t="shared" si="69"/>
        <v>0</v>
      </c>
      <c r="M140" s="179">
        <v>1392400.5</v>
      </c>
      <c r="N140" s="179">
        <f t="shared" si="70"/>
        <v>0</v>
      </c>
      <c r="O140" s="177">
        <f t="shared" si="71"/>
        <v>0</v>
      </c>
      <c r="P140" s="208">
        <f t="shared" si="75"/>
        <v>1</v>
      </c>
      <c r="Q140" s="213">
        <v>1432280.25</v>
      </c>
      <c r="R140" s="213">
        <f t="shared" si="72"/>
        <v>1432280.25</v>
      </c>
      <c r="S140" s="213">
        <v>1392400.5</v>
      </c>
      <c r="T140" s="213">
        <f t="shared" si="73"/>
        <v>1392400.5</v>
      </c>
      <c r="U140" s="212">
        <f t="shared" si="74"/>
        <v>2824680.75</v>
      </c>
    </row>
    <row r="141" spans="1:21" s="76" customFormat="1" ht="17.45" customHeight="1" x14ac:dyDescent="0.25">
      <c r="A141" s="294"/>
      <c r="B141" s="295" t="s">
        <v>137</v>
      </c>
      <c r="C141" s="294" t="s">
        <v>124</v>
      </c>
      <c r="D141" s="296">
        <v>1</v>
      </c>
      <c r="E141" s="297">
        <v>1228500</v>
      </c>
      <c r="F141" s="297">
        <f t="shared" si="66"/>
        <v>1228500</v>
      </c>
      <c r="G141" s="297">
        <v>0</v>
      </c>
      <c r="H141" s="297">
        <f t="shared" si="67"/>
        <v>0</v>
      </c>
      <c r="I141" s="298">
        <f t="shared" si="68"/>
        <v>1228500</v>
      </c>
      <c r="J141" s="178"/>
      <c r="K141" s="179">
        <v>1228500</v>
      </c>
      <c r="L141" s="179">
        <f t="shared" si="69"/>
        <v>0</v>
      </c>
      <c r="M141" s="179">
        <v>0</v>
      </c>
      <c r="N141" s="179">
        <f t="shared" si="70"/>
        <v>0</v>
      </c>
      <c r="O141" s="177">
        <f t="shared" si="71"/>
        <v>0</v>
      </c>
      <c r="P141" s="208">
        <f t="shared" si="75"/>
        <v>1</v>
      </c>
      <c r="Q141" s="213">
        <v>1228500</v>
      </c>
      <c r="R141" s="213">
        <f t="shared" si="72"/>
        <v>1228500</v>
      </c>
      <c r="S141" s="213">
        <v>0</v>
      </c>
      <c r="T141" s="213">
        <f t="shared" si="73"/>
        <v>0</v>
      </c>
      <c r="U141" s="212">
        <f t="shared" si="74"/>
        <v>1228500</v>
      </c>
    </row>
    <row r="142" spans="1:21" s="76" customFormat="1" ht="17.45" customHeight="1" x14ac:dyDescent="0.25">
      <c r="A142" s="90" t="s">
        <v>138</v>
      </c>
      <c r="B142" s="113" t="s">
        <v>139</v>
      </c>
      <c r="C142" s="92"/>
      <c r="D142" s="92"/>
      <c r="E142" s="93"/>
      <c r="F142" s="93">
        <f>SUM(F143:F163)</f>
        <v>4413698.76</v>
      </c>
      <c r="G142" s="93"/>
      <c r="H142" s="93">
        <f>SUM(H143:H163)</f>
        <v>5088361.2729999991</v>
      </c>
      <c r="I142" s="93">
        <f>SUM(I143:I163)</f>
        <v>9502060.0330000017</v>
      </c>
      <c r="J142" s="168"/>
      <c r="K142" s="169"/>
      <c r="L142" s="169">
        <f>SUM(L143:L163)</f>
        <v>0</v>
      </c>
      <c r="M142" s="169"/>
      <c r="N142" s="169">
        <f>SUM(N143:N163)</f>
        <v>0</v>
      </c>
      <c r="O142" s="169">
        <f>SUM(O143:O163)</f>
        <v>0</v>
      </c>
      <c r="P142" s="208">
        <f t="shared" si="75"/>
        <v>0</v>
      </c>
      <c r="Q142" s="205"/>
      <c r="R142" s="205">
        <f>SUM(R143:R163)</f>
        <v>4413698.76</v>
      </c>
      <c r="S142" s="205"/>
      <c r="T142" s="205">
        <f>SUM(T143:T163)</f>
        <v>5088361.2729999991</v>
      </c>
      <c r="U142" s="205">
        <f>SUM(U143:U163)</f>
        <v>9502060.0330000017</v>
      </c>
    </row>
    <row r="143" spans="1:21" s="76" customFormat="1" ht="25.5" x14ac:dyDescent="0.25">
      <c r="A143" s="110"/>
      <c r="B143" s="95" t="s">
        <v>920</v>
      </c>
      <c r="C143" s="110" t="s">
        <v>17</v>
      </c>
      <c r="D143" s="111">
        <v>58</v>
      </c>
      <c r="E143" s="112">
        <v>7205</v>
      </c>
      <c r="F143" s="112">
        <f t="shared" ref="F143:F156" si="76">E143*D143</f>
        <v>417890</v>
      </c>
      <c r="G143" s="112">
        <v>17301.587931034483</v>
      </c>
      <c r="H143" s="112">
        <f t="shared" ref="H143:H156" si="77">G143*D143</f>
        <v>1003492.1</v>
      </c>
      <c r="I143" s="109">
        <f>F143+H143</f>
        <v>1421382.1</v>
      </c>
      <c r="J143" s="178"/>
      <c r="K143" s="179">
        <v>7205</v>
      </c>
      <c r="L143" s="179">
        <f t="shared" ref="L143:L145" si="78">K143*J143</f>
        <v>0</v>
      </c>
      <c r="M143" s="179">
        <v>17301.587931034483</v>
      </c>
      <c r="N143" s="179">
        <f t="shared" ref="N143:N145" si="79">M143*J143</f>
        <v>0</v>
      </c>
      <c r="O143" s="177">
        <f>L143+N143</f>
        <v>0</v>
      </c>
      <c r="P143" s="208">
        <f t="shared" si="75"/>
        <v>58</v>
      </c>
      <c r="Q143" s="213">
        <v>7205</v>
      </c>
      <c r="R143" s="213">
        <f t="shared" ref="R143:R145" si="80">Q143*P143</f>
        <v>417890</v>
      </c>
      <c r="S143" s="213">
        <v>17301.587931034483</v>
      </c>
      <c r="T143" s="213">
        <f t="shared" ref="T143:T145" si="81">S143*P143</f>
        <v>1003492.1</v>
      </c>
      <c r="U143" s="212">
        <f>R143+T143</f>
        <v>1421382.1</v>
      </c>
    </row>
    <row r="144" spans="1:21" s="76" customFormat="1" ht="17.45" customHeight="1" x14ac:dyDescent="0.25">
      <c r="A144" s="110"/>
      <c r="B144" s="95" t="s">
        <v>140</v>
      </c>
      <c r="C144" s="110" t="s">
        <v>909</v>
      </c>
      <c r="D144" s="111">
        <v>933</v>
      </c>
      <c r="E144" s="112">
        <v>1451.6653376205788</v>
      </c>
      <c r="F144" s="112">
        <f t="shared" si="76"/>
        <v>1354403.76</v>
      </c>
      <c r="G144" s="112">
        <v>811.65284030010719</v>
      </c>
      <c r="H144" s="112">
        <f t="shared" si="77"/>
        <v>757272.1</v>
      </c>
      <c r="I144" s="109">
        <f>F144+H144</f>
        <v>2111675.86</v>
      </c>
      <c r="J144" s="178"/>
      <c r="K144" s="179">
        <v>1451.6653376205788</v>
      </c>
      <c r="L144" s="179">
        <f t="shared" si="78"/>
        <v>0</v>
      </c>
      <c r="M144" s="179">
        <v>811.65284030010719</v>
      </c>
      <c r="N144" s="179">
        <f t="shared" si="79"/>
        <v>0</v>
      </c>
      <c r="O144" s="177">
        <f>L144+N144</f>
        <v>0</v>
      </c>
      <c r="P144" s="208">
        <f t="shared" si="75"/>
        <v>933</v>
      </c>
      <c r="Q144" s="213">
        <v>1451.6653376205788</v>
      </c>
      <c r="R144" s="213">
        <f t="shared" si="80"/>
        <v>1354403.76</v>
      </c>
      <c r="S144" s="213">
        <v>811.65284030010719</v>
      </c>
      <c r="T144" s="213">
        <f t="shared" si="81"/>
        <v>757272.1</v>
      </c>
      <c r="U144" s="212">
        <f>R144+T144</f>
        <v>2111675.86</v>
      </c>
    </row>
    <row r="145" spans="1:21" s="76" customFormat="1" ht="17.25" customHeight="1" x14ac:dyDescent="0.25">
      <c r="A145" s="110"/>
      <c r="B145" s="95" t="s">
        <v>141</v>
      </c>
      <c r="C145" s="110" t="s">
        <v>17</v>
      </c>
      <c r="D145" s="111">
        <v>1</v>
      </c>
      <c r="E145" s="112">
        <v>39090</v>
      </c>
      <c r="F145" s="112">
        <f t="shared" si="76"/>
        <v>39090</v>
      </c>
      <c r="G145" s="112">
        <v>204170</v>
      </c>
      <c r="H145" s="112">
        <f t="shared" si="77"/>
        <v>204170</v>
      </c>
      <c r="I145" s="109">
        <f>F145+H145</f>
        <v>243260</v>
      </c>
      <c r="J145" s="178"/>
      <c r="K145" s="179">
        <v>39090</v>
      </c>
      <c r="L145" s="179">
        <f t="shared" si="78"/>
        <v>0</v>
      </c>
      <c r="M145" s="179">
        <v>204170</v>
      </c>
      <c r="N145" s="179">
        <f t="shared" si="79"/>
        <v>0</v>
      </c>
      <c r="O145" s="177">
        <f>L145+N145</f>
        <v>0</v>
      </c>
      <c r="P145" s="208">
        <f t="shared" si="75"/>
        <v>1</v>
      </c>
      <c r="Q145" s="213">
        <v>39090</v>
      </c>
      <c r="R145" s="213">
        <f t="shared" si="80"/>
        <v>39090</v>
      </c>
      <c r="S145" s="213">
        <v>204170</v>
      </c>
      <c r="T145" s="213">
        <f t="shared" si="81"/>
        <v>204170</v>
      </c>
      <c r="U145" s="212">
        <f>R145+T145</f>
        <v>243260</v>
      </c>
    </row>
    <row r="146" spans="1:21" s="76" customFormat="1" ht="17.45" customHeight="1" x14ac:dyDescent="0.25">
      <c r="A146" s="93"/>
      <c r="B146" s="131" t="s">
        <v>142</v>
      </c>
      <c r="C146" s="93"/>
      <c r="D146" s="92"/>
      <c r="E146" s="93"/>
      <c r="F146" s="93"/>
      <c r="G146" s="93"/>
      <c r="H146" s="93"/>
      <c r="I146" s="93"/>
      <c r="J146" s="168"/>
      <c r="K146" s="169"/>
      <c r="L146" s="169"/>
      <c r="M146" s="169"/>
      <c r="N146" s="169"/>
      <c r="O146" s="169"/>
      <c r="P146" s="208">
        <f t="shared" si="75"/>
        <v>0</v>
      </c>
      <c r="Q146" s="205"/>
      <c r="R146" s="205"/>
      <c r="S146" s="205"/>
      <c r="T146" s="205"/>
      <c r="U146" s="205"/>
    </row>
    <row r="147" spans="1:21" s="76" customFormat="1" ht="17.45" customHeight="1" x14ac:dyDescent="0.25">
      <c r="A147" s="110"/>
      <c r="B147" s="95" t="s">
        <v>143</v>
      </c>
      <c r="C147" s="110" t="s">
        <v>909</v>
      </c>
      <c r="D147" s="111">
        <v>390</v>
      </c>
      <c r="E147" s="112">
        <v>1239.4615384615386</v>
      </c>
      <c r="F147" s="112">
        <f t="shared" si="76"/>
        <v>483390.00000000006</v>
      </c>
      <c r="G147" s="112">
        <v>505.48</v>
      </c>
      <c r="H147" s="112">
        <f t="shared" si="77"/>
        <v>197137.2</v>
      </c>
      <c r="I147" s="109">
        <f t="shared" ref="I147:I156" si="82">F147+H147</f>
        <v>680527.20000000007</v>
      </c>
      <c r="J147" s="178"/>
      <c r="K147" s="179">
        <v>1239.4615384615386</v>
      </c>
      <c r="L147" s="179">
        <f t="shared" ref="L147" si="83">K147*J147</f>
        <v>0</v>
      </c>
      <c r="M147" s="179">
        <v>505.48</v>
      </c>
      <c r="N147" s="179">
        <f t="shared" ref="N147" si="84">M147*J147</f>
        <v>0</v>
      </c>
      <c r="O147" s="177">
        <f t="shared" ref="O147" si="85">L147+N147</f>
        <v>0</v>
      </c>
      <c r="P147" s="208">
        <f t="shared" si="75"/>
        <v>390</v>
      </c>
      <c r="Q147" s="213">
        <v>1239.4615384615386</v>
      </c>
      <c r="R147" s="213">
        <f t="shared" ref="R147" si="86">Q147*P147</f>
        <v>483390.00000000006</v>
      </c>
      <c r="S147" s="213">
        <v>505.48</v>
      </c>
      <c r="T147" s="213">
        <f t="shared" ref="T147" si="87">S147*P147</f>
        <v>197137.2</v>
      </c>
      <c r="U147" s="212">
        <f t="shared" ref="U147" si="88">R147+T147</f>
        <v>680527.20000000007</v>
      </c>
    </row>
    <row r="148" spans="1:21" s="76" customFormat="1" ht="17.45" customHeight="1" x14ac:dyDescent="0.25">
      <c r="A148" s="93"/>
      <c r="B148" s="131" t="s">
        <v>144</v>
      </c>
      <c r="C148" s="93"/>
      <c r="D148" s="92"/>
      <c r="E148" s="93"/>
      <c r="F148" s="93"/>
      <c r="G148" s="93"/>
      <c r="H148" s="93"/>
      <c r="I148" s="93"/>
      <c r="J148" s="168"/>
      <c r="K148" s="169"/>
      <c r="L148" s="169"/>
      <c r="M148" s="169"/>
      <c r="N148" s="169"/>
      <c r="O148" s="169"/>
      <c r="P148" s="208">
        <f t="shared" si="75"/>
        <v>0</v>
      </c>
      <c r="Q148" s="205"/>
      <c r="R148" s="205"/>
      <c r="S148" s="205"/>
      <c r="T148" s="205"/>
      <c r="U148" s="205"/>
    </row>
    <row r="149" spans="1:21" s="76" customFormat="1" ht="17.45" customHeight="1" x14ac:dyDescent="0.25">
      <c r="A149" s="110"/>
      <c r="B149" s="95" t="s">
        <v>123</v>
      </c>
      <c r="C149" s="110" t="s">
        <v>124</v>
      </c>
      <c r="D149" s="111">
        <v>1</v>
      </c>
      <c r="E149" s="112">
        <v>88935.900000000009</v>
      </c>
      <c r="F149" s="112">
        <f t="shared" si="76"/>
        <v>88935.900000000009</v>
      </c>
      <c r="G149" s="112">
        <v>212371.0056</v>
      </c>
      <c r="H149" s="112">
        <f t="shared" si="77"/>
        <v>212371.0056</v>
      </c>
      <c r="I149" s="109">
        <f t="shared" si="82"/>
        <v>301306.9056</v>
      </c>
      <c r="J149" s="178"/>
      <c r="K149" s="179">
        <v>88935.900000000009</v>
      </c>
      <c r="L149" s="179">
        <f t="shared" ref="L149:L156" si="89">K149*J149</f>
        <v>0</v>
      </c>
      <c r="M149" s="179">
        <v>212371.0056</v>
      </c>
      <c r="N149" s="179">
        <f t="shared" ref="N149:N156" si="90">M149*J149</f>
        <v>0</v>
      </c>
      <c r="O149" s="177">
        <f t="shared" ref="O149:O156" si="91">L149+N149</f>
        <v>0</v>
      </c>
      <c r="P149" s="208">
        <f t="shared" si="75"/>
        <v>1</v>
      </c>
      <c r="Q149" s="213">
        <v>88935.900000000009</v>
      </c>
      <c r="R149" s="213">
        <f t="shared" ref="R149:R156" si="92">Q149*P149</f>
        <v>88935.900000000009</v>
      </c>
      <c r="S149" s="213">
        <v>212371.0056</v>
      </c>
      <c r="T149" s="213">
        <f t="shared" ref="T149:T156" si="93">S149*P149</f>
        <v>212371.0056</v>
      </c>
      <c r="U149" s="212">
        <f t="shared" ref="U149:U156" si="94">R149+T149</f>
        <v>301306.9056</v>
      </c>
    </row>
    <row r="150" spans="1:21" s="76" customFormat="1" ht="17.45" customHeight="1" x14ac:dyDescent="0.25">
      <c r="A150" s="110"/>
      <c r="B150" s="95" t="s">
        <v>145</v>
      </c>
      <c r="C150" s="110" t="s">
        <v>124</v>
      </c>
      <c r="D150" s="111">
        <v>1</v>
      </c>
      <c r="E150" s="112">
        <v>27333.15</v>
      </c>
      <c r="F150" s="112">
        <f t="shared" si="76"/>
        <v>27333.15</v>
      </c>
      <c r="G150" s="112">
        <v>92996.28</v>
      </c>
      <c r="H150" s="112">
        <f t="shared" si="77"/>
        <v>92996.28</v>
      </c>
      <c r="I150" s="109">
        <f t="shared" si="82"/>
        <v>120329.43</v>
      </c>
      <c r="J150" s="178"/>
      <c r="K150" s="179">
        <v>27333.15</v>
      </c>
      <c r="L150" s="179">
        <f t="shared" si="89"/>
        <v>0</v>
      </c>
      <c r="M150" s="179">
        <v>92996.28</v>
      </c>
      <c r="N150" s="179">
        <f t="shared" si="90"/>
        <v>0</v>
      </c>
      <c r="O150" s="177">
        <f t="shared" si="91"/>
        <v>0</v>
      </c>
      <c r="P150" s="208">
        <f t="shared" si="75"/>
        <v>1</v>
      </c>
      <c r="Q150" s="213">
        <v>27333.15</v>
      </c>
      <c r="R150" s="213">
        <f t="shared" si="92"/>
        <v>27333.15</v>
      </c>
      <c r="S150" s="213">
        <v>92996.28</v>
      </c>
      <c r="T150" s="213">
        <f t="shared" si="93"/>
        <v>92996.28</v>
      </c>
      <c r="U150" s="212">
        <f t="shared" si="94"/>
        <v>120329.43</v>
      </c>
    </row>
    <row r="151" spans="1:21" s="76" customFormat="1" ht="17.45" customHeight="1" x14ac:dyDescent="0.25">
      <c r="A151" s="110"/>
      <c r="B151" s="95" t="s">
        <v>146</v>
      </c>
      <c r="C151" s="110" t="s">
        <v>124</v>
      </c>
      <c r="D151" s="111">
        <v>5</v>
      </c>
      <c r="E151" s="112">
        <v>8541.7240000000002</v>
      </c>
      <c r="F151" s="112">
        <f t="shared" si="76"/>
        <v>42708.62</v>
      </c>
      <c r="G151" s="112">
        <v>15825.326399999998</v>
      </c>
      <c r="H151" s="112">
        <f t="shared" si="77"/>
        <v>79126.631999999983</v>
      </c>
      <c r="I151" s="109">
        <f t="shared" si="82"/>
        <v>121835.25199999998</v>
      </c>
      <c r="J151" s="178"/>
      <c r="K151" s="179">
        <v>8541.7240000000002</v>
      </c>
      <c r="L151" s="179">
        <f t="shared" si="89"/>
        <v>0</v>
      </c>
      <c r="M151" s="179">
        <v>15825.326399999998</v>
      </c>
      <c r="N151" s="179">
        <f t="shared" si="90"/>
        <v>0</v>
      </c>
      <c r="O151" s="177">
        <f t="shared" si="91"/>
        <v>0</v>
      </c>
      <c r="P151" s="208">
        <f t="shared" si="75"/>
        <v>5</v>
      </c>
      <c r="Q151" s="213">
        <v>8541.7240000000002</v>
      </c>
      <c r="R151" s="213">
        <f t="shared" si="92"/>
        <v>42708.62</v>
      </c>
      <c r="S151" s="213">
        <v>15825.326399999998</v>
      </c>
      <c r="T151" s="213">
        <f t="shared" si="93"/>
        <v>79126.631999999983</v>
      </c>
      <c r="U151" s="212">
        <f t="shared" si="94"/>
        <v>121835.25199999998</v>
      </c>
    </row>
    <row r="152" spans="1:21" s="76" customFormat="1" ht="25.5" x14ac:dyDescent="0.25">
      <c r="A152" s="110"/>
      <c r="B152" s="95" t="s">
        <v>147</v>
      </c>
      <c r="C152" s="110" t="s">
        <v>17</v>
      </c>
      <c r="D152" s="111">
        <v>75</v>
      </c>
      <c r="E152" s="112">
        <v>896.04000000000008</v>
      </c>
      <c r="F152" s="112">
        <f t="shared" si="76"/>
        <v>67203</v>
      </c>
      <c r="G152" s="112">
        <v>784.68000000000006</v>
      </c>
      <c r="H152" s="112">
        <f t="shared" si="77"/>
        <v>58851.000000000007</v>
      </c>
      <c r="I152" s="109">
        <f t="shared" si="82"/>
        <v>126054</v>
      </c>
      <c r="J152" s="178"/>
      <c r="K152" s="179">
        <v>896.04000000000008</v>
      </c>
      <c r="L152" s="179">
        <f t="shared" si="89"/>
        <v>0</v>
      </c>
      <c r="M152" s="179">
        <v>784.68000000000006</v>
      </c>
      <c r="N152" s="179">
        <f t="shared" si="90"/>
        <v>0</v>
      </c>
      <c r="O152" s="177">
        <f t="shared" si="91"/>
        <v>0</v>
      </c>
      <c r="P152" s="208">
        <f t="shared" si="75"/>
        <v>75</v>
      </c>
      <c r="Q152" s="213">
        <v>896.04000000000008</v>
      </c>
      <c r="R152" s="213">
        <f t="shared" si="92"/>
        <v>67203</v>
      </c>
      <c r="S152" s="213">
        <v>784.68000000000006</v>
      </c>
      <c r="T152" s="213">
        <f t="shared" si="93"/>
        <v>58851.000000000007</v>
      </c>
      <c r="U152" s="212">
        <f t="shared" si="94"/>
        <v>126054</v>
      </c>
    </row>
    <row r="153" spans="1:21" s="76" customFormat="1" ht="17.45" customHeight="1" x14ac:dyDescent="0.25">
      <c r="A153" s="110"/>
      <c r="B153" s="95" t="s">
        <v>127</v>
      </c>
      <c r="C153" s="110" t="s">
        <v>875</v>
      </c>
      <c r="D153" s="111">
        <v>289.2</v>
      </c>
      <c r="E153" s="112">
        <v>1375.5</v>
      </c>
      <c r="F153" s="112">
        <f t="shared" si="76"/>
        <v>397794.6</v>
      </c>
      <c r="G153" s="112">
        <v>1858.420124481328</v>
      </c>
      <c r="H153" s="112">
        <f t="shared" si="77"/>
        <v>537455.10000000009</v>
      </c>
      <c r="I153" s="109">
        <f t="shared" si="82"/>
        <v>935249.70000000007</v>
      </c>
      <c r="J153" s="178"/>
      <c r="K153" s="179">
        <v>1375.5</v>
      </c>
      <c r="L153" s="179">
        <f t="shared" si="89"/>
        <v>0</v>
      </c>
      <c r="M153" s="179">
        <v>1858.420124481328</v>
      </c>
      <c r="N153" s="179">
        <f t="shared" si="90"/>
        <v>0</v>
      </c>
      <c r="O153" s="177">
        <f t="shared" si="91"/>
        <v>0</v>
      </c>
      <c r="P153" s="208">
        <f t="shared" si="75"/>
        <v>289.2</v>
      </c>
      <c r="Q153" s="213">
        <v>1375.5</v>
      </c>
      <c r="R153" s="213">
        <f t="shared" si="92"/>
        <v>397794.6</v>
      </c>
      <c r="S153" s="213">
        <v>1858.420124481328</v>
      </c>
      <c r="T153" s="213">
        <f t="shared" si="93"/>
        <v>537455.10000000009</v>
      </c>
      <c r="U153" s="212">
        <f t="shared" si="94"/>
        <v>935249.70000000007</v>
      </c>
    </row>
    <row r="154" spans="1:21" s="76" customFormat="1" ht="17.45" customHeight="1" x14ac:dyDescent="0.25">
      <c r="A154" s="110"/>
      <c r="B154" s="95" t="s">
        <v>148</v>
      </c>
      <c r="C154" s="110" t="s">
        <v>124</v>
      </c>
      <c r="D154" s="111">
        <v>2</v>
      </c>
      <c r="E154" s="112">
        <v>100586.38500000001</v>
      </c>
      <c r="F154" s="112">
        <f t="shared" si="76"/>
        <v>201172.77000000002</v>
      </c>
      <c r="G154" s="112">
        <v>266448.06760000001</v>
      </c>
      <c r="H154" s="112">
        <f t="shared" si="77"/>
        <v>532896.13520000002</v>
      </c>
      <c r="I154" s="109">
        <f t="shared" si="82"/>
        <v>734068.90520000004</v>
      </c>
      <c r="J154" s="178"/>
      <c r="K154" s="179">
        <v>100586.38500000001</v>
      </c>
      <c r="L154" s="179">
        <f t="shared" si="89"/>
        <v>0</v>
      </c>
      <c r="M154" s="179">
        <v>266448.06760000001</v>
      </c>
      <c r="N154" s="179">
        <f t="shared" si="90"/>
        <v>0</v>
      </c>
      <c r="O154" s="177">
        <f t="shared" si="91"/>
        <v>0</v>
      </c>
      <c r="P154" s="208">
        <f t="shared" si="75"/>
        <v>2</v>
      </c>
      <c r="Q154" s="213">
        <v>100586.38500000001</v>
      </c>
      <c r="R154" s="213">
        <f t="shared" si="92"/>
        <v>201172.77000000002</v>
      </c>
      <c r="S154" s="213">
        <v>266448.06760000001</v>
      </c>
      <c r="T154" s="213">
        <f t="shared" si="93"/>
        <v>532896.13520000002</v>
      </c>
      <c r="U154" s="212">
        <f t="shared" si="94"/>
        <v>734068.90520000004</v>
      </c>
    </row>
    <row r="155" spans="1:21" s="76" customFormat="1" ht="17.45" customHeight="1" x14ac:dyDescent="0.25">
      <c r="A155" s="110"/>
      <c r="B155" s="95" t="s">
        <v>149</v>
      </c>
      <c r="C155" s="110" t="s">
        <v>17</v>
      </c>
      <c r="D155" s="111">
        <v>6</v>
      </c>
      <c r="E155" s="112">
        <v>8489.2366666666658</v>
      </c>
      <c r="F155" s="112">
        <f t="shared" si="76"/>
        <v>50935.42</v>
      </c>
      <c r="G155" s="112">
        <v>18251.225200000001</v>
      </c>
      <c r="H155" s="112">
        <f t="shared" si="77"/>
        <v>109507.3512</v>
      </c>
      <c r="I155" s="109">
        <f t="shared" si="82"/>
        <v>160442.77120000002</v>
      </c>
      <c r="J155" s="178"/>
      <c r="K155" s="179">
        <v>8489.2366666666658</v>
      </c>
      <c r="L155" s="179">
        <f t="shared" si="89"/>
        <v>0</v>
      </c>
      <c r="M155" s="179">
        <v>18251.225200000001</v>
      </c>
      <c r="N155" s="179">
        <f t="shared" si="90"/>
        <v>0</v>
      </c>
      <c r="O155" s="177">
        <f t="shared" si="91"/>
        <v>0</v>
      </c>
      <c r="P155" s="208">
        <f t="shared" si="75"/>
        <v>6</v>
      </c>
      <c r="Q155" s="213">
        <v>8489.2366666666658</v>
      </c>
      <c r="R155" s="213">
        <f t="shared" si="92"/>
        <v>50935.42</v>
      </c>
      <c r="S155" s="213">
        <v>18251.225200000001</v>
      </c>
      <c r="T155" s="213">
        <f t="shared" si="93"/>
        <v>109507.3512</v>
      </c>
      <c r="U155" s="212">
        <f t="shared" si="94"/>
        <v>160442.77120000002</v>
      </c>
    </row>
    <row r="156" spans="1:21" s="76" customFormat="1" ht="17.45" customHeight="1" x14ac:dyDescent="0.25">
      <c r="A156" s="110"/>
      <c r="B156" s="95" t="s">
        <v>150</v>
      </c>
      <c r="C156" s="110" t="s">
        <v>875</v>
      </c>
      <c r="D156" s="111">
        <v>152</v>
      </c>
      <c r="E156" s="112">
        <v>2456.7671052631581</v>
      </c>
      <c r="F156" s="112">
        <f t="shared" si="76"/>
        <v>373428.60000000003</v>
      </c>
      <c r="G156" s="112">
        <v>4354.8717105263158</v>
      </c>
      <c r="H156" s="112">
        <f t="shared" si="77"/>
        <v>661940.5</v>
      </c>
      <c r="I156" s="109">
        <f t="shared" si="82"/>
        <v>1035369.1000000001</v>
      </c>
      <c r="J156" s="178"/>
      <c r="K156" s="179">
        <v>2456.7671052631581</v>
      </c>
      <c r="L156" s="179">
        <f t="shared" si="89"/>
        <v>0</v>
      </c>
      <c r="M156" s="179">
        <v>4354.8717105263158</v>
      </c>
      <c r="N156" s="179">
        <f t="shared" si="90"/>
        <v>0</v>
      </c>
      <c r="O156" s="177">
        <f t="shared" si="91"/>
        <v>0</v>
      </c>
      <c r="P156" s="208">
        <f t="shared" si="75"/>
        <v>152</v>
      </c>
      <c r="Q156" s="213">
        <v>2456.7671052631581</v>
      </c>
      <c r="R156" s="213">
        <f t="shared" si="92"/>
        <v>373428.60000000003</v>
      </c>
      <c r="S156" s="213">
        <v>4354.8717105263158</v>
      </c>
      <c r="T156" s="213">
        <f t="shared" si="93"/>
        <v>661940.5</v>
      </c>
      <c r="U156" s="212">
        <f t="shared" si="94"/>
        <v>1035369.1000000001</v>
      </c>
    </row>
    <row r="157" spans="1:21" s="76" customFormat="1" ht="17.45" customHeight="1" x14ac:dyDescent="0.25">
      <c r="A157" s="93"/>
      <c r="B157" s="131" t="s">
        <v>151</v>
      </c>
      <c r="C157" s="93"/>
      <c r="D157" s="92"/>
      <c r="E157" s="93"/>
      <c r="F157" s="93"/>
      <c r="G157" s="93"/>
      <c r="H157" s="93"/>
      <c r="I157" s="93"/>
      <c r="J157" s="168"/>
      <c r="K157" s="169"/>
      <c r="L157" s="169"/>
      <c r="M157" s="169"/>
      <c r="N157" s="169"/>
      <c r="O157" s="169"/>
      <c r="P157" s="208">
        <f t="shared" si="75"/>
        <v>0</v>
      </c>
      <c r="Q157" s="205"/>
      <c r="R157" s="205"/>
      <c r="S157" s="205"/>
      <c r="T157" s="205"/>
      <c r="U157" s="205"/>
    </row>
    <row r="158" spans="1:21" s="76" customFormat="1" ht="25.5" x14ac:dyDescent="0.25">
      <c r="A158" s="110"/>
      <c r="B158" s="95" t="s">
        <v>152</v>
      </c>
      <c r="C158" s="110" t="s">
        <v>124</v>
      </c>
      <c r="D158" s="111">
        <v>1</v>
      </c>
      <c r="E158" s="112">
        <v>61132.46</v>
      </c>
      <c r="F158" s="112">
        <f t="shared" ref="F158:F163" si="95">E158*D158</f>
        <v>61132.46</v>
      </c>
      <c r="G158" s="112">
        <v>389269.56900000002</v>
      </c>
      <c r="H158" s="112">
        <f t="shared" ref="H158:H162" si="96">G158*D158</f>
        <v>389269.56900000002</v>
      </c>
      <c r="I158" s="109">
        <f t="shared" ref="I158:I163" si="97">F158+H158</f>
        <v>450402.02900000004</v>
      </c>
      <c r="J158" s="178"/>
      <c r="K158" s="179">
        <v>61132.46</v>
      </c>
      <c r="L158" s="179">
        <f t="shared" ref="L158:L163" si="98">K158*J158</f>
        <v>0</v>
      </c>
      <c r="M158" s="179">
        <v>389269.56900000002</v>
      </c>
      <c r="N158" s="179">
        <f t="shared" ref="N158:N162" si="99">M158*J158</f>
        <v>0</v>
      </c>
      <c r="O158" s="177">
        <f t="shared" ref="O158:O163" si="100">L158+N158</f>
        <v>0</v>
      </c>
      <c r="P158" s="208">
        <f t="shared" si="75"/>
        <v>1</v>
      </c>
      <c r="Q158" s="213">
        <v>61132.46</v>
      </c>
      <c r="R158" s="213">
        <f t="shared" ref="R158:R163" si="101">Q158*P158</f>
        <v>61132.46</v>
      </c>
      <c r="S158" s="213">
        <v>389269.56900000002</v>
      </c>
      <c r="T158" s="213">
        <f t="shared" ref="T158:T162" si="102">S158*P158</f>
        <v>389269.56900000002</v>
      </c>
      <c r="U158" s="212">
        <f t="shared" ref="U158:U163" si="103">R158+T158</f>
        <v>450402.02900000004</v>
      </c>
    </row>
    <row r="159" spans="1:21" s="76" customFormat="1" ht="25.5" x14ac:dyDescent="0.25">
      <c r="A159" s="110"/>
      <c r="B159" s="95" t="s">
        <v>153</v>
      </c>
      <c r="C159" s="110" t="s">
        <v>124</v>
      </c>
      <c r="D159" s="111">
        <v>3</v>
      </c>
      <c r="E159" s="112">
        <v>18340</v>
      </c>
      <c r="F159" s="112">
        <f t="shared" si="95"/>
        <v>55020</v>
      </c>
      <c r="G159" s="112">
        <v>52353.599999999999</v>
      </c>
      <c r="H159" s="112">
        <f t="shared" si="96"/>
        <v>157060.79999999999</v>
      </c>
      <c r="I159" s="109">
        <f t="shared" si="97"/>
        <v>212080.8</v>
      </c>
      <c r="J159" s="178"/>
      <c r="K159" s="179">
        <v>18340</v>
      </c>
      <c r="L159" s="179">
        <f t="shared" si="98"/>
        <v>0</v>
      </c>
      <c r="M159" s="179">
        <v>52353.599999999999</v>
      </c>
      <c r="N159" s="179">
        <f t="shared" si="99"/>
        <v>0</v>
      </c>
      <c r="O159" s="177">
        <f t="shared" si="100"/>
        <v>0</v>
      </c>
      <c r="P159" s="208">
        <f t="shared" si="75"/>
        <v>3</v>
      </c>
      <c r="Q159" s="213">
        <v>18340</v>
      </c>
      <c r="R159" s="213">
        <f t="shared" si="101"/>
        <v>55020</v>
      </c>
      <c r="S159" s="213">
        <v>52353.599999999999</v>
      </c>
      <c r="T159" s="213">
        <f t="shared" si="102"/>
        <v>157060.79999999999</v>
      </c>
      <c r="U159" s="212">
        <f t="shared" si="103"/>
        <v>212080.8</v>
      </c>
    </row>
    <row r="160" spans="1:21" s="76" customFormat="1" ht="17.45" customHeight="1" x14ac:dyDescent="0.25">
      <c r="A160" s="110"/>
      <c r="B160" s="95" t="s">
        <v>154</v>
      </c>
      <c r="C160" s="110" t="s">
        <v>909</v>
      </c>
      <c r="D160" s="111">
        <v>74</v>
      </c>
      <c r="E160" s="112">
        <v>557.77675675675675</v>
      </c>
      <c r="F160" s="112">
        <f t="shared" si="95"/>
        <v>41275.480000000003</v>
      </c>
      <c r="G160" s="112">
        <v>815.66216216216219</v>
      </c>
      <c r="H160" s="112">
        <f t="shared" si="96"/>
        <v>60359</v>
      </c>
      <c r="I160" s="109">
        <f t="shared" si="97"/>
        <v>101634.48000000001</v>
      </c>
      <c r="J160" s="178"/>
      <c r="K160" s="179">
        <v>557.77675675675675</v>
      </c>
      <c r="L160" s="179">
        <f t="shared" si="98"/>
        <v>0</v>
      </c>
      <c r="M160" s="179">
        <v>815.66216216216219</v>
      </c>
      <c r="N160" s="179">
        <f t="shared" si="99"/>
        <v>0</v>
      </c>
      <c r="O160" s="177">
        <f t="shared" si="100"/>
        <v>0</v>
      </c>
      <c r="P160" s="208">
        <f t="shared" si="75"/>
        <v>74</v>
      </c>
      <c r="Q160" s="213">
        <v>557.77675675675675</v>
      </c>
      <c r="R160" s="213">
        <f t="shared" si="101"/>
        <v>41275.480000000003</v>
      </c>
      <c r="S160" s="213">
        <v>815.66216216216219</v>
      </c>
      <c r="T160" s="213">
        <f t="shared" si="102"/>
        <v>60359</v>
      </c>
      <c r="U160" s="212">
        <f t="shared" si="103"/>
        <v>101634.48000000001</v>
      </c>
    </row>
    <row r="161" spans="1:21" s="76" customFormat="1" ht="17.45" customHeight="1" x14ac:dyDescent="0.25">
      <c r="A161" s="110"/>
      <c r="B161" s="95" t="s">
        <v>155</v>
      </c>
      <c r="C161" s="110" t="s">
        <v>909</v>
      </c>
      <c r="D161" s="111">
        <v>16</v>
      </c>
      <c r="E161" s="112">
        <v>655</v>
      </c>
      <c r="F161" s="112">
        <f t="shared" si="95"/>
        <v>10480</v>
      </c>
      <c r="G161" s="112">
        <v>152.1</v>
      </c>
      <c r="H161" s="112">
        <f t="shared" si="96"/>
        <v>2433.6</v>
      </c>
      <c r="I161" s="109">
        <f t="shared" si="97"/>
        <v>12913.6</v>
      </c>
      <c r="J161" s="178"/>
      <c r="K161" s="179">
        <v>655</v>
      </c>
      <c r="L161" s="179">
        <f t="shared" si="98"/>
        <v>0</v>
      </c>
      <c r="M161" s="179">
        <v>152.1</v>
      </c>
      <c r="N161" s="179">
        <f t="shared" si="99"/>
        <v>0</v>
      </c>
      <c r="O161" s="177">
        <f t="shared" si="100"/>
        <v>0</v>
      </c>
      <c r="P161" s="208">
        <f t="shared" si="75"/>
        <v>16</v>
      </c>
      <c r="Q161" s="213">
        <v>655</v>
      </c>
      <c r="R161" s="213">
        <f t="shared" si="101"/>
        <v>10480</v>
      </c>
      <c r="S161" s="213">
        <v>152.1</v>
      </c>
      <c r="T161" s="213">
        <f t="shared" si="102"/>
        <v>2433.6</v>
      </c>
      <c r="U161" s="212">
        <f t="shared" si="103"/>
        <v>12913.6</v>
      </c>
    </row>
    <row r="162" spans="1:21" s="76" customFormat="1" ht="17.45" customHeight="1" x14ac:dyDescent="0.25">
      <c r="A162" s="110"/>
      <c r="B162" s="95" t="s">
        <v>156</v>
      </c>
      <c r="C162" s="110" t="s">
        <v>17</v>
      </c>
      <c r="D162" s="111">
        <v>3</v>
      </c>
      <c r="E162" s="112">
        <v>3275</v>
      </c>
      <c r="F162" s="112">
        <f t="shared" si="95"/>
        <v>9825</v>
      </c>
      <c r="G162" s="112">
        <v>10674.300000000001</v>
      </c>
      <c r="H162" s="112">
        <f t="shared" si="96"/>
        <v>32022.9</v>
      </c>
      <c r="I162" s="109">
        <f t="shared" si="97"/>
        <v>41847.9</v>
      </c>
      <c r="J162" s="178"/>
      <c r="K162" s="179">
        <v>3275</v>
      </c>
      <c r="L162" s="179">
        <f t="shared" si="98"/>
        <v>0</v>
      </c>
      <c r="M162" s="179">
        <v>10674.300000000001</v>
      </c>
      <c r="N162" s="179">
        <f t="shared" si="99"/>
        <v>0</v>
      </c>
      <c r="O162" s="177">
        <f t="shared" si="100"/>
        <v>0</v>
      </c>
      <c r="P162" s="208">
        <f t="shared" si="75"/>
        <v>3</v>
      </c>
      <c r="Q162" s="213">
        <v>3275</v>
      </c>
      <c r="R162" s="213">
        <f t="shared" si="101"/>
        <v>9825</v>
      </c>
      <c r="S162" s="213">
        <v>10674.300000000001</v>
      </c>
      <c r="T162" s="213">
        <f t="shared" si="102"/>
        <v>32022.9</v>
      </c>
      <c r="U162" s="212">
        <f t="shared" si="103"/>
        <v>41847.9</v>
      </c>
    </row>
    <row r="163" spans="1:21" s="76" customFormat="1" ht="17.45" customHeight="1" x14ac:dyDescent="0.25">
      <c r="A163" s="110"/>
      <c r="B163" s="95" t="s">
        <v>137</v>
      </c>
      <c r="C163" s="110" t="s">
        <v>124</v>
      </c>
      <c r="D163" s="111">
        <v>1</v>
      </c>
      <c r="E163" s="112">
        <v>691680</v>
      </c>
      <c r="F163" s="112">
        <f t="shared" si="95"/>
        <v>691680</v>
      </c>
      <c r="G163" s="112"/>
      <c r="H163" s="112"/>
      <c r="I163" s="109">
        <f t="shared" si="97"/>
        <v>691680</v>
      </c>
      <c r="J163" s="178"/>
      <c r="K163" s="179">
        <v>691680</v>
      </c>
      <c r="L163" s="179">
        <f t="shared" si="98"/>
        <v>0</v>
      </c>
      <c r="M163" s="179"/>
      <c r="N163" s="179"/>
      <c r="O163" s="177">
        <f t="shared" si="100"/>
        <v>0</v>
      </c>
      <c r="P163" s="208">
        <f t="shared" si="75"/>
        <v>1</v>
      </c>
      <c r="Q163" s="213">
        <v>691680</v>
      </c>
      <c r="R163" s="213">
        <f t="shared" si="101"/>
        <v>691680</v>
      </c>
      <c r="S163" s="213"/>
      <c r="T163" s="213"/>
      <c r="U163" s="212">
        <f t="shared" si="103"/>
        <v>691680</v>
      </c>
    </row>
    <row r="164" spans="1:21" s="76" customFormat="1" ht="17.45" customHeight="1" x14ac:dyDescent="0.25">
      <c r="A164" s="90" t="s">
        <v>157</v>
      </c>
      <c r="B164" s="113" t="s">
        <v>158</v>
      </c>
      <c r="C164" s="92"/>
      <c r="D164" s="92"/>
      <c r="E164" s="93"/>
      <c r="F164" s="93">
        <f>SUM(F165:F222)</f>
        <v>3561339.34</v>
      </c>
      <c r="G164" s="93"/>
      <c r="H164" s="93">
        <f>SUM(H165:H222)</f>
        <v>3312247.2719999999</v>
      </c>
      <c r="I164" s="93">
        <f>SUM(I165:I222)</f>
        <v>6873586.6119999997</v>
      </c>
      <c r="J164" s="168"/>
      <c r="K164" s="169"/>
      <c r="L164" s="169">
        <f>SUM(L165:L222)</f>
        <v>0</v>
      </c>
      <c r="M164" s="169"/>
      <c r="N164" s="169">
        <f>SUM(N165:N222)</f>
        <v>0</v>
      </c>
      <c r="O164" s="169">
        <f>SUM(O165:O222)</f>
        <v>0</v>
      </c>
      <c r="P164" s="208">
        <f t="shared" si="75"/>
        <v>0</v>
      </c>
      <c r="Q164" s="205"/>
      <c r="R164" s="205">
        <f>SUM(R165:R222)</f>
        <v>3561339.34</v>
      </c>
      <c r="S164" s="205"/>
      <c r="T164" s="205">
        <f>SUM(T165:T222)</f>
        <v>3312247.2719999999</v>
      </c>
      <c r="U164" s="205">
        <f>SUM(U165:U222)</f>
        <v>6873586.6119999997</v>
      </c>
    </row>
    <row r="165" spans="1:21" s="76" customFormat="1" ht="25.5" x14ac:dyDescent="0.25">
      <c r="A165" s="132"/>
      <c r="B165" s="133" t="s">
        <v>159</v>
      </c>
      <c r="C165" s="120" t="s">
        <v>124</v>
      </c>
      <c r="D165" s="134">
        <v>4</v>
      </c>
      <c r="E165" s="93">
        <v>5502</v>
      </c>
      <c r="F165" s="93">
        <f t="shared" ref="F165:F222" si="104">E165*D165</f>
        <v>22008</v>
      </c>
      <c r="G165" s="93">
        <v>42612.700000000004</v>
      </c>
      <c r="H165" s="93">
        <f t="shared" ref="H165:H222" si="105">G165*D165</f>
        <v>170450.80000000002</v>
      </c>
      <c r="I165" s="93">
        <f>F165+H165</f>
        <v>192458.80000000002</v>
      </c>
      <c r="J165" s="189"/>
      <c r="K165" s="169">
        <v>5502</v>
      </c>
      <c r="L165" s="169">
        <f t="shared" ref="L165:L222" si="106">K165*J165</f>
        <v>0</v>
      </c>
      <c r="M165" s="169">
        <v>42612.700000000004</v>
      </c>
      <c r="N165" s="169">
        <f t="shared" ref="N165" si="107">M165*J165</f>
        <v>0</v>
      </c>
      <c r="O165" s="169">
        <f>L165+N165</f>
        <v>0</v>
      </c>
      <c r="P165" s="208">
        <f t="shared" si="75"/>
        <v>4</v>
      </c>
      <c r="Q165" s="205">
        <v>5502</v>
      </c>
      <c r="R165" s="205">
        <f t="shared" ref="R165:R222" si="108">Q165*P165</f>
        <v>22008</v>
      </c>
      <c r="S165" s="205">
        <v>42612.700000000004</v>
      </c>
      <c r="T165" s="205">
        <f t="shared" ref="T165" si="109">S165*P165</f>
        <v>170450.80000000002</v>
      </c>
      <c r="U165" s="205">
        <f>R165+T165</f>
        <v>192458.80000000002</v>
      </c>
    </row>
    <row r="166" spans="1:21" s="76" customFormat="1" ht="25.5" x14ac:dyDescent="0.25">
      <c r="A166" s="132"/>
      <c r="B166" s="133" t="s">
        <v>159</v>
      </c>
      <c r="C166" s="120" t="s">
        <v>124</v>
      </c>
      <c r="D166" s="134">
        <v>1</v>
      </c>
      <c r="E166" s="93">
        <v>5502</v>
      </c>
      <c r="F166" s="93">
        <f t="shared" si="104"/>
        <v>5502</v>
      </c>
      <c r="G166" s="93"/>
      <c r="H166" s="93"/>
      <c r="I166" s="93">
        <f t="shared" ref="I166:I222" si="110">F166+H166</f>
        <v>5502</v>
      </c>
      <c r="J166" s="189"/>
      <c r="K166" s="169">
        <v>5502</v>
      </c>
      <c r="L166" s="169">
        <f t="shared" si="106"/>
        <v>0</v>
      </c>
      <c r="M166" s="169"/>
      <c r="N166" s="169"/>
      <c r="O166" s="169">
        <f t="shared" ref="O166:O222" si="111">L166+N166</f>
        <v>0</v>
      </c>
      <c r="P166" s="208">
        <f t="shared" si="75"/>
        <v>1</v>
      </c>
      <c r="Q166" s="205">
        <v>5502</v>
      </c>
      <c r="R166" s="205">
        <f t="shared" si="108"/>
        <v>5502</v>
      </c>
      <c r="S166" s="205"/>
      <c r="T166" s="205"/>
      <c r="U166" s="205">
        <f t="shared" ref="U166:U222" si="112">R166+T166</f>
        <v>5502</v>
      </c>
    </row>
    <row r="167" spans="1:21" s="76" customFormat="1" ht="25.5" x14ac:dyDescent="0.25">
      <c r="A167" s="132"/>
      <c r="B167" s="133" t="s">
        <v>160</v>
      </c>
      <c r="C167" s="120" t="s">
        <v>124</v>
      </c>
      <c r="D167" s="134">
        <v>1</v>
      </c>
      <c r="E167" s="93">
        <v>5502</v>
      </c>
      <c r="F167" s="93">
        <f t="shared" si="104"/>
        <v>5502</v>
      </c>
      <c r="G167" s="93"/>
      <c r="H167" s="93"/>
      <c r="I167" s="93">
        <f t="shared" si="110"/>
        <v>5502</v>
      </c>
      <c r="J167" s="189"/>
      <c r="K167" s="169">
        <v>5502</v>
      </c>
      <c r="L167" s="169">
        <f t="shared" si="106"/>
        <v>0</v>
      </c>
      <c r="M167" s="169"/>
      <c r="N167" s="169"/>
      <c r="O167" s="169">
        <f t="shared" si="111"/>
        <v>0</v>
      </c>
      <c r="P167" s="208">
        <f t="shared" si="75"/>
        <v>1</v>
      </c>
      <c r="Q167" s="205">
        <v>5502</v>
      </c>
      <c r="R167" s="205">
        <f t="shared" si="108"/>
        <v>5502</v>
      </c>
      <c r="S167" s="205"/>
      <c r="T167" s="205"/>
      <c r="U167" s="205">
        <f t="shared" si="112"/>
        <v>5502</v>
      </c>
    </row>
    <row r="168" spans="1:21" s="76" customFormat="1" ht="25.5" x14ac:dyDescent="0.25">
      <c r="A168" s="132"/>
      <c r="B168" s="133" t="s">
        <v>161</v>
      </c>
      <c r="C168" s="134" t="s">
        <v>17</v>
      </c>
      <c r="D168" s="134">
        <v>2</v>
      </c>
      <c r="E168" s="93">
        <v>1310</v>
      </c>
      <c r="F168" s="93">
        <f t="shared" si="104"/>
        <v>2620</v>
      </c>
      <c r="G168" s="93">
        <v>5053.1000000000004</v>
      </c>
      <c r="H168" s="93">
        <f t="shared" si="105"/>
        <v>10106.200000000001</v>
      </c>
      <c r="I168" s="93">
        <f t="shared" si="110"/>
        <v>12726.2</v>
      </c>
      <c r="J168" s="189"/>
      <c r="K168" s="169">
        <v>1310</v>
      </c>
      <c r="L168" s="169">
        <f t="shared" si="106"/>
        <v>0</v>
      </c>
      <c r="M168" s="169">
        <v>5053.1000000000004</v>
      </c>
      <c r="N168" s="169">
        <f t="shared" ref="N168:N170" si="113">M168*J168</f>
        <v>0</v>
      </c>
      <c r="O168" s="169">
        <f t="shared" si="111"/>
        <v>0</v>
      </c>
      <c r="P168" s="208">
        <f t="shared" si="75"/>
        <v>2</v>
      </c>
      <c r="Q168" s="205">
        <v>1310</v>
      </c>
      <c r="R168" s="205">
        <f t="shared" si="108"/>
        <v>2620</v>
      </c>
      <c r="S168" s="205">
        <v>5053.1000000000004</v>
      </c>
      <c r="T168" s="205">
        <f t="shared" ref="T168:T170" si="114">S168*P168</f>
        <v>10106.200000000001</v>
      </c>
      <c r="U168" s="205">
        <f t="shared" si="112"/>
        <v>12726.2</v>
      </c>
    </row>
    <row r="169" spans="1:21" s="76" customFormat="1" ht="25.5" x14ac:dyDescent="0.25">
      <c r="A169" s="132"/>
      <c r="B169" s="133" t="s">
        <v>162</v>
      </c>
      <c r="C169" s="134" t="s">
        <v>17</v>
      </c>
      <c r="D169" s="134">
        <v>1</v>
      </c>
      <c r="E169" s="93">
        <v>1310</v>
      </c>
      <c r="F169" s="93">
        <f t="shared" si="104"/>
        <v>1310</v>
      </c>
      <c r="G169" s="93">
        <v>11354.2</v>
      </c>
      <c r="H169" s="93">
        <f t="shared" si="105"/>
        <v>11354.2</v>
      </c>
      <c r="I169" s="93">
        <f t="shared" si="110"/>
        <v>12664.2</v>
      </c>
      <c r="J169" s="189"/>
      <c r="K169" s="169">
        <v>1310</v>
      </c>
      <c r="L169" s="169">
        <f t="shared" si="106"/>
        <v>0</v>
      </c>
      <c r="M169" s="169">
        <v>11354.2</v>
      </c>
      <c r="N169" s="169">
        <f t="shared" si="113"/>
        <v>0</v>
      </c>
      <c r="O169" s="169">
        <f t="shared" si="111"/>
        <v>0</v>
      </c>
      <c r="P169" s="208">
        <f t="shared" si="75"/>
        <v>1</v>
      </c>
      <c r="Q169" s="205">
        <v>1310</v>
      </c>
      <c r="R169" s="205">
        <f t="shared" si="108"/>
        <v>1310</v>
      </c>
      <c r="S169" s="205">
        <v>11354.2</v>
      </c>
      <c r="T169" s="205">
        <f t="shared" si="114"/>
        <v>11354.2</v>
      </c>
      <c r="U169" s="205">
        <f t="shared" si="112"/>
        <v>12664.2</v>
      </c>
    </row>
    <row r="170" spans="1:21" s="76" customFormat="1" ht="25.5" x14ac:dyDescent="0.25">
      <c r="A170" s="132"/>
      <c r="B170" s="133" t="s">
        <v>163</v>
      </c>
      <c r="C170" s="120" t="s">
        <v>124</v>
      </c>
      <c r="D170" s="134">
        <v>8</v>
      </c>
      <c r="E170" s="93">
        <v>3930</v>
      </c>
      <c r="F170" s="93">
        <f t="shared" si="104"/>
        <v>31440</v>
      </c>
      <c r="G170" s="93">
        <v>4232.8</v>
      </c>
      <c r="H170" s="93">
        <f t="shared" si="105"/>
        <v>33862.400000000001</v>
      </c>
      <c r="I170" s="93">
        <f t="shared" si="110"/>
        <v>65302.400000000001</v>
      </c>
      <c r="J170" s="189"/>
      <c r="K170" s="169">
        <v>3930</v>
      </c>
      <c r="L170" s="169">
        <f t="shared" si="106"/>
        <v>0</v>
      </c>
      <c r="M170" s="169">
        <v>4232.8</v>
      </c>
      <c r="N170" s="169">
        <f t="shared" si="113"/>
        <v>0</v>
      </c>
      <c r="O170" s="169">
        <f t="shared" si="111"/>
        <v>0</v>
      </c>
      <c r="P170" s="208">
        <f t="shared" si="75"/>
        <v>8</v>
      </c>
      <c r="Q170" s="205">
        <v>3930</v>
      </c>
      <c r="R170" s="205">
        <f t="shared" si="108"/>
        <v>31440</v>
      </c>
      <c r="S170" s="205">
        <v>4232.8</v>
      </c>
      <c r="T170" s="205">
        <f t="shared" si="114"/>
        <v>33862.400000000001</v>
      </c>
      <c r="U170" s="205">
        <f t="shared" si="112"/>
        <v>65302.400000000001</v>
      </c>
    </row>
    <row r="171" spans="1:21" s="76" customFormat="1" ht="25.5" x14ac:dyDescent="0.25">
      <c r="A171" s="132"/>
      <c r="B171" s="133" t="s">
        <v>163</v>
      </c>
      <c r="C171" s="120" t="s">
        <v>124</v>
      </c>
      <c r="D171" s="134">
        <v>1</v>
      </c>
      <c r="E171" s="93">
        <v>3930</v>
      </c>
      <c r="F171" s="93">
        <f t="shared" si="104"/>
        <v>3930</v>
      </c>
      <c r="G171" s="93"/>
      <c r="H171" s="93"/>
      <c r="I171" s="93">
        <f t="shared" si="110"/>
        <v>3930</v>
      </c>
      <c r="J171" s="189"/>
      <c r="K171" s="169">
        <v>3930</v>
      </c>
      <c r="L171" s="169">
        <f t="shared" si="106"/>
        <v>0</v>
      </c>
      <c r="M171" s="169"/>
      <c r="N171" s="169"/>
      <c r="O171" s="169">
        <f t="shared" si="111"/>
        <v>0</v>
      </c>
      <c r="P171" s="208">
        <f t="shared" si="75"/>
        <v>1</v>
      </c>
      <c r="Q171" s="205">
        <v>3930</v>
      </c>
      <c r="R171" s="205">
        <f t="shared" si="108"/>
        <v>3930</v>
      </c>
      <c r="S171" s="205"/>
      <c r="T171" s="205"/>
      <c r="U171" s="205">
        <f t="shared" si="112"/>
        <v>3930</v>
      </c>
    </row>
    <row r="172" spans="1:21" s="76" customFormat="1" ht="15.75" x14ac:dyDescent="0.25">
      <c r="A172" s="132"/>
      <c r="B172" s="133" t="s">
        <v>164</v>
      </c>
      <c r="C172" s="134" t="s">
        <v>17</v>
      </c>
      <c r="D172" s="134">
        <v>192</v>
      </c>
      <c r="E172" s="93">
        <v>32.75</v>
      </c>
      <c r="F172" s="93">
        <f t="shared" si="104"/>
        <v>6288</v>
      </c>
      <c r="G172" s="93">
        <v>128.70000000000002</v>
      </c>
      <c r="H172" s="93">
        <f t="shared" si="105"/>
        <v>24710.400000000001</v>
      </c>
      <c r="I172" s="93">
        <f t="shared" si="110"/>
        <v>30998.400000000001</v>
      </c>
      <c r="J172" s="189"/>
      <c r="K172" s="169">
        <v>32.75</v>
      </c>
      <c r="L172" s="169">
        <f t="shared" si="106"/>
        <v>0</v>
      </c>
      <c r="M172" s="169">
        <v>128.70000000000002</v>
      </c>
      <c r="N172" s="169">
        <f t="shared" ref="N172:N174" si="115">M172*J172</f>
        <v>0</v>
      </c>
      <c r="O172" s="169">
        <f t="shared" si="111"/>
        <v>0</v>
      </c>
      <c r="P172" s="208">
        <f t="shared" si="75"/>
        <v>192</v>
      </c>
      <c r="Q172" s="205">
        <v>32.75</v>
      </c>
      <c r="R172" s="205">
        <f t="shared" si="108"/>
        <v>6288</v>
      </c>
      <c r="S172" s="205">
        <v>128.70000000000002</v>
      </c>
      <c r="T172" s="205">
        <f t="shared" ref="T172:T174" si="116">S172*P172</f>
        <v>24710.400000000001</v>
      </c>
      <c r="U172" s="205">
        <f t="shared" si="112"/>
        <v>30998.400000000001</v>
      </c>
    </row>
    <row r="173" spans="1:21" s="76" customFormat="1" ht="15.75" x14ac:dyDescent="0.25">
      <c r="A173" s="132"/>
      <c r="B173" s="133" t="s">
        <v>165</v>
      </c>
      <c r="C173" s="134" t="s">
        <v>17</v>
      </c>
      <c r="D173" s="134">
        <v>96</v>
      </c>
      <c r="E173" s="93">
        <v>32.75</v>
      </c>
      <c r="F173" s="93">
        <f t="shared" si="104"/>
        <v>3144</v>
      </c>
      <c r="G173" s="93">
        <v>93.600000000000009</v>
      </c>
      <c r="H173" s="93">
        <f t="shared" si="105"/>
        <v>8985.6</v>
      </c>
      <c r="I173" s="93">
        <f t="shared" si="110"/>
        <v>12129.6</v>
      </c>
      <c r="J173" s="189"/>
      <c r="K173" s="169">
        <v>32.75</v>
      </c>
      <c r="L173" s="169">
        <f t="shared" si="106"/>
        <v>0</v>
      </c>
      <c r="M173" s="169">
        <v>93.600000000000009</v>
      </c>
      <c r="N173" s="169">
        <f t="shared" si="115"/>
        <v>0</v>
      </c>
      <c r="O173" s="169">
        <f t="shared" si="111"/>
        <v>0</v>
      </c>
      <c r="P173" s="208">
        <f t="shared" si="75"/>
        <v>96</v>
      </c>
      <c r="Q173" s="205">
        <v>32.75</v>
      </c>
      <c r="R173" s="205">
        <f t="shared" si="108"/>
        <v>3144</v>
      </c>
      <c r="S173" s="205">
        <v>93.600000000000009</v>
      </c>
      <c r="T173" s="205">
        <f t="shared" si="116"/>
        <v>8985.6</v>
      </c>
      <c r="U173" s="205">
        <f t="shared" si="112"/>
        <v>12129.6</v>
      </c>
    </row>
    <row r="174" spans="1:21" s="76" customFormat="1" ht="25.5" x14ac:dyDescent="0.25">
      <c r="A174" s="132"/>
      <c r="B174" s="133" t="s">
        <v>166</v>
      </c>
      <c r="C174" s="134" t="s">
        <v>17</v>
      </c>
      <c r="D174" s="134">
        <v>4</v>
      </c>
      <c r="E174" s="93">
        <v>4716</v>
      </c>
      <c r="F174" s="93">
        <f t="shared" si="104"/>
        <v>18864</v>
      </c>
      <c r="G174" s="93">
        <v>7410</v>
      </c>
      <c r="H174" s="93">
        <f t="shared" si="105"/>
        <v>29640</v>
      </c>
      <c r="I174" s="93">
        <f t="shared" si="110"/>
        <v>48504</v>
      </c>
      <c r="J174" s="189"/>
      <c r="K174" s="169">
        <v>4716</v>
      </c>
      <c r="L174" s="169">
        <f t="shared" si="106"/>
        <v>0</v>
      </c>
      <c r="M174" s="169">
        <v>7410</v>
      </c>
      <c r="N174" s="169">
        <f t="shared" si="115"/>
        <v>0</v>
      </c>
      <c r="O174" s="169">
        <f t="shared" si="111"/>
        <v>0</v>
      </c>
      <c r="P174" s="208">
        <f t="shared" si="75"/>
        <v>4</v>
      </c>
      <c r="Q174" s="205">
        <v>4716</v>
      </c>
      <c r="R174" s="205">
        <f t="shared" si="108"/>
        <v>18864</v>
      </c>
      <c r="S174" s="205">
        <v>7410</v>
      </c>
      <c r="T174" s="205">
        <f t="shared" si="116"/>
        <v>29640</v>
      </c>
      <c r="U174" s="205">
        <f t="shared" si="112"/>
        <v>48504</v>
      </c>
    </row>
    <row r="175" spans="1:21" s="76" customFormat="1" ht="25.5" x14ac:dyDescent="0.25">
      <c r="A175" s="132"/>
      <c r="B175" s="133" t="s">
        <v>166</v>
      </c>
      <c r="C175" s="134" t="s">
        <v>17</v>
      </c>
      <c r="D175" s="134">
        <v>10</v>
      </c>
      <c r="E175" s="93">
        <v>4716</v>
      </c>
      <c r="F175" s="93">
        <f t="shared" si="104"/>
        <v>47160</v>
      </c>
      <c r="G175" s="93"/>
      <c r="H175" s="93"/>
      <c r="I175" s="93">
        <f t="shared" si="110"/>
        <v>47160</v>
      </c>
      <c r="J175" s="189"/>
      <c r="K175" s="169">
        <v>4716</v>
      </c>
      <c r="L175" s="169">
        <f t="shared" si="106"/>
        <v>0</v>
      </c>
      <c r="M175" s="169"/>
      <c r="N175" s="169"/>
      <c r="O175" s="169">
        <f t="shared" si="111"/>
        <v>0</v>
      </c>
      <c r="P175" s="208">
        <f t="shared" si="75"/>
        <v>10</v>
      </c>
      <c r="Q175" s="205">
        <v>4716</v>
      </c>
      <c r="R175" s="205">
        <f t="shared" si="108"/>
        <v>47160</v>
      </c>
      <c r="S175" s="205"/>
      <c r="T175" s="205"/>
      <c r="U175" s="205">
        <f t="shared" si="112"/>
        <v>47160</v>
      </c>
    </row>
    <row r="176" spans="1:21" s="76" customFormat="1" ht="25.5" x14ac:dyDescent="0.25">
      <c r="A176" s="132"/>
      <c r="B176" s="133" t="s">
        <v>167</v>
      </c>
      <c r="C176" s="134" t="s">
        <v>17</v>
      </c>
      <c r="D176" s="134">
        <v>4</v>
      </c>
      <c r="E176" s="93">
        <v>3275</v>
      </c>
      <c r="F176" s="93">
        <f t="shared" si="104"/>
        <v>13100</v>
      </c>
      <c r="G176" s="93"/>
      <c r="H176" s="93"/>
      <c r="I176" s="93">
        <f t="shared" si="110"/>
        <v>13100</v>
      </c>
      <c r="J176" s="189"/>
      <c r="K176" s="169">
        <v>3275</v>
      </c>
      <c r="L176" s="169">
        <f t="shared" si="106"/>
        <v>0</v>
      </c>
      <c r="M176" s="169"/>
      <c r="N176" s="169"/>
      <c r="O176" s="169">
        <f t="shared" si="111"/>
        <v>0</v>
      </c>
      <c r="P176" s="208">
        <f t="shared" si="75"/>
        <v>4</v>
      </c>
      <c r="Q176" s="205">
        <v>3275</v>
      </c>
      <c r="R176" s="205">
        <f t="shared" si="108"/>
        <v>13100</v>
      </c>
      <c r="S176" s="205"/>
      <c r="T176" s="205"/>
      <c r="U176" s="205">
        <f t="shared" si="112"/>
        <v>13100</v>
      </c>
    </row>
    <row r="177" spans="1:21" s="76" customFormat="1" ht="25.5" x14ac:dyDescent="0.25">
      <c r="A177" s="132"/>
      <c r="B177" s="133" t="s">
        <v>168</v>
      </c>
      <c r="C177" s="134" t="s">
        <v>17</v>
      </c>
      <c r="D177" s="134">
        <v>1</v>
      </c>
      <c r="E177" s="93">
        <v>3930</v>
      </c>
      <c r="F177" s="93">
        <f t="shared" si="104"/>
        <v>3930</v>
      </c>
      <c r="G177" s="93"/>
      <c r="H177" s="93"/>
      <c r="I177" s="93">
        <f t="shared" si="110"/>
        <v>3930</v>
      </c>
      <c r="J177" s="189"/>
      <c r="K177" s="169">
        <v>3930</v>
      </c>
      <c r="L177" s="169">
        <f t="shared" si="106"/>
        <v>0</v>
      </c>
      <c r="M177" s="169"/>
      <c r="N177" s="169"/>
      <c r="O177" s="169">
        <f t="shared" si="111"/>
        <v>0</v>
      </c>
      <c r="P177" s="208">
        <f t="shared" si="75"/>
        <v>1</v>
      </c>
      <c r="Q177" s="205">
        <v>3930</v>
      </c>
      <c r="R177" s="205">
        <f t="shared" si="108"/>
        <v>3930</v>
      </c>
      <c r="S177" s="205"/>
      <c r="T177" s="205"/>
      <c r="U177" s="205">
        <f t="shared" si="112"/>
        <v>3930</v>
      </c>
    </row>
    <row r="178" spans="1:21" s="76" customFormat="1" ht="25.5" x14ac:dyDescent="0.25">
      <c r="A178" s="132"/>
      <c r="B178" s="133" t="s">
        <v>169</v>
      </c>
      <c r="C178" s="134" t="s">
        <v>17</v>
      </c>
      <c r="D178" s="134">
        <v>5</v>
      </c>
      <c r="E178" s="93">
        <v>3930</v>
      </c>
      <c r="F178" s="93">
        <f t="shared" si="104"/>
        <v>19650</v>
      </c>
      <c r="G178" s="93">
        <v>38230.400000000001</v>
      </c>
      <c r="H178" s="93">
        <f t="shared" si="105"/>
        <v>191152</v>
      </c>
      <c r="I178" s="93">
        <f t="shared" si="110"/>
        <v>210802</v>
      </c>
      <c r="J178" s="189"/>
      <c r="K178" s="169">
        <v>3930</v>
      </c>
      <c r="L178" s="169">
        <f t="shared" si="106"/>
        <v>0</v>
      </c>
      <c r="M178" s="169">
        <v>38230.400000000001</v>
      </c>
      <c r="N178" s="169">
        <f t="shared" ref="N178" si="117">M178*J178</f>
        <v>0</v>
      </c>
      <c r="O178" s="169">
        <f t="shared" si="111"/>
        <v>0</v>
      </c>
      <c r="P178" s="208">
        <f t="shared" si="75"/>
        <v>5</v>
      </c>
      <c r="Q178" s="205">
        <v>3930</v>
      </c>
      <c r="R178" s="205">
        <f t="shared" si="108"/>
        <v>19650</v>
      </c>
      <c r="S178" s="205">
        <v>38230.400000000001</v>
      </c>
      <c r="T178" s="205">
        <f t="shared" ref="T178" si="118">S178*P178</f>
        <v>191152</v>
      </c>
      <c r="U178" s="205">
        <f t="shared" si="112"/>
        <v>210802</v>
      </c>
    </row>
    <row r="179" spans="1:21" s="76" customFormat="1" ht="25.5" x14ac:dyDescent="0.25">
      <c r="A179" s="132"/>
      <c r="B179" s="133" t="s">
        <v>170</v>
      </c>
      <c r="C179" s="134" t="s">
        <v>17</v>
      </c>
      <c r="D179" s="134">
        <v>2</v>
      </c>
      <c r="E179" s="93">
        <v>1965</v>
      </c>
      <c r="F179" s="93">
        <f t="shared" si="104"/>
        <v>3930</v>
      </c>
      <c r="G179" s="93"/>
      <c r="H179" s="93"/>
      <c r="I179" s="93">
        <f t="shared" si="110"/>
        <v>3930</v>
      </c>
      <c r="J179" s="189"/>
      <c r="K179" s="169">
        <v>1965</v>
      </c>
      <c r="L179" s="169">
        <f t="shared" si="106"/>
        <v>0</v>
      </c>
      <c r="M179" s="169"/>
      <c r="N179" s="169"/>
      <c r="O179" s="169">
        <f t="shared" si="111"/>
        <v>0</v>
      </c>
      <c r="P179" s="208">
        <f t="shared" si="75"/>
        <v>2</v>
      </c>
      <c r="Q179" s="205">
        <v>1965</v>
      </c>
      <c r="R179" s="205">
        <f t="shared" si="108"/>
        <v>3930</v>
      </c>
      <c r="S179" s="205"/>
      <c r="T179" s="205"/>
      <c r="U179" s="205">
        <f t="shared" si="112"/>
        <v>3930</v>
      </c>
    </row>
    <row r="180" spans="1:21" s="76" customFormat="1" ht="25.5" x14ac:dyDescent="0.25">
      <c r="A180" s="132"/>
      <c r="B180" s="133" t="s">
        <v>171</v>
      </c>
      <c r="C180" s="134" t="s">
        <v>17</v>
      </c>
      <c r="D180" s="134">
        <v>11</v>
      </c>
      <c r="E180" s="93">
        <v>1965</v>
      </c>
      <c r="F180" s="93">
        <f t="shared" si="104"/>
        <v>21615</v>
      </c>
      <c r="G180" s="93">
        <v>902.2</v>
      </c>
      <c r="H180" s="93">
        <f t="shared" si="105"/>
        <v>9924.2000000000007</v>
      </c>
      <c r="I180" s="93">
        <f t="shared" si="110"/>
        <v>31539.200000000001</v>
      </c>
      <c r="J180" s="189"/>
      <c r="K180" s="169">
        <v>1965</v>
      </c>
      <c r="L180" s="169">
        <f t="shared" si="106"/>
        <v>0</v>
      </c>
      <c r="M180" s="169">
        <v>902.2</v>
      </c>
      <c r="N180" s="169">
        <f t="shared" ref="N180" si="119">M180*J180</f>
        <v>0</v>
      </c>
      <c r="O180" s="169">
        <f t="shared" si="111"/>
        <v>0</v>
      </c>
      <c r="P180" s="208">
        <f t="shared" si="75"/>
        <v>11</v>
      </c>
      <c r="Q180" s="205">
        <v>1965</v>
      </c>
      <c r="R180" s="205">
        <f t="shared" si="108"/>
        <v>21615</v>
      </c>
      <c r="S180" s="205">
        <v>902.2</v>
      </c>
      <c r="T180" s="205">
        <f t="shared" ref="T180" si="120">S180*P180</f>
        <v>9924.2000000000007</v>
      </c>
      <c r="U180" s="205">
        <f t="shared" si="112"/>
        <v>31539.200000000001</v>
      </c>
    </row>
    <row r="181" spans="1:21" s="76" customFormat="1" ht="25.5" x14ac:dyDescent="0.25">
      <c r="A181" s="132"/>
      <c r="B181" s="133" t="s">
        <v>171</v>
      </c>
      <c r="C181" s="134" t="s">
        <v>17</v>
      </c>
      <c r="D181" s="134">
        <v>16</v>
      </c>
      <c r="E181" s="93">
        <v>1965</v>
      </c>
      <c r="F181" s="93">
        <f t="shared" si="104"/>
        <v>31440</v>
      </c>
      <c r="G181" s="93"/>
      <c r="H181" s="93"/>
      <c r="I181" s="93">
        <f t="shared" si="110"/>
        <v>31440</v>
      </c>
      <c r="J181" s="189"/>
      <c r="K181" s="169">
        <v>1965</v>
      </c>
      <c r="L181" s="169">
        <f t="shared" si="106"/>
        <v>0</v>
      </c>
      <c r="M181" s="169"/>
      <c r="N181" s="169"/>
      <c r="O181" s="169">
        <f t="shared" si="111"/>
        <v>0</v>
      </c>
      <c r="P181" s="208">
        <f t="shared" si="75"/>
        <v>16</v>
      </c>
      <c r="Q181" s="205">
        <v>1965</v>
      </c>
      <c r="R181" s="205">
        <f t="shared" si="108"/>
        <v>31440</v>
      </c>
      <c r="S181" s="205"/>
      <c r="T181" s="205"/>
      <c r="U181" s="205">
        <f t="shared" si="112"/>
        <v>31440</v>
      </c>
    </row>
    <row r="182" spans="1:21" s="76" customFormat="1" ht="25.5" x14ac:dyDescent="0.25">
      <c r="A182" s="132"/>
      <c r="B182" s="133" t="s">
        <v>172</v>
      </c>
      <c r="C182" s="134" t="s">
        <v>17</v>
      </c>
      <c r="D182" s="134">
        <v>4</v>
      </c>
      <c r="E182" s="93">
        <v>3275</v>
      </c>
      <c r="F182" s="93">
        <f t="shared" si="104"/>
        <v>13100</v>
      </c>
      <c r="G182" s="93">
        <v>3539.1460000000002</v>
      </c>
      <c r="H182" s="93">
        <f t="shared" si="105"/>
        <v>14156.584000000001</v>
      </c>
      <c r="I182" s="93">
        <f t="shared" si="110"/>
        <v>27256.584000000003</v>
      </c>
      <c r="J182" s="189"/>
      <c r="K182" s="169">
        <v>3275</v>
      </c>
      <c r="L182" s="169">
        <f t="shared" si="106"/>
        <v>0</v>
      </c>
      <c r="M182" s="169">
        <v>3539.1460000000002</v>
      </c>
      <c r="N182" s="169">
        <f t="shared" ref="N182" si="121">M182*J182</f>
        <v>0</v>
      </c>
      <c r="O182" s="169">
        <f t="shared" si="111"/>
        <v>0</v>
      </c>
      <c r="P182" s="208">
        <f t="shared" si="75"/>
        <v>4</v>
      </c>
      <c r="Q182" s="205">
        <v>3275</v>
      </c>
      <c r="R182" s="205">
        <f t="shared" si="108"/>
        <v>13100</v>
      </c>
      <c r="S182" s="205">
        <v>3539.1460000000002</v>
      </c>
      <c r="T182" s="205">
        <f t="shared" ref="T182" si="122">S182*P182</f>
        <v>14156.584000000001</v>
      </c>
      <c r="U182" s="205">
        <f t="shared" si="112"/>
        <v>27256.584000000003</v>
      </c>
    </row>
    <row r="183" spans="1:21" s="76" customFormat="1" ht="25.5" x14ac:dyDescent="0.25">
      <c r="A183" s="132"/>
      <c r="B183" s="133" t="s">
        <v>172</v>
      </c>
      <c r="C183" s="134" t="s">
        <v>17</v>
      </c>
      <c r="D183" s="134">
        <v>2</v>
      </c>
      <c r="E183" s="93">
        <v>3275</v>
      </c>
      <c r="F183" s="93">
        <f t="shared" si="104"/>
        <v>6550</v>
      </c>
      <c r="G183" s="93"/>
      <c r="H183" s="93"/>
      <c r="I183" s="93">
        <f t="shared" si="110"/>
        <v>6550</v>
      </c>
      <c r="J183" s="189"/>
      <c r="K183" s="169">
        <v>3275</v>
      </c>
      <c r="L183" s="169">
        <f t="shared" si="106"/>
        <v>0</v>
      </c>
      <c r="M183" s="169"/>
      <c r="N183" s="169"/>
      <c r="O183" s="169">
        <f t="shared" si="111"/>
        <v>0</v>
      </c>
      <c r="P183" s="208">
        <f t="shared" si="75"/>
        <v>2</v>
      </c>
      <c r="Q183" s="205">
        <v>3275</v>
      </c>
      <c r="R183" s="205">
        <f t="shared" si="108"/>
        <v>6550</v>
      </c>
      <c r="S183" s="205"/>
      <c r="T183" s="205"/>
      <c r="U183" s="205">
        <f t="shared" si="112"/>
        <v>6550</v>
      </c>
    </row>
    <row r="184" spans="1:21" s="76" customFormat="1" ht="15.75" x14ac:dyDescent="0.25">
      <c r="A184" s="132"/>
      <c r="B184" s="133" t="s">
        <v>173</v>
      </c>
      <c r="C184" s="134" t="s">
        <v>17</v>
      </c>
      <c r="D184" s="134">
        <v>5</v>
      </c>
      <c r="E184" s="93">
        <v>393</v>
      </c>
      <c r="F184" s="93">
        <f t="shared" si="104"/>
        <v>1965</v>
      </c>
      <c r="G184" s="93">
        <v>2462.2000000000003</v>
      </c>
      <c r="H184" s="93">
        <f t="shared" si="105"/>
        <v>12311.000000000002</v>
      </c>
      <c r="I184" s="93">
        <f t="shared" si="110"/>
        <v>14276.000000000002</v>
      </c>
      <c r="J184" s="189"/>
      <c r="K184" s="169">
        <v>393</v>
      </c>
      <c r="L184" s="169">
        <f t="shared" si="106"/>
        <v>0</v>
      </c>
      <c r="M184" s="169">
        <v>2462.2000000000003</v>
      </c>
      <c r="N184" s="169">
        <f t="shared" ref="N184:N190" si="123">M184*J184</f>
        <v>0</v>
      </c>
      <c r="O184" s="169">
        <f t="shared" si="111"/>
        <v>0</v>
      </c>
      <c r="P184" s="208">
        <f t="shared" si="75"/>
        <v>5</v>
      </c>
      <c r="Q184" s="205">
        <v>393</v>
      </c>
      <c r="R184" s="205">
        <f t="shared" si="108"/>
        <v>1965</v>
      </c>
      <c r="S184" s="205">
        <v>2462.2000000000003</v>
      </c>
      <c r="T184" s="205">
        <f t="shared" ref="T184:T190" si="124">S184*P184</f>
        <v>12311.000000000002</v>
      </c>
      <c r="U184" s="205">
        <f t="shared" si="112"/>
        <v>14276.000000000002</v>
      </c>
    </row>
    <row r="185" spans="1:21" s="76" customFormat="1" ht="15.75" x14ac:dyDescent="0.25">
      <c r="A185" s="132"/>
      <c r="B185" s="133" t="s">
        <v>174</v>
      </c>
      <c r="C185" s="134" t="s">
        <v>17</v>
      </c>
      <c r="D185" s="134">
        <v>1</v>
      </c>
      <c r="E185" s="93">
        <v>393</v>
      </c>
      <c r="F185" s="93">
        <f t="shared" si="104"/>
        <v>393</v>
      </c>
      <c r="G185" s="93">
        <v>2433.6</v>
      </c>
      <c r="H185" s="93">
        <f t="shared" si="105"/>
        <v>2433.6</v>
      </c>
      <c r="I185" s="93">
        <f t="shared" si="110"/>
        <v>2826.6</v>
      </c>
      <c r="J185" s="189"/>
      <c r="K185" s="169">
        <v>393</v>
      </c>
      <c r="L185" s="169">
        <f t="shared" si="106"/>
        <v>0</v>
      </c>
      <c r="M185" s="169">
        <v>2433.6</v>
      </c>
      <c r="N185" s="169">
        <f t="shared" si="123"/>
        <v>0</v>
      </c>
      <c r="O185" s="169">
        <f t="shared" si="111"/>
        <v>0</v>
      </c>
      <c r="P185" s="208">
        <f t="shared" si="75"/>
        <v>1</v>
      </c>
      <c r="Q185" s="205">
        <v>393</v>
      </c>
      <c r="R185" s="205">
        <f t="shared" si="108"/>
        <v>393</v>
      </c>
      <c r="S185" s="205">
        <v>2433.6</v>
      </c>
      <c r="T185" s="205">
        <f t="shared" si="124"/>
        <v>2433.6</v>
      </c>
      <c r="U185" s="205">
        <f t="shared" si="112"/>
        <v>2826.6</v>
      </c>
    </row>
    <row r="186" spans="1:21" s="76" customFormat="1" ht="25.5" x14ac:dyDescent="0.25">
      <c r="A186" s="132"/>
      <c r="B186" s="133" t="s">
        <v>921</v>
      </c>
      <c r="C186" s="134" t="s">
        <v>17</v>
      </c>
      <c r="D186" s="134">
        <v>202</v>
      </c>
      <c r="E186" s="93">
        <v>623</v>
      </c>
      <c r="F186" s="93">
        <f t="shared" si="104"/>
        <v>125846</v>
      </c>
      <c r="G186" s="93">
        <v>281</v>
      </c>
      <c r="H186" s="93">
        <f t="shared" si="105"/>
        <v>56762</v>
      </c>
      <c r="I186" s="93">
        <f t="shared" si="110"/>
        <v>182608</v>
      </c>
      <c r="J186" s="189"/>
      <c r="K186" s="169">
        <v>623</v>
      </c>
      <c r="L186" s="169">
        <f t="shared" si="106"/>
        <v>0</v>
      </c>
      <c r="M186" s="169">
        <v>281</v>
      </c>
      <c r="N186" s="169">
        <f t="shared" si="123"/>
        <v>0</v>
      </c>
      <c r="O186" s="169">
        <f t="shared" si="111"/>
        <v>0</v>
      </c>
      <c r="P186" s="208">
        <f t="shared" si="75"/>
        <v>202</v>
      </c>
      <c r="Q186" s="205">
        <v>623</v>
      </c>
      <c r="R186" s="205">
        <f t="shared" si="108"/>
        <v>125846</v>
      </c>
      <c r="S186" s="205">
        <v>281</v>
      </c>
      <c r="T186" s="205">
        <f t="shared" si="124"/>
        <v>56762</v>
      </c>
      <c r="U186" s="205">
        <f t="shared" si="112"/>
        <v>182608</v>
      </c>
    </row>
    <row r="187" spans="1:21" s="76" customFormat="1" ht="25.5" x14ac:dyDescent="0.25">
      <c r="A187" s="132"/>
      <c r="B187" s="133" t="s">
        <v>922</v>
      </c>
      <c r="C187" s="134" t="s">
        <v>17</v>
      </c>
      <c r="D187" s="134">
        <v>3</v>
      </c>
      <c r="E187" s="93">
        <v>393</v>
      </c>
      <c r="F187" s="93">
        <f t="shared" si="104"/>
        <v>1179</v>
      </c>
      <c r="G187" s="93">
        <v>7013.5</v>
      </c>
      <c r="H187" s="93">
        <f t="shared" si="105"/>
        <v>21040.5</v>
      </c>
      <c r="I187" s="93">
        <f t="shared" si="110"/>
        <v>22219.5</v>
      </c>
      <c r="J187" s="189"/>
      <c r="K187" s="169">
        <v>393</v>
      </c>
      <c r="L187" s="169">
        <f t="shared" si="106"/>
        <v>0</v>
      </c>
      <c r="M187" s="169">
        <v>7013.5</v>
      </c>
      <c r="N187" s="169">
        <f t="shared" si="123"/>
        <v>0</v>
      </c>
      <c r="O187" s="169">
        <f t="shared" si="111"/>
        <v>0</v>
      </c>
      <c r="P187" s="208">
        <f t="shared" si="75"/>
        <v>3</v>
      </c>
      <c r="Q187" s="205">
        <v>393</v>
      </c>
      <c r="R187" s="205">
        <f t="shared" si="108"/>
        <v>1179</v>
      </c>
      <c r="S187" s="205">
        <v>7013.5</v>
      </c>
      <c r="T187" s="205">
        <f t="shared" si="124"/>
        <v>21040.5</v>
      </c>
      <c r="U187" s="205">
        <f t="shared" si="112"/>
        <v>22219.5</v>
      </c>
    </row>
    <row r="188" spans="1:21" s="76" customFormat="1" ht="15.75" x14ac:dyDescent="0.25">
      <c r="A188" s="132"/>
      <c r="B188" s="133" t="s">
        <v>923</v>
      </c>
      <c r="C188" s="134" t="s">
        <v>17</v>
      </c>
      <c r="D188" s="134">
        <v>5</v>
      </c>
      <c r="E188" s="93">
        <v>262</v>
      </c>
      <c r="F188" s="93">
        <f t="shared" si="104"/>
        <v>1310</v>
      </c>
      <c r="G188" s="93">
        <v>153.4</v>
      </c>
      <c r="H188" s="93">
        <f t="shared" si="105"/>
        <v>767</v>
      </c>
      <c r="I188" s="93">
        <f t="shared" si="110"/>
        <v>2077</v>
      </c>
      <c r="J188" s="189"/>
      <c r="K188" s="169">
        <v>262</v>
      </c>
      <c r="L188" s="169">
        <f t="shared" si="106"/>
        <v>0</v>
      </c>
      <c r="M188" s="169">
        <v>153.4</v>
      </c>
      <c r="N188" s="169">
        <f t="shared" si="123"/>
        <v>0</v>
      </c>
      <c r="O188" s="169">
        <f t="shared" si="111"/>
        <v>0</v>
      </c>
      <c r="P188" s="208">
        <f t="shared" si="75"/>
        <v>5</v>
      </c>
      <c r="Q188" s="205">
        <v>262</v>
      </c>
      <c r="R188" s="205">
        <f t="shared" si="108"/>
        <v>1310</v>
      </c>
      <c r="S188" s="205">
        <v>153.4</v>
      </c>
      <c r="T188" s="205">
        <f t="shared" si="124"/>
        <v>767</v>
      </c>
      <c r="U188" s="205">
        <f t="shared" si="112"/>
        <v>2077</v>
      </c>
    </row>
    <row r="189" spans="1:21" s="76" customFormat="1" ht="25.5" x14ac:dyDescent="0.25">
      <c r="A189" s="132"/>
      <c r="B189" s="133" t="s">
        <v>912</v>
      </c>
      <c r="C189" s="134" t="s">
        <v>17</v>
      </c>
      <c r="D189" s="134">
        <v>5</v>
      </c>
      <c r="E189" s="93">
        <v>131</v>
      </c>
      <c r="F189" s="93">
        <f t="shared" si="104"/>
        <v>655</v>
      </c>
      <c r="G189" s="93">
        <v>273</v>
      </c>
      <c r="H189" s="93">
        <f t="shared" si="105"/>
        <v>1365</v>
      </c>
      <c r="I189" s="93">
        <f t="shared" si="110"/>
        <v>2020</v>
      </c>
      <c r="J189" s="189"/>
      <c r="K189" s="169">
        <v>131</v>
      </c>
      <c r="L189" s="169">
        <f t="shared" si="106"/>
        <v>0</v>
      </c>
      <c r="M189" s="169">
        <v>273</v>
      </c>
      <c r="N189" s="169">
        <f t="shared" si="123"/>
        <v>0</v>
      </c>
      <c r="O189" s="169">
        <f t="shared" si="111"/>
        <v>0</v>
      </c>
      <c r="P189" s="208">
        <f t="shared" si="75"/>
        <v>5</v>
      </c>
      <c r="Q189" s="205">
        <v>131</v>
      </c>
      <c r="R189" s="205">
        <f t="shared" si="108"/>
        <v>655</v>
      </c>
      <c r="S189" s="205">
        <v>273</v>
      </c>
      <c r="T189" s="205">
        <f t="shared" si="124"/>
        <v>1365</v>
      </c>
      <c r="U189" s="205">
        <f t="shared" si="112"/>
        <v>2020</v>
      </c>
    </row>
    <row r="190" spans="1:21" s="76" customFormat="1" ht="25.5" x14ac:dyDescent="0.25">
      <c r="A190" s="132"/>
      <c r="B190" s="133" t="s">
        <v>175</v>
      </c>
      <c r="C190" s="134" t="s">
        <v>17</v>
      </c>
      <c r="D190" s="134">
        <v>6</v>
      </c>
      <c r="E190" s="93">
        <v>393</v>
      </c>
      <c r="F190" s="93">
        <f t="shared" si="104"/>
        <v>2358</v>
      </c>
      <c r="G190" s="93">
        <v>365.11800000000005</v>
      </c>
      <c r="H190" s="93">
        <f t="shared" si="105"/>
        <v>2190.7080000000005</v>
      </c>
      <c r="I190" s="93">
        <f t="shared" si="110"/>
        <v>4548.7080000000005</v>
      </c>
      <c r="J190" s="189"/>
      <c r="K190" s="169">
        <v>393</v>
      </c>
      <c r="L190" s="169">
        <f t="shared" si="106"/>
        <v>0</v>
      </c>
      <c r="M190" s="169">
        <v>365.11800000000005</v>
      </c>
      <c r="N190" s="169">
        <f t="shared" si="123"/>
        <v>0</v>
      </c>
      <c r="O190" s="169">
        <f t="shared" si="111"/>
        <v>0</v>
      </c>
      <c r="P190" s="208">
        <f t="shared" si="75"/>
        <v>6</v>
      </c>
      <c r="Q190" s="205">
        <v>393</v>
      </c>
      <c r="R190" s="205">
        <f t="shared" si="108"/>
        <v>2358</v>
      </c>
      <c r="S190" s="205">
        <v>365.11800000000005</v>
      </c>
      <c r="T190" s="205">
        <f t="shared" si="124"/>
        <v>2190.7080000000005</v>
      </c>
      <c r="U190" s="205">
        <f t="shared" si="112"/>
        <v>4548.7080000000005</v>
      </c>
    </row>
    <row r="191" spans="1:21" s="76" customFormat="1" ht="25.5" x14ac:dyDescent="0.25">
      <c r="A191" s="132"/>
      <c r="B191" s="133" t="s">
        <v>176</v>
      </c>
      <c r="C191" s="134" t="s">
        <v>17</v>
      </c>
      <c r="D191" s="134">
        <v>5</v>
      </c>
      <c r="E191" s="93">
        <v>1572</v>
      </c>
      <c r="F191" s="93">
        <f t="shared" si="104"/>
        <v>7860</v>
      </c>
      <c r="G191" s="93"/>
      <c r="H191" s="93"/>
      <c r="I191" s="93">
        <f t="shared" si="110"/>
        <v>7860</v>
      </c>
      <c r="J191" s="189"/>
      <c r="K191" s="169">
        <v>1572</v>
      </c>
      <c r="L191" s="169">
        <f t="shared" si="106"/>
        <v>0</v>
      </c>
      <c r="M191" s="169"/>
      <c r="N191" s="169"/>
      <c r="O191" s="169">
        <f t="shared" si="111"/>
        <v>0</v>
      </c>
      <c r="P191" s="208">
        <f t="shared" si="75"/>
        <v>5</v>
      </c>
      <c r="Q191" s="205">
        <v>1572</v>
      </c>
      <c r="R191" s="205">
        <f t="shared" si="108"/>
        <v>7860</v>
      </c>
      <c r="S191" s="205"/>
      <c r="T191" s="205"/>
      <c r="U191" s="205">
        <f t="shared" si="112"/>
        <v>7860</v>
      </c>
    </row>
    <row r="192" spans="1:21" s="76" customFormat="1" ht="25.5" x14ac:dyDescent="0.25">
      <c r="A192" s="132"/>
      <c r="B192" s="133" t="s">
        <v>177</v>
      </c>
      <c r="C192" s="92" t="s">
        <v>17</v>
      </c>
      <c r="D192" s="92">
        <v>8</v>
      </c>
      <c r="E192" s="93">
        <v>65.5</v>
      </c>
      <c r="F192" s="93">
        <f t="shared" si="104"/>
        <v>524</v>
      </c>
      <c r="G192" s="93">
        <v>557.70000000000005</v>
      </c>
      <c r="H192" s="93">
        <f t="shared" si="105"/>
        <v>4461.6000000000004</v>
      </c>
      <c r="I192" s="93">
        <f t="shared" si="110"/>
        <v>4985.6000000000004</v>
      </c>
      <c r="J192" s="168"/>
      <c r="K192" s="169">
        <v>65.5</v>
      </c>
      <c r="L192" s="169">
        <f t="shared" si="106"/>
        <v>0</v>
      </c>
      <c r="M192" s="169">
        <v>557.70000000000005</v>
      </c>
      <c r="N192" s="169">
        <f t="shared" ref="N192:N222" si="125">M192*J192</f>
        <v>0</v>
      </c>
      <c r="O192" s="169">
        <f t="shared" si="111"/>
        <v>0</v>
      </c>
      <c r="P192" s="208">
        <f t="shared" si="75"/>
        <v>8</v>
      </c>
      <c r="Q192" s="205">
        <v>65.5</v>
      </c>
      <c r="R192" s="205">
        <f t="shared" si="108"/>
        <v>524</v>
      </c>
      <c r="S192" s="205">
        <v>557.70000000000005</v>
      </c>
      <c r="T192" s="205">
        <f t="shared" ref="T192:T222" si="126">S192*P192</f>
        <v>4461.6000000000004</v>
      </c>
      <c r="U192" s="205">
        <f t="shared" si="112"/>
        <v>4985.6000000000004</v>
      </c>
    </row>
    <row r="193" spans="1:21" s="76" customFormat="1" ht="25.5" x14ac:dyDescent="0.25">
      <c r="A193" s="132"/>
      <c r="B193" s="133" t="s">
        <v>178</v>
      </c>
      <c r="C193" s="134" t="s">
        <v>17</v>
      </c>
      <c r="D193" s="134">
        <v>57</v>
      </c>
      <c r="E193" s="93">
        <v>65.5</v>
      </c>
      <c r="F193" s="93">
        <f t="shared" si="104"/>
        <v>3733.5</v>
      </c>
      <c r="G193" s="93">
        <v>370.5</v>
      </c>
      <c r="H193" s="93">
        <f t="shared" si="105"/>
        <v>21118.5</v>
      </c>
      <c r="I193" s="93">
        <f t="shared" si="110"/>
        <v>24852</v>
      </c>
      <c r="J193" s="189"/>
      <c r="K193" s="169">
        <v>65.5</v>
      </c>
      <c r="L193" s="169">
        <f t="shared" si="106"/>
        <v>0</v>
      </c>
      <c r="M193" s="169">
        <v>370.5</v>
      </c>
      <c r="N193" s="169">
        <f t="shared" si="125"/>
        <v>0</v>
      </c>
      <c r="O193" s="169">
        <f t="shared" si="111"/>
        <v>0</v>
      </c>
      <c r="P193" s="208">
        <f t="shared" si="75"/>
        <v>57</v>
      </c>
      <c r="Q193" s="205">
        <v>65.5</v>
      </c>
      <c r="R193" s="205">
        <f t="shared" si="108"/>
        <v>3733.5</v>
      </c>
      <c r="S193" s="205">
        <v>370.5</v>
      </c>
      <c r="T193" s="205">
        <f t="shared" si="126"/>
        <v>21118.5</v>
      </c>
      <c r="U193" s="205">
        <f t="shared" si="112"/>
        <v>24852</v>
      </c>
    </row>
    <row r="194" spans="1:21" s="76" customFormat="1" ht="25.5" x14ac:dyDescent="0.25">
      <c r="A194" s="132"/>
      <c r="B194" s="133" t="s">
        <v>179</v>
      </c>
      <c r="C194" s="134" t="s">
        <v>17</v>
      </c>
      <c r="D194" s="134">
        <v>163</v>
      </c>
      <c r="E194" s="93">
        <v>65.5</v>
      </c>
      <c r="F194" s="93">
        <f t="shared" si="104"/>
        <v>10676.5</v>
      </c>
      <c r="G194" s="93">
        <v>767</v>
      </c>
      <c r="H194" s="93">
        <f t="shared" si="105"/>
        <v>125021</v>
      </c>
      <c r="I194" s="93">
        <f t="shared" si="110"/>
        <v>135697.5</v>
      </c>
      <c r="J194" s="189"/>
      <c r="K194" s="169">
        <v>65.5</v>
      </c>
      <c r="L194" s="169">
        <f t="shared" si="106"/>
        <v>0</v>
      </c>
      <c r="M194" s="169">
        <v>767</v>
      </c>
      <c r="N194" s="169">
        <f t="shared" si="125"/>
        <v>0</v>
      </c>
      <c r="O194" s="169">
        <f t="shared" si="111"/>
        <v>0</v>
      </c>
      <c r="P194" s="208">
        <f t="shared" si="75"/>
        <v>163</v>
      </c>
      <c r="Q194" s="205">
        <v>65.5</v>
      </c>
      <c r="R194" s="205">
        <f t="shared" si="108"/>
        <v>10676.5</v>
      </c>
      <c r="S194" s="205">
        <v>767</v>
      </c>
      <c r="T194" s="205">
        <f t="shared" si="126"/>
        <v>125021</v>
      </c>
      <c r="U194" s="205">
        <f t="shared" si="112"/>
        <v>135697.5</v>
      </c>
    </row>
    <row r="195" spans="1:21" s="76" customFormat="1" ht="25.5" x14ac:dyDescent="0.25">
      <c r="A195" s="132"/>
      <c r="B195" s="133" t="s">
        <v>180</v>
      </c>
      <c r="C195" s="134" t="s">
        <v>17</v>
      </c>
      <c r="D195" s="134">
        <v>2</v>
      </c>
      <c r="E195" s="93">
        <v>65.5</v>
      </c>
      <c r="F195" s="93">
        <f t="shared" si="104"/>
        <v>131</v>
      </c>
      <c r="G195" s="93">
        <v>557.70000000000005</v>
      </c>
      <c r="H195" s="93">
        <f t="shared" si="105"/>
        <v>1115.4000000000001</v>
      </c>
      <c r="I195" s="93">
        <f t="shared" si="110"/>
        <v>1246.4000000000001</v>
      </c>
      <c r="J195" s="189"/>
      <c r="K195" s="169">
        <v>65.5</v>
      </c>
      <c r="L195" s="169">
        <f t="shared" si="106"/>
        <v>0</v>
      </c>
      <c r="M195" s="169">
        <v>557.70000000000005</v>
      </c>
      <c r="N195" s="169">
        <f t="shared" si="125"/>
        <v>0</v>
      </c>
      <c r="O195" s="169">
        <f t="shared" si="111"/>
        <v>0</v>
      </c>
      <c r="P195" s="208">
        <f t="shared" si="75"/>
        <v>2</v>
      </c>
      <c r="Q195" s="205">
        <v>65.5</v>
      </c>
      <c r="R195" s="205">
        <f t="shared" si="108"/>
        <v>131</v>
      </c>
      <c r="S195" s="205">
        <v>557.70000000000005</v>
      </c>
      <c r="T195" s="205">
        <f t="shared" si="126"/>
        <v>1115.4000000000001</v>
      </c>
      <c r="U195" s="205">
        <f t="shared" si="112"/>
        <v>1246.4000000000001</v>
      </c>
    </row>
    <row r="196" spans="1:21" s="76" customFormat="1" ht="15.75" x14ac:dyDescent="0.25">
      <c r="A196" s="132"/>
      <c r="B196" s="133" t="s">
        <v>181</v>
      </c>
      <c r="C196" s="134" t="s">
        <v>64</v>
      </c>
      <c r="D196" s="134">
        <v>96</v>
      </c>
      <c r="E196" s="93">
        <v>393</v>
      </c>
      <c r="F196" s="93">
        <f t="shared" si="104"/>
        <v>37728</v>
      </c>
      <c r="G196" s="93">
        <v>600.6</v>
      </c>
      <c r="H196" s="93">
        <f t="shared" si="105"/>
        <v>57657.600000000006</v>
      </c>
      <c r="I196" s="93">
        <f t="shared" si="110"/>
        <v>95385.600000000006</v>
      </c>
      <c r="J196" s="189"/>
      <c r="K196" s="169">
        <v>393</v>
      </c>
      <c r="L196" s="169">
        <f t="shared" si="106"/>
        <v>0</v>
      </c>
      <c r="M196" s="169">
        <v>600.6</v>
      </c>
      <c r="N196" s="169">
        <f t="shared" si="125"/>
        <v>0</v>
      </c>
      <c r="O196" s="169">
        <f t="shared" si="111"/>
        <v>0</v>
      </c>
      <c r="P196" s="208">
        <f t="shared" si="75"/>
        <v>96</v>
      </c>
      <c r="Q196" s="205">
        <v>393</v>
      </c>
      <c r="R196" s="205">
        <f t="shared" si="108"/>
        <v>37728</v>
      </c>
      <c r="S196" s="205">
        <v>600.6</v>
      </c>
      <c r="T196" s="205">
        <f t="shared" si="126"/>
        <v>57657.600000000006</v>
      </c>
      <c r="U196" s="205">
        <f t="shared" si="112"/>
        <v>95385.600000000006</v>
      </c>
    </row>
    <row r="197" spans="1:21" s="76" customFormat="1" ht="15.75" x14ac:dyDescent="0.25">
      <c r="A197" s="132"/>
      <c r="B197" s="133" t="s">
        <v>182</v>
      </c>
      <c r="C197" s="134" t="s">
        <v>64</v>
      </c>
      <c r="D197" s="120">
        <v>96</v>
      </c>
      <c r="E197" s="93">
        <v>262</v>
      </c>
      <c r="F197" s="93">
        <f t="shared" si="104"/>
        <v>25152</v>
      </c>
      <c r="G197" s="93">
        <v>143</v>
      </c>
      <c r="H197" s="93">
        <f t="shared" si="105"/>
        <v>13728</v>
      </c>
      <c r="I197" s="93">
        <f t="shared" si="110"/>
        <v>38880</v>
      </c>
      <c r="J197" s="184"/>
      <c r="K197" s="169">
        <v>262</v>
      </c>
      <c r="L197" s="169">
        <f t="shared" si="106"/>
        <v>0</v>
      </c>
      <c r="M197" s="169">
        <v>143</v>
      </c>
      <c r="N197" s="169">
        <f t="shared" si="125"/>
        <v>0</v>
      </c>
      <c r="O197" s="169">
        <f t="shared" si="111"/>
        <v>0</v>
      </c>
      <c r="P197" s="208">
        <f t="shared" si="75"/>
        <v>96</v>
      </c>
      <c r="Q197" s="205">
        <v>262</v>
      </c>
      <c r="R197" s="205">
        <f t="shared" si="108"/>
        <v>25152</v>
      </c>
      <c r="S197" s="205">
        <v>143</v>
      </c>
      <c r="T197" s="205">
        <f t="shared" si="126"/>
        <v>13728</v>
      </c>
      <c r="U197" s="205">
        <f t="shared" si="112"/>
        <v>38880</v>
      </c>
    </row>
    <row r="198" spans="1:21" s="76" customFormat="1" ht="25.5" x14ac:dyDescent="0.25">
      <c r="A198" s="132"/>
      <c r="B198" s="133" t="s">
        <v>183</v>
      </c>
      <c r="C198" s="134" t="s">
        <v>17</v>
      </c>
      <c r="D198" s="134">
        <v>12</v>
      </c>
      <c r="E198" s="93">
        <v>65.5</v>
      </c>
      <c r="F198" s="93">
        <f t="shared" si="104"/>
        <v>786</v>
      </c>
      <c r="G198" s="93">
        <v>806</v>
      </c>
      <c r="H198" s="93">
        <f t="shared" si="105"/>
        <v>9672</v>
      </c>
      <c r="I198" s="93">
        <f t="shared" si="110"/>
        <v>10458</v>
      </c>
      <c r="J198" s="189"/>
      <c r="K198" s="169">
        <v>65.5</v>
      </c>
      <c r="L198" s="169">
        <f t="shared" si="106"/>
        <v>0</v>
      </c>
      <c r="M198" s="169">
        <v>806</v>
      </c>
      <c r="N198" s="169">
        <f t="shared" si="125"/>
        <v>0</v>
      </c>
      <c r="O198" s="169">
        <f t="shared" si="111"/>
        <v>0</v>
      </c>
      <c r="P198" s="208">
        <f t="shared" si="75"/>
        <v>12</v>
      </c>
      <c r="Q198" s="205">
        <v>65.5</v>
      </c>
      <c r="R198" s="205">
        <f t="shared" si="108"/>
        <v>786</v>
      </c>
      <c r="S198" s="205">
        <v>806</v>
      </c>
      <c r="T198" s="205">
        <f t="shared" si="126"/>
        <v>9672</v>
      </c>
      <c r="U198" s="205">
        <f t="shared" si="112"/>
        <v>10458</v>
      </c>
    </row>
    <row r="199" spans="1:21" s="76" customFormat="1" ht="16.5" customHeight="1" x14ac:dyDescent="0.25">
      <c r="A199" s="132"/>
      <c r="B199" s="133" t="s">
        <v>184</v>
      </c>
      <c r="C199" s="134" t="s">
        <v>17</v>
      </c>
      <c r="D199" s="134">
        <v>5</v>
      </c>
      <c r="E199" s="93">
        <v>65.5</v>
      </c>
      <c r="F199" s="93">
        <f t="shared" si="104"/>
        <v>327.5</v>
      </c>
      <c r="G199" s="93">
        <v>860.6</v>
      </c>
      <c r="H199" s="93">
        <f t="shared" si="105"/>
        <v>4303</v>
      </c>
      <c r="I199" s="93">
        <f t="shared" si="110"/>
        <v>4630.5</v>
      </c>
      <c r="J199" s="189"/>
      <c r="K199" s="169">
        <v>65.5</v>
      </c>
      <c r="L199" s="169">
        <f t="shared" si="106"/>
        <v>0</v>
      </c>
      <c r="M199" s="169">
        <v>860.6</v>
      </c>
      <c r="N199" s="169">
        <f t="shared" si="125"/>
        <v>0</v>
      </c>
      <c r="O199" s="169">
        <f t="shared" si="111"/>
        <v>0</v>
      </c>
      <c r="P199" s="208">
        <f t="shared" si="75"/>
        <v>5</v>
      </c>
      <c r="Q199" s="205">
        <v>65.5</v>
      </c>
      <c r="R199" s="205">
        <f t="shared" si="108"/>
        <v>327.5</v>
      </c>
      <c r="S199" s="205">
        <v>860.6</v>
      </c>
      <c r="T199" s="205">
        <f t="shared" si="126"/>
        <v>4303</v>
      </c>
      <c r="U199" s="205">
        <f t="shared" si="112"/>
        <v>4630.5</v>
      </c>
    </row>
    <row r="200" spans="1:21" s="76" customFormat="1" ht="15.75" x14ac:dyDescent="0.25">
      <c r="A200" s="132"/>
      <c r="B200" s="133" t="s">
        <v>185</v>
      </c>
      <c r="C200" s="134" t="s">
        <v>17</v>
      </c>
      <c r="D200" s="134">
        <v>120</v>
      </c>
      <c r="E200" s="93">
        <v>131</v>
      </c>
      <c r="F200" s="93">
        <f t="shared" si="104"/>
        <v>15720</v>
      </c>
      <c r="G200" s="93">
        <v>140.4</v>
      </c>
      <c r="H200" s="93">
        <f t="shared" si="105"/>
        <v>16848</v>
      </c>
      <c r="I200" s="93">
        <f t="shared" si="110"/>
        <v>32568</v>
      </c>
      <c r="J200" s="189"/>
      <c r="K200" s="169">
        <v>131</v>
      </c>
      <c r="L200" s="169">
        <f t="shared" si="106"/>
        <v>0</v>
      </c>
      <c r="M200" s="169">
        <v>140.4</v>
      </c>
      <c r="N200" s="169">
        <f t="shared" si="125"/>
        <v>0</v>
      </c>
      <c r="O200" s="169">
        <f t="shared" si="111"/>
        <v>0</v>
      </c>
      <c r="P200" s="208">
        <f t="shared" si="75"/>
        <v>120</v>
      </c>
      <c r="Q200" s="205">
        <v>131</v>
      </c>
      <c r="R200" s="205">
        <f t="shared" si="108"/>
        <v>15720</v>
      </c>
      <c r="S200" s="205">
        <v>140.4</v>
      </c>
      <c r="T200" s="205">
        <f t="shared" si="126"/>
        <v>16848</v>
      </c>
      <c r="U200" s="205">
        <f t="shared" si="112"/>
        <v>32568</v>
      </c>
    </row>
    <row r="201" spans="1:21" s="76" customFormat="1" ht="15.75" x14ac:dyDescent="0.25">
      <c r="A201" s="132"/>
      <c r="B201" s="133" t="s">
        <v>186</v>
      </c>
      <c r="C201" s="134" t="s">
        <v>17</v>
      </c>
      <c r="D201" s="134">
        <v>20</v>
      </c>
      <c r="E201" s="93">
        <v>32.75</v>
      </c>
      <c r="F201" s="93">
        <f t="shared" si="104"/>
        <v>655</v>
      </c>
      <c r="G201" s="93">
        <v>59.800000000000004</v>
      </c>
      <c r="H201" s="93">
        <f t="shared" si="105"/>
        <v>1196</v>
      </c>
      <c r="I201" s="93">
        <f t="shared" si="110"/>
        <v>1851</v>
      </c>
      <c r="J201" s="189"/>
      <c r="K201" s="169">
        <v>32.75</v>
      </c>
      <c r="L201" s="169">
        <f t="shared" si="106"/>
        <v>0</v>
      </c>
      <c r="M201" s="169">
        <v>59.800000000000004</v>
      </c>
      <c r="N201" s="169">
        <f t="shared" si="125"/>
        <v>0</v>
      </c>
      <c r="O201" s="169">
        <f t="shared" si="111"/>
        <v>0</v>
      </c>
      <c r="P201" s="208">
        <f t="shared" si="75"/>
        <v>20</v>
      </c>
      <c r="Q201" s="205">
        <v>32.75</v>
      </c>
      <c r="R201" s="205">
        <f t="shared" si="108"/>
        <v>655</v>
      </c>
      <c r="S201" s="205">
        <v>59.800000000000004</v>
      </c>
      <c r="T201" s="205">
        <f t="shared" si="126"/>
        <v>1196</v>
      </c>
      <c r="U201" s="205">
        <f t="shared" si="112"/>
        <v>1851</v>
      </c>
    </row>
    <row r="202" spans="1:21" s="76" customFormat="1" ht="15.75" x14ac:dyDescent="0.25">
      <c r="A202" s="132"/>
      <c r="B202" s="133" t="s">
        <v>187</v>
      </c>
      <c r="C202" s="134" t="s">
        <v>17</v>
      </c>
      <c r="D202" s="134">
        <v>20</v>
      </c>
      <c r="E202" s="93">
        <v>32.75</v>
      </c>
      <c r="F202" s="93">
        <f t="shared" si="104"/>
        <v>655</v>
      </c>
      <c r="G202" s="93">
        <v>122.2</v>
      </c>
      <c r="H202" s="93">
        <f t="shared" si="105"/>
        <v>2444</v>
      </c>
      <c r="I202" s="93">
        <f t="shared" si="110"/>
        <v>3099</v>
      </c>
      <c r="J202" s="189"/>
      <c r="K202" s="169">
        <v>32.75</v>
      </c>
      <c r="L202" s="169">
        <f t="shared" si="106"/>
        <v>0</v>
      </c>
      <c r="M202" s="169">
        <v>122.2</v>
      </c>
      <c r="N202" s="169">
        <f t="shared" si="125"/>
        <v>0</v>
      </c>
      <c r="O202" s="169">
        <f t="shared" si="111"/>
        <v>0</v>
      </c>
      <c r="P202" s="208">
        <f t="shared" ref="P202:P265" si="127">D202-J202</f>
        <v>20</v>
      </c>
      <c r="Q202" s="205">
        <v>32.75</v>
      </c>
      <c r="R202" s="205">
        <f t="shared" si="108"/>
        <v>655</v>
      </c>
      <c r="S202" s="205">
        <v>122.2</v>
      </c>
      <c r="T202" s="205">
        <f t="shared" si="126"/>
        <v>2444</v>
      </c>
      <c r="U202" s="205">
        <f t="shared" si="112"/>
        <v>3099</v>
      </c>
    </row>
    <row r="203" spans="1:21" s="76" customFormat="1" ht="15.75" x14ac:dyDescent="0.25">
      <c r="A203" s="132"/>
      <c r="B203" s="133" t="s">
        <v>188</v>
      </c>
      <c r="C203" s="134" t="s">
        <v>17</v>
      </c>
      <c r="D203" s="134">
        <v>4</v>
      </c>
      <c r="E203" s="93">
        <v>65.5</v>
      </c>
      <c r="F203" s="93">
        <f t="shared" si="104"/>
        <v>262</v>
      </c>
      <c r="G203" s="93">
        <v>440.7</v>
      </c>
      <c r="H203" s="93">
        <f t="shared" si="105"/>
        <v>1762.8</v>
      </c>
      <c r="I203" s="93">
        <f t="shared" si="110"/>
        <v>2024.8</v>
      </c>
      <c r="J203" s="189"/>
      <c r="K203" s="169">
        <v>65.5</v>
      </c>
      <c r="L203" s="169">
        <f t="shared" si="106"/>
        <v>0</v>
      </c>
      <c r="M203" s="169">
        <v>440.7</v>
      </c>
      <c r="N203" s="169">
        <f t="shared" si="125"/>
        <v>0</v>
      </c>
      <c r="O203" s="169">
        <f t="shared" si="111"/>
        <v>0</v>
      </c>
      <c r="P203" s="208">
        <f t="shared" si="127"/>
        <v>4</v>
      </c>
      <c r="Q203" s="205">
        <v>65.5</v>
      </c>
      <c r="R203" s="205">
        <f t="shared" si="108"/>
        <v>262</v>
      </c>
      <c r="S203" s="205">
        <v>440.7</v>
      </c>
      <c r="T203" s="205">
        <f t="shared" si="126"/>
        <v>1762.8</v>
      </c>
      <c r="U203" s="205">
        <f t="shared" si="112"/>
        <v>2024.8</v>
      </c>
    </row>
    <row r="204" spans="1:21" s="76" customFormat="1" ht="25.5" x14ac:dyDescent="0.25">
      <c r="A204" s="132"/>
      <c r="B204" s="133" t="s">
        <v>189</v>
      </c>
      <c r="C204" s="134" t="s">
        <v>17</v>
      </c>
      <c r="D204" s="134">
        <v>8</v>
      </c>
      <c r="E204" s="93">
        <v>32.75</v>
      </c>
      <c r="F204" s="93">
        <f t="shared" si="104"/>
        <v>262</v>
      </c>
      <c r="G204" s="93">
        <v>205.4</v>
      </c>
      <c r="H204" s="93">
        <f t="shared" si="105"/>
        <v>1643.2</v>
      </c>
      <c r="I204" s="93">
        <f t="shared" si="110"/>
        <v>1905.2</v>
      </c>
      <c r="J204" s="189"/>
      <c r="K204" s="169">
        <v>32.75</v>
      </c>
      <c r="L204" s="169">
        <f t="shared" si="106"/>
        <v>0</v>
      </c>
      <c r="M204" s="169">
        <v>205.4</v>
      </c>
      <c r="N204" s="169">
        <f t="shared" si="125"/>
        <v>0</v>
      </c>
      <c r="O204" s="169">
        <f t="shared" si="111"/>
        <v>0</v>
      </c>
      <c r="P204" s="208">
        <f t="shared" si="127"/>
        <v>8</v>
      </c>
      <c r="Q204" s="205">
        <v>32.75</v>
      </c>
      <c r="R204" s="205">
        <f t="shared" si="108"/>
        <v>262</v>
      </c>
      <c r="S204" s="205">
        <v>205.4</v>
      </c>
      <c r="T204" s="205">
        <f t="shared" si="126"/>
        <v>1643.2</v>
      </c>
      <c r="U204" s="205">
        <f t="shared" si="112"/>
        <v>1905.2</v>
      </c>
    </row>
    <row r="205" spans="1:21" s="76" customFormat="1" ht="15.75" x14ac:dyDescent="0.25">
      <c r="A205" s="132"/>
      <c r="B205" s="133" t="s">
        <v>190</v>
      </c>
      <c r="C205" s="134" t="s">
        <v>17</v>
      </c>
      <c r="D205" s="134">
        <v>100</v>
      </c>
      <c r="E205" s="93">
        <v>13.100000000000001</v>
      </c>
      <c r="F205" s="93">
        <f t="shared" si="104"/>
        <v>1310.0000000000002</v>
      </c>
      <c r="G205" s="93">
        <v>17.940000000000001</v>
      </c>
      <c r="H205" s="93">
        <f t="shared" si="105"/>
        <v>1794.0000000000002</v>
      </c>
      <c r="I205" s="93">
        <f t="shared" si="110"/>
        <v>3104.0000000000005</v>
      </c>
      <c r="J205" s="189"/>
      <c r="K205" s="169">
        <v>13.100000000000001</v>
      </c>
      <c r="L205" s="169">
        <f t="shared" si="106"/>
        <v>0</v>
      </c>
      <c r="M205" s="169">
        <v>17.940000000000001</v>
      </c>
      <c r="N205" s="169">
        <f t="shared" si="125"/>
        <v>0</v>
      </c>
      <c r="O205" s="169">
        <f t="shared" si="111"/>
        <v>0</v>
      </c>
      <c r="P205" s="208">
        <f t="shared" si="127"/>
        <v>100</v>
      </c>
      <c r="Q205" s="205">
        <v>13.100000000000001</v>
      </c>
      <c r="R205" s="205">
        <f t="shared" si="108"/>
        <v>1310.0000000000002</v>
      </c>
      <c r="S205" s="205">
        <v>17.940000000000001</v>
      </c>
      <c r="T205" s="205">
        <f t="shared" si="126"/>
        <v>1794.0000000000002</v>
      </c>
      <c r="U205" s="205">
        <f t="shared" si="112"/>
        <v>3104.0000000000005</v>
      </c>
    </row>
    <row r="206" spans="1:21" s="76" customFormat="1" ht="15.75" x14ac:dyDescent="0.25">
      <c r="A206" s="132"/>
      <c r="B206" s="133" t="s">
        <v>191</v>
      </c>
      <c r="C206" s="134" t="s">
        <v>64</v>
      </c>
      <c r="D206" s="134">
        <v>324</v>
      </c>
      <c r="E206" s="93">
        <v>497.8</v>
      </c>
      <c r="F206" s="93">
        <f t="shared" si="104"/>
        <v>161287.20000000001</v>
      </c>
      <c r="G206" s="93">
        <v>1094.6000000000001</v>
      </c>
      <c r="H206" s="93">
        <f t="shared" si="105"/>
        <v>354650.4</v>
      </c>
      <c r="I206" s="93">
        <f t="shared" si="110"/>
        <v>515937.60000000003</v>
      </c>
      <c r="J206" s="189"/>
      <c r="K206" s="169">
        <v>497.8</v>
      </c>
      <c r="L206" s="169">
        <f t="shared" si="106"/>
        <v>0</v>
      </c>
      <c r="M206" s="169">
        <v>1094.6000000000001</v>
      </c>
      <c r="N206" s="169">
        <f t="shared" si="125"/>
        <v>0</v>
      </c>
      <c r="O206" s="169">
        <f t="shared" si="111"/>
        <v>0</v>
      </c>
      <c r="P206" s="208">
        <f t="shared" si="127"/>
        <v>324</v>
      </c>
      <c r="Q206" s="205">
        <v>497.8</v>
      </c>
      <c r="R206" s="205">
        <f t="shared" si="108"/>
        <v>161287.20000000001</v>
      </c>
      <c r="S206" s="205">
        <v>1094.6000000000001</v>
      </c>
      <c r="T206" s="205">
        <f t="shared" si="126"/>
        <v>354650.4</v>
      </c>
      <c r="U206" s="205">
        <f t="shared" si="112"/>
        <v>515937.60000000003</v>
      </c>
    </row>
    <row r="207" spans="1:21" s="76" customFormat="1" ht="15.75" x14ac:dyDescent="0.25">
      <c r="A207" s="132"/>
      <c r="B207" s="133" t="s">
        <v>101</v>
      </c>
      <c r="C207" s="134" t="s">
        <v>64</v>
      </c>
      <c r="D207" s="134">
        <v>648</v>
      </c>
      <c r="E207" s="93">
        <v>497.8</v>
      </c>
      <c r="F207" s="93">
        <f t="shared" si="104"/>
        <v>322574.40000000002</v>
      </c>
      <c r="G207" s="93">
        <v>587.75599999999997</v>
      </c>
      <c r="H207" s="93">
        <f t="shared" si="105"/>
        <v>380865.88799999998</v>
      </c>
      <c r="I207" s="93">
        <f t="shared" si="110"/>
        <v>703440.28799999994</v>
      </c>
      <c r="J207" s="189"/>
      <c r="K207" s="169">
        <v>497.8</v>
      </c>
      <c r="L207" s="169">
        <f t="shared" si="106"/>
        <v>0</v>
      </c>
      <c r="M207" s="169">
        <v>587.75599999999997</v>
      </c>
      <c r="N207" s="169">
        <f t="shared" si="125"/>
        <v>0</v>
      </c>
      <c r="O207" s="169">
        <f t="shared" si="111"/>
        <v>0</v>
      </c>
      <c r="P207" s="208">
        <f t="shared" si="127"/>
        <v>648</v>
      </c>
      <c r="Q207" s="205">
        <v>497.8</v>
      </c>
      <c r="R207" s="205">
        <f t="shared" si="108"/>
        <v>322574.40000000002</v>
      </c>
      <c r="S207" s="205">
        <v>587.75599999999997</v>
      </c>
      <c r="T207" s="205">
        <f t="shared" si="126"/>
        <v>380865.88799999998</v>
      </c>
      <c r="U207" s="205">
        <f t="shared" si="112"/>
        <v>703440.28799999994</v>
      </c>
    </row>
    <row r="208" spans="1:21" s="76" customFormat="1" ht="15.75" x14ac:dyDescent="0.25">
      <c r="A208" s="132"/>
      <c r="B208" s="133" t="s">
        <v>192</v>
      </c>
      <c r="C208" s="134" t="s">
        <v>64</v>
      </c>
      <c r="D208" s="134">
        <v>24</v>
      </c>
      <c r="E208" s="93">
        <v>131</v>
      </c>
      <c r="F208" s="93">
        <f t="shared" si="104"/>
        <v>3144</v>
      </c>
      <c r="G208" s="93">
        <v>367.64000000000004</v>
      </c>
      <c r="H208" s="93">
        <f t="shared" si="105"/>
        <v>8823.36</v>
      </c>
      <c r="I208" s="93">
        <f t="shared" si="110"/>
        <v>11967.36</v>
      </c>
      <c r="J208" s="189"/>
      <c r="K208" s="169">
        <v>131</v>
      </c>
      <c r="L208" s="169">
        <f t="shared" si="106"/>
        <v>0</v>
      </c>
      <c r="M208" s="169">
        <v>367.64000000000004</v>
      </c>
      <c r="N208" s="169">
        <f t="shared" si="125"/>
        <v>0</v>
      </c>
      <c r="O208" s="169">
        <f t="shared" si="111"/>
        <v>0</v>
      </c>
      <c r="P208" s="208">
        <f t="shared" si="127"/>
        <v>24</v>
      </c>
      <c r="Q208" s="205">
        <v>131</v>
      </c>
      <c r="R208" s="205">
        <f t="shared" si="108"/>
        <v>3144</v>
      </c>
      <c r="S208" s="205">
        <v>367.64000000000004</v>
      </c>
      <c r="T208" s="205">
        <f t="shared" si="126"/>
        <v>8823.36</v>
      </c>
      <c r="U208" s="205">
        <f t="shared" si="112"/>
        <v>11967.36</v>
      </c>
    </row>
    <row r="209" spans="1:21" s="76" customFormat="1" ht="25.5" x14ac:dyDescent="0.25">
      <c r="A209" s="132"/>
      <c r="B209" s="133" t="s">
        <v>193</v>
      </c>
      <c r="C209" s="134" t="s">
        <v>64</v>
      </c>
      <c r="D209" s="134">
        <v>32</v>
      </c>
      <c r="E209" s="93">
        <v>196.5</v>
      </c>
      <c r="F209" s="93">
        <f t="shared" si="104"/>
        <v>6288</v>
      </c>
      <c r="G209" s="93">
        <v>271.98599999999999</v>
      </c>
      <c r="H209" s="93">
        <f t="shared" si="105"/>
        <v>8703.5519999999997</v>
      </c>
      <c r="I209" s="93">
        <f t="shared" si="110"/>
        <v>14991.552</v>
      </c>
      <c r="J209" s="189"/>
      <c r="K209" s="169">
        <v>196.5</v>
      </c>
      <c r="L209" s="169">
        <f t="shared" si="106"/>
        <v>0</v>
      </c>
      <c r="M209" s="169">
        <v>271.98599999999999</v>
      </c>
      <c r="N209" s="169">
        <f t="shared" si="125"/>
        <v>0</v>
      </c>
      <c r="O209" s="169">
        <f t="shared" si="111"/>
        <v>0</v>
      </c>
      <c r="P209" s="208">
        <f t="shared" si="127"/>
        <v>32</v>
      </c>
      <c r="Q209" s="205">
        <v>196.5</v>
      </c>
      <c r="R209" s="205">
        <f t="shared" si="108"/>
        <v>6288</v>
      </c>
      <c r="S209" s="205">
        <v>271.98599999999999</v>
      </c>
      <c r="T209" s="205">
        <f t="shared" si="126"/>
        <v>8703.5519999999997</v>
      </c>
      <c r="U209" s="205">
        <f t="shared" si="112"/>
        <v>14991.552</v>
      </c>
    </row>
    <row r="210" spans="1:21" s="76" customFormat="1" ht="15.75" x14ac:dyDescent="0.25">
      <c r="A210" s="132"/>
      <c r="B210" s="133" t="s">
        <v>194</v>
      </c>
      <c r="C210" s="134" t="s">
        <v>17</v>
      </c>
      <c r="D210" s="134">
        <v>5</v>
      </c>
      <c r="E210" s="93">
        <v>1572</v>
      </c>
      <c r="F210" s="93">
        <f t="shared" si="104"/>
        <v>7860</v>
      </c>
      <c r="G210" s="93">
        <v>3572.4</v>
      </c>
      <c r="H210" s="93">
        <f t="shared" si="105"/>
        <v>17862</v>
      </c>
      <c r="I210" s="93">
        <f t="shared" si="110"/>
        <v>25722</v>
      </c>
      <c r="J210" s="189"/>
      <c r="K210" s="169">
        <v>1572</v>
      </c>
      <c r="L210" s="169">
        <f t="shared" si="106"/>
        <v>0</v>
      </c>
      <c r="M210" s="169">
        <v>3572.4</v>
      </c>
      <c r="N210" s="169">
        <f t="shared" si="125"/>
        <v>0</v>
      </c>
      <c r="O210" s="169">
        <f t="shared" si="111"/>
        <v>0</v>
      </c>
      <c r="P210" s="208">
        <f t="shared" si="127"/>
        <v>5</v>
      </c>
      <c r="Q210" s="205">
        <v>1572</v>
      </c>
      <c r="R210" s="205">
        <f t="shared" si="108"/>
        <v>7860</v>
      </c>
      <c r="S210" s="205">
        <v>3572.4</v>
      </c>
      <c r="T210" s="205">
        <f t="shared" si="126"/>
        <v>17862</v>
      </c>
      <c r="U210" s="205">
        <f t="shared" si="112"/>
        <v>25722</v>
      </c>
    </row>
    <row r="211" spans="1:21" s="76" customFormat="1" ht="25.5" x14ac:dyDescent="0.25">
      <c r="A211" s="132"/>
      <c r="B211" s="133" t="s">
        <v>924</v>
      </c>
      <c r="C211" s="134" t="s">
        <v>17</v>
      </c>
      <c r="D211" s="134">
        <v>3</v>
      </c>
      <c r="E211" s="93">
        <v>1572</v>
      </c>
      <c r="F211" s="93">
        <f t="shared" si="104"/>
        <v>4716</v>
      </c>
      <c r="G211" s="93">
        <v>2107.04</v>
      </c>
      <c r="H211" s="93">
        <f t="shared" si="105"/>
        <v>6321.12</v>
      </c>
      <c r="I211" s="93">
        <f t="shared" si="110"/>
        <v>11037.119999999999</v>
      </c>
      <c r="J211" s="189"/>
      <c r="K211" s="169">
        <v>1572</v>
      </c>
      <c r="L211" s="169">
        <f t="shared" si="106"/>
        <v>0</v>
      </c>
      <c r="M211" s="169">
        <v>2107.04</v>
      </c>
      <c r="N211" s="169">
        <f t="shared" si="125"/>
        <v>0</v>
      </c>
      <c r="O211" s="169">
        <f t="shared" si="111"/>
        <v>0</v>
      </c>
      <c r="P211" s="208">
        <f t="shared" si="127"/>
        <v>3</v>
      </c>
      <c r="Q211" s="205">
        <v>1572</v>
      </c>
      <c r="R211" s="205">
        <f t="shared" si="108"/>
        <v>4716</v>
      </c>
      <c r="S211" s="205">
        <v>2107.04</v>
      </c>
      <c r="T211" s="205">
        <f t="shared" si="126"/>
        <v>6321.12</v>
      </c>
      <c r="U211" s="205">
        <f t="shared" si="112"/>
        <v>11037.119999999999</v>
      </c>
    </row>
    <row r="212" spans="1:21" s="76" customFormat="1" ht="15.75" x14ac:dyDescent="0.25">
      <c r="A212" s="132"/>
      <c r="B212" s="133" t="s">
        <v>195</v>
      </c>
      <c r="C212" s="134" t="s">
        <v>17</v>
      </c>
      <c r="D212" s="134">
        <v>7</v>
      </c>
      <c r="E212" s="93">
        <v>1572</v>
      </c>
      <c r="F212" s="93">
        <f t="shared" si="104"/>
        <v>11004</v>
      </c>
      <c r="G212" s="93">
        <v>4797</v>
      </c>
      <c r="H212" s="93">
        <f t="shared" si="105"/>
        <v>33579</v>
      </c>
      <c r="I212" s="93">
        <f t="shared" si="110"/>
        <v>44583</v>
      </c>
      <c r="J212" s="189"/>
      <c r="K212" s="169">
        <v>1572</v>
      </c>
      <c r="L212" s="169">
        <f t="shared" si="106"/>
        <v>0</v>
      </c>
      <c r="M212" s="169">
        <v>4797</v>
      </c>
      <c r="N212" s="169">
        <f t="shared" si="125"/>
        <v>0</v>
      </c>
      <c r="O212" s="169">
        <f t="shared" si="111"/>
        <v>0</v>
      </c>
      <c r="P212" s="208">
        <f t="shared" si="127"/>
        <v>7</v>
      </c>
      <c r="Q212" s="205">
        <v>1572</v>
      </c>
      <c r="R212" s="205">
        <f t="shared" si="108"/>
        <v>11004</v>
      </c>
      <c r="S212" s="205">
        <v>4797</v>
      </c>
      <c r="T212" s="205">
        <f t="shared" si="126"/>
        <v>33579</v>
      </c>
      <c r="U212" s="205">
        <f t="shared" si="112"/>
        <v>44583</v>
      </c>
    </row>
    <row r="213" spans="1:21" s="76" customFormat="1" ht="15.75" x14ac:dyDescent="0.25">
      <c r="A213" s="132"/>
      <c r="B213" s="133" t="s">
        <v>196</v>
      </c>
      <c r="C213" s="134" t="s">
        <v>17</v>
      </c>
      <c r="D213" s="134">
        <v>120</v>
      </c>
      <c r="E213" s="93">
        <v>393</v>
      </c>
      <c r="F213" s="93">
        <f t="shared" si="104"/>
        <v>47160</v>
      </c>
      <c r="G213" s="93">
        <v>1042.6000000000001</v>
      </c>
      <c r="H213" s="93">
        <f t="shared" si="105"/>
        <v>125112.00000000001</v>
      </c>
      <c r="I213" s="93">
        <f t="shared" si="110"/>
        <v>172272</v>
      </c>
      <c r="J213" s="189"/>
      <c r="K213" s="169">
        <v>393</v>
      </c>
      <c r="L213" s="169">
        <f t="shared" si="106"/>
        <v>0</v>
      </c>
      <c r="M213" s="169">
        <v>1042.6000000000001</v>
      </c>
      <c r="N213" s="169">
        <f t="shared" si="125"/>
        <v>0</v>
      </c>
      <c r="O213" s="169">
        <f t="shared" si="111"/>
        <v>0</v>
      </c>
      <c r="P213" s="208">
        <f t="shared" si="127"/>
        <v>120</v>
      </c>
      <c r="Q213" s="205">
        <v>393</v>
      </c>
      <c r="R213" s="205">
        <f t="shared" si="108"/>
        <v>47160</v>
      </c>
      <c r="S213" s="205">
        <v>1042.6000000000001</v>
      </c>
      <c r="T213" s="205">
        <f t="shared" si="126"/>
        <v>125112.00000000001</v>
      </c>
      <c r="U213" s="205">
        <f t="shared" si="112"/>
        <v>172272</v>
      </c>
    </row>
    <row r="214" spans="1:21" s="76" customFormat="1" ht="15.75" x14ac:dyDescent="0.25">
      <c r="A214" s="132"/>
      <c r="B214" s="133" t="s">
        <v>197</v>
      </c>
      <c r="C214" s="134" t="s">
        <v>17</v>
      </c>
      <c r="D214" s="134">
        <v>600</v>
      </c>
      <c r="E214" s="93">
        <v>393</v>
      </c>
      <c r="F214" s="93">
        <f t="shared" si="104"/>
        <v>235800</v>
      </c>
      <c r="G214" s="93">
        <v>161.20000000000002</v>
      </c>
      <c r="H214" s="93">
        <f t="shared" si="105"/>
        <v>96720.000000000015</v>
      </c>
      <c r="I214" s="93">
        <f t="shared" si="110"/>
        <v>332520</v>
      </c>
      <c r="J214" s="189"/>
      <c r="K214" s="169">
        <v>393</v>
      </c>
      <c r="L214" s="169">
        <f t="shared" si="106"/>
        <v>0</v>
      </c>
      <c r="M214" s="169">
        <v>161.20000000000002</v>
      </c>
      <c r="N214" s="169">
        <f t="shared" si="125"/>
        <v>0</v>
      </c>
      <c r="O214" s="169">
        <f t="shared" si="111"/>
        <v>0</v>
      </c>
      <c r="P214" s="208">
        <f t="shared" si="127"/>
        <v>600</v>
      </c>
      <c r="Q214" s="205">
        <v>393</v>
      </c>
      <c r="R214" s="205">
        <f t="shared" si="108"/>
        <v>235800</v>
      </c>
      <c r="S214" s="205">
        <v>161.20000000000002</v>
      </c>
      <c r="T214" s="205">
        <f t="shared" si="126"/>
        <v>96720.000000000015</v>
      </c>
      <c r="U214" s="205">
        <f t="shared" si="112"/>
        <v>332520</v>
      </c>
    </row>
    <row r="215" spans="1:21" s="76" customFormat="1" ht="15.75" x14ac:dyDescent="0.25">
      <c r="A215" s="132"/>
      <c r="B215" s="133" t="s">
        <v>889</v>
      </c>
      <c r="C215" s="134" t="s">
        <v>17</v>
      </c>
      <c r="D215" s="134">
        <v>600</v>
      </c>
      <c r="E215" s="93">
        <v>32.75</v>
      </c>
      <c r="F215" s="93">
        <f t="shared" si="104"/>
        <v>19650</v>
      </c>
      <c r="G215" s="93">
        <v>107.926</v>
      </c>
      <c r="H215" s="93">
        <f t="shared" si="105"/>
        <v>64755.6</v>
      </c>
      <c r="I215" s="93">
        <f t="shared" si="110"/>
        <v>84405.6</v>
      </c>
      <c r="J215" s="189"/>
      <c r="K215" s="169">
        <v>32.75</v>
      </c>
      <c r="L215" s="169">
        <f t="shared" si="106"/>
        <v>0</v>
      </c>
      <c r="M215" s="169">
        <v>107.926</v>
      </c>
      <c r="N215" s="169">
        <f t="shared" si="125"/>
        <v>0</v>
      </c>
      <c r="O215" s="169">
        <f t="shared" si="111"/>
        <v>0</v>
      </c>
      <c r="P215" s="208">
        <f t="shared" si="127"/>
        <v>600</v>
      </c>
      <c r="Q215" s="205">
        <v>32.75</v>
      </c>
      <c r="R215" s="205">
        <f t="shared" si="108"/>
        <v>19650</v>
      </c>
      <c r="S215" s="205">
        <v>107.926</v>
      </c>
      <c r="T215" s="205">
        <f t="shared" si="126"/>
        <v>64755.6</v>
      </c>
      <c r="U215" s="205">
        <f t="shared" si="112"/>
        <v>84405.6</v>
      </c>
    </row>
    <row r="216" spans="1:21" s="76" customFormat="1" ht="15.75" x14ac:dyDescent="0.25">
      <c r="A216" s="132"/>
      <c r="B216" s="133" t="s">
        <v>198</v>
      </c>
      <c r="C216" s="134" t="s">
        <v>17</v>
      </c>
      <c r="D216" s="134">
        <v>50</v>
      </c>
      <c r="E216" s="93">
        <v>19.650000000000002</v>
      </c>
      <c r="F216" s="93">
        <f t="shared" si="104"/>
        <v>982.50000000000011</v>
      </c>
      <c r="G216" s="93">
        <v>8.8660000000000014</v>
      </c>
      <c r="H216" s="93">
        <f t="shared" si="105"/>
        <v>443.30000000000007</v>
      </c>
      <c r="I216" s="93">
        <f t="shared" si="110"/>
        <v>1425.8000000000002</v>
      </c>
      <c r="J216" s="189"/>
      <c r="K216" s="169">
        <v>19.650000000000002</v>
      </c>
      <c r="L216" s="169">
        <f t="shared" si="106"/>
        <v>0</v>
      </c>
      <c r="M216" s="169">
        <v>8.8660000000000014</v>
      </c>
      <c r="N216" s="169">
        <f t="shared" si="125"/>
        <v>0</v>
      </c>
      <c r="O216" s="169">
        <f t="shared" si="111"/>
        <v>0</v>
      </c>
      <c r="P216" s="208">
        <f t="shared" si="127"/>
        <v>50</v>
      </c>
      <c r="Q216" s="205">
        <v>19.650000000000002</v>
      </c>
      <c r="R216" s="205">
        <f t="shared" si="108"/>
        <v>982.50000000000011</v>
      </c>
      <c r="S216" s="205">
        <v>8.8660000000000014</v>
      </c>
      <c r="T216" s="205">
        <f t="shared" si="126"/>
        <v>443.30000000000007</v>
      </c>
      <c r="U216" s="205">
        <f t="shared" si="112"/>
        <v>1425.8000000000002</v>
      </c>
    </row>
    <row r="217" spans="1:21" s="76" customFormat="1" ht="25.5" x14ac:dyDescent="0.25">
      <c r="A217" s="132"/>
      <c r="B217" s="133" t="s">
        <v>199</v>
      </c>
      <c r="C217" s="134" t="s">
        <v>64</v>
      </c>
      <c r="D217" s="134">
        <v>1660</v>
      </c>
      <c r="E217" s="93">
        <v>220.08</v>
      </c>
      <c r="F217" s="93">
        <f t="shared" si="104"/>
        <v>365332.80000000005</v>
      </c>
      <c r="G217" s="93">
        <v>106.60000000000001</v>
      </c>
      <c r="H217" s="93">
        <f t="shared" si="105"/>
        <v>176956</v>
      </c>
      <c r="I217" s="93">
        <f t="shared" si="110"/>
        <v>542288.80000000005</v>
      </c>
      <c r="J217" s="189"/>
      <c r="K217" s="169">
        <v>220.08</v>
      </c>
      <c r="L217" s="169">
        <f t="shared" si="106"/>
        <v>0</v>
      </c>
      <c r="M217" s="169">
        <v>106.60000000000001</v>
      </c>
      <c r="N217" s="169">
        <f t="shared" si="125"/>
        <v>0</v>
      </c>
      <c r="O217" s="169">
        <f t="shared" si="111"/>
        <v>0</v>
      </c>
      <c r="P217" s="208">
        <f t="shared" si="127"/>
        <v>1660</v>
      </c>
      <c r="Q217" s="205">
        <v>220.08</v>
      </c>
      <c r="R217" s="205">
        <f t="shared" si="108"/>
        <v>365332.80000000005</v>
      </c>
      <c r="S217" s="205">
        <v>106.60000000000001</v>
      </c>
      <c r="T217" s="205">
        <f t="shared" si="126"/>
        <v>176956</v>
      </c>
      <c r="U217" s="205">
        <f t="shared" si="112"/>
        <v>542288.80000000005</v>
      </c>
    </row>
    <row r="218" spans="1:21" s="76" customFormat="1" ht="25.5" x14ac:dyDescent="0.25">
      <c r="A218" s="132"/>
      <c r="B218" s="133" t="s">
        <v>200</v>
      </c>
      <c r="C218" s="134" t="s">
        <v>64</v>
      </c>
      <c r="D218" s="134">
        <v>11952</v>
      </c>
      <c r="E218" s="93">
        <v>146.72</v>
      </c>
      <c r="F218" s="93">
        <f t="shared" si="104"/>
        <v>1753597.44</v>
      </c>
      <c r="G218" s="93">
        <v>94.38</v>
      </c>
      <c r="H218" s="93">
        <f t="shared" si="105"/>
        <v>1128029.76</v>
      </c>
      <c r="I218" s="93">
        <f t="shared" si="110"/>
        <v>2881627.2</v>
      </c>
      <c r="J218" s="189"/>
      <c r="K218" s="169">
        <v>146.72</v>
      </c>
      <c r="L218" s="169">
        <f t="shared" si="106"/>
        <v>0</v>
      </c>
      <c r="M218" s="169">
        <v>94.38</v>
      </c>
      <c r="N218" s="169">
        <f t="shared" si="125"/>
        <v>0</v>
      </c>
      <c r="O218" s="169">
        <f t="shared" si="111"/>
        <v>0</v>
      </c>
      <c r="P218" s="208">
        <f t="shared" si="127"/>
        <v>11952</v>
      </c>
      <c r="Q218" s="205">
        <v>146.72</v>
      </c>
      <c r="R218" s="205">
        <f t="shared" si="108"/>
        <v>1753597.44</v>
      </c>
      <c r="S218" s="205">
        <v>94.38</v>
      </c>
      <c r="T218" s="205">
        <f t="shared" si="126"/>
        <v>1128029.76</v>
      </c>
      <c r="U218" s="205">
        <f t="shared" si="112"/>
        <v>2881627.2</v>
      </c>
    </row>
    <row r="219" spans="1:21" s="76" customFormat="1" ht="25.5" x14ac:dyDescent="0.25">
      <c r="A219" s="132"/>
      <c r="B219" s="133" t="s">
        <v>201</v>
      </c>
      <c r="C219" s="134" t="s">
        <v>64</v>
      </c>
      <c r="D219" s="134">
        <v>150</v>
      </c>
      <c r="E219" s="93">
        <v>45.85</v>
      </c>
      <c r="F219" s="93">
        <f t="shared" si="104"/>
        <v>6877.5</v>
      </c>
      <c r="G219" s="93">
        <v>125.84</v>
      </c>
      <c r="H219" s="93">
        <f t="shared" si="105"/>
        <v>18876</v>
      </c>
      <c r="I219" s="93">
        <f t="shared" si="110"/>
        <v>25753.5</v>
      </c>
      <c r="J219" s="189"/>
      <c r="K219" s="169">
        <v>45.85</v>
      </c>
      <c r="L219" s="169">
        <f t="shared" si="106"/>
        <v>0</v>
      </c>
      <c r="M219" s="169">
        <v>125.84</v>
      </c>
      <c r="N219" s="169">
        <f t="shared" si="125"/>
        <v>0</v>
      </c>
      <c r="O219" s="169">
        <f t="shared" si="111"/>
        <v>0</v>
      </c>
      <c r="P219" s="208">
        <f t="shared" si="127"/>
        <v>150</v>
      </c>
      <c r="Q219" s="205">
        <v>45.85</v>
      </c>
      <c r="R219" s="205">
        <f t="shared" si="108"/>
        <v>6877.5</v>
      </c>
      <c r="S219" s="205">
        <v>125.84</v>
      </c>
      <c r="T219" s="205">
        <f t="shared" si="126"/>
        <v>18876</v>
      </c>
      <c r="U219" s="205">
        <f t="shared" si="112"/>
        <v>25753.5</v>
      </c>
    </row>
    <row r="220" spans="1:21" s="76" customFormat="1" ht="15.75" x14ac:dyDescent="0.25">
      <c r="A220" s="132"/>
      <c r="B220" s="133" t="s">
        <v>202</v>
      </c>
      <c r="C220" s="134" t="s">
        <v>17</v>
      </c>
      <c r="D220" s="134">
        <v>100</v>
      </c>
      <c r="E220" s="93">
        <v>13.100000000000001</v>
      </c>
      <c r="F220" s="93">
        <f t="shared" si="104"/>
        <v>1310.0000000000002</v>
      </c>
      <c r="G220" s="93">
        <v>31.72</v>
      </c>
      <c r="H220" s="93">
        <f t="shared" si="105"/>
        <v>3172</v>
      </c>
      <c r="I220" s="93">
        <f t="shared" si="110"/>
        <v>4482</v>
      </c>
      <c r="J220" s="189"/>
      <c r="K220" s="169">
        <v>13.100000000000001</v>
      </c>
      <c r="L220" s="169">
        <f t="shared" si="106"/>
        <v>0</v>
      </c>
      <c r="M220" s="169">
        <v>31.72</v>
      </c>
      <c r="N220" s="169">
        <f t="shared" si="125"/>
        <v>0</v>
      </c>
      <c r="O220" s="169">
        <f t="shared" si="111"/>
        <v>0</v>
      </c>
      <c r="P220" s="208">
        <f t="shared" si="127"/>
        <v>100</v>
      </c>
      <c r="Q220" s="205">
        <v>13.100000000000001</v>
      </c>
      <c r="R220" s="205">
        <f t="shared" si="108"/>
        <v>1310.0000000000002</v>
      </c>
      <c r="S220" s="205">
        <v>31.72</v>
      </c>
      <c r="T220" s="205">
        <f t="shared" si="126"/>
        <v>3172</v>
      </c>
      <c r="U220" s="205">
        <f t="shared" si="112"/>
        <v>4482</v>
      </c>
    </row>
    <row r="221" spans="1:21" s="76" customFormat="1" ht="15.75" x14ac:dyDescent="0.25">
      <c r="A221" s="132"/>
      <c r="B221" s="133" t="s">
        <v>119</v>
      </c>
      <c r="C221" s="134" t="s">
        <v>124</v>
      </c>
      <c r="D221" s="134">
        <v>1</v>
      </c>
      <c r="E221" s="93">
        <v>0</v>
      </c>
      <c r="F221" s="93">
        <f t="shared" si="104"/>
        <v>0</v>
      </c>
      <c r="G221" s="93">
        <v>23400</v>
      </c>
      <c r="H221" s="93">
        <f t="shared" si="105"/>
        <v>23400</v>
      </c>
      <c r="I221" s="93">
        <f t="shared" si="110"/>
        <v>23400</v>
      </c>
      <c r="J221" s="189"/>
      <c r="K221" s="169">
        <v>0</v>
      </c>
      <c r="L221" s="169">
        <f t="shared" si="106"/>
        <v>0</v>
      </c>
      <c r="M221" s="169">
        <v>23400</v>
      </c>
      <c r="N221" s="169">
        <f t="shared" si="125"/>
        <v>0</v>
      </c>
      <c r="O221" s="169">
        <f t="shared" si="111"/>
        <v>0</v>
      </c>
      <c r="P221" s="208">
        <f t="shared" si="127"/>
        <v>1</v>
      </c>
      <c r="Q221" s="205">
        <v>0</v>
      </c>
      <c r="R221" s="205">
        <f t="shared" si="108"/>
        <v>0</v>
      </c>
      <c r="S221" s="205">
        <v>23400</v>
      </c>
      <c r="T221" s="205">
        <f t="shared" si="126"/>
        <v>23400</v>
      </c>
      <c r="U221" s="205">
        <f t="shared" si="112"/>
        <v>23400</v>
      </c>
    </row>
    <row r="222" spans="1:21" s="76" customFormat="1" ht="15.75" x14ac:dyDescent="0.25">
      <c r="A222" s="132"/>
      <c r="B222" s="133" t="s">
        <v>203</v>
      </c>
      <c r="C222" s="134" t="s">
        <v>124</v>
      </c>
      <c r="D222" s="134">
        <v>1</v>
      </c>
      <c r="E222" s="93">
        <v>113184</v>
      </c>
      <c r="F222" s="93">
        <f t="shared" si="104"/>
        <v>113184</v>
      </c>
      <c r="G222" s="93">
        <v>0</v>
      </c>
      <c r="H222" s="93">
        <f t="shared" si="105"/>
        <v>0</v>
      </c>
      <c r="I222" s="93">
        <f t="shared" si="110"/>
        <v>113184</v>
      </c>
      <c r="J222" s="189"/>
      <c r="K222" s="169">
        <v>113184</v>
      </c>
      <c r="L222" s="169">
        <f t="shared" si="106"/>
        <v>0</v>
      </c>
      <c r="M222" s="169">
        <v>0</v>
      </c>
      <c r="N222" s="169">
        <f t="shared" si="125"/>
        <v>0</v>
      </c>
      <c r="O222" s="169">
        <f t="shared" si="111"/>
        <v>0</v>
      </c>
      <c r="P222" s="208">
        <f t="shared" si="127"/>
        <v>1</v>
      </c>
      <c r="Q222" s="205">
        <v>113184</v>
      </c>
      <c r="R222" s="205">
        <f t="shared" si="108"/>
        <v>113184</v>
      </c>
      <c r="S222" s="205">
        <v>0</v>
      </c>
      <c r="T222" s="205">
        <f t="shared" si="126"/>
        <v>0</v>
      </c>
      <c r="U222" s="205">
        <f t="shared" si="112"/>
        <v>113184</v>
      </c>
    </row>
    <row r="223" spans="1:21" s="76" customFormat="1" ht="17.45" customHeight="1" x14ac:dyDescent="0.25">
      <c r="A223" s="90" t="s">
        <v>204</v>
      </c>
      <c r="B223" s="113" t="s">
        <v>205</v>
      </c>
      <c r="C223" s="92"/>
      <c r="D223" s="92"/>
      <c r="E223" s="93"/>
      <c r="F223" s="93">
        <f>SUM(F224:F238)</f>
        <v>649932.9</v>
      </c>
      <c r="G223" s="93"/>
      <c r="H223" s="93">
        <f>SUM(H224:H238)</f>
        <v>2135422.9</v>
      </c>
      <c r="I223" s="93">
        <f>SUM(I224:I238)</f>
        <v>2785355.8000000003</v>
      </c>
      <c r="J223" s="168"/>
      <c r="K223" s="169"/>
      <c r="L223" s="169">
        <f>SUM(L224:L238)</f>
        <v>0</v>
      </c>
      <c r="M223" s="169"/>
      <c r="N223" s="169">
        <f>SUM(N224:N238)</f>
        <v>0</v>
      </c>
      <c r="O223" s="169">
        <f>SUM(O224:O238)</f>
        <v>0</v>
      </c>
      <c r="P223" s="208">
        <f t="shared" si="127"/>
        <v>0</v>
      </c>
      <c r="Q223" s="205"/>
      <c r="R223" s="205">
        <f>SUM(R224:R238)</f>
        <v>649932.9</v>
      </c>
      <c r="S223" s="205"/>
      <c r="T223" s="205">
        <f>SUM(T224:T238)</f>
        <v>2135422.9</v>
      </c>
      <c r="U223" s="205">
        <f>SUM(U224:U238)</f>
        <v>2785355.8000000003</v>
      </c>
    </row>
    <row r="224" spans="1:21" s="76" customFormat="1" ht="25.5" x14ac:dyDescent="0.25">
      <c r="A224" s="90"/>
      <c r="B224" s="133" t="s">
        <v>206</v>
      </c>
      <c r="C224" s="135" t="s">
        <v>17</v>
      </c>
      <c r="D224" s="120">
        <v>10</v>
      </c>
      <c r="E224" s="93">
        <v>6668</v>
      </c>
      <c r="F224" s="93">
        <f t="shared" ref="F224:F236" si="128">E224*D224</f>
        <v>66680</v>
      </c>
      <c r="G224" s="93">
        <v>39380</v>
      </c>
      <c r="H224" s="93">
        <f t="shared" ref="H224:H236" si="129">G224*D224</f>
        <v>393800</v>
      </c>
      <c r="I224" s="93">
        <f>H224+F224</f>
        <v>460480</v>
      </c>
      <c r="J224" s="184"/>
      <c r="K224" s="169">
        <v>6668</v>
      </c>
      <c r="L224" s="169">
        <f t="shared" ref="L224:L236" si="130">K224*J224</f>
        <v>0</v>
      </c>
      <c r="M224" s="169">
        <v>39380</v>
      </c>
      <c r="N224" s="169">
        <f t="shared" ref="N224:N236" si="131">M224*J224</f>
        <v>0</v>
      </c>
      <c r="O224" s="169">
        <f>N224+L224</f>
        <v>0</v>
      </c>
      <c r="P224" s="208">
        <f t="shared" si="127"/>
        <v>10</v>
      </c>
      <c r="Q224" s="205">
        <v>6668</v>
      </c>
      <c r="R224" s="205">
        <f t="shared" ref="R224:R236" si="132">Q224*P224</f>
        <v>66680</v>
      </c>
      <c r="S224" s="205">
        <v>39380</v>
      </c>
      <c r="T224" s="205">
        <f t="shared" ref="T224:T236" si="133">S224*P224</f>
        <v>393800</v>
      </c>
      <c r="U224" s="205">
        <f>T224+R224</f>
        <v>460480</v>
      </c>
    </row>
    <row r="225" spans="1:21" s="76" customFormat="1" ht="25.5" x14ac:dyDescent="0.25">
      <c r="A225" s="90"/>
      <c r="B225" s="133" t="s">
        <v>207</v>
      </c>
      <c r="C225" s="135" t="s">
        <v>17</v>
      </c>
      <c r="D225" s="120">
        <v>24</v>
      </c>
      <c r="E225" s="93">
        <v>5668</v>
      </c>
      <c r="F225" s="93">
        <f t="shared" si="128"/>
        <v>136032</v>
      </c>
      <c r="G225" s="93">
        <v>23220</v>
      </c>
      <c r="H225" s="93">
        <f t="shared" si="129"/>
        <v>557280</v>
      </c>
      <c r="I225" s="93">
        <f t="shared" ref="I225:I238" si="134">H225+F225</f>
        <v>693312</v>
      </c>
      <c r="J225" s="184"/>
      <c r="K225" s="169">
        <v>5668</v>
      </c>
      <c r="L225" s="169">
        <f t="shared" si="130"/>
        <v>0</v>
      </c>
      <c r="M225" s="169">
        <v>23220</v>
      </c>
      <c r="N225" s="169">
        <f t="shared" si="131"/>
        <v>0</v>
      </c>
      <c r="O225" s="169">
        <f t="shared" ref="O225:O236" si="135">N225+L225</f>
        <v>0</v>
      </c>
      <c r="P225" s="208">
        <f t="shared" si="127"/>
        <v>24</v>
      </c>
      <c r="Q225" s="205">
        <v>5668</v>
      </c>
      <c r="R225" s="205">
        <f t="shared" si="132"/>
        <v>136032</v>
      </c>
      <c r="S225" s="205">
        <v>23220</v>
      </c>
      <c r="T225" s="205">
        <f t="shared" si="133"/>
        <v>557280</v>
      </c>
      <c r="U225" s="205">
        <f t="shared" ref="U225:U236" si="136">T225+R225</f>
        <v>693312</v>
      </c>
    </row>
    <row r="226" spans="1:21" s="76" customFormat="1" ht="15.75" x14ac:dyDescent="0.25">
      <c r="A226" s="90"/>
      <c r="B226" s="133" t="s">
        <v>208</v>
      </c>
      <c r="C226" s="135" t="s">
        <v>17</v>
      </c>
      <c r="D226" s="120">
        <v>1</v>
      </c>
      <c r="E226" s="93">
        <v>1965</v>
      </c>
      <c r="F226" s="93">
        <f t="shared" si="128"/>
        <v>1965</v>
      </c>
      <c r="G226" s="93">
        <v>7007</v>
      </c>
      <c r="H226" s="93">
        <f t="shared" si="129"/>
        <v>7007</v>
      </c>
      <c r="I226" s="93">
        <f t="shared" si="134"/>
        <v>8972</v>
      </c>
      <c r="J226" s="184"/>
      <c r="K226" s="169">
        <v>1965</v>
      </c>
      <c r="L226" s="169">
        <f t="shared" si="130"/>
        <v>0</v>
      </c>
      <c r="M226" s="169">
        <v>7007</v>
      </c>
      <c r="N226" s="169">
        <f t="shared" si="131"/>
        <v>0</v>
      </c>
      <c r="O226" s="169">
        <f t="shared" si="135"/>
        <v>0</v>
      </c>
      <c r="P226" s="208">
        <f t="shared" si="127"/>
        <v>1</v>
      </c>
      <c r="Q226" s="205">
        <v>1965</v>
      </c>
      <c r="R226" s="205">
        <f t="shared" si="132"/>
        <v>1965</v>
      </c>
      <c r="S226" s="205">
        <v>7007</v>
      </c>
      <c r="T226" s="205">
        <f t="shared" si="133"/>
        <v>7007</v>
      </c>
      <c r="U226" s="205">
        <f t="shared" si="136"/>
        <v>8972</v>
      </c>
    </row>
    <row r="227" spans="1:21" s="76" customFormat="1" ht="15.75" x14ac:dyDescent="0.25">
      <c r="A227" s="90"/>
      <c r="B227" s="133" t="s">
        <v>209</v>
      </c>
      <c r="C227" s="135" t="s">
        <v>17</v>
      </c>
      <c r="D227" s="120">
        <v>34</v>
      </c>
      <c r="E227" s="93">
        <v>655</v>
      </c>
      <c r="F227" s="93">
        <f t="shared" si="128"/>
        <v>22270</v>
      </c>
      <c r="G227" s="93">
        <v>2366</v>
      </c>
      <c r="H227" s="93">
        <f t="shared" si="129"/>
        <v>80444</v>
      </c>
      <c r="I227" s="93">
        <f t="shared" si="134"/>
        <v>102714</v>
      </c>
      <c r="J227" s="184"/>
      <c r="K227" s="169">
        <v>655</v>
      </c>
      <c r="L227" s="169">
        <f t="shared" si="130"/>
        <v>0</v>
      </c>
      <c r="M227" s="169">
        <v>2366</v>
      </c>
      <c r="N227" s="169">
        <f t="shared" si="131"/>
        <v>0</v>
      </c>
      <c r="O227" s="169">
        <f t="shared" si="135"/>
        <v>0</v>
      </c>
      <c r="P227" s="208">
        <f t="shared" si="127"/>
        <v>34</v>
      </c>
      <c r="Q227" s="205">
        <v>655</v>
      </c>
      <c r="R227" s="205">
        <f t="shared" si="132"/>
        <v>22270</v>
      </c>
      <c r="S227" s="205">
        <v>2366</v>
      </c>
      <c r="T227" s="205">
        <f t="shared" si="133"/>
        <v>80444</v>
      </c>
      <c r="U227" s="205">
        <f t="shared" si="136"/>
        <v>102714</v>
      </c>
    </row>
    <row r="228" spans="1:21" s="76" customFormat="1" ht="25.5" x14ac:dyDescent="0.25">
      <c r="A228" s="90"/>
      <c r="B228" s="133" t="s">
        <v>210</v>
      </c>
      <c r="C228" s="135" t="s">
        <v>17</v>
      </c>
      <c r="D228" s="120">
        <v>3</v>
      </c>
      <c r="E228" s="93">
        <v>3144</v>
      </c>
      <c r="F228" s="93">
        <f t="shared" si="128"/>
        <v>9432</v>
      </c>
      <c r="G228" s="93">
        <v>122036.2</v>
      </c>
      <c r="H228" s="93">
        <f t="shared" si="129"/>
        <v>366108.6</v>
      </c>
      <c r="I228" s="93">
        <f t="shared" si="134"/>
        <v>375540.6</v>
      </c>
      <c r="J228" s="184"/>
      <c r="K228" s="169">
        <v>3144</v>
      </c>
      <c r="L228" s="169">
        <f t="shared" si="130"/>
        <v>0</v>
      </c>
      <c r="M228" s="169">
        <v>122036.2</v>
      </c>
      <c r="N228" s="169">
        <f t="shared" si="131"/>
        <v>0</v>
      </c>
      <c r="O228" s="169">
        <f t="shared" si="135"/>
        <v>0</v>
      </c>
      <c r="P228" s="208">
        <f t="shared" si="127"/>
        <v>3</v>
      </c>
      <c r="Q228" s="205">
        <v>3144</v>
      </c>
      <c r="R228" s="205">
        <f t="shared" si="132"/>
        <v>9432</v>
      </c>
      <c r="S228" s="205">
        <v>122036.2</v>
      </c>
      <c r="T228" s="205">
        <f t="shared" si="133"/>
        <v>366108.6</v>
      </c>
      <c r="U228" s="205">
        <f t="shared" si="136"/>
        <v>375540.6</v>
      </c>
    </row>
    <row r="229" spans="1:21" s="76" customFormat="1" ht="25.5" x14ac:dyDescent="0.25">
      <c r="A229" s="90"/>
      <c r="B229" s="133" t="s">
        <v>211</v>
      </c>
      <c r="C229" s="135" t="s">
        <v>17</v>
      </c>
      <c r="D229" s="120">
        <v>34</v>
      </c>
      <c r="E229" s="93">
        <v>262</v>
      </c>
      <c r="F229" s="93">
        <f t="shared" si="128"/>
        <v>8908</v>
      </c>
      <c r="G229" s="93">
        <v>13780</v>
      </c>
      <c r="H229" s="93">
        <f t="shared" si="129"/>
        <v>468520</v>
      </c>
      <c r="I229" s="93">
        <f t="shared" si="134"/>
        <v>477428</v>
      </c>
      <c r="J229" s="184"/>
      <c r="K229" s="169">
        <v>262</v>
      </c>
      <c r="L229" s="169">
        <f t="shared" si="130"/>
        <v>0</v>
      </c>
      <c r="M229" s="169">
        <v>13780</v>
      </c>
      <c r="N229" s="169">
        <f t="shared" si="131"/>
        <v>0</v>
      </c>
      <c r="O229" s="169">
        <f t="shared" si="135"/>
        <v>0</v>
      </c>
      <c r="P229" s="208">
        <f t="shared" si="127"/>
        <v>34</v>
      </c>
      <c r="Q229" s="205">
        <v>262</v>
      </c>
      <c r="R229" s="205">
        <f t="shared" si="132"/>
        <v>8908</v>
      </c>
      <c r="S229" s="205">
        <v>13780</v>
      </c>
      <c r="T229" s="205">
        <f t="shared" si="133"/>
        <v>468520</v>
      </c>
      <c r="U229" s="205">
        <f t="shared" si="136"/>
        <v>477428</v>
      </c>
    </row>
    <row r="230" spans="1:21" s="76" customFormat="1" ht="25.5" x14ac:dyDescent="0.25">
      <c r="A230" s="90"/>
      <c r="B230" s="133" t="s">
        <v>212</v>
      </c>
      <c r="C230" s="135" t="s">
        <v>17</v>
      </c>
      <c r="D230" s="120">
        <v>2</v>
      </c>
      <c r="E230" s="93">
        <v>1310</v>
      </c>
      <c r="F230" s="93">
        <f t="shared" si="128"/>
        <v>2620</v>
      </c>
      <c r="G230" s="93">
        <v>4836</v>
      </c>
      <c r="H230" s="93">
        <f t="shared" si="129"/>
        <v>9672</v>
      </c>
      <c r="I230" s="93">
        <f t="shared" si="134"/>
        <v>12292</v>
      </c>
      <c r="J230" s="184"/>
      <c r="K230" s="169">
        <v>1310</v>
      </c>
      <c r="L230" s="169">
        <f t="shared" si="130"/>
        <v>0</v>
      </c>
      <c r="M230" s="169">
        <v>4836</v>
      </c>
      <c r="N230" s="169">
        <f t="shared" si="131"/>
        <v>0</v>
      </c>
      <c r="O230" s="169">
        <f t="shared" si="135"/>
        <v>0</v>
      </c>
      <c r="P230" s="208">
        <f t="shared" si="127"/>
        <v>2</v>
      </c>
      <c r="Q230" s="205">
        <v>1310</v>
      </c>
      <c r="R230" s="205">
        <f t="shared" si="132"/>
        <v>2620</v>
      </c>
      <c r="S230" s="205">
        <v>4836</v>
      </c>
      <c r="T230" s="205">
        <f t="shared" si="133"/>
        <v>9672</v>
      </c>
      <c r="U230" s="205">
        <f t="shared" si="136"/>
        <v>12292</v>
      </c>
    </row>
    <row r="231" spans="1:21" s="76" customFormat="1" ht="15.75" x14ac:dyDescent="0.25">
      <c r="A231" s="90"/>
      <c r="B231" s="133" t="s">
        <v>213</v>
      </c>
      <c r="C231" s="135" t="s">
        <v>17</v>
      </c>
      <c r="D231" s="120">
        <v>2</v>
      </c>
      <c r="E231" s="93">
        <v>65.5</v>
      </c>
      <c r="F231" s="93">
        <f t="shared" si="128"/>
        <v>131</v>
      </c>
      <c r="G231" s="93">
        <v>470.6</v>
      </c>
      <c r="H231" s="93">
        <f t="shared" si="129"/>
        <v>941.2</v>
      </c>
      <c r="I231" s="93">
        <f t="shared" si="134"/>
        <v>1072.2</v>
      </c>
      <c r="J231" s="184"/>
      <c r="K231" s="169">
        <v>65.5</v>
      </c>
      <c r="L231" s="169">
        <f t="shared" si="130"/>
        <v>0</v>
      </c>
      <c r="M231" s="169">
        <v>470.6</v>
      </c>
      <c r="N231" s="169">
        <f t="shared" si="131"/>
        <v>0</v>
      </c>
      <c r="O231" s="169">
        <f t="shared" si="135"/>
        <v>0</v>
      </c>
      <c r="P231" s="208">
        <f t="shared" si="127"/>
        <v>2</v>
      </c>
      <c r="Q231" s="205">
        <v>65.5</v>
      </c>
      <c r="R231" s="205">
        <f t="shared" si="132"/>
        <v>131</v>
      </c>
      <c r="S231" s="205">
        <v>470.6</v>
      </c>
      <c r="T231" s="205">
        <f t="shared" si="133"/>
        <v>941.2</v>
      </c>
      <c r="U231" s="205">
        <f t="shared" si="136"/>
        <v>1072.2</v>
      </c>
    </row>
    <row r="232" spans="1:21" s="76" customFormat="1" ht="25.5" x14ac:dyDescent="0.25">
      <c r="A232" s="90"/>
      <c r="B232" s="133" t="s">
        <v>214</v>
      </c>
      <c r="C232" s="135" t="s">
        <v>17</v>
      </c>
      <c r="D232" s="120">
        <v>34</v>
      </c>
      <c r="E232" s="93">
        <v>131</v>
      </c>
      <c r="F232" s="93">
        <f t="shared" si="128"/>
        <v>4454</v>
      </c>
      <c r="G232" s="93">
        <v>122.2</v>
      </c>
      <c r="H232" s="93">
        <f t="shared" si="129"/>
        <v>4154.8</v>
      </c>
      <c r="I232" s="93">
        <f t="shared" si="134"/>
        <v>8608.7999999999993</v>
      </c>
      <c r="J232" s="184"/>
      <c r="K232" s="169">
        <v>131</v>
      </c>
      <c r="L232" s="169">
        <f t="shared" si="130"/>
        <v>0</v>
      </c>
      <c r="M232" s="169">
        <v>122.2</v>
      </c>
      <c r="N232" s="169">
        <f t="shared" si="131"/>
        <v>0</v>
      </c>
      <c r="O232" s="169">
        <f t="shared" si="135"/>
        <v>0</v>
      </c>
      <c r="P232" s="208">
        <f t="shared" si="127"/>
        <v>34</v>
      </c>
      <c r="Q232" s="205">
        <v>131</v>
      </c>
      <c r="R232" s="205">
        <f t="shared" si="132"/>
        <v>4454</v>
      </c>
      <c r="S232" s="205">
        <v>122.2</v>
      </c>
      <c r="T232" s="205">
        <f t="shared" si="133"/>
        <v>4154.8</v>
      </c>
      <c r="U232" s="205">
        <f t="shared" si="136"/>
        <v>8608.7999999999993</v>
      </c>
    </row>
    <row r="233" spans="1:21" s="76" customFormat="1" ht="15.75" x14ac:dyDescent="0.25">
      <c r="A233" s="90"/>
      <c r="B233" s="133" t="s">
        <v>215</v>
      </c>
      <c r="C233" s="135" t="s">
        <v>17</v>
      </c>
      <c r="D233" s="120">
        <v>500</v>
      </c>
      <c r="E233" s="93">
        <v>32.75</v>
      </c>
      <c r="F233" s="93">
        <f t="shared" si="128"/>
        <v>16375</v>
      </c>
      <c r="G233" s="93">
        <v>41.6</v>
      </c>
      <c r="H233" s="93">
        <f t="shared" si="129"/>
        <v>20800</v>
      </c>
      <c r="I233" s="93">
        <f t="shared" si="134"/>
        <v>37175</v>
      </c>
      <c r="J233" s="184"/>
      <c r="K233" s="169">
        <v>32.75</v>
      </c>
      <c r="L233" s="169">
        <f t="shared" si="130"/>
        <v>0</v>
      </c>
      <c r="M233" s="169">
        <v>41.6</v>
      </c>
      <c r="N233" s="169">
        <f t="shared" si="131"/>
        <v>0</v>
      </c>
      <c r="O233" s="169">
        <f t="shared" si="135"/>
        <v>0</v>
      </c>
      <c r="P233" s="208">
        <f t="shared" si="127"/>
        <v>500</v>
      </c>
      <c r="Q233" s="205">
        <v>32.75</v>
      </c>
      <c r="R233" s="205">
        <f t="shared" si="132"/>
        <v>16375</v>
      </c>
      <c r="S233" s="205">
        <v>41.6</v>
      </c>
      <c r="T233" s="205">
        <f t="shared" si="133"/>
        <v>20800</v>
      </c>
      <c r="U233" s="205">
        <f t="shared" si="136"/>
        <v>37175</v>
      </c>
    </row>
    <row r="234" spans="1:21" s="76" customFormat="1" ht="25.5" x14ac:dyDescent="0.25">
      <c r="A234" s="90"/>
      <c r="B234" s="133" t="s">
        <v>913</v>
      </c>
      <c r="C234" s="135" t="s">
        <v>64</v>
      </c>
      <c r="D234" s="120">
        <v>2035</v>
      </c>
      <c r="E234" s="93">
        <v>162.44</v>
      </c>
      <c r="F234" s="93">
        <f t="shared" si="128"/>
        <v>330565.40000000002</v>
      </c>
      <c r="G234" s="93">
        <v>94.38</v>
      </c>
      <c r="H234" s="93">
        <f t="shared" si="129"/>
        <v>192063.3</v>
      </c>
      <c r="I234" s="93">
        <f t="shared" si="134"/>
        <v>522628.7</v>
      </c>
      <c r="J234" s="184"/>
      <c r="K234" s="169">
        <v>162.44</v>
      </c>
      <c r="L234" s="169">
        <f t="shared" si="130"/>
        <v>0</v>
      </c>
      <c r="M234" s="169">
        <v>94.38</v>
      </c>
      <c r="N234" s="169">
        <f t="shared" si="131"/>
        <v>0</v>
      </c>
      <c r="O234" s="169">
        <f t="shared" si="135"/>
        <v>0</v>
      </c>
      <c r="P234" s="208">
        <f t="shared" si="127"/>
        <v>2035</v>
      </c>
      <c r="Q234" s="205">
        <v>162.44</v>
      </c>
      <c r="R234" s="205">
        <f t="shared" si="132"/>
        <v>330565.40000000002</v>
      </c>
      <c r="S234" s="205">
        <v>94.38</v>
      </c>
      <c r="T234" s="205">
        <f t="shared" si="133"/>
        <v>192063.3</v>
      </c>
      <c r="U234" s="205">
        <f t="shared" si="136"/>
        <v>522628.7</v>
      </c>
    </row>
    <row r="235" spans="1:21" s="76" customFormat="1" ht="25.5" x14ac:dyDescent="0.25">
      <c r="A235" s="90"/>
      <c r="B235" s="133" t="s">
        <v>201</v>
      </c>
      <c r="C235" s="135" t="s">
        <v>64</v>
      </c>
      <c r="D235" s="120">
        <v>250</v>
      </c>
      <c r="E235" s="93">
        <v>45.85</v>
      </c>
      <c r="F235" s="93">
        <f t="shared" si="128"/>
        <v>11462.5</v>
      </c>
      <c r="G235" s="93">
        <v>125.84</v>
      </c>
      <c r="H235" s="93">
        <f t="shared" si="129"/>
        <v>31460</v>
      </c>
      <c r="I235" s="93">
        <f t="shared" si="134"/>
        <v>42922.5</v>
      </c>
      <c r="J235" s="184"/>
      <c r="K235" s="169">
        <v>45.85</v>
      </c>
      <c r="L235" s="169">
        <f t="shared" si="130"/>
        <v>0</v>
      </c>
      <c r="M235" s="169">
        <v>125.84</v>
      </c>
      <c r="N235" s="169">
        <f t="shared" si="131"/>
        <v>0</v>
      </c>
      <c r="O235" s="169">
        <f t="shared" si="135"/>
        <v>0</v>
      </c>
      <c r="P235" s="208">
        <f t="shared" si="127"/>
        <v>250</v>
      </c>
      <c r="Q235" s="205">
        <v>45.85</v>
      </c>
      <c r="R235" s="205">
        <f t="shared" si="132"/>
        <v>11462.5</v>
      </c>
      <c r="S235" s="205">
        <v>125.84</v>
      </c>
      <c r="T235" s="205">
        <f t="shared" si="133"/>
        <v>31460</v>
      </c>
      <c r="U235" s="205">
        <f t="shared" si="136"/>
        <v>42922.5</v>
      </c>
    </row>
    <row r="236" spans="1:21" s="76" customFormat="1" ht="15.75" x14ac:dyDescent="0.25">
      <c r="A236" s="90"/>
      <c r="B236" s="133" t="s">
        <v>202</v>
      </c>
      <c r="C236" s="135" t="s">
        <v>17</v>
      </c>
      <c r="D236" s="120">
        <v>100</v>
      </c>
      <c r="E236" s="93">
        <v>13.100000000000001</v>
      </c>
      <c r="F236" s="93">
        <f t="shared" si="128"/>
        <v>1310.0000000000002</v>
      </c>
      <c r="G236" s="93">
        <v>31.72</v>
      </c>
      <c r="H236" s="93">
        <f t="shared" si="129"/>
        <v>3172</v>
      </c>
      <c r="I236" s="93">
        <f t="shared" si="134"/>
        <v>4482</v>
      </c>
      <c r="J236" s="184"/>
      <c r="K236" s="169">
        <v>13.100000000000001</v>
      </c>
      <c r="L236" s="169">
        <f t="shared" si="130"/>
        <v>0</v>
      </c>
      <c r="M236" s="169">
        <v>31.72</v>
      </c>
      <c r="N236" s="169">
        <f t="shared" si="131"/>
        <v>0</v>
      </c>
      <c r="O236" s="169">
        <f t="shared" si="135"/>
        <v>0</v>
      </c>
      <c r="P236" s="208">
        <f t="shared" si="127"/>
        <v>100</v>
      </c>
      <c r="Q236" s="205">
        <v>13.100000000000001</v>
      </c>
      <c r="R236" s="205">
        <f t="shared" si="132"/>
        <v>1310.0000000000002</v>
      </c>
      <c r="S236" s="205">
        <v>31.72</v>
      </c>
      <c r="T236" s="205">
        <f t="shared" si="133"/>
        <v>3172</v>
      </c>
      <c r="U236" s="205">
        <f t="shared" si="136"/>
        <v>4482</v>
      </c>
    </row>
    <row r="237" spans="1:21" s="76" customFormat="1" ht="15.75" x14ac:dyDescent="0.25">
      <c r="A237" s="90"/>
      <c r="B237" s="133" t="s">
        <v>119</v>
      </c>
      <c r="C237" s="135" t="s">
        <v>124</v>
      </c>
      <c r="D237" s="120">
        <v>1</v>
      </c>
      <c r="E237" s="93">
        <v>0</v>
      </c>
      <c r="F237" s="93"/>
      <c r="G237" s="93">
        <v>0</v>
      </c>
      <c r="H237" s="93"/>
      <c r="I237" s="93"/>
      <c r="J237" s="184"/>
      <c r="K237" s="169">
        <v>0</v>
      </c>
      <c r="L237" s="169"/>
      <c r="M237" s="169">
        <v>0</v>
      </c>
      <c r="N237" s="169"/>
      <c r="O237" s="169"/>
      <c r="P237" s="208">
        <f t="shared" si="127"/>
        <v>1</v>
      </c>
      <c r="Q237" s="205">
        <v>0</v>
      </c>
      <c r="R237" s="205"/>
      <c r="S237" s="205">
        <v>0</v>
      </c>
      <c r="T237" s="205"/>
      <c r="U237" s="205"/>
    </row>
    <row r="238" spans="1:21" s="76" customFormat="1" ht="15.75" x14ac:dyDescent="0.25">
      <c r="A238" s="90"/>
      <c r="B238" s="133" t="s">
        <v>203</v>
      </c>
      <c r="C238" s="135" t="s">
        <v>124</v>
      </c>
      <c r="D238" s="120">
        <v>1</v>
      </c>
      <c r="E238" s="93">
        <v>37728</v>
      </c>
      <c r="F238" s="93">
        <f>E238*D238</f>
        <v>37728</v>
      </c>
      <c r="G238" s="93"/>
      <c r="H238" s="93"/>
      <c r="I238" s="93">
        <f t="shared" si="134"/>
        <v>37728</v>
      </c>
      <c r="J238" s="184"/>
      <c r="K238" s="169">
        <v>37728</v>
      </c>
      <c r="L238" s="169">
        <f>K238*J238</f>
        <v>0</v>
      </c>
      <c r="M238" s="169"/>
      <c r="N238" s="169"/>
      <c r="O238" s="169">
        <f t="shared" ref="O238" si="137">N238+L238</f>
        <v>0</v>
      </c>
      <c r="P238" s="208">
        <f t="shared" si="127"/>
        <v>1</v>
      </c>
      <c r="Q238" s="205">
        <v>37728</v>
      </c>
      <c r="R238" s="205">
        <f>Q238*P238</f>
        <v>37728</v>
      </c>
      <c r="S238" s="205"/>
      <c r="T238" s="205"/>
      <c r="U238" s="205">
        <f t="shared" ref="U238" si="138">T238+R238</f>
        <v>37728</v>
      </c>
    </row>
    <row r="239" spans="1:21" s="76" customFormat="1" ht="17.45" customHeight="1" x14ac:dyDescent="0.25">
      <c r="A239" s="90" t="s">
        <v>216</v>
      </c>
      <c r="B239" s="113" t="s">
        <v>217</v>
      </c>
      <c r="C239" s="92"/>
      <c r="D239" s="92"/>
      <c r="E239" s="93"/>
      <c r="F239" s="93">
        <f>SUM(F240:F241)</f>
        <v>1030142.866</v>
      </c>
      <c r="G239" s="93"/>
      <c r="H239" s="93">
        <f>SUM(H240:H241)</f>
        <v>1480862.5832</v>
      </c>
      <c r="I239" s="93">
        <f>SUM(I240:I241)</f>
        <v>2511005.4492000001</v>
      </c>
      <c r="J239" s="168"/>
      <c r="K239" s="169"/>
      <c r="L239" s="169">
        <f>SUM(L240:L241)</f>
        <v>0</v>
      </c>
      <c r="M239" s="169"/>
      <c r="N239" s="169">
        <f>SUM(N240:N241)</f>
        <v>0</v>
      </c>
      <c r="O239" s="169">
        <f>SUM(O240:O241)</f>
        <v>0</v>
      </c>
      <c r="P239" s="208">
        <f t="shared" si="127"/>
        <v>0</v>
      </c>
      <c r="Q239" s="205"/>
      <c r="R239" s="205">
        <f>SUM(R240:R241)</f>
        <v>1030142.866</v>
      </c>
      <c r="S239" s="205"/>
      <c r="T239" s="205">
        <f>SUM(T240:T241)</f>
        <v>1480862.5832</v>
      </c>
      <c r="U239" s="205">
        <f>SUM(U240:U241)</f>
        <v>2511005.4492000001</v>
      </c>
    </row>
    <row r="240" spans="1:21" s="76" customFormat="1" ht="17.45" customHeight="1" x14ac:dyDescent="0.25">
      <c r="A240" s="110"/>
      <c r="B240" s="95" t="s">
        <v>919</v>
      </c>
      <c r="C240" s="110" t="s">
        <v>124</v>
      </c>
      <c r="D240" s="111">
        <v>1</v>
      </c>
      <c r="E240" s="112">
        <v>117977.29000000001</v>
      </c>
      <c r="F240" s="112">
        <f t="shared" ref="F240:F241" si="139">E240*D240</f>
        <v>117977.29000000001</v>
      </c>
      <c r="G240" s="112">
        <v>197096.98319999999</v>
      </c>
      <c r="H240" s="112">
        <f t="shared" ref="H240:H241" si="140">G240*D240</f>
        <v>197096.98319999999</v>
      </c>
      <c r="I240" s="109">
        <f>F240+H240</f>
        <v>315074.2732</v>
      </c>
      <c r="J240" s="178"/>
      <c r="K240" s="179">
        <v>117977.29000000001</v>
      </c>
      <c r="L240" s="179">
        <f t="shared" ref="L240:L241" si="141">K240*J240</f>
        <v>0</v>
      </c>
      <c r="M240" s="179">
        <v>197096.98319999999</v>
      </c>
      <c r="N240" s="179">
        <f t="shared" ref="N240:N241" si="142">M240*J240</f>
        <v>0</v>
      </c>
      <c r="O240" s="177">
        <f>L240+N240</f>
        <v>0</v>
      </c>
      <c r="P240" s="208">
        <f t="shared" si="127"/>
        <v>1</v>
      </c>
      <c r="Q240" s="213">
        <v>117977.29000000001</v>
      </c>
      <c r="R240" s="213">
        <f t="shared" ref="R240:R241" si="143">Q240*P240</f>
        <v>117977.29000000001</v>
      </c>
      <c r="S240" s="213">
        <v>197096.98319999999</v>
      </c>
      <c r="T240" s="213">
        <f t="shared" ref="T240:T241" si="144">S240*P240</f>
        <v>197096.98319999999</v>
      </c>
      <c r="U240" s="212">
        <f>R240+T240</f>
        <v>315074.2732</v>
      </c>
    </row>
    <row r="241" spans="1:21" s="76" customFormat="1" ht="17.45" customHeight="1" x14ac:dyDescent="0.25">
      <c r="A241" s="110"/>
      <c r="B241" s="95" t="s">
        <v>136</v>
      </c>
      <c r="C241" s="110" t="s">
        <v>909</v>
      </c>
      <c r="D241" s="111">
        <v>3820</v>
      </c>
      <c r="E241" s="112">
        <v>238.7868</v>
      </c>
      <c r="F241" s="112">
        <f t="shared" si="139"/>
        <v>912165.576</v>
      </c>
      <c r="G241" s="112">
        <v>336.06429319371728</v>
      </c>
      <c r="H241" s="112">
        <f t="shared" si="140"/>
        <v>1283765.6000000001</v>
      </c>
      <c r="I241" s="109">
        <f t="shared" ref="I241" si="145">F241+H241</f>
        <v>2195931.176</v>
      </c>
      <c r="J241" s="178"/>
      <c r="K241" s="179">
        <v>238.7868</v>
      </c>
      <c r="L241" s="179">
        <f t="shared" si="141"/>
        <v>0</v>
      </c>
      <c r="M241" s="179">
        <v>336.06429319371728</v>
      </c>
      <c r="N241" s="179">
        <f t="shared" si="142"/>
        <v>0</v>
      </c>
      <c r="O241" s="177">
        <f t="shared" ref="O241" si="146">L241+N241</f>
        <v>0</v>
      </c>
      <c r="P241" s="208">
        <f t="shared" si="127"/>
        <v>3820</v>
      </c>
      <c r="Q241" s="213">
        <v>238.7868</v>
      </c>
      <c r="R241" s="213">
        <f t="shared" si="143"/>
        <v>912165.576</v>
      </c>
      <c r="S241" s="213">
        <v>336.06429319371728</v>
      </c>
      <c r="T241" s="213">
        <f t="shared" si="144"/>
        <v>1283765.6000000001</v>
      </c>
      <c r="U241" s="212">
        <f t="shared" ref="U241" si="147">R241+T241</f>
        <v>2195931.176</v>
      </c>
    </row>
    <row r="242" spans="1:21" s="76" customFormat="1" ht="24" customHeight="1" x14ac:dyDescent="0.25">
      <c r="A242" s="90" t="s">
        <v>218</v>
      </c>
      <c r="B242" s="113" t="s">
        <v>219</v>
      </c>
      <c r="C242" s="92"/>
      <c r="D242" s="92"/>
      <c r="E242" s="93"/>
      <c r="F242" s="93">
        <f>SUM(F243:F249)</f>
        <v>583593.1</v>
      </c>
      <c r="G242" s="93"/>
      <c r="H242" s="93">
        <f>SUM(H243:H249)</f>
        <v>7615331.5</v>
      </c>
      <c r="I242" s="93">
        <f>SUM(I243:I249)</f>
        <v>8198924.5999999996</v>
      </c>
      <c r="J242" s="168"/>
      <c r="K242" s="169"/>
      <c r="L242" s="169">
        <f>SUM(L243:L249)</f>
        <v>0</v>
      </c>
      <c r="M242" s="169"/>
      <c r="N242" s="169">
        <f>SUM(N243:N249)</f>
        <v>0</v>
      </c>
      <c r="O242" s="169">
        <f>SUM(O243:O249)</f>
        <v>0</v>
      </c>
      <c r="P242" s="208">
        <f t="shared" si="127"/>
        <v>0</v>
      </c>
      <c r="Q242" s="205"/>
      <c r="R242" s="205">
        <f>SUM(R243:R249)</f>
        <v>583593.1</v>
      </c>
      <c r="S242" s="205"/>
      <c r="T242" s="205">
        <f>SUM(T243:T249)</f>
        <v>7615331.5</v>
      </c>
      <c r="U242" s="205">
        <f>SUM(U243:U249)</f>
        <v>8198924.5999999996</v>
      </c>
    </row>
    <row r="243" spans="1:21" s="76" customFormat="1" ht="25.5" customHeight="1" x14ac:dyDescent="0.25">
      <c r="A243" s="90"/>
      <c r="B243" s="133" t="s">
        <v>220</v>
      </c>
      <c r="C243" s="120" t="s">
        <v>17</v>
      </c>
      <c r="D243" s="120">
        <v>1</v>
      </c>
      <c r="E243" s="93">
        <v>7074</v>
      </c>
      <c r="F243" s="93">
        <f t="shared" ref="F243:F248" si="148">E243*D243</f>
        <v>7074</v>
      </c>
      <c r="G243" s="93">
        <v>114039.90000000001</v>
      </c>
      <c r="H243" s="93">
        <f t="shared" ref="H243:H248" si="149">G243*D243</f>
        <v>114039.90000000001</v>
      </c>
      <c r="I243" s="93">
        <f>H243+F243</f>
        <v>121113.90000000001</v>
      </c>
      <c r="J243" s="184"/>
      <c r="K243" s="169">
        <v>7074</v>
      </c>
      <c r="L243" s="169">
        <f t="shared" ref="L243:L248" si="150">K243*J243</f>
        <v>0</v>
      </c>
      <c r="M243" s="169">
        <v>114039.90000000001</v>
      </c>
      <c r="N243" s="169">
        <f t="shared" ref="N243:N248" si="151">M243*J243</f>
        <v>0</v>
      </c>
      <c r="O243" s="169">
        <f>N243+L243</f>
        <v>0</v>
      </c>
      <c r="P243" s="208">
        <f t="shared" si="127"/>
        <v>1</v>
      </c>
      <c r="Q243" s="205">
        <v>7074</v>
      </c>
      <c r="R243" s="205">
        <f t="shared" ref="R243:R248" si="152">Q243*P243</f>
        <v>7074</v>
      </c>
      <c r="S243" s="205">
        <v>114039.90000000001</v>
      </c>
      <c r="T243" s="205">
        <f t="shared" ref="T243:T248" si="153">S243*P243</f>
        <v>114039.90000000001</v>
      </c>
      <c r="U243" s="205">
        <f>T243+R243</f>
        <v>121113.90000000001</v>
      </c>
    </row>
    <row r="244" spans="1:21" s="76" customFormat="1" ht="27" customHeight="1" x14ac:dyDescent="0.25">
      <c r="A244" s="90"/>
      <c r="B244" s="133" t="s">
        <v>221</v>
      </c>
      <c r="C244" s="120" t="s">
        <v>72</v>
      </c>
      <c r="D244" s="120">
        <v>170</v>
      </c>
      <c r="E244" s="93">
        <v>232</v>
      </c>
      <c r="F244" s="93">
        <f t="shared" si="148"/>
        <v>39440</v>
      </c>
      <c r="G244" s="93">
        <v>754</v>
      </c>
      <c r="H244" s="93">
        <f t="shared" si="149"/>
        <v>128180</v>
      </c>
      <c r="I244" s="93">
        <f t="shared" ref="I244:I249" si="154">H244+F244</f>
        <v>167620</v>
      </c>
      <c r="J244" s="184"/>
      <c r="K244" s="169">
        <v>232</v>
      </c>
      <c r="L244" s="169">
        <f t="shared" si="150"/>
        <v>0</v>
      </c>
      <c r="M244" s="169">
        <v>754</v>
      </c>
      <c r="N244" s="169">
        <f t="shared" si="151"/>
        <v>0</v>
      </c>
      <c r="O244" s="169">
        <f t="shared" ref="O244:O247" si="155">N244+L244</f>
        <v>0</v>
      </c>
      <c r="P244" s="208">
        <f t="shared" si="127"/>
        <v>170</v>
      </c>
      <c r="Q244" s="205">
        <v>232</v>
      </c>
      <c r="R244" s="205">
        <f t="shared" si="152"/>
        <v>39440</v>
      </c>
      <c r="S244" s="205">
        <v>754</v>
      </c>
      <c r="T244" s="205">
        <f t="shared" si="153"/>
        <v>128180</v>
      </c>
      <c r="U244" s="205">
        <f t="shared" ref="U244:U247" si="156">T244+R244</f>
        <v>167620</v>
      </c>
    </row>
    <row r="245" spans="1:21" s="76" customFormat="1" ht="30" customHeight="1" x14ac:dyDescent="0.25">
      <c r="A245" s="90"/>
      <c r="B245" s="133" t="s">
        <v>222</v>
      </c>
      <c r="C245" s="120" t="s">
        <v>72</v>
      </c>
      <c r="D245" s="120">
        <v>400</v>
      </c>
      <c r="E245" s="93">
        <v>182</v>
      </c>
      <c r="F245" s="93">
        <f t="shared" si="148"/>
        <v>72800</v>
      </c>
      <c r="G245" s="93">
        <v>209</v>
      </c>
      <c r="H245" s="93">
        <f t="shared" si="149"/>
        <v>83600</v>
      </c>
      <c r="I245" s="93">
        <f t="shared" si="154"/>
        <v>156400</v>
      </c>
      <c r="J245" s="184"/>
      <c r="K245" s="169">
        <v>182</v>
      </c>
      <c r="L245" s="169">
        <f t="shared" si="150"/>
        <v>0</v>
      </c>
      <c r="M245" s="169">
        <v>209</v>
      </c>
      <c r="N245" s="169">
        <f t="shared" si="151"/>
        <v>0</v>
      </c>
      <c r="O245" s="169">
        <f t="shared" si="155"/>
        <v>0</v>
      </c>
      <c r="P245" s="208">
        <f t="shared" si="127"/>
        <v>400</v>
      </c>
      <c r="Q245" s="205">
        <v>182</v>
      </c>
      <c r="R245" s="205">
        <f t="shared" si="152"/>
        <v>72800</v>
      </c>
      <c r="S245" s="205">
        <v>209</v>
      </c>
      <c r="T245" s="205">
        <f t="shared" si="153"/>
        <v>83600</v>
      </c>
      <c r="U245" s="205">
        <f t="shared" si="156"/>
        <v>156400</v>
      </c>
    </row>
    <row r="246" spans="1:21" s="76" customFormat="1" ht="28.5" customHeight="1" x14ac:dyDescent="0.25">
      <c r="A246" s="90"/>
      <c r="B246" s="133" t="s">
        <v>223</v>
      </c>
      <c r="C246" s="120" t="s">
        <v>17</v>
      </c>
      <c r="D246" s="120">
        <v>186</v>
      </c>
      <c r="E246" s="93">
        <v>1865</v>
      </c>
      <c r="F246" s="93">
        <f t="shared" si="148"/>
        <v>346890</v>
      </c>
      <c r="G246" s="93">
        <v>37760</v>
      </c>
      <c r="H246" s="93">
        <f t="shared" si="149"/>
        <v>7023360</v>
      </c>
      <c r="I246" s="93">
        <f t="shared" si="154"/>
        <v>7370250</v>
      </c>
      <c r="J246" s="184"/>
      <c r="K246" s="169">
        <v>1865</v>
      </c>
      <c r="L246" s="169">
        <f t="shared" si="150"/>
        <v>0</v>
      </c>
      <c r="M246" s="169">
        <v>37760</v>
      </c>
      <c r="N246" s="169">
        <f t="shared" si="151"/>
        <v>0</v>
      </c>
      <c r="O246" s="169">
        <f t="shared" si="155"/>
        <v>0</v>
      </c>
      <c r="P246" s="208">
        <f t="shared" si="127"/>
        <v>186</v>
      </c>
      <c r="Q246" s="205">
        <v>1865</v>
      </c>
      <c r="R246" s="205">
        <f t="shared" si="152"/>
        <v>346890</v>
      </c>
      <c r="S246" s="205">
        <v>37760</v>
      </c>
      <c r="T246" s="205">
        <f t="shared" si="153"/>
        <v>7023360</v>
      </c>
      <c r="U246" s="205">
        <f t="shared" si="156"/>
        <v>7370250</v>
      </c>
    </row>
    <row r="247" spans="1:21" s="76" customFormat="1" ht="17.45" customHeight="1" x14ac:dyDescent="0.25">
      <c r="A247" s="90"/>
      <c r="B247" s="133" t="s">
        <v>224</v>
      </c>
      <c r="C247" s="120" t="s">
        <v>17</v>
      </c>
      <c r="D247" s="120">
        <v>12</v>
      </c>
      <c r="E247" s="93">
        <v>2620</v>
      </c>
      <c r="F247" s="93">
        <f t="shared" si="148"/>
        <v>31440</v>
      </c>
      <c r="G247" s="93">
        <v>16374.800000000001</v>
      </c>
      <c r="H247" s="93">
        <f t="shared" si="149"/>
        <v>196497.6</v>
      </c>
      <c r="I247" s="93">
        <f t="shared" si="154"/>
        <v>227937.6</v>
      </c>
      <c r="J247" s="184"/>
      <c r="K247" s="169">
        <v>2620</v>
      </c>
      <c r="L247" s="169">
        <f t="shared" si="150"/>
        <v>0</v>
      </c>
      <c r="M247" s="169">
        <v>16374.800000000001</v>
      </c>
      <c r="N247" s="169">
        <f t="shared" si="151"/>
        <v>0</v>
      </c>
      <c r="O247" s="169">
        <f t="shared" si="155"/>
        <v>0</v>
      </c>
      <c r="P247" s="208">
        <f t="shared" si="127"/>
        <v>12</v>
      </c>
      <c r="Q247" s="205">
        <v>2620</v>
      </c>
      <c r="R247" s="205">
        <f t="shared" si="152"/>
        <v>31440</v>
      </c>
      <c r="S247" s="205">
        <v>16374.800000000001</v>
      </c>
      <c r="T247" s="205">
        <f t="shared" si="153"/>
        <v>196497.6</v>
      </c>
      <c r="U247" s="205">
        <f t="shared" si="156"/>
        <v>227937.6</v>
      </c>
    </row>
    <row r="248" spans="1:21" s="76" customFormat="1" ht="30.75" customHeight="1" x14ac:dyDescent="0.25">
      <c r="A248" s="90"/>
      <c r="B248" s="133" t="s">
        <v>225</v>
      </c>
      <c r="C248" s="120" t="s">
        <v>124</v>
      </c>
      <c r="D248" s="120">
        <v>570</v>
      </c>
      <c r="E248" s="93">
        <v>95.63000000000001</v>
      </c>
      <c r="F248" s="93">
        <f t="shared" si="148"/>
        <v>54509.100000000006</v>
      </c>
      <c r="G248" s="93">
        <v>122.2</v>
      </c>
      <c r="H248" s="93">
        <f t="shared" si="149"/>
        <v>69654</v>
      </c>
      <c r="I248" s="93">
        <f>H248+F248</f>
        <v>124163.1</v>
      </c>
      <c r="J248" s="184"/>
      <c r="K248" s="169">
        <v>95.63000000000001</v>
      </c>
      <c r="L248" s="169">
        <f t="shared" si="150"/>
        <v>0</v>
      </c>
      <c r="M248" s="169">
        <v>122.2</v>
      </c>
      <c r="N248" s="169">
        <f t="shared" si="151"/>
        <v>0</v>
      </c>
      <c r="O248" s="169">
        <f>N248+L248</f>
        <v>0</v>
      </c>
      <c r="P248" s="208">
        <f t="shared" si="127"/>
        <v>570</v>
      </c>
      <c r="Q248" s="205">
        <v>95.63000000000001</v>
      </c>
      <c r="R248" s="205">
        <f t="shared" si="152"/>
        <v>54509.100000000006</v>
      </c>
      <c r="S248" s="205">
        <v>122.2</v>
      </c>
      <c r="T248" s="205">
        <f t="shared" si="153"/>
        <v>69654</v>
      </c>
      <c r="U248" s="205">
        <f>T248+R248</f>
        <v>124163.1</v>
      </c>
    </row>
    <row r="249" spans="1:21" s="76" customFormat="1" ht="23.25" customHeight="1" x14ac:dyDescent="0.25">
      <c r="A249" s="90"/>
      <c r="B249" s="133" t="s">
        <v>203</v>
      </c>
      <c r="C249" s="120" t="s">
        <v>124</v>
      </c>
      <c r="D249" s="120">
        <v>1</v>
      </c>
      <c r="E249" s="93">
        <v>31440</v>
      </c>
      <c r="F249" s="93">
        <f>E249*D249</f>
        <v>31440</v>
      </c>
      <c r="G249" s="93"/>
      <c r="H249" s="93"/>
      <c r="I249" s="93">
        <f t="shared" si="154"/>
        <v>31440</v>
      </c>
      <c r="J249" s="184"/>
      <c r="K249" s="169">
        <v>31440</v>
      </c>
      <c r="L249" s="169">
        <f>K249*J249</f>
        <v>0</v>
      </c>
      <c r="M249" s="169"/>
      <c r="N249" s="169"/>
      <c r="O249" s="169">
        <f t="shared" ref="O249" si="157">N249+L249</f>
        <v>0</v>
      </c>
      <c r="P249" s="208">
        <f t="shared" si="127"/>
        <v>1</v>
      </c>
      <c r="Q249" s="205">
        <v>31440</v>
      </c>
      <c r="R249" s="205">
        <f>Q249*P249</f>
        <v>31440</v>
      </c>
      <c r="S249" s="205"/>
      <c r="T249" s="205"/>
      <c r="U249" s="205">
        <f t="shared" ref="U249" si="158">T249+R249</f>
        <v>31440</v>
      </c>
    </row>
    <row r="250" spans="1:21" s="76" customFormat="1" ht="23.25" customHeight="1" x14ac:dyDescent="0.25">
      <c r="A250" s="90" t="s">
        <v>228</v>
      </c>
      <c r="B250" s="113" t="s">
        <v>229</v>
      </c>
      <c r="C250" s="92"/>
      <c r="D250" s="92"/>
      <c r="E250" s="93"/>
      <c r="F250" s="93">
        <f>F251+F252+F253+F254+F255+F256</f>
        <v>2081673.6028500001</v>
      </c>
      <c r="G250" s="93"/>
      <c r="H250" s="93">
        <f>H251+H252+H253+H254+H255+H256</f>
        <v>2823576.9499240001</v>
      </c>
      <c r="I250" s="93">
        <f>I251+I252+I253+I254+I255+I256</f>
        <v>4905250.552774</v>
      </c>
      <c r="J250" s="168"/>
      <c r="K250" s="169"/>
      <c r="L250" s="169">
        <f>L251+L252+L253+L254+L255+L256</f>
        <v>1698072.3616000011</v>
      </c>
      <c r="M250" s="169"/>
      <c r="N250" s="169">
        <f>N251+N252+N253+N254+N255+N256</f>
        <v>2366902.4533599997</v>
      </c>
      <c r="O250" s="169">
        <f>O251+O252+O253+O254+O255+O256</f>
        <v>4064974.814960001</v>
      </c>
      <c r="P250" s="208">
        <f t="shared" si="127"/>
        <v>0</v>
      </c>
      <c r="Q250" s="205"/>
      <c r="R250" s="205">
        <f>R251+R252+R253+R254+R255+R256</f>
        <v>383601.24125000002</v>
      </c>
      <c r="S250" s="205"/>
      <c r="T250" s="205">
        <f>T251+T252+T253+T254+T255+T256</f>
        <v>456674.49656399997</v>
      </c>
      <c r="U250" s="205">
        <f>U251+U252+U253+U254+U255+U256</f>
        <v>840275.73781400011</v>
      </c>
    </row>
    <row r="251" spans="1:21" s="76" customFormat="1" ht="30" customHeight="1" x14ac:dyDescent="0.25">
      <c r="A251" s="110"/>
      <c r="B251" s="95" t="s">
        <v>925</v>
      </c>
      <c r="C251" s="110" t="s">
        <v>377</v>
      </c>
      <c r="D251" s="111">
        <v>2.2000000000000002</v>
      </c>
      <c r="E251" s="112">
        <v>117100.30454545454</v>
      </c>
      <c r="F251" s="112">
        <f t="shared" ref="F251:F256" si="159">E251*D251</f>
        <v>257620.67</v>
      </c>
      <c r="G251" s="112">
        <v>208116.40909090909</v>
      </c>
      <c r="H251" s="112">
        <f t="shared" ref="H251:H256" si="160">G251*D251</f>
        <v>457856.10000000003</v>
      </c>
      <c r="I251" s="109">
        <f t="shared" ref="I251:I256" si="161">H251+F251</f>
        <v>715476.77</v>
      </c>
      <c r="J251" s="178">
        <v>2.2000000000000002</v>
      </c>
      <c r="K251" s="179">
        <v>117100.304545455</v>
      </c>
      <c r="L251" s="179">
        <f t="shared" ref="L251:L256" si="162">K251*J251</f>
        <v>257620.67000000103</v>
      </c>
      <c r="M251" s="179">
        <v>208116.409090909</v>
      </c>
      <c r="N251" s="179">
        <f t="shared" ref="N251:N256" si="163">M251*J251</f>
        <v>457856.09999999986</v>
      </c>
      <c r="O251" s="177">
        <f t="shared" ref="O251:O256" si="164">N251+L251</f>
        <v>715476.77000000095</v>
      </c>
      <c r="P251" s="208">
        <f t="shared" si="127"/>
        <v>0</v>
      </c>
      <c r="Q251" s="213">
        <v>117100.30454545454</v>
      </c>
      <c r="R251" s="213">
        <f t="shared" ref="R251:R256" si="165">Q251*P251</f>
        <v>0</v>
      </c>
      <c r="S251" s="213">
        <v>208116.40909090909</v>
      </c>
      <c r="T251" s="213">
        <f t="shared" ref="T251:T256" si="166">S251*P251</f>
        <v>0</v>
      </c>
      <c r="U251" s="212">
        <f t="shared" ref="U251:U256" si="167">T251+R251</f>
        <v>0</v>
      </c>
    </row>
    <row r="252" spans="1:21" s="76" customFormat="1" ht="30.75" customHeight="1" x14ac:dyDescent="0.25">
      <c r="A252" s="110"/>
      <c r="B252" s="95" t="s">
        <v>926</v>
      </c>
      <c r="C252" s="110" t="s">
        <v>875</v>
      </c>
      <c r="D252" s="111">
        <v>175.57</v>
      </c>
      <c r="E252" s="112">
        <v>2711</v>
      </c>
      <c r="F252" s="112">
        <f t="shared" si="159"/>
        <v>475970.26999999996</v>
      </c>
      <c r="G252" s="112">
        <v>7373</v>
      </c>
      <c r="H252" s="112">
        <f t="shared" si="160"/>
        <v>1294477.6099999999</v>
      </c>
      <c r="I252" s="109">
        <f t="shared" si="161"/>
        <v>1770447.88</v>
      </c>
      <c r="J252" s="178">
        <v>175.57</v>
      </c>
      <c r="K252" s="179">
        <v>2711</v>
      </c>
      <c r="L252" s="179">
        <f t="shared" si="162"/>
        <v>475970.26999999996</v>
      </c>
      <c r="M252" s="179">
        <v>7373</v>
      </c>
      <c r="N252" s="179">
        <f t="shared" si="163"/>
        <v>1294477.6099999999</v>
      </c>
      <c r="O252" s="177">
        <f t="shared" si="164"/>
        <v>1770447.88</v>
      </c>
      <c r="P252" s="208">
        <f t="shared" si="127"/>
        <v>0</v>
      </c>
      <c r="Q252" s="213">
        <v>2711</v>
      </c>
      <c r="R252" s="213">
        <f t="shared" si="165"/>
        <v>0</v>
      </c>
      <c r="S252" s="213">
        <v>7373</v>
      </c>
      <c r="T252" s="213">
        <f t="shared" si="166"/>
        <v>0</v>
      </c>
      <c r="U252" s="212">
        <f t="shared" si="167"/>
        <v>0</v>
      </c>
    </row>
    <row r="253" spans="1:21" s="76" customFormat="1" ht="17.45" customHeight="1" x14ac:dyDescent="0.25">
      <c r="A253" s="110"/>
      <c r="B253" s="95" t="s">
        <v>231</v>
      </c>
      <c r="C253" s="110" t="s">
        <v>17</v>
      </c>
      <c r="D253" s="111">
        <v>1</v>
      </c>
      <c r="E253" s="112">
        <v>160029.60000000003</v>
      </c>
      <c r="F253" s="112">
        <f t="shared" si="159"/>
        <v>160029.60000000003</v>
      </c>
      <c r="G253" s="112">
        <v>163827.396564</v>
      </c>
      <c r="H253" s="112">
        <f t="shared" si="160"/>
        <v>163827.396564</v>
      </c>
      <c r="I253" s="109">
        <f t="shared" si="161"/>
        <v>323856.99656400003</v>
      </c>
      <c r="J253" s="178"/>
      <c r="K253" s="179">
        <v>160029.60000000003</v>
      </c>
      <c r="L253" s="179">
        <f t="shared" si="162"/>
        <v>0</v>
      </c>
      <c r="M253" s="179">
        <v>163827.396564</v>
      </c>
      <c r="N253" s="179">
        <f t="shared" si="163"/>
        <v>0</v>
      </c>
      <c r="O253" s="177">
        <f t="shared" si="164"/>
        <v>0</v>
      </c>
      <c r="P253" s="208">
        <f t="shared" si="127"/>
        <v>1</v>
      </c>
      <c r="Q253" s="213">
        <v>160029.60000000003</v>
      </c>
      <c r="R253" s="213">
        <f t="shared" si="165"/>
        <v>160029.60000000003</v>
      </c>
      <c r="S253" s="213">
        <v>163827.396564</v>
      </c>
      <c r="T253" s="213">
        <f t="shared" si="166"/>
        <v>163827.396564</v>
      </c>
      <c r="U253" s="212">
        <f t="shared" si="167"/>
        <v>323856.99656400003</v>
      </c>
    </row>
    <row r="254" spans="1:21" s="76" customFormat="1" ht="17.45" customHeight="1" x14ac:dyDescent="0.25">
      <c r="A254" s="110"/>
      <c r="B254" s="95" t="s">
        <v>232</v>
      </c>
      <c r="C254" s="110" t="s">
        <v>875</v>
      </c>
      <c r="D254" s="111">
        <v>28.8</v>
      </c>
      <c r="E254" s="112">
        <v>5549.8059027777781</v>
      </c>
      <c r="F254" s="112">
        <f t="shared" si="159"/>
        <v>159834.41</v>
      </c>
      <c r="G254" s="112">
        <v>5516.6493055555557</v>
      </c>
      <c r="H254" s="112">
        <f t="shared" si="160"/>
        <v>158879.5</v>
      </c>
      <c r="I254" s="109">
        <f t="shared" si="161"/>
        <v>318713.91000000003</v>
      </c>
      <c r="J254" s="178"/>
      <c r="K254" s="179">
        <v>5549.8059027777781</v>
      </c>
      <c r="L254" s="179">
        <f t="shared" si="162"/>
        <v>0</v>
      </c>
      <c r="M254" s="179">
        <v>5516.6493055555557</v>
      </c>
      <c r="N254" s="179">
        <f t="shared" si="163"/>
        <v>0</v>
      </c>
      <c r="O254" s="177">
        <f t="shared" si="164"/>
        <v>0</v>
      </c>
      <c r="P254" s="208">
        <f t="shared" si="127"/>
        <v>28.8</v>
      </c>
      <c r="Q254" s="213">
        <v>5549.8059027777781</v>
      </c>
      <c r="R254" s="213">
        <f t="shared" si="165"/>
        <v>159834.41</v>
      </c>
      <c r="S254" s="213">
        <v>5516.6493055555557</v>
      </c>
      <c r="T254" s="213">
        <f t="shared" si="166"/>
        <v>158879.5</v>
      </c>
      <c r="U254" s="212">
        <f t="shared" si="167"/>
        <v>318713.91000000003</v>
      </c>
    </row>
    <row r="255" spans="1:21" s="76" customFormat="1" ht="27.75" customHeight="1" x14ac:dyDescent="0.25">
      <c r="A255" s="110"/>
      <c r="B255" s="95" t="s">
        <v>927</v>
      </c>
      <c r="C255" s="110" t="s">
        <v>17</v>
      </c>
      <c r="D255" s="111">
        <v>1</v>
      </c>
      <c r="E255" s="112">
        <v>964481.42160000012</v>
      </c>
      <c r="F255" s="112">
        <f t="shared" si="159"/>
        <v>964481.42160000012</v>
      </c>
      <c r="G255" s="112">
        <v>614568.74336000008</v>
      </c>
      <c r="H255" s="112">
        <f t="shared" si="160"/>
        <v>614568.74336000008</v>
      </c>
      <c r="I255" s="109">
        <f t="shared" si="161"/>
        <v>1579050.1649600002</v>
      </c>
      <c r="J255" s="178">
        <v>1</v>
      </c>
      <c r="K255" s="179">
        <v>964481.42160000012</v>
      </c>
      <c r="L255" s="179">
        <f t="shared" si="162"/>
        <v>964481.42160000012</v>
      </c>
      <c r="M255" s="179">
        <v>614568.74336000008</v>
      </c>
      <c r="N255" s="179">
        <f t="shared" si="163"/>
        <v>614568.74336000008</v>
      </c>
      <c r="O255" s="177">
        <f t="shared" si="164"/>
        <v>1579050.1649600002</v>
      </c>
      <c r="P255" s="208">
        <f t="shared" si="127"/>
        <v>0</v>
      </c>
      <c r="Q255" s="213">
        <v>964481.42160000012</v>
      </c>
      <c r="R255" s="213">
        <f t="shared" si="165"/>
        <v>0</v>
      </c>
      <c r="S255" s="213">
        <v>614568.74336000008</v>
      </c>
      <c r="T255" s="213">
        <f t="shared" si="166"/>
        <v>0</v>
      </c>
      <c r="U255" s="212">
        <f t="shared" si="167"/>
        <v>0</v>
      </c>
    </row>
    <row r="256" spans="1:21" s="76" customFormat="1" ht="17.45" customHeight="1" x14ac:dyDescent="0.25">
      <c r="A256" s="110"/>
      <c r="B256" s="95" t="s">
        <v>233</v>
      </c>
      <c r="C256" s="110" t="s">
        <v>377</v>
      </c>
      <c r="D256" s="111">
        <v>0.33700000000000002</v>
      </c>
      <c r="E256" s="112">
        <v>189131.25</v>
      </c>
      <c r="F256" s="112">
        <f t="shared" si="159"/>
        <v>63737.231250000004</v>
      </c>
      <c r="G256" s="112">
        <v>397529.97032640944</v>
      </c>
      <c r="H256" s="112">
        <f t="shared" si="160"/>
        <v>133967.59999999998</v>
      </c>
      <c r="I256" s="109">
        <f t="shared" si="161"/>
        <v>197704.83124999999</v>
      </c>
      <c r="J256" s="178"/>
      <c r="K256" s="179">
        <v>189131.25</v>
      </c>
      <c r="L256" s="179">
        <f t="shared" si="162"/>
        <v>0</v>
      </c>
      <c r="M256" s="179">
        <v>397529.97032640944</v>
      </c>
      <c r="N256" s="179">
        <f t="shared" si="163"/>
        <v>0</v>
      </c>
      <c r="O256" s="177">
        <f t="shared" si="164"/>
        <v>0</v>
      </c>
      <c r="P256" s="208">
        <f t="shared" si="127"/>
        <v>0.33700000000000002</v>
      </c>
      <c r="Q256" s="213">
        <v>189131.25</v>
      </c>
      <c r="R256" s="213">
        <f t="shared" si="165"/>
        <v>63737.231250000004</v>
      </c>
      <c r="S256" s="213">
        <v>397529.97032640944</v>
      </c>
      <c r="T256" s="213">
        <f t="shared" si="166"/>
        <v>133967.59999999998</v>
      </c>
      <c r="U256" s="212">
        <f t="shared" si="167"/>
        <v>197704.83124999999</v>
      </c>
    </row>
    <row r="257" spans="1:21" s="76" customFormat="1" ht="17.45" customHeight="1" x14ac:dyDescent="0.25">
      <c r="A257" s="90" t="s">
        <v>234</v>
      </c>
      <c r="B257" s="113" t="s">
        <v>235</v>
      </c>
      <c r="C257" s="92"/>
      <c r="D257" s="92"/>
      <c r="E257" s="93"/>
      <c r="F257" s="93">
        <f>SUM(F258:F269)</f>
        <v>1005899.4</v>
      </c>
      <c r="G257" s="93"/>
      <c r="H257" s="93">
        <f>SUM(H258:H269)</f>
        <v>1844928.9000000001</v>
      </c>
      <c r="I257" s="93">
        <f>SUM(I258:I269)</f>
        <v>2850828.3000000003</v>
      </c>
      <c r="J257" s="168"/>
      <c r="K257" s="169"/>
      <c r="L257" s="169">
        <f>SUM(L258:L269)</f>
        <v>0</v>
      </c>
      <c r="M257" s="169"/>
      <c r="N257" s="169">
        <f>SUM(N258:N269)</f>
        <v>0</v>
      </c>
      <c r="O257" s="169">
        <f>SUM(O258:O269)</f>
        <v>0</v>
      </c>
      <c r="P257" s="208">
        <f t="shared" si="127"/>
        <v>0</v>
      </c>
      <c r="Q257" s="205"/>
      <c r="R257" s="205">
        <f>SUM(R258:R269)</f>
        <v>1005899.4</v>
      </c>
      <c r="S257" s="205"/>
      <c r="T257" s="205">
        <f>SUM(T258:T269)</f>
        <v>1844928.9000000001</v>
      </c>
      <c r="U257" s="205">
        <f>SUM(U258:U269)</f>
        <v>2850828.3000000003</v>
      </c>
    </row>
    <row r="258" spans="1:21" s="76" customFormat="1" ht="15.75" x14ac:dyDescent="0.25">
      <c r="A258" s="90"/>
      <c r="B258" s="133" t="s">
        <v>236</v>
      </c>
      <c r="C258" s="120" t="s">
        <v>17</v>
      </c>
      <c r="D258" s="120">
        <v>1</v>
      </c>
      <c r="E258" s="93">
        <v>6550</v>
      </c>
      <c r="F258" s="93">
        <f t="shared" ref="F258:F268" si="168">E258*D258</f>
        <v>6550</v>
      </c>
      <c r="G258" s="93">
        <v>55450.200000000004</v>
      </c>
      <c r="H258" s="93">
        <f t="shared" ref="H258:H268" si="169">G258*D258</f>
        <v>55450.200000000004</v>
      </c>
      <c r="I258" s="93">
        <f t="shared" ref="I258:I268" si="170">H258+F258</f>
        <v>62000.200000000004</v>
      </c>
      <c r="J258" s="184"/>
      <c r="K258" s="169">
        <v>6550</v>
      </c>
      <c r="L258" s="169">
        <f t="shared" ref="L258:L268" si="171">K258*J258</f>
        <v>0</v>
      </c>
      <c r="M258" s="169">
        <v>55450.200000000004</v>
      </c>
      <c r="N258" s="169">
        <f t="shared" ref="N258:N268" si="172">M258*J258</f>
        <v>0</v>
      </c>
      <c r="O258" s="169">
        <f t="shared" ref="O258:O268" si="173">N258+L258</f>
        <v>0</v>
      </c>
      <c r="P258" s="208">
        <f t="shared" si="127"/>
        <v>1</v>
      </c>
      <c r="Q258" s="205">
        <v>6550</v>
      </c>
      <c r="R258" s="205">
        <f t="shared" ref="R258:R268" si="174">Q258*P258</f>
        <v>6550</v>
      </c>
      <c r="S258" s="205">
        <v>55450.200000000004</v>
      </c>
      <c r="T258" s="205">
        <f t="shared" ref="T258:T268" si="175">S258*P258</f>
        <v>55450.200000000004</v>
      </c>
      <c r="U258" s="205">
        <f t="shared" ref="U258:U268" si="176">T258+R258</f>
        <v>62000.200000000004</v>
      </c>
    </row>
    <row r="259" spans="1:21" s="76" customFormat="1" ht="15.75" x14ac:dyDescent="0.25">
      <c r="A259" s="90"/>
      <c r="B259" s="133" t="s">
        <v>237</v>
      </c>
      <c r="C259" s="120" t="s">
        <v>17</v>
      </c>
      <c r="D259" s="120">
        <v>1</v>
      </c>
      <c r="E259" s="93">
        <v>6550</v>
      </c>
      <c r="F259" s="93">
        <f t="shared" si="168"/>
        <v>6550</v>
      </c>
      <c r="G259" s="93">
        <v>36189.4</v>
      </c>
      <c r="H259" s="93">
        <f t="shared" si="169"/>
        <v>36189.4</v>
      </c>
      <c r="I259" s="93">
        <f t="shared" si="170"/>
        <v>42739.4</v>
      </c>
      <c r="J259" s="184"/>
      <c r="K259" s="169">
        <v>6550</v>
      </c>
      <c r="L259" s="169">
        <f t="shared" si="171"/>
        <v>0</v>
      </c>
      <c r="M259" s="169">
        <v>36189.4</v>
      </c>
      <c r="N259" s="169">
        <f t="shared" si="172"/>
        <v>0</v>
      </c>
      <c r="O259" s="169">
        <f t="shared" si="173"/>
        <v>0</v>
      </c>
      <c r="P259" s="208">
        <f t="shared" si="127"/>
        <v>1</v>
      </c>
      <c r="Q259" s="205">
        <v>6550</v>
      </c>
      <c r="R259" s="205">
        <f t="shared" si="174"/>
        <v>6550</v>
      </c>
      <c r="S259" s="205">
        <v>36189.4</v>
      </c>
      <c r="T259" s="205">
        <f t="shared" si="175"/>
        <v>36189.4</v>
      </c>
      <c r="U259" s="205">
        <f t="shared" si="176"/>
        <v>42739.4</v>
      </c>
    </row>
    <row r="260" spans="1:21" s="76" customFormat="1" ht="25.5" x14ac:dyDescent="0.25">
      <c r="A260" s="90"/>
      <c r="B260" s="133" t="s">
        <v>221</v>
      </c>
      <c r="C260" s="120" t="s">
        <v>72</v>
      </c>
      <c r="D260" s="120">
        <v>30</v>
      </c>
      <c r="E260" s="93">
        <v>232</v>
      </c>
      <c r="F260" s="93">
        <f t="shared" si="168"/>
        <v>6960</v>
      </c>
      <c r="G260" s="93">
        <v>611</v>
      </c>
      <c r="H260" s="93">
        <f t="shared" si="169"/>
        <v>18330</v>
      </c>
      <c r="I260" s="93">
        <f t="shared" si="170"/>
        <v>25290</v>
      </c>
      <c r="J260" s="184"/>
      <c r="K260" s="169">
        <v>232</v>
      </c>
      <c r="L260" s="169">
        <f t="shared" si="171"/>
        <v>0</v>
      </c>
      <c r="M260" s="169">
        <v>611</v>
      </c>
      <c r="N260" s="169">
        <f t="shared" si="172"/>
        <v>0</v>
      </c>
      <c r="O260" s="169">
        <f t="shared" si="173"/>
        <v>0</v>
      </c>
      <c r="P260" s="208">
        <f t="shared" si="127"/>
        <v>30</v>
      </c>
      <c r="Q260" s="205">
        <v>232</v>
      </c>
      <c r="R260" s="205">
        <f t="shared" si="174"/>
        <v>6960</v>
      </c>
      <c r="S260" s="205">
        <v>611</v>
      </c>
      <c r="T260" s="205">
        <f t="shared" si="175"/>
        <v>18330</v>
      </c>
      <c r="U260" s="205">
        <f t="shared" si="176"/>
        <v>25290</v>
      </c>
    </row>
    <row r="261" spans="1:21" s="76" customFormat="1" ht="25.5" x14ac:dyDescent="0.25">
      <c r="A261" s="90"/>
      <c r="B261" s="133" t="s">
        <v>222</v>
      </c>
      <c r="C261" s="120" t="s">
        <v>72</v>
      </c>
      <c r="D261" s="120">
        <v>800</v>
      </c>
      <c r="E261" s="93">
        <v>182</v>
      </c>
      <c r="F261" s="93">
        <f t="shared" si="168"/>
        <v>145600</v>
      </c>
      <c r="G261" s="93">
        <v>184.6</v>
      </c>
      <c r="H261" s="93">
        <f t="shared" si="169"/>
        <v>147680</v>
      </c>
      <c r="I261" s="93">
        <f t="shared" si="170"/>
        <v>293280</v>
      </c>
      <c r="J261" s="184"/>
      <c r="K261" s="169">
        <v>182</v>
      </c>
      <c r="L261" s="169">
        <f t="shared" si="171"/>
        <v>0</v>
      </c>
      <c r="M261" s="169">
        <v>184.6</v>
      </c>
      <c r="N261" s="169">
        <f t="shared" si="172"/>
        <v>0</v>
      </c>
      <c r="O261" s="169">
        <f t="shared" si="173"/>
        <v>0</v>
      </c>
      <c r="P261" s="208">
        <f t="shared" si="127"/>
        <v>800</v>
      </c>
      <c r="Q261" s="205">
        <v>182</v>
      </c>
      <c r="R261" s="205">
        <f t="shared" si="174"/>
        <v>145600</v>
      </c>
      <c r="S261" s="205">
        <v>184.6</v>
      </c>
      <c r="T261" s="205">
        <f t="shared" si="175"/>
        <v>147680</v>
      </c>
      <c r="U261" s="205">
        <f t="shared" si="176"/>
        <v>293280</v>
      </c>
    </row>
    <row r="262" spans="1:21" s="76" customFormat="1" ht="25.5" x14ac:dyDescent="0.25">
      <c r="A262" s="90"/>
      <c r="B262" s="133" t="s">
        <v>238</v>
      </c>
      <c r="C262" s="120" t="s">
        <v>72</v>
      </c>
      <c r="D262" s="120">
        <v>260</v>
      </c>
      <c r="E262" s="93">
        <v>182</v>
      </c>
      <c r="F262" s="93">
        <f t="shared" si="168"/>
        <v>47320</v>
      </c>
      <c r="G262" s="93">
        <v>239.20000000000002</v>
      </c>
      <c r="H262" s="93">
        <f t="shared" si="169"/>
        <v>62192.000000000007</v>
      </c>
      <c r="I262" s="93">
        <f t="shared" si="170"/>
        <v>109512</v>
      </c>
      <c r="J262" s="184"/>
      <c r="K262" s="169">
        <v>182</v>
      </c>
      <c r="L262" s="169">
        <f t="shared" si="171"/>
        <v>0</v>
      </c>
      <c r="M262" s="169">
        <v>239.20000000000002</v>
      </c>
      <c r="N262" s="169">
        <f t="shared" si="172"/>
        <v>0</v>
      </c>
      <c r="O262" s="169">
        <f t="shared" si="173"/>
        <v>0</v>
      </c>
      <c r="P262" s="208">
        <f t="shared" si="127"/>
        <v>260</v>
      </c>
      <c r="Q262" s="205">
        <v>182</v>
      </c>
      <c r="R262" s="205">
        <f t="shared" si="174"/>
        <v>47320</v>
      </c>
      <c r="S262" s="205">
        <v>239.20000000000002</v>
      </c>
      <c r="T262" s="205">
        <f t="shared" si="175"/>
        <v>62192.000000000007</v>
      </c>
      <c r="U262" s="205">
        <f t="shared" si="176"/>
        <v>109512</v>
      </c>
    </row>
    <row r="263" spans="1:21" s="76" customFormat="1" ht="25.5" x14ac:dyDescent="0.25">
      <c r="A263" s="90"/>
      <c r="B263" s="133" t="s">
        <v>239</v>
      </c>
      <c r="C263" s="120" t="s">
        <v>17</v>
      </c>
      <c r="D263" s="120">
        <v>78</v>
      </c>
      <c r="E263" s="93">
        <v>1865</v>
      </c>
      <c r="F263" s="93">
        <f t="shared" si="168"/>
        <v>145470</v>
      </c>
      <c r="G263" s="93">
        <v>6208.4</v>
      </c>
      <c r="H263" s="93">
        <f t="shared" si="169"/>
        <v>484255.19999999995</v>
      </c>
      <c r="I263" s="93">
        <f t="shared" si="170"/>
        <v>629725.19999999995</v>
      </c>
      <c r="J263" s="184"/>
      <c r="K263" s="169">
        <v>1865</v>
      </c>
      <c r="L263" s="169">
        <f t="shared" si="171"/>
        <v>0</v>
      </c>
      <c r="M263" s="169">
        <v>6208.4</v>
      </c>
      <c r="N263" s="169">
        <f t="shared" si="172"/>
        <v>0</v>
      </c>
      <c r="O263" s="169">
        <f t="shared" si="173"/>
        <v>0</v>
      </c>
      <c r="P263" s="208">
        <f t="shared" si="127"/>
        <v>78</v>
      </c>
      <c r="Q263" s="205">
        <v>1865</v>
      </c>
      <c r="R263" s="205">
        <f t="shared" si="174"/>
        <v>145470</v>
      </c>
      <c r="S263" s="205">
        <v>6208.4</v>
      </c>
      <c r="T263" s="205">
        <f t="shared" si="175"/>
        <v>484255.19999999995</v>
      </c>
      <c r="U263" s="205">
        <f t="shared" si="176"/>
        <v>629725.19999999995</v>
      </c>
    </row>
    <row r="264" spans="1:21" s="76" customFormat="1" ht="15.75" x14ac:dyDescent="0.25">
      <c r="A264" s="90"/>
      <c r="B264" s="133" t="s">
        <v>240</v>
      </c>
      <c r="C264" s="120" t="s">
        <v>17</v>
      </c>
      <c r="D264" s="120">
        <v>15</v>
      </c>
      <c r="E264" s="93">
        <v>1865</v>
      </c>
      <c r="F264" s="93">
        <f t="shared" si="168"/>
        <v>27975</v>
      </c>
      <c r="G264" s="93">
        <v>18060.8</v>
      </c>
      <c r="H264" s="93">
        <f t="shared" si="169"/>
        <v>270912</v>
      </c>
      <c r="I264" s="93">
        <f t="shared" si="170"/>
        <v>298887</v>
      </c>
      <c r="J264" s="184"/>
      <c r="K264" s="169">
        <v>1865</v>
      </c>
      <c r="L264" s="169">
        <f t="shared" si="171"/>
        <v>0</v>
      </c>
      <c r="M264" s="169">
        <v>18060.8</v>
      </c>
      <c r="N264" s="169">
        <f t="shared" si="172"/>
        <v>0</v>
      </c>
      <c r="O264" s="169">
        <f t="shared" si="173"/>
        <v>0</v>
      </c>
      <c r="P264" s="208">
        <f t="shared" si="127"/>
        <v>15</v>
      </c>
      <c r="Q264" s="205">
        <v>1865</v>
      </c>
      <c r="R264" s="205">
        <f t="shared" si="174"/>
        <v>27975</v>
      </c>
      <c r="S264" s="205">
        <v>18060.8</v>
      </c>
      <c r="T264" s="205">
        <f t="shared" si="175"/>
        <v>270912</v>
      </c>
      <c r="U264" s="205">
        <f t="shared" si="176"/>
        <v>298887</v>
      </c>
    </row>
    <row r="265" spans="1:21" s="76" customFormat="1" ht="25.5" x14ac:dyDescent="0.25">
      <c r="A265" s="90"/>
      <c r="B265" s="133" t="s">
        <v>241</v>
      </c>
      <c r="C265" s="120" t="s">
        <v>17</v>
      </c>
      <c r="D265" s="120">
        <v>41</v>
      </c>
      <c r="E265" s="93">
        <v>1865</v>
      </c>
      <c r="F265" s="93">
        <f t="shared" si="168"/>
        <v>76465</v>
      </c>
      <c r="G265" s="93">
        <v>8098.8</v>
      </c>
      <c r="H265" s="93">
        <f t="shared" si="169"/>
        <v>332050.8</v>
      </c>
      <c r="I265" s="93">
        <f t="shared" si="170"/>
        <v>408515.8</v>
      </c>
      <c r="J265" s="184"/>
      <c r="K265" s="169">
        <v>1865</v>
      </c>
      <c r="L265" s="169">
        <f t="shared" si="171"/>
        <v>0</v>
      </c>
      <c r="M265" s="169">
        <v>8098.8</v>
      </c>
      <c r="N265" s="169">
        <f t="shared" si="172"/>
        <v>0</v>
      </c>
      <c r="O265" s="169">
        <f t="shared" si="173"/>
        <v>0</v>
      </c>
      <c r="P265" s="208">
        <f t="shared" si="127"/>
        <v>41</v>
      </c>
      <c r="Q265" s="205">
        <v>1865</v>
      </c>
      <c r="R265" s="205">
        <f t="shared" si="174"/>
        <v>76465</v>
      </c>
      <c r="S265" s="205">
        <v>8098.8</v>
      </c>
      <c r="T265" s="205">
        <f t="shared" si="175"/>
        <v>332050.8</v>
      </c>
      <c r="U265" s="205">
        <f t="shared" si="176"/>
        <v>408515.8</v>
      </c>
    </row>
    <row r="266" spans="1:21" s="76" customFormat="1" ht="25.5" x14ac:dyDescent="0.25">
      <c r="A266" s="90"/>
      <c r="B266" s="133" t="s">
        <v>242</v>
      </c>
      <c r="C266" s="120" t="s">
        <v>17</v>
      </c>
      <c r="D266" s="120">
        <v>3</v>
      </c>
      <c r="E266" s="93">
        <v>1865</v>
      </c>
      <c r="F266" s="93">
        <f t="shared" si="168"/>
        <v>5595</v>
      </c>
      <c r="G266" s="93">
        <v>1424.6</v>
      </c>
      <c r="H266" s="93">
        <f t="shared" si="169"/>
        <v>4273.7999999999993</v>
      </c>
      <c r="I266" s="93">
        <f t="shared" si="170"/>
        <v>9868.7999999999993</v>
      </c>
      <c r="J266" s="184"/>
      <c r="K266" s="169">
        <v>1865</v>
      </c>
      <c r="L266" s="169">
        <f t="shared" si="171"/>
        <v>0</v>
      </c>
      <c r="M266" s="169">
        <v>1424.6</v>
      </c>
      <c r="N266" s="169">
        <f t="shared" si="172"/>
        <v>0</v>
      </c>
      <c r="O266" s="169">
        <f t="shared" si="173"/>
        <v>0</v>
      </c>
      <c r="P266" s="208">
        <f t="shared" ref="P266:P327" si="177">D266-J266</f>
        <v>3</v>
      </c>
      <c r="Q266" s="205">
        <v>1865</v>
      </c>
      <c r="R266" s="205">
        <f t="shared" si="174"/>
        <v>5595</v>
      </c>
      <c r="S266" s="205">
        <v>1424.6</v>
      </c>
      <c r="T266" s="205">
        <f t="shared" si="175"/>
        <v>4273.7999999999993</v>
      </c>
      <c r="U266" s="205">
        <f t="shared" si="176"/>
        <v>9868.7999999999993</v>
      </c>
    </row>
    <row r="267" spans="1:21" s="76" customFormat="1" ht="15.75" x14ac:dyDescent="0.25">
      <c r="A267" s="90"/>
      <c r="B267" s="133" t="s">
        <v>243</v>
      </c>
      <c r="C267" s="120" t="s">
        <v>72</v>
      </c>
      <c r="D267" s="120">
        <v>351</v>
      </c>
      <c r="E267" s="93">
        <v>838.40000000000009</v>
      </c>
      <c r="F267" s="93">
        <f t="shared" si="168"/>
        <v>294278.40000000002</v>
      </c>
      <c r="G267" s="93">
        <v>699.4</v>
      </c>
      <c r="H267" s="93">
        <f t="shared" si="169"/>
        <v>245489.4</v>
      </c>
      <c r="I267" s="93">
        <f t="shared" si="170"/>
        <v>539767.80000000005</v>
      </c>
      <c r="J267" s="184"/>
      <c r="K267" s="169">
        <v>838.40000000000009</v>
      </c>
      <c r="L267" s="169">
        <f t="shared" si="171"/>
        <v>0</v>
      </c>
      <c r="M267" s="169">
        <v>699.4</v>
      </c>
      <c r="N267" s="169">
        <f t="shared" si="172"/>
        <v>0</v>
      </c>
      <c r="O267" s="169">
        <f t="shared" si="173"/>
        <v>0</v>
      </c>
      <c r="P267" s="208">
        <f t="shared" si="177"/>
        <v>351</v>
      </c>
      <c r="Q267" s="205">
        <v>838.40000000000009</v>
      </c>
      <c r="R267" s="205">
        <f t="shared" si="174"/>
        <v>294278.40000000002</v>
      </c>
      <c r="S267" s="205">
        <v>699.4</v>
      </c>
      <c r="T267" s="205">
        <f t="shared" si="175"/>
        <v>245489.4</v>
      </c>
      <c r="U267" s="205">
        <f t="shared" si="176"/>
        <v>539767.80000000005</v>
      </c>
    </row>
    <row r="268" spans="1:21" s="76" customFormat="1" ht="15.75" x14ac:dyDescent="0.25">
      <c r="A268" s="90"/>
      <c r="B268" s="133" t="s">
        <v>914</v>
      </c>
      <c r="C268" s="120" t="s">
        <v>124</v>
      </c>
      <c r="D268" s="120">
        <v>1</v>
      </c>
      <c r="E268" s="93">
        <v>192832</v>
      </c>
      <c r="F268" s="93">
        <f t="shared" si="168"/>
        <v>192832</v>
      </c>
      <c r="G268" s="93">
        <v>188106.1</v>
      </c>
      <c r="H268" s="93">
        <f t="shared" si="169"/>
        <v>188106.1</v>
      </c>
      <c r="I268" s="93">
        <f t="shared" si="170"/>
        <v>380938.1</v>
      </c>
      <c r="J268" s="184"/>
      <c r="K268" s="169">
        <v>192832</v>
      </c>
      <c r="L268" s="169">
        <f t="shared" si="171"/>
        <v>0</v>
      </c>
      <c r="M268" s="169">
        <v>188106.1</v>
      </c>
      <c r="N268" s="169">
        <f t="shared" si="172"/>
        <v>0</v>
      </c>
      <c r="O268" s="169">
        <f t="shared" si="173"/>
        <v>0</v>
      </c>
      <c r="P268" s="208">
        <f t="shared" si="177"/>
        <v>1</v>
      </c>
      <c r="Q268" s="205">
        <v>192832</v>
      </c>
      <c r="R268" s="205">
        <f t="shared" si="174"/>
        <v>192832</v>
      </c>
      <c r="S268" s="205">
        <v>188106.1</v>
      </c>
      <c r="T268" s="205">
        <f t="shared" si="175"/>
        <v>188106.1</v>
      </c>
      <c r="U268" s="205">
        <f t="shared" si="176"/>
        <v>380938.1</v>
      </c>
    </row>
    <row r="269" spans="1:21" s="76" customFormat="1" ht="15.75" x14ac:dyDescent="0.25">
      <c r="A269" s="90"/>
      <c r="B269" s="133" t="s">
        <v>203</v>
      </c>
      <c r="C269" s="120" t="s">
        <v>124</v>
      </c>
      <c r="D269" s="120">
        <v>1</v>
      </c>
      <c r="E269" s="93">
        <v>50304</v>
      </c>
      <c r="F269" s="93">
        <f>E269*D269</f>
        <v>50304</v>
      </c>
      <c r="G269" s="93"/>
      <c r="H269" s="93"/>
      <c r="I269" s="93">
        <f>H269+F269</f>
        <v>50304</v>
      </c>
      <c r="J269" s="184"/>
      <c r="K269" s="169">
        <v>50304</v>
      </c>
      <c r="L269" s="169">
        <f>K269*J269</f>
        <v>0</v>
      </c>
      <c r="M269" s="169"/>
      <c r="N269" s="169"/>
      <c r="O269" s="169">
        <f>N269+L269</f>
        <v>0</v>
      </c>
      <c r="P269" s="208">
        <f t="shared" si="177"/>
        <v>1</v>
      </c>
      <c r="Q269" s="205">
        <v>50304</v>
      </c>
      <c r="R269" s="205">
        <f>Q269*P269</f>
        <v>50304</v>
      </c>
      <c r="S269" s="205"/>
      <c r="T269" s="205"/>
      <c r="U269" s="205">
        <f>T269+R269</f>
        <v>50304</v>
      </c>
    </row>
    <row r="270" spans="1:21" s="76" customFormat="1" ht="17.45" customHeight="1" x14ac:dyDescent="0.25">
      <c r="A270" s="90" t="s">
        <v>244</v>
      </c>
      <c r="B270" s="136" t="s">
        <v>245</v>
      </c>
      <c r="C270" s="92"/>
      <c r="D270" s="92"/>
      <c r="E270" s="93"/>
      <c r="F270" s="93">
        <f>F274+F280+F286+F289+F296+F303+F308+F320+F327+F331+F334+F271</f>
        <v>78289634.071999997</v>
      </c>
      <c r="G270" s="93"/>
      <c r="H270" s="93">
        <f>H274+H280+H286+H289+H296+H303+H308+H320+H327+H331+H334+H271</f>
        <v>52690771.949999996</v>
      </c>
      <c r="I270" s="93">
        <f>I274+I280+I286+I289+I296+I303+I308+I320+I327+I331+I334+I271</f>
        <v>130980406.022</v>
      </c>
      <c r="J270" s="168"/>
      <c r="K270" s="169"/>
      <c r="L270" s="169">
        <f>L274+L280+L286+L289+L296+L303+L308+L320+L327+L331+L334+L271</f>
        <v>37239255.093246996</v>
      </c>
      <c r="M270" s="169"/>
      <c r="N270" s="169">
        <f>N274+N280+N286+N289+N296+N303+N308+N320+N327+N331+N334+N271</f>
        <v>7047494.9265899993</v>
      </c>
      <c r="O270" s="169">
        <f>O274+O280+O286+O289+O296+O303+O308+O320+O327+O331+O334+O271</f>
        <v>44286750.019836992</v>
      </c>
      <c r="P270" s="208">
        <f t="shared" si="177"/>
        <v>0</v>
      </c>
      <c r="Q270" s="205"/>
      <c r="R270" s="205">
        <f>R274+R280+R286+R289+R296+R303+R308+R320+R327+R331+R334+R271</f>
        <v>41050378.978752993</v>
      </c>
      <c r="S270" s="205"/>
      <c r="T270" s="205">
        <f>T274+T280+T286+T289+T296+T303+T308+T320+T327+T331+T334+T271</f>
        <v>45643277.023409992</v>
      </c>
      <c r="U270" s="205">
        <f>U274+U280+U286+U289+U296+U303+U308+U320+U327+U331+U334+U271</f>
        <v>86693656.002163023</v>
      </c>
    </row>
    <row r="271" spans="1:21" s="76" customFormat="1" ht="17.45" customHeight="1" x14ac:dyDescent="0.25">
      <c r="A271" s="110"/>
      <c r="B271" s="95" t="s">
        <v>916</v>
      </c>
      <c r="C271" s="110"/>
      <c r="D271" s="111"/>
      <c r="E271" s="112"/>
      <c r="F271" s="112">
        <f>SUM(F272:F273)</f>
        <v>653914.01</v>
      </c>
      <c r="G271" s="112"/>
      <c r="H271" s="112">
        <f>SUM(H272:H273)</f>
        <v>4997424.9000000004</v>
      </c>
      <c r="I271" s="109">
        <f>SUM(I272:I273)</f>
        <v>5651338.9100000001</v>
      </c>
      <c r="J271" s="178"/>
      <c r="K271" s="179"/>
      <c r="L271" s="179">
        <f>SUM(L272:L273)</f>
        <v>0</v>
      </c>
      <c r="M271" s="179"/>
      <c r="N271" s="179">
        <f>SUM(N272:N273)</f>
        <v>0</v>
      </c>
      <c r="O271" s="177">
        <f>SUM(O272:O273)</f>
        <v>0</v>
      </c>
      <c r="P271" s="208">
        <f t="shared" si="177"/>
        <v>0</v>
      </c>
      <c r="Q271" s="213"/>
      <c r="R271" s="213">
        <f>SUM(R272:R273)</f>
        <v>653914.01</v>
      </c>
      <c r="S271" s="213"/>
      <c r="T271" s="213">
        <f>SUM(T272:T273)</f>
        <v>4997424.9000000004</v>
      </c>
      <c r="U271" s="212">
        <f>SUM(U272:U273)</f>
        <v>5651338.9100000001</v>
      </c>
    </row>
    <row r="272" spans="1:21" s="76" customFormat="1" ht="17.45" customHeight="1" x14ac:dyDescent="0.25">
      <c r="A272" s="100"/>
      <c r="B272" s="137" t="s">
        <v>246</v>
      </c>
      <c r="C272" s="100" t="s">
        <v>17</v>
      </c>
      <c r="D272" s="100">
        <v>1</v>
      </c>
      <c r="E272" s="93">
        <v>239562.32</v>
      </c>
      <c r="F272" s="93">
        <f>E272*D272</f>
        <v>239562.32</v>
      </c>
      <c r="G272" s="93">
        <v>1951576.9000000001</v>
      </c>
      <c r="H272" s="93">
        <f>G272*D272</f>
        <v>1951576.9000000001</v>
      </c>
      <c r="I272" s="93">
        <f>H272+F272</f>
        <v>2191139.2200000002</v>
      </c>
      <c r="J272" s="172"/>
      <c r="K272" s="169">
        <v>239562.32</v>
      </c>
      <c r="L272" s="169">
        <f>K272*J272</f>
        <v>0</v>
      </c>
      <c r="M272" s="169">
        <v>1951576.9000000001</v>
      </c>
      <c r="N272" s="169">
        <f>M272*J272</f>
        <v>0</v>
      </c>
      <c r="O272" s="169">
        <f>N272+L272</f>
        <v>0</v>
      </c>
      <c r="P272" s="208">
        <f t="shared" si="177"/>
        <v>1</v>
      </c>
      <c r="Q272" s="205">
        <v>239562.32</v>
      </c>
      <c r="R272" s="205">
        <f>Q272*P272</f>
        <v>239562.32</v>
      </c>
      <c r="S272" s="205">
        <v>1951576.9000000001</v>
      </c>
      <c r="T272" s="205">
        <f>S272*P272</f>
        <v>1951576.9000000001</v>
      </c>
      <c r="U272" s="205">
        <f>T272+R272</f>
        <v>2191139.2200000002</v>
      </c>
    </row>
    <row r="273" spans="1:21" s="76" customFormat="1" ht="17.45" customHeight="1" x14ac:dyDescent="0.25">
      <c r="A273" s="100"/>
      <c r="B273" s="137" t="s">
        <v>247</v>
      </c>
      <c r="C273" s="100" t="s">
        <v>17</v>
      </c>
      <c r="D273" s="100">
        <v>1</v>
      </c>
      <c r="E273" s="93">
        <v>414351.69</v>
      </c>
      <c r="F273" s="93">
        <f>E273*D273</f>
        <v>414351.69</v>
      </c>
      <c r="G273" s="93">
        <v>3045848</v>
      </c>
      <c r="H273" s="93">
        <f>G273*D273</f>
        <v>3045848</v>
      </c>
      <c r="I273" s="93">
        <f>H273+F273</f>
        <v>3460199.69</v>
      </c>
      <c r="J273" s="172"/>
      <c r="K273" s="169">
        <v>414351.69</v>
      </c>
      <c r="L273" s="169">
        <f>K273*J273</f>
        <v>0</v>
      </c>
      <c r="M273" s="169">
        <v>3045848</v>
      </c>
      <c r="N273" s="169">
        <f>M273*J273</f>
        <v>0</v>
      </c>
      <c r="O273" s="169">
        <f>N273+L273</f>
        <v>0</v>
      </c>
      <c r="P273" s="208">
        <f t="shared" si="177"/>
        <v>1</v>
      </c>
      <c r="Q273" s="205">
        <v>414351.69</v>
      </c>
      <c r="R273" s="205">
        <f>Q273*P273</f>
        <v>414351.69</v>
      </c>
      <c r="S273" s="205">
        <v>3045848</v>
      </c>
      <c r="T273" s="205">
        <f>S273*P273</f>
        <v>3045848</v>
      </c>
      <c r="U273" s="205">
        <f>T273+R273</f>
        <v>3460199.69</v>
      </c>
    </row>
    <row r="274" spans="1:21" s="76" customFormat="1" ht="17.45" customHeight="1" x14ac:dyDescent="0.25">
      <c r="A274" s="110"/>
      <c r="B274" s="95" t="s">
        <v>230</v>
      </c>
      <c r="C274" s="110"/>
      <c r="D274" s="111"/>
      <c r="E274" s="112"/>
      <c r="F274" s="112">
        <f>SUM(F275:F279)</f>
        <v>940253</v>
      </c>
      <c r="G274" s="112"/>
      <c r="H274" s="112">
        <f>SUM(H275:H279)</f>
        <v>4679140.0500000007</v>
      </c>
      <c r="I274" s="109">
        <f>SUM(I275:I279)</f>
        <v>5619393.0500000007</v>
      </c>
      <c r="J274" s="178"/>
      <c r="K274" s="179"/>
      <c r="L274" s="179">
        <f>SUM(L275:L279)</f>
        <v>267240</v>
      </c>
      <c r="M274" s="179"/>
      <c r="N274" s="179">
        <f>SUM(N275:N279)</f>
        <v>1627633.8</v>
      </c>
      <c r="O274" s="177">
        <f>SUM(O275:O279)</f>
        <v>1894873.8</v>
      </c>
      <c r="P274" s="208">
        <f t="shared" si="177"/>
        <v>0</v>
      </c>
      <c r="Q274" s="213"/>
      <c r="R274" s="213">
        <f>SUM(R275:R279)</f>
        <v>673013</v>
      </c>
      <c r="S274" s="213"/>
      <c r="T274" s="213">
        <f>SUM(T275:T279)</f>
        <v>3051506.2500000005</v>
      </c>
      <c r="U274" s="212">
        <f>SUM(U275:U279)</f>
        <v>3724519.2500000005</v>
      </c>
    </row>
    <row r="275" spans="1:21" s="76" customFormat="1" ht="25.5" x14ac:dyDescent="0.25">
      <c r="A275" s="94"/>
      <c r="B275" s="114" t="s">
        <v>248</v>
      </c>
      <c r="C275" s="100" t="s">
        <v>17</v>
      </c>
      <c r="D275" s="100">
        <v>3</v>
      </c>
      <c r="E275" s="93">
        <v>34934</v>
      </c>
      <c r="F275" s="93">
        <f>E275*D275</f>
        <v>104802</v>
      </c>
      <c r="G275" s="93">
        <v>78869.7</v>
      </c>
      <c r="H275" s="93">
        <f>G275*D275</f>
        <v>236609.09999999998</v>
      </c>
      <c r="I275" s="93">
        <f>H275+F275</f>
        <v>341411.1</v>
      </c>
      <c r="J275" s="172"/>
      <c r="K275" s="169">
        <v>34934</v>
      </c>
      <c r="L275" s="169">
        <f>K275*J275</f>
        <v>0</v>
      </c>
      <c r="M275" s="169">
        <v>78869.7</v>
      </c>
      <c r="N275" s="169">
        <f>M275*J275</f>
        <v>0</v>
      </c>
      <c r="O275" s="169">
        <f>N275+L275</f>
        <v>0</v>
      </c>
      <c r="P275" s="208">
        <f t="shared" si="177"/>
        <v>3</v>
      </c>
      <c r="Q275" s="205">
        <v>34934</v>
      </c>
      <c r="R275" s="205">
        <f>Q275*P275</f>
        <v>104802</v>
      </c>
      <c r="S275" s="205">
        <v>78869.7</v>
      </c>
      <c r="T275" s="205">
        <f>S275*P275</f>
        <v>236609.09999999998</v>
      </c>
      <c r="U275" s="205">
        <f>T275+R275</f>
        <v>341411.1</v>
      </c>
    </row>
    <row r="276" spans="1:21" s="76" customFormat="1" ht="25.5" x14ac:dyDescent="0.25">
      <c r="A276" s="94"/>
      <c r="B276" s="114" t="s">
        <v>249</v>
      </c>
      <c r="C276" s="100" t="s">
        <v>17</v>
      </c>
      <c r="D276" s="100">
        <v>1</v>
      </c>
      <c r="E276" s="93">
        <v>29801</v>
      </c>
      <c r="F276" s="93">
        <f>E276*D276</f>
        <v>29801</v>
      </c>
      <c r="G276" s="93">
        <v>63095.759999999995</v>
      </c>
      <c r="H276" s="93">
        <f>G276*D276</f>
        <v>63095.759999999995</v>
      </c>
      <c r="I276" s="93">
        <f t="shared" ref="I276:I335" si="178">H276+F276</f>
        <v>92896.76</v>
      </c>
      <c r="J276" s="172"/>
      <c r="K276" s="169">
        <v>29801</v>
      </c>
      <c r="L276" s="169">
        <f>K276*J276</f>
        <v>0</v>
      </c>
      <c r="M276" s="169">
        <v>63095.759999999995</v>
      </c>
      <c r="N276" s="169">
        <f>M276*J276</f>
        <v>0</v>
      </c>
      <c r="O276" s="169">
        <f t="shared" ref="O276:O279" si="179">N276+L276</f>
        <v>0</v>
      </c>
      <c r="P276" s="208">
        <f t="shared" si="177"/>
        <v>1</v>
      </c>
      <c r="Q276" s="205">
        <v>29801</v>
      </c>
      <c r="R276" s="205">
        <f>Q276*P276</f>
        <v>29801</v>
      </c>
      <c r="S276" s="205">
        <v>63095.759999999995</v>
      </c>
      <c r="T276" s="205">
        <f>S276*P276</f>
        <v>63095.759999999995</v>
      </c>
      <c r="U276" s="205">
        <f t="shared" ref="U276:U279" si="180">T276+R276</f>
        <v>92896.76</v>
      </c>
    </row>
    <row r="277" spans="1:21" s="76" customFormat="1" ht="15.75" x14ac:dyDescent="0.25">
      <c r="A277" s="94"/>
      <c r="B277" s="114" t="s">
        <v>891</v>
      </c>
      <c r="C277" s="100" t="s">
        <v>17</v>
      </c>
      <c r="D277" s="100">
        <v>1</v>
      </c>
      <c r="E277" s="93">
        <v>337980</v>
      </c>
      <c r="F277" s="93">
        <f>E277*D277</f>
        <v>337980</v>
      </c>
      <c r="G277" s="93">
        <v>1736492.9400000002</v>
      </c>
      <c r="H277" s="93">
        <f>G277*D277</f>
        <v>1736492.9400000002</v>
      </c>
      <c r="I277" s="93">
        <f t="shared" si="178"/>
        <v>2074472.9400000002</v>
      </c>
      <c r="J277" s="172"/>
      <c r="K277" s="169">
        <v>337980</v>
      </c>
      <c r="L277" s="169">
        <f>K277*J277</f>
        <v>0</v>
      </c>
      <c r="M277" s="169">
        <v>1736492.9400000002</v>
      </c>
      <c r="N277" s="169">
        <f>M277*J277</f>
        <v>0</v>
      </c>
      <c r="O277" s="169">
        <f t="shared" si="179"/>
        <v>0</v>
      </c>
      <c r="P277" s="208">
        <f t="shared" si="177"/>
        <v>1</v>
      </c>
      <c r="Q277" s="205">
        <v>337980</v>
      </c>
      <c r="R277" s="205">
        <f>Q277*P277</f>
        <v>337980</v>
      </c>
      <c r="S277" s="205">
        <v>1736492.9400000002</v>
      </c>
      <c r="T277" s="205">
        <f>S277*P277</f>
        <v>1736492.9400000002</v>
      </c>
      <c r="U277" s="205">
        <f t="shared" si="180"/>
        <v>2074472.9400000002</v>
      </c>
    </row>
    <row r="278" spans="1:21" s="76" customFormat="1" ht="25.5" x14ac:dyDescent="0.25">
      <c r="A278" s="94"/>
      <c r="B278" s="114" t="s">
        <v>250</v>
      </c>
      <c r="C278" s="100" t="s">
        <v>17</v>
      </c>
      <c r="D278" s="100">
        <v>2</v>
      </c>
      <c r="E278" s="93">
        <v>66810</v>
      </c>
      <c r="F278" s="93">
        <f>E278*D278</f>
        <v>133620</v>
      </c>
      <c r="G278" s="93">
        <v>304200</v>
      </c>
      <c r="H278" s="93">
        <f>G278*D278</f>
        <v>608400</v>
      </c>
      <c r="I278" s="93">
        <f t="shared" si="178"/>
        <v>742020</v>
      </c>
      <c r="J278" s="172"/>
      <c r="K278" s="169">
        <v>66810</v>
      </c>
      <c r="L278" s="169">
        <f>K278*J278</f>
        <v>0</v>
      </c>
      <c r="M278" s="169">
        <v>304200</v>
      </c>
      <c r="N278" s="169">
        <f>M278*J278</f>
        <v>0</v>
      </c>
      <c r="O278" s="169">
        <f t="shared" si="179"/>
        <v>0</v>
      </c>
      <c r="P278" s="208">
        <f t="shared" si="177"/>
        <v>2</v>
      </c>
      <c r="Q278" s="205">
        <v>66810</v>
      </c>
      <c r="R278" s="205">
        <f>Q278*P278</f>
        <v>133620</v>
      </c>
      <c r="S278" s="205">
        <v>304200</v>
      </c>
      <c r="T278" s="205">
        <f>S278*P278</f>
        <v>608400</v>
      </c>
      <c r="U278" s="205">
        <f t="shared" si="180"/>
        <v>742020</v>
      </c>
    </row>
    <row r="279" spans="1:21" s="76" customFormat="1" ht="25.5" x14ac:dyDescent="0.25">
      <c r="A279" s="94"/>
      <c r="B279" s="114" t="s">
        <v>251</v>
      </c>
      <c r="C279" s="100" t="s">
        <v>17</v>
      </c>
      <c r="D279" s="100">
        <v>5</v>
      </c>
      <c r="E279" s="93">
        <v>66810</v>
      </c>
      <c r="F279" s="93">
        <f>E279*D279</f>
        <v>334050</v>
      </c>
      <c r="G279" s="93">
        <v>406908.45</v>
      </c>
      <c r="H279" s="93">
        <f>G279*D279</f>
        <v>2034542.25</v>
      </c>
      <c r="I279" s="93">
        <f t="shared" si="178"/>
        <v>2368592.25</v>
      </c>
      <c r="J279" s="172">
        <v>4</v>
      </c>
      <c r="K279" s="169">
        <v>66810</v>
      </c>
      <c r="L279" s="169">
        <f>K279*J279</f>
        <v>267240</v>
      </c>
      <c r="M279" s="169">
        <v>406908.45</v>
      </c>
      <c r="N279" s="169">
        <f>M279*J279</f>
        <v>1627633.8</v>
      </c>
      <c r="O279" s="169">
        <f t="shared" si="179"/>
        <v>1894873.8</v>
      </c>
      <c r="P279" s="208">
        <f t="shared" si="177"/>
        <v>1</v>
      </c>
      <c r="Q279" s="205">
        <v>66810</v>
      </c>
      <c r="R279" s="205">
        <f>Q279*P279</f>
        <v>66810</v>
      </c>
      <c r="S279" s="205">
        <v>406908.45</v>
      </c>
      <c r="T279" s="205">
        <f>S279*P279</f>
        <v>406908.45</v>
      </c>
      <c r="U279" s="205">
        <f t="shared" si="180"/>
        <v>473718.45</v>
      </c>
    </row>
    <row r="280" spans="1:21" s="76" customFormat="1" ht="17.45" customHeight="1" x14ac:dyDescent="0.25">
      <c r="A280" s="110"/>
      <c r="B280" s="95" t="s">
        <v>252</v>
      </c>
      <c r="C280" s="110"/>
      <c r="D280" s="111"/>
      <c r="E280" s="112"/>
      <c r="F280" s="112">
        <f>SUM(F281:F285)</f>
        <v>491643</v>
      </c>
      <c r="G280" s="112"/>
      <c r="H280" s="112">
        <f>SUM(H281:H285)</f>
        <v>693238</v>
      </c>
      <c r="I280" s="109">
        <f>SUM(I281:I285)</f>
        <v>1184881</v>
      </c>
      <c r="J280" s="178"/>
      <c r="K280" s="179"/>
      <c r="L280" s="179">
        <f>SUM(L281:L285)</f>
        <v>0</v>
      </c>
      <c r="M280" s="179"/>
      <c r="N280" s="179">
        <f>SUM(N281:N285)</f>
        <v>0</v>
      </c>
      <c r="O280" s="177">
        <f>SUM(O281:O285)</f>
        <v>0</v>
      </c>
      <c r="P280" s="208">
        <f t="shared" si="177"/>
        <v>0</v>
      </c>
      <c r="Q280" s="213"/>
      <c r="R280" s="213">
        <f>SUM(R281:R285)</f>
        <v>491643</v>
      </c>
      <c r="S280" s="213"/>
      <c r="T280" s="213">
        <f>SUM(T281:T285)</f>
        <v>693238</v>
      </c>
      <c r="U280" s="212">
        <f>SUM(U281:U285)</f>
        <v>1184881</v>
      </c>
    </row>
    <row r="281" spans="1:21" s="76" customFormat="1" ht="25.5" x14ac:dyDescent="0.25">
      <c r="A281" s="94"/>
      <c r="B281" s="114" t="s">
        <v>892</v>
      </c>
      <c r="C281" s="100" t="s">
        <v>17</v>
      </c>
      <c r="D281" s="100">
        <v>7</v>
      </c>
      <c r="E281" s="93">
        <v>8646</v>
      </c>
      <c r="F281" s="93">
        <f>E281*D281</f>
        <v>60522</v>
      </c>
      <c r="G281" s="93">
        <v>22464</v>
      </c>
      <c r="H281" s="93">
        <f>G281*D281</f>
        <v>157248</v>
      </c>
      <c r="I281" s="93">
        <f t="shared" si="178"/>
        <v>217770</v>
      </c>
      <c r="J281" s="172"/>
      <c r="K281" s="169">
        <v>8646</v>
      </c>
      <c r="L281" s="169">
        <f>K281*J281</f>
        <v>0</v>
      </c>
      <c r="M281" s="169">
        <v>22464</v>
      </c>
      <c r="N281" s="169">
        <f>M281*J281</f>
        <v>0</v>
      </c>
      <c r="O281" s="169">
        <f t="shared" ref="O281:O285" si="181">N281+L281</f>
        <v>0</v>
      </c>
      <c r="P281" s="208">
        <f t="shared" si="177"/>
        <v>7</v>
      </c>
      <c r="Q281" s="205">
        <v>8646</v>
      </c>
      <c r="R281" s="205">
        <f>Q281*P281</f>
        <v>60522</v>
      </c>
      <c r="S281" s="205">
        <v>22464</v>
      </c>
      <c r="T281" s="205">
        <f>S281*P281</f>
        <v>157248</v>
      </c>
      <c r="U281" s="205">
        <f t="shared" ref="U281:U285" si="182">T281+R281</f>
        <v>217770</v>
      </c>
    </row>
    <row r="282" spans="1:21" s="76" customFormat="1" ht="15.75" x14ac:dyDescent="0.25">
      <c r="A282" s="94"/>
      <c r="B282" s="114" t="s">
        <v>253</v>
      </c>
      <c r="C282" s="100" t="s">
        <v>377</v>
      </c>
      <c r="D282" s="100">
        <v>0.5</v>
      </c>
      <c r="E282" s="93">
        <v>39300</v>
      </c>
      <c r="F282" s="93">
        <f>E282*D282</f>
        <v>19650</v>
      </c>
      <c r="G282" s="93">
        <v>87100</v>
      </c>
      <c r="H282" s="93">
        <f>G282*D282</f>
        <v>43550</v>
      </c>
      <c r="I282" s="93">
        <f t="shared" si="178"/>
        <v>63200</v>
      </c>
      <c r="J282" s="172"/>
      <c r="K282" s="169">
        <v>39300</v>
      </c>
      <c r="L282" s="169">
        <f>K282*J282</f>
        <v>0</v>
      </c>
      <c r="M282" s="169">
        <v>87100</v>
      </c>
      <c r="N282" s="169">
        <f>M282*J282</f>
        <v>0</v>
      </c>
      <c r="O282" s="169">
        <f t="shared" si="181"/>
        <v>0</v>
      </c>
      <c r="P282" s="208">
        <f t="shared" si="177"/>
        <v>0.5</v>
      </c>
      <c r="Q282" s="205">
        <v>39300</v>
      </c>
      <c r="R282" s="205">
        <f>Q282*P282</f>
        <v>19650</v>
      </c>
      <c r="S282" s="205">
        <v>87100</v>
      </c>
      <c r="T282" s="205">
        <f>S282*P282</f>
        <v>43550</v>
      </c>
      <c r="U282" s="205">
        <f t="shared" si="182"/>
        <v>63200</v>
      </c>
    </row>
    <row r="283" spans="1:21" s="76" customFormat="1" ht="15.75" x14ac:dyDescent="0.25">
      <c r="A283" s="94"/>
      <c r="B283" s="114" t="s">
        <v>254</v>
      </c>
      <c r="C283" s="100" t="s">
        <v>377</v>
      </c>
      <c r="D283" s="100">
        <v>0.2</v>
      </c>
      <c r="E283" s="93">
        <v>39300</v>
      </c>
      <c r="F283" s="93">
        <f>E283*D283</f>
        <v>7860</v>
      </c>
      <c r="G283" s="93">
        <v>87100</v>
      </c>
      <c r="H283" s="93">
        <f>G283*D283</f>
        <v>17420</v>
      </c>
      <c r="I283" s="93">
        <f t="shared" si="178"/>
        <v>25280</v>
      </c>
      <c r="J283" s="172"/>
      <c r="K283" s="169">
        <v>39300</v>
      </c>
      <c r="L283" s="169">
        <f>K283*J283</f>
        <v>0</v>
      </c>
      <c r="M283" s="169">
        <v>87100</v>
      </c>
      <c r="N283" s="169">
        <f>M283*J283</f>
        <v>0</v>
      </c>
      <c r="O283" s="169">
        <f t="shared" si="181"/>
        <v>0</v>
      </c>
      <c r="P283" s="208">
        <f t="shared" si="177"/>
        <v>0.2</v>
      </c>
      <c r="Q283" s="205">
        <v>39300</v>
      </c>
      <c r="R283" s="205">
        <f>Q283*P283</f>
        <v>7860</v>
      </c>
      <c r="S283" s="205">
        <v>87100</v>
      </c>
      <c r="T283" s="205">
        <f>S283*P283</f>
        <v>17420</v>
      </c>
      <c r="U283" s="205">
        <f t="shared" si="182"/>
        <v>25280</v>
      </c>
    </row>
    <row r="284" spans="1:21" s="76" customFormat="1" ht="25.5" x14ac:dyDescent="0.25">
      <c r="A284" s="94"/>
      <c r="B284" s="114" t="s">
        <v>255</v>
      </c>
      <c r="C284" s="100" t="s">
        <v>879</v>
      </c>
      <c r="D284" s="100">
        <v>22</v>
      </c>
      <c r="E284" s="93">
        <v>10218</v>
      </c>
      <c r="F284" s="93">
        <f>E284*D284</f>
        <v>224796</v>
      </c>
      <c r="G284" s="93">
        <v>5460</v>
      </c>
      <c r="H284" s="93">
        <f>G284*D284</f>
        <v>120120</v>
      </c>
      <c r="I284" s="93">
        <f t="shared" si="178"/>
        <v>344916</v>
      </c>
      <c r="J284" s="172"/>
      <c r="K284" s="169">
        <v>10218</v>
      </c>
      <c r="L284" s="169">
        <f>K284*J284</f>
        <v>0</v>
      </c>
      <c r="M284" s="169">
        <v>5460</v>
      </c>
      <c r="N284" s="169">
        <f>M284*J284</f>
        <v>0</v>
      </c>
      <c r="O284" s="169">
        <f t="shared" si="181"/>
        <v>0</v>
      </c>
      <c r="P284" s="208">
        <f t="shared" si="177"/>
        <v>22</v>
      </c>
      <c r="Q284" s="205">
        <v>10218</v>
      </c>
      <c r="R284" s="205">
        <f>Q284*P284</f>
        <v>224796</v>
      </c>
      <c r="S284" s="205">
        <v>5460</v>
      </c>
      <c r="T284" s="205">
        <f>S284*P284</f>
        <v>120120</v>
      </c>
      <c r="U284" s="205">
        <f t="shared" si="182"/>
        <v>344916</v>
      </c>
    </row>
    <row r="285" spans="1:21" s="76" customFormat="1" ht="15.75" x14ac:dyDescent="0.25">
      <c r="A285" s="94"/>
      <c r="B285" s="114" t="s">
        <v>893</v>
      </c>
      <c r="C285" s="100" t="s">
        <v>875</v>
      </c>
      <c r="D285" s="100">
        <v>91</v>
      </c>
      <c r="E285" s="93">
        <v>1965</v>
      </c>
      <c r="F285" s="93">
        <f>E285*D285</f>
        <v>178815</v>
      </c>
      <c r="G285" s="93">
        <v>3900</v>
      </c>
      <c r="H285" s="93">
        <f>G285*D285</f>
        <v>354900</v>
      </c>
      <c r="I285" s="93">
        <f t="shared" si="178"/>
        <v>533715</v>
      </c>
      <c r="J285" s="172"/>
      <c r="K285" s="169">
        <v>1965</v>
      </c>
      <c r="L285" s="169">
        <f>K285*J285</f>
        <v>0</v>
      </c>
      <c r="M285" s="169">
        <v>3900</v>
      </c>
      <c r="N285" s="169">
        <f>M285*J285</f>
        <v>0</v>
      </c>
      <c r="O285" s="169">
        <f t="shared" si="181"/>
        <v>0</v>
      </c>
      <c r="P285" s="208">
        <f t="shared" si="177"/>
        <v>91</v>
      </c>
      <c r="Q285" s="205">
        <v>1965</v>
      </c>
      <c r="R285" s="205">
        <f>Q285*P285</f>
        <v>178815</v>
      </c>
      <c r="S285" s="205">
        <v>3900</v>
      </c>
      <c r="T285" s="205">
        <f>S285*P285</f>
        <v>354900</v>
      </c>
      <c r="U285" s="205">
        <f t="shared" si="182"/>
        <v>533715</v>
      </c>
    </row>
    <row r="286" spans="1:21" s="76" customFormat="1" ht="17.45" customHeight="1" x14ac:dyDescent="0.25">
      <c r="A286" s="110"/>
      <c r="B286" s="95" t="s">
        <v>256</v>
      </c>
      <c r="C286" s="110"/>
      <c r="D286" s="111"/>
      <c r="E286" s="112"/>
      <c r="F286" s="112">
        <f>SUM(F287:F288)</f>
        <v>3910222.4</v>
      </c>
      <c r="G286" s="112"/>
      <c r="H286" s="112">
        <f>SUM(H287:H288)</f>
        <v>4803859.4000000004</v>
      </c>
      <c r="I286" s="109">
        <f>SUM(I287:I288)</f>
        <v>8714081.8000000007</v>
      </c>
      <c r="J286" s="178"/>
      <c r="K286" s="179"/>
      <c r="L286" s="179">
        <f>SUM(L287:L288)</f>
        <v>0</v>
      </c>
      <c r="M286" s="179"/>
      <c r="N286" s="179">
        <f>SUM(N287:N288)</f>
        <v>0</v>
      </c>
      <c r="O286" s="177">
        <f>SUM(O287:O288)</f>
        <v>0</v>
      </c>
      <c r="P286" s="208">
        <f t="shared" si="177"/>
        <v>0</v>
      </c>
      <c r="Q286" s="213"/>
      <c r="R286" s="213">
        <f>SUM(R287:R288)</f>
        <v>3910222.4</v>
      </c>
      <c r="S286" s="213"/>
      <c r="T286" s="213">
        <f>SUM(T287:T288)</f>
        <v>4803859.4000000004</v>
      </c>
      <c r="U286" s="212">
        <f>SUM(U287:U288)</f>
        <v>8714081.8000000007</v>
      </c>
    </row>
    <row r="287" spans="1:21" s="76" customFormat="1" ht="25.5" x14ac:dyDescent="0.25">
      <c r="A287" s="94"/>
      <c r="B287" s="114" t="s">
        <v>894</v>
      </c>
      <c r="C287" s="100" t="s">
        <v>879</v>
      </c>
      <c r="D287" s="100">
        <v>320.3</v>
      </c>
      <c r="E287" s="93">
        <v>12208</v>
      </c>
      <c r="F287" s="93">
        <f>E287*D287</f>
        <v>3910222.4</v>
      </c>
      <c r="G287" s="93">
        <v>14998</v>
      </c>
      <c r="H287" s="93">
        <f>G287*D287</f>
        <v>4803859.4000000004</v>
      </c>
      <c r="I287" s="93">
        <f t="shared" si="178"/>
        <v>8714081.8000000007</v>
      </c>
      <c r="J287" s="172"/>
      <c r="K287" s="169">
        <v>12208</v>
      </c>
      <c r="L287" s="169">
        <f>K287*J287</f>
        <v>0</v>
      </c>
      <c r="M287" s="169">
        <v>14998</v>
      </c>
      <c r="N287" s="169">
        <f>M287*J287</f>
        <v>0</v>
      </c>
      <c r="O287" s="169">
        <f t="shared" ref="O287" si="183">N287+L287</f>
        <v>0</v>
      </c>
      <c r="P287" s="208">
        <f t="shared" si="177"/>
        <v>320.3</v>
      </c>
      <c r="Q287" s="205">
        <v>12208</v>
      </c>
      <c r="R287" s="205">
        <f>Q287*P287</f>
        <v>3910222.4</v>
      </c>
      <c r="S287" s="205">
        <v>14998</v>
      </c>
      <c r="T287" s="205">
        <f>S287*P287</f>
        <v>4803859.4000000004</v>
      </c>
      <c r="U287" s="205">
        <f t="shared" ref="U287" si="184">T287+R287</f>
        <v>8714081.8000000007</v>
      </c>
    </row>
    <row r="288" spans="1:21" s="76" customFormat="1" ht="17.45" customHeight="1" x14ac:dyDescent="0.25">
      <c r="A288" s="94"/>
      <c r="B288" s="114" t="s">
        <v>257</v>
      </c>
      <c r="C288" s="100" t="s">
        <v>377</v>
      </c>
      <c r="D288" s="100">
        <v>5.8</v>
      </c>
      <c r="E288" s="93"/>
      <c r="F288" s="93"/>
      <c r="G288" s="93"/>
      <c r="H288" s="93"/>
      <c r="I288" s="93"/>
      <c r="J288" s="172"/>
      <c r="K288" s="169"/>
      <c r="L288" s="169"/>
      <c r="M288" s="169"/>
      <c r="N288" s="169"/>
      <c r="O288" s="169"/>
      <c r="P288" s="208">
        <f t="shared" si="177"/>
        <v>5.8</v>
      </c>
      <c r="Q288" s="205"/>
      <c r="R288" s="205"/>
      <c r="S288" s="205"/>
      <c r="T288" s="205"/>
      <c r="U288" s="205"/>
    </row>
    <row r="289" spans="1:21" s="76" customFormat="1" ht="17.45" customHeight="1" x14ac:dyDescent="0.25">
      <c r="A289" s="110"/>
      <c r="B289" s="95" t="s">
        <v>258</v>
      </c>
      <c r="C289" s="110" t="s">
        <v>875</v>
      </c>
      <c r="D289" s="111">
        <f>3545</f>
        <v>3545</v>
      </c>
      <c r="E289" s="112"/>
      <c r="F289" s="112">
        <f>SUM(F290:F295)</f>
        <v>12011678</v>
      </c>
      <c r="G289" s="112"/>
      <c r="H289" s="112">
        <f>SUM(H290:H295)</f>
        <v>10058072.9</v>
      </c>
      <c r="I289" s="109">
        <f>SUM(I290:I295)</f>
        <v>22069750.899999999</v>
      </c>
      <c r="J289" s="178"/>
      <c r="K289" s="179"/>
      <c r="L289" s="179">
        <f>SUM(L290:L295)</f>
        <v>0</v>
      </c>
      <c r="M289" s="179"/>
      <c r="N289" s="179">
        <f>SUM(N290:N295)</f>
        <v>0</v>
      </c>
      <c r="O289" s="177">
        <f>SUM(O290:O295)</f>
        <v>0</v>
      </c>
      <c r="P289" s="208">
        <f t="shared" si="177"/>
        <v>3545</v>
      </c>
      <c r="Q289" s="213"/>
      <c r="R289" s="213">
        <f>SUM(R290:R295)</f>
        <v>12011678</v>
      </c>
      <c r="S289" s="213"/>
      <c r="T289" s="213">
        <f>SUM(T290:T295)</f>
        <v>10058072.9</v>
      </c>
      <c r="U289" s="212">
        <f>SUM(U290:U295)</f>
        <v>22069750.899999999</v>
      </c>
    </row>
    <row r="290" spans="1:21" s="76" customFormat="1" ht="15.75" x14ac:dyDescent="0.25">
      <c r="A290" s="94"/>
      <c r="B290" s="114" t="s">
        <v>259</v>
      </c>
      <c r="C290" s="100" t="s">
        <v>875</v>
      </c>
      <c r="D290" s="100">
        <v>3545</v>
      </c>
      <c r="E290" s="93">
        <v>393</v>
      </c>
      <c r="F290" s="93">
        <f>E290*D290</f>
        <v>1393185</v>
      </c>
      <c r="G290" s="93">
        <v>78</v>
      </c>
      <c r="H290" s="93">
        <f>G290*D290</f>
        <v>276510</v>
      </c>
      <c r="I290" s="93">
        <f t="shared" si="178"/>
        <v>1669695</v>
      </c>
      <c r="J290" s="172"/>
      <c r="K290" s="169">
        <v>393</v>
      </c>
      <c r="L290" s="169">
        <f>K290*J290</f>
        <v>0</v>
      </c>
      <c r="M290" s="169">
        <v>78</v>
      </c>
      <c r="N290" s="169">
        <f>M290*J290</f>
        <v>0</v>
      </c>
      <c r="O290" s="169">
        <f t="shared" ref="O290:O293" si="185">N290+L290</f>
        <v>0</v>
      </c>
      <c r="P290" s="208">
        <f t="shared" si="177"/>
        <v>3545</v>
      </c>
      <c r="Q290" s="205">
        <v>393</v>
      </c>
      <c r="R290" s="205">
        <f>Q290*P290</f>
        <v>1393185</v>
      </c>
      <c r="S290" s="205">
        <v>78</v>
      </c>
      <c r="T290" s="205">
        <f>S290*P290</f>
        <v>276510</v>
      </c>
      <c r="U290" s="205">
        <f t="shared" ref="U290:U293" si="186">T290+R290</f>
        <v>1669695</v>
      </c>
    </row>
    <row r="291" spans="1:21" s="76" customFormat="1" ht="15.75" x14ac:dyDescent="0.25">
      <c r="A291" s="94"/>
      <c r="B291" s="114" t="s">
        <v>260</v>
      </c>
      <c r="C291" s="100" t="s">
        <v>875</v>
      </c>
      <c r="D291" s="100">
        <v>3545</v>
      </c>
      <c r="E291" s="93">
        <v>235.8</v>
      </c>
      <c r="F291" s="93">
        <f>E291*D291</f>
        <v>835911</v>
      </c>
      <c r="G291" s="93">
        <v>202.02</v>
      </c>
      <c r="H291" s="93">
        <f>G291*D291</f>
        <v>716160.9</v>
      </c>
      <c r="I291" s="93">
        <f t="shared" si="178"/>
        <v>1552071.9</v>
      </c>
      <c r="J291" s="172"/>
      <c r="K291" s="169">
        <v>235.8</v>
      </c>
      <c r="L291" s="169">
        <f>K291*J291</f>
        <v>0</v>
      </c>
      <c r="M291" s="169">
        <v>202.02</v>
      </c>
      <c r="N291" s="169">
        <f>M291*J291</f>
        <v>0</v>
      </c>
      <c r="O291" s="169">
        <f t="shared" si="185"/>
        <v>0</v>
      </c>
      <c r="P291" s="208">
        <f t="shared" si="177"/>
        <v>3545</v>
      </c>
      <c r="Q291" s="205">
        <v>235.8</v>
      </c>
      <c r="R291" s="205">
        <f>Q291*P291</f>
        <v>835911</v>
      </c>
      <c r="S291" s="205">
        <v>202.02</v>
      </c>
      <c r="T291" s="205">
        <f>S291*P291</f>
        <v>716160.9</v>
      </c>
      <c r="U291" s="205">
        <f t="shared" si="186"/>
        <v>1552071.9</v>
      </c>
    </row>
    <row r="292" spans="1:21" s="76" customFormat="1" ht="15.75" x14ac:dyDescent="0.25">
      <c r="A292" s="94"/>
      <c r="B292" s="114" t="s">
        <v>261</v>
      </c>
      <c r="C292" s="100" t="s">
        <v>875</v>
      </c>
      <c r="D292" s="100">
        <v>3545</v>
      </c>
      <c r="E292" s="93">
        <v>1021.8000000000001</v>
      </c>
      <c r="F292" s="93">
        <f>E292*D292</f>
        <v>3622281.0000000005</v>
      </c>
      <c r="G292" s="93">
        <v>624</v>
      </c>
      <c r="H292" s="93">
        <f>G292*D292</f>
        <v>2212080</v>
      </c>
      <c r="I292" s="93">
        <f t="shared" si="178"/>
        <v>5834361</v>
      </c>
      <c r="J292" s="172"/>
      <c r="K292" s="169">
        <v>1021.8000000000001</v>
      </c>
      <c r="L292" s="169">
        <f>K292*J292</f>
        <v>0</v>
      </c>
      <c r="M292" s="169">
        <v>624</v>
      </c>
      <c r="N292" s="169">
        <f>M292*J292</f>
        <v>0</v>
      </c>
      <c r="O292" s="169">
        <f t="shared" si="185"/>
        <v>0</v>
      </c>
      <c r="P292" s="208">
        <f t="shared" si="177"/>
        <v>3545</v>
      </c>
      <c r="Q292" s="205">
        <v>1021.8000000000001</v>
      </c>
      <c r="R292" s="205">
        <f>Q292*P292</f>
        <v>3622281.0000000005</v>
      </c>
      <c r="S292" s="205">
        <v>624</v>
      </c>
      <c r="T292" s="205">
        <f>S292*P292</f>
        <v>2212080</v>
      </c>
      <c r="U292" s="205">
        <f t="shared" si="186"/>
        <v>5834361</v>
      </c>
    </row>
    <row r="293" spans="1:21" s="76" customFormat="1" ht="25.5" x14ac:dyDescent="0.25">
      <c r="A293" s="94"/>
      <c r="B293" s="114" t="s">
        <v>885</v>
      </c>
      <c r="C293" s="100" t="s">
        <v>879</v>
      </c>
      <c r="D293" s="100">
        <v>284</v>
      </c>
      <c r="E293" s="93">
        <v>12208</v>
      </c>
      <c r="F293" s="93">
        <f>E293*D293</f>
        <v>3467072</v>
      </c>
      <c r="G293" s="93">
        <v>14998</v>
      </c>
      <c r="H293" s="93">
        <f>G293*D293</f>
        <v>4259432</v>
      </c>
      <c r="I293" s="93">
        <f t="shared" si="178"/>
        <v>7726504</v>
      </c>
      <c r="J293" s="172"/>
      <c r="K293" s="169">
        <v>12208</v>
      </c>
      <c r="L293" s="169">
        <f>K293*J293</f>
        <v>0</v>
      </c>
      <c r="M293" s="169">
        <v>14998</v>
      </c>
      <c r="N293" s="169">
        <f>M293*J293</f>
        <v>0</v>
      </c>
      <c r="O293" s="169">
        <f t="shared" si="185"/>
        <v>0</v>
      </c>
      <c r="P293" s="208">
        <f t="shared" si="177"/>
        <v>284</v>
      </c>
      <c r="Q293" s="205">
        <v>12208</v>
      </c>
      <c r="R293" s="205">
        <f>Q293*P293</f>
        <v>3467072</v>
      </c>
      <c r="S293" s="205">
        <v>14998</v>
      </c>
      <c r="T293" s="205">
        <f>S293*P293</f>
        <v>4259432</v>
      </c>
      <c r="U293" s="205">
        <f t="shared" si="186"/>
        <v>7726504</v>
      </c>
    </row>
    <row r="294" spans="1:21" s="76" customFormat="1" ht="25.5" x14ac:dyDescent="0.25">
      <c r="A294" s="94"/>
      <c r="B294" s="114" t="s">
        <v>262</v>
      </c>
      <c r="C294" s="100" t="s">
        <v>875</v>
      </c>
      <c r="D294" s="100">
        <v>3545</v>
      </c>
      <c r="E294" s="93">
        <v>550.20000000000005</v>
      </c>
      <c r="F294" s="93">
        <f>E294*D294</f>
        <v>1950459.0000000002</v>
      </c>
      <c r="G294" s="93">
        <v>702</v>
      </c>
      <c r="H294" s="93">
        <f>G294*D294</f>
        <v>2488590</v>
      </c>
      <c r="I294" s="93">
        <f t="shared" si="178"/>
        <v>4439049</v>
      </c>
      <c r="J294" s="172"/>
      <c r="K294" s="169">
        <v>550.20000000000005</v>
      </c>
      <c r="L294" s="169">
        <f>K294*J294</f>
        <v>0</v>
      </c>
      <c r="M294" s="169">
        <v>702</v>
      </c>
      <c r="N294" s="169">
        <f>M294*J294</f>
        <v>0</v>
      </c>
      <c r="O294" s="169">
        <f t="shared" ref="O294:O295" si="187">N294+L294</f>
        <v>0</v>
      </c>
      <c r="P294" s="208">
        <f t="shared" si="177"/>
        <v>3545</v>
      </c>
      <c r="Q294" s="205">
        <v>550.20000000000005</v>
      </c>
      <c r="R294" s="205">
        <f>Q294*P294</f>
        <v>1950459.0000000002</v>
      </c>
      <c r="S294" s="205">
        <v>702</v>
      </c>
      <c r="T294" s="205">
        <f>S294*P294</f>
        <v>2488590</v>
      </c>
      <c r="U294" s="205">
        <f t="shared" ref="U294:U295" si="188">T294+R294</f>
        <v>4439049</v>
      </c>
    </row>
    <row r="295" spans="1:21" s="76" customFormat="1" ht="15.75" x14ac:dyDescent="0.25">
      <c r="A295" s="94"/>
      <c r="B295" s="114" t="s">
        <v>44</v>
      </c>
      <c r="C295" s="100" t="s">
        <v>909</v>
      </c>
      <c r="D295" s="100">
        <v>1350</v>
      </c>
      <c r="E295" s="93">
        <v>550.20000000000005</v>
      </c>
      <c r="F295" s="93">
        <f>E295*D295</f>
        <v>742770.00000000012</v>
      </c>
      <c r="G295" s="93">
        <v>78</v>
      </c>
      <c r="H295" s="93">
        <f>G295*D295</f>
        <v>105300</v>
      </c>
      <c r="I295" s="93">
        <f t="shared" si="178"/>
        <v>848070.00000000012</v>
      </c>
      <c r="J295" s="172"/>
      <c r="K295" s="169">
        <v>550.20000000000005</v>
      </c>
      <c r="L295" s="169">
        <f>K295*J295</f>
        <v>0</v>
      </c>
      <c r="M295" s="169">
        <v>78</v>
      </c>
      <c r="N295" s="169">
        <f>M295*J295</f>
        <v>0</v>
      </c>
      <c r="O295" s="169">
        <f t="shared" si="187"/>
        <v>0</v>
      </c>
      <c r="P295" s="208">
        <f t="shared" si="177"/>
        <v>1350</v>
      </c>
      <c r="Q295" s="205">
        <v>550.20000000000005</v>
      </c>
      <c r="R295" s="205">
        <f>Q295*P295</f>
        <v>742770.00000000012</v>
      </c>
      <c r="S295" s="205">
        <v>78</v>
      </c>
      <c r="T295" s="205">
        <f>S295*P295</f>
        <v>105300</v>
      </c>
      <c r="U295" s="205">
        <f t="shared" si="188"/>
        <v>848070.00000000012</v>
      </c>
    </row>
    <row r="296" spans="1:21" s="76" customFormat="1" ht="17.45" customHeight="1" x14ac:dyDescent="0.25">
      <c r="A296" s="110"/>
      <c r="B296" s="95" t="s">
        <v>928</v>
      </c>
      <c r="C296" s="110" t="s">
        <v>875</v>
      </c>
      <c r="D296" s="111">
        <v>4580</v>
      </c>
      <c r="E296" s="112"/>
      <c r="F296" s="112">
        <f>SUM(F297:F302)</f>
        <v>15313774</v>
      </c>
      <c r="G296" s="112"/>
      <c r="H296" s="112">
        <f>SUM(H297:H302)</f>
        <v>13847497.6</v>
      </c>
      <c r="I296" s="109">
        <f>SUM(I297:I302)</f>
        <v>29161271.600000001</v>
      </c>
      <c r="J296" s="178"/>
      <c r="K296" s="179"/>
      <c r="L296" s="179">
        <f>SUM(L297:L302)</f>
        <v>0</v>
      </c>
      <c r="M296" s="179"/>
      <c r="N296" s="179">
        <f>SUM(N297:N302)</f>
        <v>0</v>
      </c>
      <c r="O296" s="177">
        <f>SUM(O297:O302)</f>
        <v>0</v>
      </c>
      <c r="P296" s="208">
        <f t="shared" si="177"/>
        <v>4580</v>
      </c>
      <c r="Q296" s="213"/>
      <c r="R296" s="213">
        <f>SUM(R297:R302)</f>
        <v>15313774</v>
      </c>
      <c r="S296" s="213"/>
      <c r="T296" s="213">
        <f>SUM(T297:T302)</f>
        <v>13847497.6</v>
      </c>
      <c r="U296" s="212">
        <f>SUM(U297:U302)</f>
        <v>29161271.600000001</v>
      </c>
    </row>
    <row r="297" spans="1:21" s="76" customFormat="1" ht="15.75" x14ac:dyDescent="0.25">
      <c r="A297" s="94"/>
      <c r="B297" s="114" t="s">
        <v>259</v>
      </c>
      <c r="C297" s="100" t="s">
        <v>875</v>
      </c>
      <c r="D297" s="100">
        <v>4580</v>
      </c>
      <c r="E297" s="93">
        <v>393</v>
      </c>
      <c r="F297" s="93">
        <f>E297*D297</f>
        <v>1799940</v>
      </c>
      <c r="G297" s="93">
        <v>78</v>
      </c>
      <c r="H297" s="93">
        <f>G297*D297</f>
        <v>357240</v>
      </c>
      <c r="I297" s="93">
        <f t="shared" si="178"/>
        <v>2157180</v>
      </c>
      <c r="J297" s="172"/>
      <c r="K297" s="169">
        <v>393</v>
      </c>
      <c r="L297" s="169">
        <f>K297*J297</f>
        <v>0</v>
      </c>
      <c r="M297" s="169">
        <v>78</v>
      </c>
      <c r="N297" s="169">
        <f>M297*J297</f>
        <v>0</v>
      </c>
      <c r="O297" s="169">
        <f t="shared" ref="O297:O300" si="189">N297+L297</f>
        <v>0</v>
      </c>
      <c r="P297" s="208">
        <f t="shared" si="177"/>
        <v>4580</v>
      </c>
      <c r="Q297" s="205">
        <v>393</v>
      </c>
      <c r="R297" s="205">
        <f>Q297*P297</f>
        <v>1799940</v>
      </c>
      <c r="S297" s="205">
        <v>78</v>
      </c>
      <c r="T297" s="205">
        <f>S297*P297</f>
        <v>357240</v>
      </c>
      <c r="U297" s="205">
        <f t="shared" ref="U297:U300" si="190">T297+R297</f>
        <v>2157180</v>
      </c>
    </row>
    <row r="298" spans="1:21" s="76" customFormat="1" ht="15.75" x14ac:dyDescent="0.25">
      <c r="A298" s="94"/>
      <c r="B298" s="114" t="s">
        <v>260</v>
      </c>
      <c r="C298" s="100" t="s">
        <v>875</v>
      </c>
      <c r="D298" s="100">
        <v>4580</v>
      </c>
      <c r="E298" s="93">
        <v>235.8</v>
      </c>
      <c r="F298" s="93">
        <f>E298*D298</f>
        <v>1079964</v>
      </c>
      <c r="G298" s="93">
        <v>202.02</v>
      </c>
      <c r="H298" s="93">
        <f>G298*D298</f>
        <v>925251.60000000009</v>
      </c>
      <c r="I298" s="93">
        <f t="shared" si="178"/>
        <v>2005215.6</v>
      </c>
      <c r="J298" s="172"/>
      <c r="K298" s="169">
        <v>235.8</v>
      </c>
      <c r="L298" s="169">
        <f>K298*J298</f>
        <v>0</v>
      </c>
      <c r="M298" s="169">
        <v>202.02</v>
      </c>
      <c r="N298" s="169">
        <f>M298*J298</f>
        <v>0</v>
      </c>
      <c r="O298" s="169">
        <f t="shared" si="189"/>
        <v>0</v>
      </c>
      <c r="P298" s="208">
        <f t="shared" si="177"/>
        <v>4580</v>
      </c>
      <c r="Q298" s="205">
        <v>235.8</v>
      </c>
      <c r="R298" s="205">
        <f>Q298*P298</f>
        <v>1079964</v>
      </c>
      <c r="S298" s="205">
        <v>202.02</v>
      </c>
      <c r="T298" s="205">
        <f>S298*P298</f>
        <v>925251.60000000009</v>
      </c>
      <c r="U298" s="205">
        <f t="shared" si="190"/>
        <v>2005215.6</v>
      </c>
    </row>
    <row r="299" spans="1:21" s="76" customFormat="1" ht="15.75" x14ac:dyDescent="0.25">
      <c r="A299" s="94"/>
      <c r="B299" s="114" t="s">
        <v>261</v>
      </c>
      <c r="C299" s="100" t="s">
        <v>879</v>
      </c>
      <c r="D299" s="100">
        <v>4580</v>
      </c>
      <c r="E299" s="93">
        <v>1021.8000000000001</v>
      </c>
      <c r="F299" s="93">
        <f>E299*D299</f>
        <v>4679844</v>
      </c>
      <c r="G299" s="93">
        <v>624</v>
      </c>
      <c r="H299" s="93">
        <f>G299*D299</f>
        <v>2857920</v>
      </c>
      <c r="I299" s="93">
        <f t="shared" si="178"/>
        <v>7537764</v>
      </c>
      <c r="J299" s="172"/>
      <c r="K299" s="169">
        <v>1021.8000000000001</v>
      </c>
      <c r="L299" s="169">
        <f>K299*J299</f>
        <v>0</v>
      </c>
      <c r="M299" s="169">
        <v>624</v>
      </c>
      <c r="N299" s="169">
        <f>M299*J299</f>
        <v>0</v>
      </c>
      <c r="O299" s="169">
        <f t="shared" si="189"/>
        <v>0</v>
      </c>
      <c r="P299" s="208">
        <f t="shared" si="177"/>
        <v>4580</v>
      </c>
      <c r="Q299" s="205">
        <v>1021.8000000000001</v>
      </c>
      <c r="R299" s="205">
        <f>Q299*P299</f>
        <v>4679844</v>
      </c>
      <c r="S299" s="205">
        <v>624</v>
      </c>
      <c r="T299" s="205">
        <f>S299*P299</f>
        <v>2857920</v>
      </c>
      <c r="U299" s="205">
        <f t="shared" si="190"/>
        <v>7537764</v>
      </c>
    </row>
    <row r="300" spans="1:21" s="83" customFormat="1" ht="38.25" x14ac:dyDescent="0.25">
      <c r="A300" s="94"/>
      <c r="B300" s="114" t="s">
        <v>895</v>
      </c>
      <c r="C300" s="100" t="s">
        <v>879</v>
      </c>
      <c r="D300" s="100">
        <v>367</v>
      </c>
      <c r="E300" s="93">
        <v>12208</v>
      </c>
      <c r="F300" s="93">
        <f>E300*D300</f>
        <v>4480336</v>
      </c>
      <c r="G300" s="93">
        <v>17398</v>
      </c>
      <c r="H300" s="93">
        <f>G300*D300</f>
        <v>6385066</v>
      </c>
      <c r="I300" s="93">
        <f t="shared" si="178"/>
        <v>10865402</v>
      </c>
      <c r="J300" s="172"/>
      <c r="K300" s="169">
        <v>12208</v>
      </c>
      <c r="L300" s="169">
        <f>K300*J300</f>
        <v>0</v>
      </c>
      <c r="M300" s="169">
        <v>17398</v>
      </c>
      <c r="N300" s="169">
        <f>M300*J300</f>
        <v>0</v>
      </c>
      <c r="O300" s="169">
        <f t="shared" si="189"/>
        <v>0</v>
      </c>
      <c r="P300" s="208">
        <f t="shared" si="177"/>
        <v>367</v>
      </c>
      <c r="Q300" s="205">
        <v>12208</v>
      </c>
      <c r="R300" s="205">
        <f>Q300*P300</f>
        <v>4480336</v>
      </c>
      <c r="S300" s="205">
        <v>17398</v>
      </c>
      <c r="T300" s="205">
        <f>S300*P300</f>
        <v>6385066</v>
      </c>
      <c r="U300" s="205">
        <f t="shared" si="190"/>
        <v>10865402</v>
      </c>
    </row>
    <row r="301" spans="1:21" s="76" customFormat="1" ht="25.5" x14ac:dyDescent="0.25">
      <c r="A301" s="94"/>
      <c r="B301" s="114" t="s">
        <v>262</v>
      </c>
      <c r="C301" s="100" t="s">
        <v>875</v>
      </c>
      <c r="D301" s="100">
        <v>4580</v>
      </c>
      <c r="E301" s="93">
        <v>550.20000000000005</v>
      </c>
      <c r="F301" s="93">
        <f>E301*D301</f>
        <v>2519916</v>
      </c>
      <c r="G301" s="93">
        <v>702</v>
      </c>
      <c r="H301" s="93">
        <f>G301*D301</f>
        <v>3215160</v>
      </c>
      <c r="I301" s="93">
        <f t="shared" si="178"/>
        <v>5735076</v>
      </c>
      <c r="J301" s="172"/>
      <c r="K301" s="169">
        <v>550.20000000000005</v>
      </c>
      <c r="L301" s="169">
        <f>K301*J301</f>
        <v>0</v>
      </c>
      <c r="M301" s="169">
        <v>702</v>
      </c>
      <c r="N301" s="169">
        <f>M301*J301</f>
        <v>0</v>
      </c>
      <c r="O301" s="169">
        <f t="shared" ref="O301:O302" si="191">N301+L301</f>
        <v>0</v>
      </c>
      <c r="P301" s="208">
        <f t="shared" si="177"/>
        <v>4580</v>
      </c>
      <c r="Q301" s="205">
        <v>550.20000000000005</v>
      </c>
      <c r="R301" s="205">
        <f>Q301*P301</f>
        <v>2519916</v>
      </c>
      <c r="S301" s="205">
        <v>702</v>
      </c>
      <c r="T301" s="205">
        <f>S301*P301</f>
        <v>3215160</v>
      </c>
      <c r="U301" s="205">
        <f t="shared" ref="U301:U302" si="192">T301+R301</f>
        <v>5735076</v>
      </c>
    </row>
    <row r="302" spans="1:21" s="76" customFormat="1" ht="15.75" x14ac:dyDescent="0.25">
      <c r="A302" s="94"/>
      <c r="B302" s="114" t="s">
        <v>44</v>
      </c>
      <c r="C302" s="100" t="s">
        <v>909</v>
      </c>
      <c r="D302" s="100">
        <v>1370</v>
      </c>
      <c r="E302" s="93">
        <v>550.20000000000005</v>
      </c>
      <c r="F302" s="93">
        <f>E302*D302</f>
        <v>753774.00000000012</v>
      </c>
      <c r="G302" s="93">
        <v>78</v>
      </c>
      <c r="H302" s="93">
        <f>G302*D302</f>
        <v>106860</v>
      </c>
      <c r="I302" s="93">
        <f t="shared" si="178"/>
        <v>860634.00000000012</v>
      </c>
      <c r="J302" s="172"/>
      <c r="K302" s="169">
        <v>550.20000000000005</v>
      </c>
      <c r="L302" s="169">
        <f>K302*J302</f>
        <v>0</v>
      </c>
      <c r="M302" s="169">
        <v>78</v>
      </c>
      <c r="N302" s="169">
        <f>M302*J302</f>
        <v>0</v>
      </c>
      <c r="O302" s="169">
        <f t="shared" si="191"/>
        <v>0</v>
      </c>
      <c r="P302" s="208">
        <f t="shared" si="177"/>
        <v>1370</v>
      </c>
      <c r="Q302" s="205">
        <v>550.20000000000005</v>
      </c>
      <c r="R302" s="205">
        <f>Q302*P302</f>
        <v>753774.00000000012</v>
      </c>
      <c r="S302" s="205">
        <v>78</v>
      </c>
      <c r="T302" s="205">
        <f>S302*P302</f>
        <v>106860</v>
      </c>
      <c r="U302" s="205">
        <f t="shared" si="192"/>
        <v>860634.00000000012</v>
      </c>
    </row>
    <row r="303" spans="1:21" s="76" customFormat="1" ht="17.45" customHeight="1" x14ac:dyDescent="0.25">
      <c r="A303" s="110"/>
      <c r="B303" s="95" t="s">
        <v>263</v>
      </c>
      <c r="C303" s="110"/>
      <c r="D303" s="111"/>
      <c r="E303" s="112"/>
      <c r="F303" s="112">
        <f>SUM(F304:F307)</f>
        <v>2452320</v>
      </c>
      <c r="G303" s="112"/>
      <c r="H303" s="112">
        <f>SUM(H304:H307)</f>
        <v>1341522</v>
      </c>
      <c r="I303" s="109">
        <f>SUM(I304:I307)</f>
        <v>3793842</v>
      </c>
      <c r="J303" s="178"/>
      <c r="K303" s="179"/>
      <c r="L303" s="179">
        <f>SUM(L304:L307)</f>
        <v>0</v>
      </c>
      <c r="M303" s="179"/>
      <c r="N303" s="179">
        <f>SUM(N304:N307)</f>
        <v>0</v>
      </c>
      <c r="O303" s="177">
        <f>SUM(O304:O307)</f>
        <v>0</v>
      </c>
      <c r="P303" s="208">
        <f t="shared" si="177"/>
        <v>0</v>
      </c>
      <c r="Q303" s="213"/>
      <c r="R303" s="213">
        <f>SUM(R304:R307)</f>
        <v>2452320</v>
      </c>
      <c r="S303" s="213"/>
      <c r="T303" s="213">
        <f>SUM(T304:T307)</f>
        <v>1341522</v>
      </c>
      <c r="U303" s="212">
        <f>SUM(U304:U307)</f>
        <v>3793842</v>
      </c>
    </row>
    <row r="304" spans="1:21" s="76" customFormat="1" ht="15.75" x14ac:dyDescent="0.25">
      <c r="A304" s="94"/>
      <c r="B304" s="114" t="s">
        <v>264</v>
      </c>
      <c r="C304" s="115" t="s">
        <v>875</v>
      </c>
      <c r="D304" s="100">
        <v>100</v>
      </c>
      <c r="E304" s="93">
        <v>2672.4</v>
      </c>
      <c r="F304" s="93">
        <f t="shared" ref="F304:F307" si="193">E304*D304</f>
        <v>267240</v>
      </c>
      <c r="G304" s="93">
        <v>1326</v>
      </c>
      <c r="H304" s="93">
        <f t="shared" ref="H304:H307" si="194">G304*D304</f>
        <v>132600</v>
      </c>
      <c r="I304" s="93">
        <f t="shared" si="178"/>
        <v>399840</v>
      </c>
      <c r="J304" s="172"/>
      <c r="K304" s="169">
        <v>2672.4</v>
      </c>
      <c r="L304" s="169">
        <f t="shared" ref="L304:L307" si="195">K304*J304</f>
        <v>0</v>
      </c>
      <c r="M304" s="169">
        <v>1326</v>
      </c>
      <c r="N304" s="169">
        <f t="shared" ref="N304:N307" si="196">M304*J304</f>
        <v>0</v>
      </c>
      <c r="O304" s="169">
        <f t="shared" ref="O304:O307" si="197">N304+L304</f>
        <v>0</v>
      </c>
      <c r="P304" s="208">
        <f t="shared" si="177"/>
        <v>100</v>
      </c>
      <c r="Q304" s="205">
        <v>2672.4</v>
      </c>
      <c r="R304" s="205">
        <f t="shared" ref="R304:R307" si="198">Q304*P304</f>
        <v>267240</v>
      </c>
      <c r="S304" s="205">
        <v>1326</v>
      </c>
      <c r="T304" s="205">
        <f t="shared" ref="T304:T307" si="199">S304*P304</f>
        <v>132600</v>
      </c>
      <c r="U304" s="205">
        <f t="shared" ref="U304:U307" si="200">T304+R304</f>
        <v>399840</v>
      </c>
    </row>
    <row r="305" spans="1:21" s="76" customFormat="1" ht="15.75" x14ac:dyDescent="0.25">
      <c r="A305" s="94"/>
      <c r="B305" s="114" t="s">
        <v>265</v>
      </c>
      <c r="C305" s="115" t="s">
        <v>17</v>
      </c>
      <c r="D305" s="100">
        <v>120</v>
      </c>
      <c r="E305" s="93">
        <v>11790</v>
      </c>
      <c r="F305" s="93">
        <f t="shared" si="193"/>
        <v>1414800</v>
      </c>
      <c r="G305" s="93">
        <v>4680</v>
      </c>
      <c r="H305" s="93">
        <f t="shared" si="194"/>
        <v>561600</v>
      </c>
      <c r="I305" s="93">
        <f t="shared" si="178"/>
        <v>1976400</v>
      </c>
      <c r="J305" s="172"/>
      <c r="K305" s="169">
        <v>11790</v>
      </c>
      <c r="L305" s="169">
        <f t="shared" si="195"/>
        <v>0</v>
      </c>
      <c r="M305" s="169">
        <v>4680</v>
      </c>
      <c r="N305" s="169">
        <f t="shared" si="196"/>
        <v>0</v>
      </c>
      <c r="O305" s="169">
        <f t="shared" si="197"/>
        <v>0</v>
      </c>
      <c r="P305" s="208">
        <f t="shared" si="177"/>
        <v>120</v>
      </c>
      <c r="Q305" s="205">
        <v>11790</v>
      </c>
      <c r="R305" s="205">
        <f t="shared" si="198"/>
        <v>1414800</v>
      </c>
      <c r="S305" s="205">
        <v>4680</v>
      </c>
      <c r="T305" s="205">
        <f t="shared" si="199"/>
        <v>561600</v>
      </c>
      <c r="U305" s="205">
        <f t="shared" si="200"/>
        <v>1976400</v>
      </c>
    </row>
    <row r="306" spans="1:21" s="76" customFormat="1" ht="25.5" x14ac:dyDescent="0.25">
      <c r="A306" s="94"/>
      <c r="B306" s="114" t="s">
        <v>896</v>
      </c>
      <c r="C306" s="115" t="s">
        <v>879</v>
      </c>
      <c r="D306" s="100">
        <v>26</v>
      </c>
      <c r="E306" s="93">
        <v>13132.246153846156</v>
      </c>
      <c r="F306" s="93">
        <f t="shared" si="193"/>
        <v>341438.4</v>
      </c>
      <c r="G306" s="93">
        <v>21921</v>
      </c>
      <c r="H306" s="93">
        <f t="shared" si="194"/>
        <v>569946</v>
      </c>
      <c r="I306" s="93">
        <f t="shared" si="178"/>
        <v>911384.4</v>
      </c>
      <c r="J306" s="172"/>
      <c r="K306" s="169">
        <v>13132.246153846156</v>
      </c>
      <c r="L306" s="169">
        <f t="shared" si="195"/>
        <v>0</v>
      </c>
      <c r="M306" s="169">
        <v>21921</v>
      </c>
      <c r="N306" s="169">
        <f t="shared" si="196"/>
        <v>0</v>
      </c>
      <c r="O306" s="169">
        <f t="shared" si="197"/>
        <v>0</v>
      </c>
      <c r="P306" s="208">
        <f t="shared" si="177"/>
        <v>26</v>
      </c>
      <c r="Q306" s="205">
        <v>13132.246153846156</v>
      </c>
      <c r="R306" s="205">
        <f t="shared" si="198"/>
        <v>341438.4</v>
      </c>
      <c r="S306" s="205">
        <v>21921</v>
      </c>
      <c r="T306" s="205">
        <f t="shared" si="199"/>
        <v>569946</v>
      </c>
      <c r="U306" s="205">
        <f t="shared" si="200"/>
        <v>911384.4</v>
      </c>
    </row>
    <row r="307" spans="1:21" s="76" customFormat="1" ht="15.75" x14ac:dyDescent="0.25">
      <c r="A307" s="94"/>
      <c r="B307" s="114" t="s">
        <v>267</v>
      </c>
      <c r="C307" s="115" t="s">
        <v>62</v>
      </c>
      <c r="D307" s="100">
        <v>496</v>
      </c>
      <c r="E307" s="93">
        <v>864.6</v>
      </c>
      <c r="F307" s="93">
        <f t="shared" si="193"/>
        <v>428841.60000000003</v>
      </c>
      <c r="G307" s="93">
        <v>156</v>
      </c>
      <c r="H307" s="93">
        <f t="shared" si="194"/>
        <v>77376</v>
      </c>
      <c r="I307" s="93">
        <f t="shared" si="178"/>
        <v>506217.60000000003</v>
      </c>
      <c r="J307" s="172"/>
      <c r="K307" s="169">
        <v>864.6</v>
      </c>
      <c r="L307" s="169">
        <f t="shared" si="195"/>
        <v>0</v>
      </c>
      <c r="M307" s="169">
        <v>156</v>
      </c>
      <c r="N307" s="169">
        <f t="shared" si="196"/>
        <v>0</v>
      </c>
      <c r="O307" s="169">
        <f t="shared" si="197"/>
        <v>0</v>
      </c>
      <c r="P307" s="208">
        <f t="shared" si="177"/>
        <v>496</v>
      </c>
      <c r="Q307" s="205">
        <v>864.6</v>
      </c>
      <c r="R307" s="205">
        <f t="shared" si="198"/>
        <v>428841.60000000003</v>
      </c>
      <c r="S307" s="205">
        <v>156</v>
      </c>
      <c r="T307" s="205">
        <f t="shared" si="199"/>
        <v>77376</v>
      </c>
      <c r="U307" s="205">
        <f t="shared" si="200"/>
        <v>506217.60000000003</v>
      </c>
    </row>
    <row r="308" spans="1:21" s="76" customFormat="1" ht="17.45" customHeight="1" x14ac:dyDescent="0.25">
      <c r="A308" s="110"/>
      <c r="B308" s="95" t="s">
        <v>268</v>
      </c>
      <c r="C308" s="110"/>
      <c r="D308" s="111"/>
      <c r="E308" s="112"/>
      <c r="F308" s="112">
        <f>SUM(F309:F319)</f>
        <v>4453232.34</v>
      </c>
      <c r="G308" s="112"/>
      <c r="H308" s="112">
        <f>SUM(H309:H319)</f>
        <v>8043587.7600000007</v>
      </c>
      <c r="I308" s="109">
        <f>SUM(I309:I319)</f>
        <v>12496820.1</v>
      </c>
      <c r="J308" s="178"/>
      <c r="K308" s="179"/>
      <c r="L308" s="179">
        <f>SUM(L309:L319)</f>
        <v>1851030</v>
      </c>
      <c r="M308" s="179"/>
      <c r="N308" s="179">
        <f>SUM(N309:N319)</f>
        <v>1934400</v>
      </c>
      <c r="O308" s="177">
        <f>SUM(O309:O319)</f>
        <v>3785430</v>
      </c>
      <c r="P308" s="208">
        <f t="shared" si="177"/>
        <v>0</v>
      </c>
      <c r="Q308" s="213"/>
      <c r="R308" s="213">
        <f>SUM(R309:R319)</f>
        <v>2602202.34</v>
      </c>
      <c r="S308" s="213"/>
      <c r="T308" s="213">
        <f>SUM(T309:T319)</f>
        <v>6109187.7599999998</v>
      </c>
      <c r="U308" s="212">
        <f>SUM(U309:U319)</f>
        <v>8711390.1000000015</v>
      </c>
    </row>
    <row r="309" spans="1:21" s="76" customFormat="1" ht="17.45" customHeight="1" x14ac:dyDescent="0.25">
      <c r="A309" s="94"/>
      <c r="B309" s="114"/>
      <c r="C309" s="115"/>
      <c r="D309" s="100"/>
      <c r="E309" s="93"/>
      <c r="F309" s="93"/>
      <c r="G309" s="93"/>
      <c r="H309" s="93"/>
      <c r="I309" s="93"/>
      <c r="J309" s="172"/>
      <c r="K309" s="169"/>
      <c r="L309" s="169"/>
      <c r="M309" s="169"/>
      <c r="N309" s="169"/>
      <c r="O309" s="169"/>
      <c r="P309" s="208">
        <f t="shared" si="177"/>
        <v>0</v>
      </c>
      <c r="Q309" s="205"/>
      <c r="R309" s="205"/>
      <c r="S309" s="205"/>
      <c r="T309" s="205"/>
      <c r="U309" s="205"/>
    </row>
    <row r="310" spans="1:21" s="76" customFormat="1" ht="15.75" x14ac:dyDescent="0.25">
      <c r="A310" s="94"/>
      <c r="B310" s="114" t="s">
        <v>264</v>
      </c>
      <c r="C310" s="115" t="s">
        <v>875</v>
      </c>
      <c r="D310" s="100">
        <v>330</v>
      </c>
      <c r="E310" s="93">
        <v>5502</v>
      </c>
      <c r="F310" s="93">
        <f t="shared" ref="F310:F319" si="201">E310*D310</f>
        <v>1815660</v>
      </c>
      <c r="G310" s="93">
        <v>1326</v>
      </c>
      <c r="H310" s="93">
        <f t="shared" ref="H310:H319" si="202">G310*D310</f>
        <v>437580</v>
      </c>
      <c r="I310" s="93">
        <f t="shared" si="178"/>
        <v>2253240</v>
      </c>
      <c r="J310" s="172">
        <v>300</v>
      </c>
      <c r="K310" s="169">
        <v>5502</v>
      </c>
      <c r="L310" s="169">
        <f t="shared" ref="L310:L319" si="203">K310*J310</f>
        <v>1650600</v>
      </c>
      <c r="M310" s="169">
        <v>1326</v>
      </c>
      <c r="N310" s="169">
        <f t="shared" ref="N310:N319" si="204">M310*J310</f>
        <v>397800</v>
      </c>
      <c r="O310" s="169">
        <f t="shared" ref="O310:O319" si="205">N310+L310</f>
        <v>2048400</v>
      </c>
      <c r="P310" s="208">
        <f t="shared" si="177"/>
        <v>30</v>
      </c>
      <c r="Q310" s="205">
        <v>5502</v>
      </c>
      <c r="R310" s="205">
        <f t="shared" ref="R310:R319" si="206">Q310*P310</f>
        <v>165060</v>
      </c>
      <c r="S310" s="205">
        <v>1326</v>
      </c>
      <c r="T310" s="205">
        <f t="shared" ref="T310:T319" si="207">S310*P310</f>
        <v>39780</v>
      </c>
      <c r="U310" s="205">
        <f t="shared" ref="U310:U319" si="208">T310+R310</f>
        <v>204840</v>
      </c>
    </row>
    <row r="311" spans="1:21" s="76" customFormat="1" ht="15.75" x14ac:dyDescent="0.25">
      <c r="A311" s="94"/>
      <c r="B311" s="114" t="s">
        <v>266</v>
      </c>
      <c r="C311" s="115" t="s">
        <v>879</v>
      </c>
      <c r="D311" s="100">
        <v>32.6</v>
      </c>
      <c r="E311" s="93">
        <v>8646</v>
      </c>
      <c r="F311" s="93">
        <f t="shared" si="201"/>
        <v>281859.60000000003</v>
      </c>
      <c r="G311" s="93">
        <v>23400</v>
      </c>
      <c r="H311" s="93">
        <f t="shared" si="202"/>
        <v>762840</v>
      </c>
      <c r="I311" s="93">
        <f t="shared" si="178"/>
        <v>1044699.6000000001</v>
      </c>
      <c r="J311" s="172"/>
      <c r="K311" s="169">
        <v>8646</v>
      </c>
      <c r="L311" s="169">
        <f t="shared" si="203"/>
        <v>0</v>
      </c>
      <c r="M311" s="169">
        <v>23400</v>
      </c>
      <c r="N311" s="169">
        <f t="shared" si="204"/>
        <v>0</v>
      </c>
      <c r="O311" s="169">
        <f t="shared" si="205"/>
        <v>0</v>
      </c>
      <c r="P311" s="208">
        <f t="shared" si="177"/>
        <v>32.6</v>
      </c>
      <c r="Q311" s="205">
        <v>8646</v>
      </c>
      <c r="R311" s="205">
        <f t="shared" si="206"/>
        <v>281859.60000000003</v>
      </c>
      <c r="S311" s="205">
        <v>23400</v>
      </c>
      <c r="T311" s="205">
        <f t="shared" si="207"/>
        <v>762840</v>
      </c>
      <c r="U311" s="205">
        <f t="shared" si="208"/>
        <v>1044699.6000000001</v>
      </c>
    </row>
    <row r="312" spans="1:21" s="76" customFormat="1" ht="25.5" x14ac:dyDescent="0.25">
      <c r="A312" s="94"/>
      <c r="B312" s="114" t="s">
        <v>897</v>
      </c>
      <c r="C312" s="115" t="s">
        <v>879</v>
      </c>
      <c r="D312" s="100">
        <v>69.8</v>
      </c>
      <c r="E312" s="93">
        <v>8646</v>
      </c>
      <c r="F312" s="93">
        <f t="shared" si="201"/>
        <v>603490.79999999993</v>
      </c>
      <c r="G312" s="93">
        <v>22464</v>
      </c>
      <c r="H312" s="93">
        <f t="shared" si="202"/>
        <v>1567987.2</v>
      </c>
      <c r="I312" s="93">
        <f t="shared" si="178"/>
        <v>2171478</v>
      </c>
      <c r="J312" s="172"/>
      <c r="K312" s="169">
        <v>8646</v>
      </c>
      <c r="L312" s="169">
        <f t="shared" si="203"/>
        <v>0</v>
      </c>
      <c r="M312" s="169">
        <v>22464</v>
      </c>
      <c r="N312" s="169">
        <f t="shared" si="204"/>
        <v>0</v>
      </c>
      <c r="O312" s="169">
        <f t="shared" si="205"/>
        <v>0</v>
      </c>
      <c r="P312" s="208">
        <f t="shared" si="177"/>
        <v>69.8</v>
      </c>
      <c r="Q312" s="205">
        <v>8646</v>
      </c>
      <c r="R312" s="205">
        <f t="shared" si="206"/>
        <v>603490.79999999993</v>
      </c>
      <c r="S312" s="205">
        <v>22464</v>
      </c>
      <c r="T312" s="205">
        <f t="shared" si="207"/>
        <v>1567987.2</v>
      </c>
      <c r="U312" s="205">
        <f t="shared" si="208"/>
        <v>2171478</v>
      </c>
    </row>
    <row r="313" spans="1:21" s="76" customFormat="1" ht="15.75" x14ac:dyDescent="0.25">
      <c r="A313" s="94"/>
      <c r="B313" s="114" t="s">
        <v>253</v>
      </c>
      <c r="C313" s="115" t="s">
        <v>377</v>
      </c>
      <c r="D313" s="100">
        <v>3.9</v>
      </c>
      <c r="E313" s="93">
        <v>39300</v>
      </c>
      <c r="F313" s="93">
        <f t="shared" si="201"/>
        <v>153270</v>
      </c>
      <c r="G313" s="93">
        <v>87100</v>
      </c>
      <c r="H313" s="93">
        <f t="shared" si="202"/>
        <v>339690</v>
      </c>
      <c r="I313" s="93">
        <f t="shared" si="178"/>
        <v>492960</v>
      </c>
      <c r="J313" s="172"/>
      <c r="K313" s="169">
        <v>39300</v>
      </c>
      <c r="L313" s="169">
        <f t="shared" si="203"/>
        <v>0</v>
      </c>
      <c r="M313" s="169">
        <v>87100</v>
      </c>
      <c r="N313" s="169">
        <f t="shared" si="204"/>
        <v>0</v>
      </c>
      <c r="O313" s="169">
        <f t="shared" si="205"/>
        <v>0</v>
      </c>
      <c r="P313" s="208">
        <f t="shared" si="177"/>
        <v>3.9</v>
      </c>
      <c r="Q313" s="205">
        <v>39300</v>
      </c>
      <c r="R313" s="205">
        <f t="shared" si="206"/>
        <v>153270</v>
      </c>
      <c r="S313" s="205">
        <v>87100</v>
      </c>
      <c r="T313" s="205">
        <f t="shared" si="207"/>
        <v>339690</v>
      </c>
      <c r="U313" s="205">
        <f t="shared" si="208"/>
        <v>492960</v>
      </c>
    </row>
    <row r="314" spans="1:21" s="76" customFormat="1" ht="15.75" x14ac:dyDescent="0.25">
      <c r="A314" s="94"/>
      <c r="B314" s="114" t="s">
        <v>260</v>
      </c>
      <c r="C314" s="115" t="s">
        <v>875</v>
      </c>
      <c r="D314" s="100">
        <v>418</v>
      </c>
      <c r="E314" s="93">
        <v>235.8</v>
      </c>
      <c r="F314" s="93">
        <f t="shared" si="201"/>
        <v>98564.400000000009</v>
      </c>
      <c r="G314" s="93">
        <v>202.02</v>
      </c>
      <c r="H314" s="93">
        <f t="shared" si="202"/>
        <v>84444.36</v>
      </c>
      <c r="I314" s="93">
        <f t="shared" si="178"/>
        <v>183008.76</v>
      </c>
      <c r="J314" s="172"/>
      <c r="K314" s="169">
        <v>235.8</v>
      </c>
      <c r="L314" s="169">
        <f t="shared" si="203"/>
        <v>0</v>
      </c>
      <c r="M314" s="169">
        <v>202.02</v>
      </c>
      <c r="N314" s="169">
        <f t="shared" si="204"/>
        <v>0</v>
      </c>
      <c r="O314" s="169">
        <f t="shared" si="205"/>
        <v>0</v>
      </c>
      <c r="P314" s="208">
        <f t="shared" si="177"/>
        <v>418</v>
      </c>
      <c r="Q314" s="205">
        <v>235.8</v>
      </c>
      <c r="R314" s="205">
        <f t="shared" si="206"/>
        <v>98564.400000000009</v>
      </c>
      <c r="S314" s="205">
        <v>202.02</v>
      </c>
      <c r="T314" s="205">
        <f t="shared" si="207"/>
        <v>84444.36</v>
      </c>
      <c r="U314" s="205">
        <f t="shared" si="208"/>
        <v>183008.76</v>
      </c>
    </row>
    <row r="315" spans="1:21" s="76" customFormat="1" ht="15.75" x14ac:dyDescent="0.25">
      <c r="A315" s="94"/>
      <c r="B315" s="114" t="s">
        <v>261</v>
      </c>
      <c r="C315" s="115" t="s">
        <v>875</v>
      </c>
      <c r="D315" s="100">
        <v>418</v>
      </c>
      <c r="E315" s="93">
        <v>1021.8000000000001</v>
      </c>
      <c r="F315" s="93">
        <f t="shared" si="201"/>
        <v>427112.4</v>
      </c>
      <c r="G315" s="93">
        <v>624</v>
      </c>
      <c r="H315" s="93">
        <f t="shared" si="202"/>
        <v>260832</v>
      </c>
      <c r="I315" s="93">
        <f t="shared" si="178"/>
        <v>687944.4</v>
      </c>
      <c r="J315" s="172"/>
      <c r="K315" s="169">
        <v>1021.8000000000001</v>
      </c>
      <c r="L315" s="169">
        <f t="shared" si="203"/>
        <v>0</v>
      </c>
      <c r="M315" s="169">
        <v>624</v>
      </c>
      <c r="N315" s="169">
        <f t="shared" si="204"/>
        <v>0</v>
      </c>
      <c r="O315" s="169">
        <f t="shared" si="205"/>
        <v>0</v>
      </c>
      <c r="P315" s="208">
        <f t="shared" si="177"/>
        <v>418</v>
      </c>
      <c r="Q315" s="205">
        <v>1021.8000000000001</v>
      </c>
      <c r="R315" s="205">
        <f t="shared" si="206"/>
        <v>427112.4</v>
      </c>
      <c r="S315" s="205">
        <v>624</v>
      </c>
      <c r="T315" s="205">
        <f t="shared" si="207"/>
        <v>260832</v>
      </c>
      <c r="U315" s="205">
        <f t="shared" si="208"/>
        <v>687944.4</v>
      </c>
    </row>
    <row r="316" spans="1:21" s="76" customFormat="1" ht="15.75" x14ac:dyDescent="0.25">
      <c r="A316" s="94"/>
      <c r="B316" s="114" t="s">
        <v>269</v>
      </c>
      <c r="C316" s="115" t="s">
        <v>17</v>
      </c>
      <c r="D316" s="100">
        <v>464</v>
      </c>
      <c r="E316" s="93">
        <v>864.6</v>
      </c>
      <c r="F316" s="93">
        <f t="shared" si="201"/>
        <v>401174.4</v>
      </c>
      <c r="G316" s="93">
        <v>2340</v>
      </c>
      <c r="H316" s="93">
        <f t="shared" si="202"/>
        <v>1085760</v>
      </c>
      <c r="I316" s="93">
        <f t="shared" si="178"/>
        <v>1486934.4</v>
      </c>
      <c r="J316" s="172">
        <v>200</v>
      </c>
      <c r="K316" s="169">
        <v>864.6</v>
      </c>
      <c r="L316" s="169">
        <f t="shared" si="203"/>
        <v>172920</v>
      </c>
      <c r="M316" s="169">
        <v>2340</v>
      </c>
      <c r="N316" s="169">
        <f t="shared" si="204"/>
        <v>468000</v>
      </c>
      <c r="O316" s="169">
        <f t="shared" si="205"/>
        <v>640920</v>
      </c>
      <c r="P316" s="208">
        <f t="shared" si="177"/>
        <v>264</v>
      </c>
      <c r="Q316" s="205">
        <v>864.6</v>
      </c>
      <c r="R316" s="205">
        <f t="shared" si="206"/>
        <v>228254.4</v>
      </c>
      <c r="S316" s="205">
        <v>2340</v>
      </c>
      <c r="T316" s="205">
        <f t="shared" si="207"/>
        <v>617760</v>
      </c>
      <c r="U316" s="205">
        <f t="shared" si="208"/>
        <v>846014.4</v>
      </c>
    </row>
    <row r="317" spans="1:21" s="76" customFormat="1" ht="15.75" x14ac:dyDescent="0.25">
      <c r="A317" s="94"/>
      <c r="B317" s="114" t="s">
        <v>270</v>
      </c>
      <c r="C317" s="115" t="s">
        <v>377</v>
      </c>
      <c r="D317" s="100">
        <v>11.07</v>
      </c>
      <c r="E317" s="93">
        <v>5502</v>
      </c>
      <c r="F317" s="93">
        <f t="shared" si="201"/>
        <v>60907.14</v>
      </c>
      <c r="G317" s="93">
        <v>213720</v>
      </c>
      <c r="H317" s="93">
        <f t="shared" si="202"/>
        <v>2365880.4</v>
      </c>
      <c r="I317" s="93">
        <f t="shared" si="178"/>
        <v>2426787.54</v>
      </c>
      <c r="J317" s="172">
        <v>5</v>
      </c>
      <c r="K317" s="169">
        <v>5502</v>
      </c>
      <c r="L317" s="169">
        <f t="shared" si="203"/>
        <v>27510</v>
      </c>
      <c r="M317" s="169">
        <v>213720</v>
      </c>
      <c r="N317" s="169">
        <f t="shared" si="204"/>
        <v>1068600</v>
      </c>
      <c r="O317" s="169">
        <f t="shared" si="205"/>
        <v>1096110</v>
      </c>
      <c r="P317" s="208">
        <f t="shared" si="177"/>
        <v>6.07</v>
      </c>
      <c r="Q317" s="205">
        <v>5502</v>
      </c>
      <c r="R317" s="205">
        <f t="shared" si="206"/>
        <v>33397.14</v>
      </c>
      <c r="S317" s="205">
        <v>213720</v>
      </c>
      <c r="T317" s="205">
        <f t="shared" si="207"/>
        <v>1297280.4000000001</v>
      </c>
      <c r="U317" s="205">
        <f t="shared" si="208"/>
        <v>1330677.54</v>
      </c>
    </row>
    <row r="318" spans="1:21" s="76" customFormat="1" ht="15.75" x14ac:dyDescent="0.25">
      <c r="A318" s="94"/>
      <c r="B318" s="114" t="s">
        <v>271</v>
      </c>
      <c r="C318" s="115" t="s">
        <v>377</v>
      </c>
      <c r="D318" s="100">
        <v>4.2</v>
      </c>
      <c r="E318" s="93">
        <v>2358</v>
      </c>
      <c r="F318" s="93">
        <f t="shared" si="201"/>
        <v>9903.6</v>
      </c>
      <c r="G318" s="93">
        <v>269100</v>
      </c>
      <c r="H318" s="93">
        <f t="shared" si="202"/>
        <v>1130220</v>
      </c>
      <c r="I318" s="93">
        <f t="shared" si="178"/>
        <v>1140123.6000000001</v>
      </c>
      <c r="J318" s="172"/>
      <c r="K318" s="169">
        <v>2358</v>
      </c>
      <c r="L318" s="169">
        <f t="shared" si="203"/>
        <v>0</v>
      </c>
      <c r="M318" s="169">
        <v>269100</v>
      </c>
      <c r="N318" s="169">
        <f t="shared" si="204"/>
        <v>0</v>
      </c>
      <c r="O318" s="169">
        <f t="shared" si="205"/>
        <v>0</v>
      </c>
      <c r="P318" s="208">
        <f t="shared" si="177"/>
        <v>4.2</v>
      </c>
      <c r="Q318" s="205">
        <v>2358</v>
      </c>
      <c r="R318" s="205">
        <f t="shared" si="206"/>
        <v>9903.6</v>
      </c>
      <c r="S318" s="205">
        <v>269100</v>
      </c>
      <c r="T318" s="205">
        <f t="shared" si="207"/>
        <v>1130220</v>
      </c>
      <c r="U318" s="205">
        <f t="shared" si="208"/>
        <v>1140123.6000000001</v>
      </c>
    </row>
    <row r="319" spans="1:21" s="76" customFormat="1" ht="25.5" x14ac:dyDescent="0.25">
      <c r="A319" s="94"/>
      <c r="B319" s="114" t="s">
        <v>272</v>
      </c>
      <c r="C319" s="115" t="s">
        <v>377</v>
      </c>
      <c r="D319" s="100">
        <v>15.3</v>
      </c>
      <c r="E319" s="93">
        <v>39300</v>
      </c>
      <c r="F319" s="93">
        <f t="shared" si="201"/>
        <v>601290</v>
      </c>
      <c r="G319" s="93">
        <v>546</v>
      </c>
      <c r="H319" s="93">
        <f t="shared" si="202"/>
        <v>8353.8000000000011</v>
      </c>
      <c r="I319" s="93">
        <f t="shared" si="178"/>
        <v>609643.80000000005</v>
      </c>
      <c r="J319" s="172"/>
      <c r="K319" s="169">
        <v>39300</v>
      </c>
      <c r="L319" s="169">
        <f t="shared" si="203"/>
        <v>0</v>
      </c>
      <c r="M319" s="169">
        <v>546</v>
      </c>
      <c r="N319" s="169">
        <f t="shared" si="204"/>
        <v>0</v>
      </c>
      <c r="O319" s="169">
        <f t="shared" si="205"/>
        <v>0</v>
      </c>
      <c r="P319" s="208">
        <f t="shared" si="177"/>
        <v>15.3</v>
      </c>
      <c r="Q319" s="205">
        <v>39300</v>
      </c>
      <c r="R319" s="205">
        <f t="shared" si="206"/>
        <v>601290</v>
      </c>
      <c r="S319" s="205">
        <v>546</v>
      </c>
      <c r="T319" s="205">
        <f t="shared" si="207"/>
        <v>8353.8000000000011</v>
      </c>
      <c r="U319" s="205">
        <f t="shared" si="208"/>
        <v>609643.80000000005</v>
      </c>
    </row>
    <row r="320" spans="1:21" s="76" customFormat="1" ht="17.45" customHeight="1" x14ac:dyDescent="0.25">
      <c r="A320" s="110"/>
      <c r="B320" s="95" t="s">
        <v>273</v>
      </c>
      <c r="C320" s="110"/>
      <c r="D320" s="111"/>
      <c r="E320" s="112"/>
      <c r="F320" s="112">
        <f>SUM(F321:F326)</f>
        <v>251244.9</v>
      </c>
      <c r="G320" s="112"/>
      <c r="H320" s="112">
        <f>SUM(H321:H326)</f>
        <v>149682</v>
      </c>
      <c r="I320" s="109">
        <f>SUM(I321:I326)</f>
        <v>400926.9</v>
      </c>
      <c r="J320" s="178"/>
      <c r="K320" s="179"/>
      <c r="L320" s="179">
        <f>SUM(L321:L326)</f>
        <v>0</v>
      </c>
      <c r="M320" s="179"/>
      <c r="N320" s="179">
        <f>SUM(N321:N326)</f>
        <v>0</v>
      </c>
      <c r="O320" s="177">
        <f>SUM(O321:O326)</f>
        <v>0</v>
      </c>
      <c r="P320" s="208">
        <f t="shared" si="177"/>
        <v>0</v>
      </c>
      <c r="Q320" s="213"/>
      <c r="R320" s="213">
        <f>SUM(R321:R326)</f>
        <v>251244.9</v>
      </c>
      <c r="S320" s="213"/>
      <c r="T320" s="213">
        <f>SUM(T321:T326)</f>
        <v>149682</v>
      </c>
      <c r="U320" s="212">
        <f>SUM(U321:U326)</f>
        <v>400926.9</v>
      </c>
    </row>
    <row r="321" spans="1:21" s="76" customFormat="1" ht="17.45" customHeight="1" x14ac:dyDescent="0.25">
      <c r="A321" s="94"/>
      <c r="B321" s="114" t="s">
        <v>273</v>
      </c>
      <c r="C321" s="115" t="s">
        <v>17</v>
      </c>
      <c r="D321" s="100">
        <v>7</v>
      </c>
      <c r="E321" s="93">
        <v>19650</v>
      </c>
      <c r="F321" s="93">
        <f t="shared" ref="F321:F326" si="209">E321*D321</f>
        <v>137550</v>
      </c>
      <c r="G321" s="93">
        <v>8580</v>
      </c>
      <c r="H321" s="93">
        <f t="shared" ref="H321:H326" si="210">G321*D321</f>
        <v>60060</v>
      </c>
      <c r="I321" s="93">
        <f t="shared" si="178"/>
        <v>197610</v>
      </c>
      <c r="J321" s="172"/>
      <c r="K321" s="169">
        <v>19650</v>
      </c>
      <c r="L321" s="169">
        <f t="shared" ref="L321:L326" si="211">K321*J321</f>
        <v>0</v>
      </c>
      <c r="M321" s="169">
        <v>8580</v>
      </c>
      <c r="N321" s="169">
        <f t="shared" ref="N321:N326" si="212">M321*J321</f>
        <v>0</v>
      </c>
      <c r="O321" s="169">
        <f t="shared" ref="O321:O326" si="213">N321+L321</f>
        <v>0</v>
      </c>
      <c r="P321" s="208">
        <f t="shared" si="177"/>
        <v>7</v>
      </c>
      <c r="Q321" s="205">
        <v>19650</v>
      </c>
      <c r="R321" s="205">
        <f t="shared" ref="R321:R326" si="214">Q321*P321</f>
        <v>137550</v>
      </c>
      <c r="S321" s="205">
        <v>8580</v>
      </c>
      <c r="T321" s="205">
        <f t="shared" ref="T321:T326" si="215">S321*P321</f>
        <v>60060</v>
      </c>
      <c r="U321" s="205">
        <f t="shared" ref="U321:U326" si="216">T321+R321</f>
        <v>197610</v>
      </c>
    </row>
    <row r="322" spans="1:21" s="76" customFormat="1" ht="17.45" customHeight="1" x14ac:dyDescent="0.25">
      <c r="A322" s="94"/>
      <c r="B322" s="114" t="s">
        <v>274</v>
      </c>
      <c r="C322" s="115" t="s">
        <v>875</v>
      </c>
      <c r="D322" s="100">
        <v>21</v>
      </c>
      <c r="E322" s="93">
        <v>1021.8000000000001</v>
      </c>
      <c r="F322" s="93">
        <f t="shared" si="209"/>
        <v>21457.800000000003</v>
      </c>
      <c r="G322" s="93">
        <v>1248</v>
      </c>
      <c r="H322" s="93">
        <f t="shared" si="210"/>
        <v>26208</v>
      </c>
      <c r="I322" s="93">
        <f t="shared" si="178"/>
        <v>47665.8</v>
      </c>
      <c r="J322" s="172"/>
      <c r="K322" s="169">
        <v>1021.8000000000001</v>
      </c>
      <c r="L322" s="169">
        <f t="shared" si="211"/>
        <v>0</v>
      </c>
      <c r="M322" s="169">
        <v>1248</v>
      </c>
      <c r="N322" s="169">
        <f t="shared" si="212"/>
        <v>0</v>
      </c>
      <c r="O322" s="169">
        <f t="shared" si="213"/>
        <v>0</v>
      </c>
      <c r="P322" s="208">
        <f t="shared" si="177"/>
        <v>21</v>
      </c>
      <c r="Q322" s="205">
        <v>1021.8000000000001</v>
      </c>
      <c r="R322" s="205">
        <f t="shared" si="214"/>
        <v>21457.800000000003</v>
      </c>
      <c r="S322" s="205">
        <v>1248</v>
      </c>
      <c r="T322" s="205">
        <f t="shared" si="215"/>
        <v>26208</v>
      </c>
      <c r="U322" s="205">
        <f t="shared" si="216"/>
        <v>47665.8</v>
      </c>
    </row>
    <row r="323" spans="1:21" s="76" customFormat="1" ht="17.45" customHeight="1" x14ac:dyDescent="0.25">
      <c r="A323" s="94"/>
      <c r="B323" s="114" t="s">
        <v>898</v>
      </c>
      <c r="C323" s="115" t="s">
        <v>879</v>
      </c>
      <c r="D323" s="100">
        <v>0.05</v>
      </c>
      <c r="E323" s="93">
        <v>8646</v>
      </c>
      <c r="F323" s="93">
        <f t="shared" si="209"/>
        <v>432.3</v>
      </c>
      <c r="G323" s="93">
        <v>23400</v>
      </c>
      <c r="H323" s="93">
        <f t="shared" si="210"/>
        <v>1170</v>
      </c>
      <c r="I323" s="93">
        <f t="shared" si="178"/>
        <v>1602.3</v>
      </c>
      <c r="J323" s="172"/>
      <c r="K323" s="169">
        <v>8646</v>
      </c>
      <c r="L323" s="169">
        <f t="shared" si="211"/>
        <v>0</v>
      </c>
      <c r="M323" s="169">
        <v>23400</v>
      </c>
      <c r="N323" s="169">
        <f t="shared" si="212"/>
        <v>0</v>
      </c>
      <c r="O323" s="169">
        <f t="shared" si="213"/>
        <v>0</v>
      </c>
      <c r="P323" s="208">
        <f t="shared" si="177"/>
        <v>0.05</v>
      </c>
      <c r="Q323" s="205">
        <v>8646</v>
      </c>
      <c r="R323" s="205">
        <f t="shared" si="214"/>
        <v>432.3</v>
      </c>
      <c r="S323" s="205">
        <v>23400</v>
      </c>
      <c r="T323" s="205">
        <f t="shared" si="215"/>
        <v>1170</v>
      </c>
      <c r="U323" s="205">
        <f t="shared" si="216"/>
        <v>1602.3</v>
      </c>
    </row>
    <row r="324" spans="1:21" s="76" customFormat="1" ht="17.45" customHeight="1" x14ac:dyDescent="0.25">
      <c r="A324" s="94"/>
      <c r="B324" s="114" t="s">
        <v>275</v>
      </c>
      <c r="C324" s="115" t="s">
        <v>17</v>
      </c>
      <c r="D324" s="100">
        <v>14</v>
      </c>
      <c r="E324" s="93">
        <v>3615.6000000000004</v>
      </c>
      <c r="F324" s="93">
        <f t="shared" si="209"/>
        <v>50618.400000000009</v>
      </c>
      <c r="G324" s="93">
        <v>1560</v>
      </c>
      <c r="H324" s="93">
        <f t="shared" si="210"/>
        <v>21840</v>
      </c>
      <c r="I324" s="93">
        <f t="shared" si="178"/>
        <v>72458.400000000009</v>
      </c>
      <c r="J324" s="172"/>
      <c r="K324" s="169">
        <v>3615.6000000000004</v>
      </c>
      <c r="L324" s="169">
        <f t="shared" si="211"/>
        <v>0</v>
      </c>
      <c r="M324" s="169">
        <v>1560</v>
      </c>
      <c r="N324" s="169">
        <f t="shared" si="212"/>
        <v>0</v>
      </c>
      <c r="O324" s="169">
        <f t="shared" si="213"/>
        <v>0</v>
      </c>
      <c r="P324" s="208">
        <f t="shared" si="177"/>
        <v>14</v>
      </c>
      <c r="Q324" s="205">
        <v>3615.6000000000004</v>
      </c>
      <c r="R324" s="205">
        <f t="shared" si="214"/>
        <v>50618.400000000009</v>
      </c>
      <c r="S324" s="205">
        <v>1560</v>
      </c>
      <c r="T324" s="205">
        <f t="shared" si="215"/>
        <v>21840</v>
      </c>
      <c r="U324" s="205">
        <f t="shared" si="216"/>
        <v>72458.400000000009</v>
      </c>
    </row>
    <row r="325" spans="1:21" s="76" customFormat="1" ht="17.45" customHeight="1" x14ac:dyDescent="0.25">
      <c r="A325" s="94"/>
      <c r="B325" s="114" t="s">
        <v>276</v>
      </c>
      <c r="C325" s="115" t="s">
        <v>17</v>
      </c>
      <c r="D325" s="100">
        <v>7</v>
      </c>
      <c r="E325" s="93">
        <v>5502</v>
      </c>
      <c r="F325" s="93">
        <f t="shared" si="209"/>
        <v>38514</v>
      </c>
      <c r="G325" s="93">
        <v>5460</v>
      </c>
      <c r="H325" s="93">
        <f t="shared" si="210"/>
        <v>38220</v>
      </c>
      <c r="I325" s="93">
        <f t="shared" si="178"/>
        <v>76734</v>
      </c>
      <c r="J325" s="172"/>
      <c r="K325" s="169">
        <v>5502</v>
      </c>
      <c r="L325" s="169">
        <f t="shared" si="211"/>
        <v>0</v>
      </c>
      <c r="M325" s="169">
        <v>5460</v>
      </c>
      <c r="N325" s="169">
        <f t="shared" si="212"/>
        <v>0</v>
      </c>
      <c r="O325" s="169">
        <f t="shared" si="213"/>
        <v>0</v>
      </c>
      <c r="P325" s="208">
        <f t="shared" si="177"/>
        <v>7</v>
      </c>
      <c r="Q325" s="205">
        <v>5502</v>
      </c>
      <c r="R325" s="205">
        <f t="shared" si="214"/>
        <v>38514</v>
      </c>
      <c r="S325" s="205">
        <v>5460</v>
      </c>
      <c r="T325" s="205">
        <f t="shared" si="215"/>
        <v>38220</v>
      </c>
      <c r="U325" s="205">
        <f t="shared" si="216"/>
        <v>76734</v>
      </c>
    </row>
    <row r="326" spans="1:21" s="76" customFormat="1" ht="17.45" customHeight="1" x14ac:dyDescent="0.25">
      <c r="A326" s="94"/>
      <c r="B326" s="114" t="s">
        <v>277</v>
      </c>
      <c r="C326" s="115" t="s">
        <v>17</v>
      </c>
      <c r="D326" s="100">
        <v>2</v>
      </c>
      <c r="E326" s="93">
        <v>1336.2</v>
      </c>
      <c r="F326" s="93">
        <f t="shared" si="209"/>
        <v>2672.4</v>
      </c>
      <c r="G326" s="93">
        <v>1092</v>
      </c>
      <c r="H326" s="93">
        <f t="shared" si="210"/>
        <v>2184</v>
      </c>
      <c r="I326" s="93">
        <f t="shared" si="178"/>
        <v>4856.3999999999996</v>
      </c>
      <c r="J326" s="172"/>
      <c r="K326" s="169">
        <v>1336.2</v>
      </c>
      <c r="L326" s="169">
        <f t="shared" si="211"/>
        <v>0</v>
      </c>
      <c r="M326" s="169">
        <v>1092</v>
      </c>
      <c r="N326" s="169">
        <f t="shared" si="212"/>
        <v>0</v>
      </c>
      <c r="O326" s="169">
        <f t="shared" si="213"/>
        <v>0</v>
      </c>
      <c r="P326" s="208">
        <f t="shared" si="177"/>
        <v>2</v>
      </c>
      <c r="Q326" s="205">
        <v>1336.2</v>
      </c>
      <c r="R326" s="205">
        <f t="shared" si="214"/>
        <v>2672.4</v>
      </c>
      <c r="S326" s="205">
        <v>1092</v>
      </c>
      <c r="T326" s="205">
        <f t="shared" si="215"/>
        <v>2184</v>
      </c>
      <c r="U326" s="205">
        <f t="shared" si="216"/>
        <v>4856.3999999999996</v>
      </c>
    </row>
    <row r="327" spans="1:21" s="76" customFormat="1" ht="17.45" customHeight="1" x14ac:dyDescent="0.25">
      <c r="A327" s="110"/>
      <c r="B327" s="95" t="s">
        <v>278</v>
      </c>
      <c r="C327" s="110"/>
      <c r="D327" s="111"/>
      <c r="E327" s="112"/>
      <c r="F327" s="112">
        <f>SUM(F328:F330)</f>
        <v>543912</v>
      </c>
      <c r="G327" s="112"/>
      <c r="H327" s="112">
        <f>SUM(H328:H330)</f>
        <v>336960</v>
      </c>
      <c r="I327" s="109">
        <f>SUM(I328:I330)</f>
        <v>880872</v>
      </c>
      <c r="J327" s="178"/>
      <c r="K327" s="179"/>
      <c r="L327" s="179">
        <f>SUM(L328:L330)</f>
        <v>0</v>
      </c>
      <c r="M327" s="179"/>
      <c r="N327" s="179">
        <f>SUM(N328:N330)</f>
        <v>0</v>
      </c>
      <c r="O327" s="177">
        <f>SUM(O328:O330)</f>
        <v>0</v>
      </c>
      <c r="P327" s="208">
        <f t="shared" si="177"/>
        <v>0</v>
      </c>
      <c r="Q327" s="213"/>
      <c r="R327" s="213">
        <f>SUM(R328:R330)</f>
        <v>543912</v>
      </c>
      <c r="S327" s="213"/>
      <c r="T327" s="213">
        <f>SUM(T328:T330)</f>
        <v>336960</v>
      </c>
      <c r="U327" s="212">
        <f>SUM(U328:U330)</f>
        <v>880872</v>
      </c>
    </row>
    <row r="328" spans="1:21" s="76" customFormat="1" ht="17.45" customHeight="1" x14ac:dyDescent="0.25">
      <c r="A328" s="94"/>
      <c r="B328" s="114" t="s">
        <v>278</v>
      </c>
      <c r="C328" s="115" t="s">
        <v>909</v>
      </c>
      <c r="D328" s="100">
        <v>20</v>
      </c>
      <c r="E328" s="93">
        <v>19650</v>
      </c>
      <c r="F328" s="93">
        <f>E328*D328</f>
        <v>393000</v>
      </c>
      <c r="G328" s="93">
        <v>8580</v>
      </c>
      <c r="H328" s="93">
        <f>G328*D328</f>
        <v>171600</v>
      </c>
      <c r="I328" s="93">
        <f t="shared" si="178"/>
        <v>564600</v>
      </c>
      <c r="J328" s="172"/>
      <c r="K328" s="169">
        <v>19650</v>
      </c>
      <c r="L328" s="169">
        <f>K328*J328</f>
        <v>0</v>
      </c>
      <c r="M328" s="169">
        <v>8580</v>
      </c>
      <c r="N328" s="169">
        <f>M328*J328</f>
        <v>0</v>
      </c>
      <c r="O328" s="169">
        <f t="shared" ref="O328:O330" si="217">N328+L328</f>
        <v>0</v>
      </c>
      <c r="P328" s="208">
        <f t="shared" ref="P328:P391" si="218">D328-J328</f>
        <v>20</v>
      </c>
      <c r="Q328" s="205">
        <v>19650</v>
      </c>
      <c r="R328" s="205">
        <f>Q328*P328</f>
        <v>393000</v>
      </c>
      <c r="S328" s="205">
        <v>8580</v>
      </c>
      <c r="T328" s="205">
        <f>S328*P328</f>
        <v>171600</v>
      </c>
      <c r="U328" s="205">
        <f t="shared" ref="U328:U330" si="219">T328+R328</f>
        <v>564600</v>
      </c>
    </row>
    <row r="329" spans="1:21" s="76" customFormat="1" ht="17.45" customHeight="1" x14ac:dyDescent="0.25">
      <c r="A329" s="94"/>
      <c r="B329" s="114" t="s">
        <v>274</v>
      </c>
      <c r="C329" s="115" t="s">
        <v>875</v>
      </c>
      <c r="D329" s="100">
        <v>40</v>
      </c>
      <c r="E329" s="93">
        <v>1021.8000000000001</v>
      </c>
      <c r="F329" s="93">
        <f>E329*D329</f>
        <v>40872</v>
      </c>
      <c r="G329" s="93">
        <v>1248</v>
      </c>
      <c r="H329" s="93">
        <f>G329*D329</f>
        <v>49920</v>
      </c>
      <c r="I329" s="93">
        <f t="shared" si="178"/>
        <v>90792</v>
      </c>
      <c r="J329" s="172"/>
      <c r="K329" s="169">
        <v>1021.8000000000001</v>
      </c>
      <c r="L329" s="169">
        <f>K329*J329</f>
        <v>0</v>
      </c>
      <c r="M329" s="169">
        <v>1248</v>
      </c>
      <c r="N329" s="169">
        <f>M329*J329</f>
        <v>0</v>
      </c>
      <c r="O329" s="169">
        <f t="shared" si="217"/>
        <v>0</v>
      </c>
      <c r="P329" s="208">
        <f t="shared" si="218"/>
        <v>40</v>
      </c>
      <c r="Q329" s="205">
        <v>1021.8000000000001</v>
      </c>
      <c r="R329" s="205">
        <f>Q329*P329</f>
        <v>40872</v>
      </c>
      <c r="S329" s="205">
        <v>1248</v>
      </c>
      <c r="T329" s="205">
        <f>S329*P329</f>
        <v>49920</v>
      </c>
      <c r="U329" s="205">
        <f t="shared" si="219"/>
        <v>90792</v>
      </c>
    </row>
    <row r="330" spans="1:21" s="76" customFormat="1" ht="17.45" customHeight="1" x14ac:dyDescent="0.25">
      <c r="A330" s="94"/>
      <c r="B330" s="114" t="s">
        <v>279</v>
      </c>
      <c r="C330" s="115" t="s">
        <v>909</v>
      </c>
      <c r="D330" s="100">
        <v>200</v>
      </c>
      <c r="E330" s="93">
        <v>550.20000000000005</v>
      </c>
      <c r="F330" s="93">
        <f>E330*D330</f>
        <v>110040.00000000001</v>
      </c>
      <c r="G330" s="93">
        <v>577.20000000000005</v>
      </c>
      <c r="H330" s="93">
        <f>G330*D330</f>
        <v>115440.00000000001</v>
      </c>
      <c r="I330" s="93">
        <f t="shared" si="178"/>
        <v>225480.00000000003</v>
      </c>
      <c r="J330" s="172"/>
      <c r="K330" s="169">
        <v>550.20000000000005</v>
      </c>
      <c r="L330" s="169">
        <f>K330*J330</f>
        <v>0</v>
      </c>
      <c r="M330" s="169">
        <v>577.20000000000005</v>
      </c>
      <c r="N330" s="169">
        <f>M330*J330</f>
        <v>0</v>
      </c>
      <c r="O330" s="169">
        <f t="shared" si="217"/>
        <v>0</v>
      </c>
      <c r="P330" s="208">
        <f t="shared" si="218"/>
        <v>200</v>
      </c>
      <c r="Q330" s="205">
        <v>550.20000000000005</v>
      </c>
      <c r="R330" s="205">
        <f>Q330*P330</f>
        <v>110040.00000000001</v>
      </c>
      <c r="S330" s="205">
        <v>577.20000000000005</v>
      </c>
      <c r="T330" s="205">
        <f>S330*P330</f>
        <v>115440.00000000001</v>
      </c>
      <c r="U330" s="205">
        <f t="shared" si="219"/>
        <v>225480.00000000003</v>
      </c>
    </row>
    <row r="331" spans="1:21" s="76" customFormat="1" ht="17.45" customHeight="1" x14ac:dyDescent="0.25">
      <c r="A331" s="110"/>
      <c r="B331" s="95" t="s">
        <v>280</v>
      </c>
      <c r="C331" s="110"/>
      <c r="D331" s="111"/>
      <c r="E331" s="112"/>
      <c r="F331" s="112">
        <f>SUM(F332:F333)</f>
        <v>30182.400000000001</v>
      </c>
      <c r="G331" s="112"/>
      <c r="H331" s="112">
        <f>SUM(H332:H333)</f>
        <v>44304</v>
      </c>
      <c r="I331" s="109">
        <f>SUM(I332:I333)</f>
        <v>74486.399999999994</v>
      </c>
      <c r="J331" s="178"/>
      <c r="K331" s="179"/>
      <c r="L331" s="179">
        <f>SUM(L332:L333)</f>
        <v>0</v>
      </c>
      <c r="M331" s="179"/>
      <c r="N331" s="179">
        <f>SUM(N332:N333)</f>
        <v>0</v>
      </c>
      <c r="O331" s="177">
        <f>SUM(O332:O333)</f>
        <v>0</v>
      </c>
      <c r="P331" s="208">
        <f t="shared" si="218"/>
        <v>0</v>
      </c>
      <c r="Q331" s="213"/>
      <c r="R331" s="213">
        <f>SUM(R332:R333)</f>
        <v>30182.400000000001</v>
      </c>
      <c r="S331" s="213"/>
      <c r="T331" s="213">
        <f>SUM(T332:T333)</f>
        <v>44304</v>
      </c>
      <c r="U331" s="212">
        <f>SUM(U332:U333)</f>
        <v>74486.399999999994</v>
      </c>
    </row>
    <row r="332" spans="1:21" s="76" customFormat="1" ht="17.45" customHeight="1" x14ac:dyDescent="0.25">
      <c r="A332" s="94"/>
      <c r="B332" s="114" t="s">
        <v>280</v>
      </c>
      <c r="C332" s="115" t="s">
        <v>875</v>
      </c>
      <c r="D332" s="100">
        <v>4</v>
      </c>
      <c r="E332" s="93">
        <v>5502</v>
      </c>
      <c r="F332" s="93">
        <f>E332*D332</f>
        <v>22008</v>
      </c>
      <c r="G332" s="93">
        <v>8580</v>
      </c>
      <c r="H332" s="93">
        <f>G332*D332</f>
        <v>34320</v>
      </c>
      <c r="I332" s="93">
        <f t="shared" si="178"/>
        <v>56328</v>
      </c>
      <c r="J332" s="172"/>
      <c r="K332" s="169">
        <v>5502</v>
      </c>
      <c r="L332" s="169">
        <f>K332*J332</f>
        <v>0</v>
      </c>
      <c r="M332" s="169">
        <v>8580</v>
      </c>
      <c r="N332" s="169">
        <f>M332*J332</f>
        <v>0</v>
      </c>
      <c r="O332" s="169">
        <f t="shared" ref="O332:O333" si="220">N332+L332</f>
        <v>0</v>
      </c>
      <c r="P332" s="208">
        <f t="shared" si="218"/>
        <v>4</v>
      </c>
      <c r="Q332" s="205">
        <v>5502</v>
      </c>
      <c r="R332" s="205">
        <f>Q332*P332</f>
        <v>22008</v>
      </c>
      <c r="S332" s="205">
        <v>8580</v>
      </c>
      <c r="T332" s="205">
        <f>S332*P332</f>
        <v>34320</v>
      </c>
      <c r="U332" s="205">
        <f t="shared" ref="U332:U333" si="221">T332+R332</f>
        <v>56328</v>
      </c>
    </row>
    <row r="333" spans="1:21" s="76" customFormat="1" ht="17.45" customHeight="1" x14ac:dyDescent="0.25">
      <c r="A333" s="94"/>
      <c r="B333" s="114" t="s">
        <v>274</v>
      </c>
      <c r="C333" s="115" t="s">
        <v>875</v>
      </c>
      <c r="D333" s="100">
        <v>8</v>
      </c>
      <c r="E333" s="93">
        <v>1021.8000000000001</v>
      </c>
      <c r="F333" s="93">
        <f>E333*D333</f>
        <v>8174.4000000000005</v>
      </c>
      <c r="G333" s="93">
        <v>1248</v>
      </c>
      <c r="H333" s="93">
        <f>G333*D333</f>
        <v>9984</v>
      </c>
      <c r="I333" s="93">
        <f t="shared" si="178"/>
        <v>18158.400000000001</v>
      </c>
      <c r="J333" s="172"/>
      <c r="K333" s="169">
        <v>1021.8000000000001</v>
      </c>
      <c r="L333" s="169">
        <f>K333*J333</f>
        <v>0</v>
      </c>
      <c r="M333" s="169">
        <v>1248</v>
      </c>
      <c r="N333" s="169">
        <f>M333*J333</f>
        <v>0</v>
      </c>
      <c r="O333" s="169">
        <f t="shared" si="220"/>
        <v>0</v>
      </c>
      <c r="P333" s="208">
        <f t="shared" si="218"/>
        <v>8</v>
      </c>
      <c r="Q333" s="205">
        <v>1021.8000000000001</v>
      </c>
      <c r="R333" s="205">
        <f>Q333*P333</f>
        <v>8174.4000000000005</v>
      </c>
      <c r="S333" s="205">
        <v>1248</v>
      </c>
      <c r="T333" s="205">
        <f>S333*P333</f>
        <v>9984</v>
      </c>
      <c r="U333" s="205">
        <f t="shared" si="221"/>
        <v>18158.400000000001</v>
      </c>
    </row>
    <row r="334" spans="1:21" s="76" customFormat="1" ht="25.5" x14ac:dyDescent="0.25">
      <c r="A334" s="110"/>
      <c r="B334" s="95" t="s">
        <v>281</v>
      </c>
      <c r="C334" s="110"/>
      <c r="D334" s="111">
        <v>11140</v>
      </c>
      <c r="E334" s="112"/>
      <c r="F334" s="112">
        <f>SUM(F335:F339)</f>
        <v>37237258.022</v>
      </c>
      <c r="G334" s="112"/>
      <c r="H334" s="112">
        <f>SUM(H335:H339)</f>
        <v>3695483.34</v>
      </c>
      <c r="I334" s="109">
        <f>SUM(I335:I339)</f>
        <v>40932741.362000003</v>
      </c>
      <c r="J334" s="178">
        <v>10506.89</v>
      </c>
      <c r="K334" s="179"/>
      <c r="L334" s="179">
        <f>SUM(L335:L339)</f>
        <v>35120985.093246996</v>
      </c>
      <c r="M334" s="179"/>
      <c r="N334" s="179">
        <f>SUM(N335:N339)</f>
        <v>3485461.1265899995</v>
      </c>
      <c r="O334" s="177">
        <f>SUM(O335:O339)</f>
        <v>38606446.219836995</v>
      </c>
      <c r="P334" s="208">
        <f t="shared" si="218"/>
        <v>633.11000000000058</v>
      </c>
      <c r="Q334" s="213"/>
      <c r="R334" s="213">
        <f>SUM(R335:R339)</f>
        <v>2116272.9287530021</v>
      </c>
      <c r="S334" s="213"/>
      <c r="T334" s="213">
        <f>SUM(T335:T339)</f>
        <v>210022.2134100002</v>
      </c>
      <c r="U334" s="212">
        <f>SUM(U335:U339)</f>
        <v>2326295.1421630024</v>
      </c>
    </row>
    <row r="335" spans="1:21" s="76" customFormat="1" ht="17.45" customHeight="1" x14ac:dyDescent="0.25">
      <c r="A335" s="94"/>
      <c r="B335" s="114" t="s">
        <v>282</v>
      </c>
      <c r="C335" s="115" t="s">
        <v>875</v>
      </c>
      <c r="D335" s="100">
        <v>11140</v>
      </c>
      <c r="E335" s="93">
        <v>750</v>
      </c>
      <c r="F335" s="93">
        <f>E335*D335</f>
        <v>8355000</v>
      </c>
      <c r="G335" s="93"/>
      <c r="H335" s="93"/>
      <c r="I335" s="93">
        <f t="shared" si="178"/>
        <v>8355000</v>
      </c>
      <c r="J335" s="178">
        <v>10506.89</v>
      </c>
      <c r="K335" s="169">
        <v>750</v>
      </c>
      <c r="L335" s="169">
        <f>K335*J335</f>
        <v>7880167.5</v>
      </c>
      <c r="M335" s="169"/>
      <c r="N335" s="169"/>
      <c r="O335" s="169">
        <f t="shared" ref="O335" si="222">N335+L335</f>
        <v>7880167.5</v>
      </c>
      <c r="P335" s="208">
        <f t="shared" si="218"/>
        <v>633.11000000000058</v>
      </c>
      <c r="Q335" s="205">
        <v>750</v>
      </c>
      <c r="R335" s="205">
        <f>Q335*P335</f>
        <v>474832.50000000047</v>
      </c>
      <c r="S335" s="205"/>
      <c r="T335" s="205"/>
      <c r="U335" s="205">
        <f t="shared" ref="U335" si="223">T335+R335</f>
        <v>474832.50000000047</v>
      </c>
    </row>
    <row r="336" spans="1:21" s="76" customFormat="1" ht="17.45" customHeight="1" x14ac:dyDescent="0.25">
      <c r="A336" s="94"/>
      <c r="B336" s="114" t="s">
        <v>36</v>
      </c>
      <c r="C336" s="115" t="s">
        <v>875</v>
      </c>
      <c r="D336" s="100">
        <v>11140</v>
      </c>
      <c r="E336" s="93">
        <v>89</v>
      </c>
      <c r="F336" s="93">
        <f>E336*D336</f>
        <v>991460</v>
      </c>
      <c r="G336" s="93">
        <v>46</v>
      </c>
      <c r="H336" s="93">
        <f>G336*D336</f>
        <v>512440</v>
      </c>
      <c r="I336" s="93">
        <f>H336+F336</f>
        <v>1503900</v>
      </c>
      <c r="J336" s="178">
        <v>10506.89</v>
      </c>
      <c r="K336" s="169">
        <v>89</v>
      </c>
      <c r="L336" s="169">
        <f>K336*J336</f>
        <v>935113.21</v>
      </c>
      <c r="M336" s="169">
        <v>46</v>
      </c>
      <c r="N336" s="169">
        <f>M336*J336</f>
        <v>483316.93999999994</v>
      </c>
      <c r="O336" s="169">
        <f>N336+L336</f>
        <v>1418430.15</v>
      </c>
      <c r="P336" s="208">
        <f t="shared" si="218"/>
        <v>633.11000000000058</v>
      </c>
      <c r="Q336" s="205">
        <v>89</v>
      </c>
      <c r="R336" s="205">
        <f>Q336*P336</f>
        <v>56346.790000000052</v>
      </c>
      <c r="S336" s="205">
        <v>46</v>
      </c>
      <c r="T336" s="205">
        <f>S336*P336</f>
        <v>29123.060000000027</v>
      </c>
      <c r="U336" s="205">
        <f>T336+R336</f>
        <v>85469.850000000079</v>
      </c>
    </row>
    <row r="337" spans="1:21" s="76" customFormat="1" ht="17.45" customHeight="1" x14ac:dyDescent="0.25">
      <c r="A337" s="94"/>
      <c r="B337" s="114" t="s">
        <v>899</v>
      </c>
      <c r="C337" s="115" t="s">
        <v>875</v>
      </c>
      <c r="D337" s="115">
        <v>11140</v>
      </c>
      <c r="E337" s="93">
        <v>1675.05</v>
      </c>
      <c r="F337" s="93">
        <f>E337*D337</f>
        <v>18660057</v>
      </c>
      <c r="G337" s="93"/>
      <c r="H337" s="93"/>
      <c r="I337" s="93">
        <f>H337+F337</f>
        <v>18660057</v>
      </c>
      <c r="J337" s="178">
        <v>10506.89</v>
      </c>
      <c r="K337" s="169">
        <v>1675.05</v>
      </c>
      <c r="L337" s="169">
        <f>K337*J337</f>
        <v>17599566.094499998</v>
      </c>
      <c r="M337" s="169"/>
      <c r="N337" s="169"/>
      <c r="O337" s="169">
        <f>N337+L337</f>
        <v>17599566.094499998</v>
      </c>
      <c r="P337" s="208">
        <f t="shared" si="218"/>
        <v>633.11000000000058</v>
      </c>
      <c r="Q337" s="205">
        <v>1675.05</v>
      </c>
      <c r="R337" s="205">
        <f>Q337*P337</f>
        <v>1060490.905500001</v>
      </c>
      <c r="S337" s="205"/>
      <c r="T337" s="205"/>
      <c r="U337" s="205">
        <f>T337+R337</f>
        <v>1060490.905500001</v>
      </c>
    </row>
    <row r="338" spans="1:21" s="76" customFormat="1" ht="17.45" customHeight="1" x14ac:dyDescent="0.25">
      <c r="A338" s="94"/>
      <c r="B338" s="114" t="s">
        <v>283</v>
      </c>
      <c r="C338" s="115" t="s">
        <v>875</v>
      </c>
      <c r="D338" s="100">
        <v>11140</v>
      </c>
      <c r="E338" s="93">
        <v>102.6123</v>
      </c>
      <c r="F338" s="93">
        <f>E338*D338</f>
        <v>1143101.0220000001</v>
      </c>
      <c r="G338" s="93">
        <v>55.731000000000002</v>
      </c>
      <c r="H338" s="93">
        <f>G338*D338</f>
        <v>620843.34</v>
      </c>
      <c r="I338" s="93">
        <f>H338+F338</f>
        <v>1763944.3620000002</v>
      </c>
      <c r="J338" s="178">
        <v>10506.89</v>
      </c>
      <c r="K338" s="169">
        <v>102.6123</v>
      </c>
      <c r="L338" s="169">
        <f>K338*J338</f>
        <v>1078136.1487469999</v>
      </c>
      <c r="M338" s="169">
        <v>55.731000000000002</v>
      </c>
      <c r="N338" s="169">
        <f>M338*J338</f>
        <v>585559.48658999999</v>
      </c>
      <c r="O338" s="169">
        <f>N338+L338</f>
        <v>1663695.6353369998</v>
      </c>
      <c r="P338" s="208">
        <f t="shared" si="218"/>
        <v>633.11000000000058</v>
      </c>
      <c r="Q338" s="205">
        <v>102.6123</v>
      </c>
      <c r="R338" s="205">
        <f>Q338*P338</f>
        <v>64964.873253000063</v>
      </c>
      <c r="S338" s="205">
        <v>55.731000000000002</v>
      </c>
      <c r="T338" s="205">
        <f>S338*P338</f>
        <v>35283.853410000032</v>
      </c>
      <c r="U338" s="205">
        <f>T338+R338</f>
        <v>100248.7266630001</v>
      </c>
    </row>
    <row r="339" spans="1:21" s="76" customFormat="1" ht="17.45" customHeight="1" x14ac:dyDescent="0.25">
      <c r="A339" s="94"/>
      <c r="B339" s="114" t="s">
        <v>284</v>
      </c>
      <c r="C339" s="115" t="s">
        <v>875</v>
      </c>
      <c r="D339" s="100">
        <v>11140</v>
      </c>
      <c r="E339" s="93">
        <v>726</v>
      </c>
      <c r="F339" s="93">
        <f>E339*D339</f>
        <v>8087640</v>
      </c>
      <c r="G339" s="93">
        <v>230</v>
      </c>
      <c r="H339" s="93">
        <f>G339*D339</f>
        <v>2562200</v>
      </c>
      <c r="I339" s="93">
        <f>H339+F339</f>
        <v>10649840</v>
      </c>
      <c r="J339" s="178">
        <v>10506.89</v>
      </c>
      <c r="K339" s="169">
        <v>726</v>
      </c>
      <c r="L339" s="169">
        <f>K339*J339</f>
        <v>7628002.1399999997</v>
      </c>
      <c r="M339" s="169">
        <v>230</v>
      </c>
      <c r="N339" s="169">
        <f>M339*J339</f>
        <v>2416584.6999999997</v>
      </c>
      <c r="O339" s="169">
        <f>N339+L339</f>
        <v>10044586.84</v>
      </c>
      <c r="P339" s="208">
        <f t="shared" si="218"/>
        <v>633.11000000000058</v>
      </c>
      <c r="Q339" s="205">
        <v>726</v>
      </c>
      <c r="R339" s="205">
        <f>Q339*P339</f>
        <v>459637.86000000045</v>
      </c>
      <c r="S339" s="205">
        <v>230</v>
      </c>
      <c r="T339" s="205">
        <f>S339*P339</f>
        <v>145615.30000000013</v>
      </c>
      <c r="U339" s="205">
        <f>T339+R339</f>
        <v>605253.16000000061</v>
      </c>
    </row>
    <row r="340" spans="1:21" s="76" customFormat="1" ht="17.45" customHeight="1" x14ac:dyDescent="0.25">
      <c r="A340" s="90" t="s">
        <v>285</v>
      </c>
      <c r="B340" s="113" t="s">
        <v>286</v>
      </c>
      <c r="C340" s="92"/>
      <c r="D340" s="92"/>
      <c r="E340" s="93"/>
      <c r="F340" s="93">
        <f>SUM(F341:F356)</f>
        <v>235407</v>
      </c>
      <c r="G340" s="93"/>
      <c r="H340" s="93">
        <f>SUM(H341:H356)</f>
        <v>343913.44</v>
      </c>
      <c r="I340" s="93">
        <f>SUM(I341:I356)</f>
        <v>579320.43999999994</v>
      </c>
      <c r="J340" s="168"/>
      <c r="K340" s="169"/>
      <c r="L340" s="169">
        <f>SUM(L341:L356)</f>
        <v>0</v>
      </c>
      <c r="M340" s="169"/>
      <c r="N340" s="169">
        <f>SUM(N341:N356)</f>
        <v>0</v>
      </c>
      <c r="O340" s="169">
        <f>SUM(O341:O356)</f>
        <v>0</v>
      </c>
      <c r="P340" s="208">
        <f t="shared" si="218"/>
        <v>0</v>
      </c>
      <c r="Q340" s="205"/>
      <c r="R340" s="205">
        <f>SUM(R341:R356)</f>
        <v>235407</v>
      </c>
      <c r="S340" s="205"/>
      <c r="T340" s="205">
        <f>SUM(T341:T356)</f>
        <v>343913.44</v>
      </c>
      <c r="U340" s="205">
        <f>SUM(U341:U356)</f>
        <v>579320.43999999994</v>
      </c>
    </row>
    <row r="341" spans="1:21" s="76" customFormat="1" ht="17.45" customHeight="1" x14ac:dyDescent="0.25">
      <c r="A341" s="90"/>
      <c r="B341" s="133" t="s">
        <v>236</v>
      </c>
      <c r="C341" s="120" t="s">
        <v>17</v>
      </c>
      <c r="D341" s="120">
        <v>1</v>
      </c>
      <c r="E341" s="93">
        <v>6550</v>
      </c>
      <c r="F341" s="93">
        <f t="shared" ref="F341:F356" si="224">E341*D341</f>
        <v>6550</v>
      </c>
      <c r="G341" s="93">
        <v>55450.200000000004</v>
      </c>
      <c r="H341" s="93">
        <f t="shared" ref="H341:H355" si="225">G341*D341</f>
        <v>55450.200000000004</v>
      </c>
      <c r="I341" s="93">
        <f>H341+F341</f>
        <v>62000.200000000004</v>
      </c>
      <c r="J341" s="184"/>
      <c r="K341" s="169">
        <v>6550</v>
      </c>
      <c r="L341" s="169">
        <f t="shared" ref="L341:L354" si="226">K341*J341</f>
        <v>0</v>
      </c>
      <c r="M341" s="169">
        <v>55450.200000000004</v>
      </c>
      <c r="N341" s="169">
        <f t="shared" ref="N341:N355" si="227">M341*J341</f>
        <v>0</v>
      </c>
      <c r="O341" s="169">
        <f>N341+L341</f>
        <v>0</v>
      </c>
      <c r="P341" s="208">
        <f t="shared" si="218"/>
        <v>1</v>
      </c>
      <c r="Q341" s="205">
        <v>6550</v>
      </c>
      <c r="R341" s="205">
        <f t="shared" ref="R341:R354" si="228">Q341*P341</f>
        <v>6550</v>
      </c>
      <c r="S341" s="205">
        <v>55450.200000000004</v>
      </c>
      <c r="T341" s="205">
        <f t="shared" ref="T341:T355" si="229">S341*P341</f>
        <v>55450.200000000004</v>
      </c>
      <c r="U341" s="205">
        <f>T341+R341</f>
        <v>62000.200000000004</v>
      </c>
    </row>
    <row r="342" spans="1:21" s="76" customFormat="1" ht="17.45" customHeight="1" x14ac:dyDescent="0.25">
      <c r="A342" s="90"/>
      <c r="B342" s="133" t="s">
        <v>287</v>
      </c>
      <c r="C342" s="120" t="s">
        <v>64</v>
      </c>
      <c r="D342" s="120">
        <v>30</v>
      </c>
      <c r="E342" s="93">
        <v>186.02</v>
      </c>
      <c r="F342" s="93">
        <f t="shared" si="224"/>
        <v>5580.6</v>
      </c>
      <c r="G342" s="93">
        <v>1809.6000000000001</v>
      </c>
      <c r="H342" s="93">
        <f t="shared" si="225"/>
        <v>54288.000000000007</v>
      </c>
      <c r="I342" s="93">
        <f t="shared" ref="I342:I356" si="230">H342+F342</f>
        <v>59868.600000000006</v>
      </c>
      <c r="J342" s="184"/>
      <c r="K342" s="169">
        <v>186.02</v>
      </c>
      <c r="L342" s="169">
        <f t="shared" si="226"/>
        <v>0</v>
      </c>
      <c r="M342" s="169">
        <v>1809.6000000000001</v>
      </c>
      <c r="N342" s="169">
        <f t="shared" si="227"/>
        <v>0</v>
      </c>
      <c r="O342" s="169">
        <f t="shared" ref="O342:O356" si="231">N342+L342</f>
        <v>0</v>
      </c>
      <c r="P342" s="208">
        <f t="shared" si="218"/>
        <v>30</v>
      </c>
      <c r="Q342" s="205">
        <v>186.02</v>
      </c>
      <c r="R342" s="205">
        <f t="shared" si="228"/>
        <v>5580.6</v>
      </c>
      <c r="S342" s="205">
        <v>1809.6000000000001</v>
      </c>
      <c r="T342" s="205">
        <f t="shared" si="229"/>
        <v>54288.000000000007</v>
      </c>
      <c r="U342" s="205">
        <f t="shared" ref="U342:U356" si="232">T342+R342</f>
        <v>59868.600000000006</v>
      </c>
    </row>
    <row r="343" spans="1:21" s="76" customFormat="1" ht="17.45" customHeight="1" x14ac:dyDescent="0.25">
      <c r="A343" s="90"/>
      <c r="B343" s="133" t="s">
        <v>287</v>
      </c>
      <c r="C343" s="120" t="s">
        <v>64</v>
      </c>
      <c r="D343" s="120">
        <v>30</v>
      </c>
      <c r="E343" s="93">
        <v>162.44</v>
      </c>
      <c r="F343" s="93">
        <f t="shared" si="224"/>
        <v>4873.2</v>
      </c>
      <c r="G343" s="93">
        <v>322.40000000000003</v>
      </c>
      <c r="H343" s="93">
        <f t="shared" si="225"/>
        <v>9672.0000000000018</v>
      </c>
      <c r="I343" s="93">
        <f t="shared" si="230"/>
        <v>14545.2</v>
      </c>
      <c r="J343" s="184"/>
      <c r="K343" s="169">
        <v>162.44</v>
      </c>
      <c r="L343" s="169">
        <f t="shared" si="226"/>
        <v>0</v>
      </c>
      <c r="M343" s="169">
        <v>322.40000000000003</v>
      </c>
      <c r="N343" s="169">
        <f t="shared" si="227"/>
        <v>0</v>
      </c>
      <c r="O343" s="169">
        <f t="shared" si="231"/>
        <v>0</v>
      </c>
      <c r="P343" s="208">
        <f t="shared" si="218"/>
        <v>30</v>
      </c>
      <c r="Q343" s="205">
        <v>162.44</v>
      </c>
      <c r="R343" s="205">
        <f t="shared" si="228"/>
        <v>4873.2</v>
      </c>
      <c r="S343" s="205">
        <v>322.40000000000003</v>
      </c>
      <c r="T343" s="205">
        <f t="shared" si="229"/>
        <v>9672.0000000000018</v>
      </c>
      <c r="U343" s="205">
        <f t="shared" si="232"/>
        <v>14545.2</v>
      </c>
    </row>
    <row r="344" spans="1:21" s="76" customFormat="1" ht="17.45" customHeight="1" x14ac:dyDescent="0.25">
      <c r="A344" s="90"/>
      <c r="B344" s="133" t="s">
        <v>288</v>
      </c>
      <c r="C344" s="120" t="s">
        <v>64</v>
      </c>
      <c r="D344" s="120">
        <v>60</v>
      </c>
      <c r="E344" s="93">
        <v>162.44</v>
      </c>
      <c r="F344" s="93">
        <f t="shared" si="224"/>
        <v>9746.4</v>
      </c>
      <c r="G344" s="93">
        <v>434.2</v>
      </c>
      <c r="H344" s="93">
        <f t="shared" si="225"/>
        <v>26052</v>
      </c>
      <c r="I344" s="93">
        <f t="shared" si="230"/>
        <v>35798.400000000001</v>
      </c>
      <c r="J344" s="184"/>
      <c r="K344" s="169">
        <v>162.44</v>
      </c>
      <c r="L344" s="169">
        <f t="shared" si="226"/>
        <v>0</v>
      </c>
      <c r="M344" s="169">
        <v>434.2</v>
      </c>
      <c r="N344" s="169">
        <f t="shared" si="227"/>
        <v>0</v>
      </c>
      <c r="O344" s="169">
        <f t="shared" si="231"/>
        <v>0</v>
      </c>
      <c r="P344" s="208">
        <f t="shared" si="218"/>
        <v>60</v>
      </c>
      <c r="Q344" s="205">
        <v>162.44</v>
      </c>
      <c r="R344" s="205">
        <f t="shared" si="228"/>
        <v>9746.4</v>
      </c>
      <c r="S344" s="205">
        <v>434.2</v>
      </c>
      <c r="T344" s="205">
        <f t="shared" si="229"/>
        <v>26052</v>
      </c>
      <c r="U344" s="205">
        <f t="shared" si="232"/>
        <v>35798.400000000001</v>
      </c>
    </row>
    <row r="345" spans="1:21" s="76" customFormat="1" ht="17.45" customHeight="1" x14ac:dyDescent="0.25">
      <c r="A345" s="90"/>
      <c r="B345" s="133" t="s">
        <v>288</v>
      </c>
      <c r="C345" s="120" t="s">
        <v>64</v>
      </c>
      <c r="D345" s="120">
        <v>70</v>
      </c>
      <c r="E345" s="93">
        <v>162.44</v>
      </c>
      <c r="F345" s="93">
        <f t="shared" si="224"/>
        <v>11370.8</v>
      </c>
      <c r="G345" s="93">
        <v>184.6</v>
      </c>
      <c r="H345" s="93">
        <f t="shared" si="225"/>
        <v>12922</v>
      </c>
      <c r="I345" s="93">
        <f t="shared" si="230"/>
        <v>24292.799999999999</v>
      </c>
      <c r="J345" s="184"/>
      <c r="K345" s="169">
        <v>162.44</v>
      </c>
      <c r="L345" s="169">
        <f t="shared" si="226"/>
        <v>0</v>
      </c>
      <c r="M345" s="169">
        <v>184.6</v>
      </c>
      <c r="N345" s="169">
        <f t="shared" si="227"/>
        <v>0</v>
      </c>
      <c r="O345" s="169">
        <f t="shared" si="231"/>
        <v>0</v>
      </c>
      <c r="P345" s="208">
        <f t="shared" si="218"/>
        <v>70</v>
      </c>
      <c r="Q345" s="205">
        <v>162.44</v>
      </c>
      <c r="R345" s="205">
        <f t="shared" si="228"/>
        <v>11370.8</v>
      </c>
      <c r="S345" s="205">
        <v>184.6</v>
      </c>
      <c r="T345" s="205">
        <f t="shared" si="229"/>
        <v>12922</v>
      </c>
      <c r="U345" s="205">
        <f t="shared" si="232"/>
        <v>24292.799999999999</v>
      </c>
    </row>
    <row r="346" spans="1:21" s="76" customFormat="1" ht="17.45" customHeight="1" x14ac:dyDescent="0.25">
      <c r="A346" s="90"/>
      <c r="B346" s="133" t="s">
        <v>289</v>
      </c>
      <c r="C346" s="120" t="s">
        <v>64</v>
      </c>
      <c r="D346" s="120">
        <v>100</v>
      </c>
      <c r="E346" s="93">
        <v>162.44</v>
      </c>
      <c r="F346" s="93">
        <f t="shared" si="224"/>
        <v>16244</v>
      </c>
      <c r="G346" s="93">
        <v>166.92000000000002</v>
      </c>
      <c r="H346" s="93">
        <f t="shared" si="225"/>
        <v>16692</v>
      </c>
      <c r="I346" s="93">
        <f t="shared" si="230"/>
        <v>32936</v>
      </c>
      <c r="J346" s="184"/>
      <c r="K346" s="169">
        <v>162.44</v>
      </c>
      <c r="L346" s="169">
        <f t="shared" si="226"/>
        <v>0</v>
      </c>
      <c r="M346" s="169">
        <v>166.92000000000002</v>
      </c>
      <c r="N346" s="169">
        <f t="shared" si="227"/>
        <v>0</v>
      </c>
      <c r="O346" s="169">
        <f t="shared" si="231"/>
        <v>0</v>
      </c>
      <c r="P346" s="208">
        <f t="shared" si="218"/>
        <v>100</v>
      </c>
      <c r="Q346" s="205">
        <v>162.44</v>
      </c>
      <c r="R346" s="205">
        <f t="shared" si="228"/>
        <v>16244</v>
      </c>
      <c r="S346" s="205">
        <v>166.92000000000002</v>
      </c>
      <c r="T346" s="205">
        <f t="shared" si="229"/>
        <v>16692</v>
      </c>
      <c r="U346" s="205">
        <f t="shared" si="232"/>
        <v>32936</v>
      </c>
    </row>
    <row r="347" spans="1:21" s="76" customFormat="1" ht="17.45" customHeight="1" x14ac:dyDescent="0.25">
      <c r="A347" s="90"/>
      <c r="B347" s="133" t="s">
        <v>243</v>
      </c>
      <c r="C347" s="134" t="s">
        <v>72</v>
      </c>
      <c r="D347" s="134">
        <v>120</v>
      </c>
      <c r="E347" s="93">
        <v>838.40000000000009</v>
      </c>
      <c r="F347" s="93">
        <f t="shared" si="224"/>
        <v>100608.00000000001</v>
      </c>
      <c r="G347" s="93">
        <v>699.4</v>
      </c>
      <c r="H347" s="93">
        <f t="shared" si="225"/>
        <v>83928</v>
      </c>
      <c r="I347" s="93">
        <f t="shared" si="230"/>
        <v>184536</v>
      </c>
      <c r="J347" s="189"/>
      <c r="K347" s="169">
        <v>838.40000000000009</v>
      </c>
      <c r="L347" s="169">
        <f t="shared" si="226"/>
        <v>0</v>
      </c>
      <c r="M347" s="169">
        <v>699.4</v>
      </c>
      <c r="N347" s="169">
        <f t="shared" si="227"/>
        <v>0</v>
      </c>
      <c r="O347" s="169">
        <f t="shared" si="231"/>
        <v>0</v>
      </c>
      <c r="P347" s="208">
        <f t="shared" si="218"/>
        <v>120</v>
      </c>
      <c r="Q347" s="205">
        <v>838.40000000000009</v>
      </c>
      <c r="R347" s="205">
        <f t="shared" si="228"/>
        <v>100608.00000000001</v>
      </c>
      <c r="S347" s="205">
        <v>699.4</v>
      </c>
      <c r="T347" s="205">
        <f t="shared" si="229"/>
        <v>83928</v>
      </c>
      <c r="U347" s="205">
        <f t="shared" si="232"/>
        <v>184536</v>
      </c>
    </row>
    <row r="348" spans="1:21" s="76" customFormat="1" ht="27" customHeight="1" x14ac:dyDescent="0.25">
      <c r="A348" s="90"/>
      <c r="B348" s="133" t="s">
        <v>290</v>
      </c>
      <c r="C348" s="120" t="s">
        <v>72</v>
      </c>
      <c r="D348" s="120">
        <v>130</v>
      </c>
      <c r="E348" s="93">
        <v>45.85</v>
      </c>
      <c r="F348" s="93">
        <f t="shared" si="224"/>
        <v>5960.5</v>
      </c>
      <c r="G348" s="93">
        <v>58.5</v>
      </c>
      <c r="H348" s="93">
        <f t="shared" si="225"/>
        <v>7605</v>
      </c>
      <c r="I348" s="93">
        <f t="shared" si="230"/>
        <v>13565.5</v>
      </c>
      <c r="J348" s="184"/>
      <c r="K348" s="169">
        <v>45.85</v>
      </c>
      <c r="L348" s="169">
        <f t="shared" si="226"/>
        <v>0</v>
      </c>
      <c r="M348" s="169">
        <v>58.5</v>
      </c>
      <c r="N348" s="169">
        <f t="shared" si="227"/>
        <v>0</v>
      </c>
      <c r="O348" s="169">
        <f t="shared" si="231"/>
        <v>0</v>
      </c>
      <c r="P348" s="208">
        <f t="shared" si="218"/>
        <v>130</v>
      </c>
      <c r="Q348" s="205">
        <v>45.85</v>
      </c>
      <c r="R348" s="205">
        <f t="shared" si="228"/>
        <v>5960.5</v>
      </c>
      <c r="S348" s="205">
        <v>58.5</v>
      </c>
      <c r="T348" s="205">
        <f t="shared" si="229"/>
        <v>7605</v>
      </c>
      <c r="U348" s="205">
        <f t="shared" si="232"/>
        <v>13565.5</v>
      </c>
    </row>
    <row r="349" spans="1:21" s="76" customFormat="1" ht="17.45" customHeight="1" x14ac:dyDescent="0.25">
      <c r="A349" s="90"/>
      <c r="B349" s="133" t="s">
        <v>291</v>
      </c>
      <c r="C349" s="120" t="s">
        <v>17</v>
      </c>
      <c r="D349" s="120">
        <v>40</v>
      </c>
      <c r="E349" s="93">
        <v>262</v>
      </c>
      <c r="F349" s="93">
        <f t="shared" si="224"/>
        <v>10480</v>
      </c>
      <c r="G349" s="93">
        <v>681.2</v>
      </c>
      <c r="H349" s="93">
        <f t="shared" si="225"/>
        <v>27248</v>
      </c>
      <c r="I349" s="93">
        <f t="shared" si="230"/>
        <v>37728</v>
      </c>
      <c r="J349" s="184"/>
      <c r="K349" s="169">
        <v>262</v>
      </c>
      <c r="L349" s="169">
        <f t="shared" si="226"/>
        <v>0</v>
      </c>
      <c r="M349" s="169">
        <v>681.2</v>
      </c>
      <c r="N349" s="169">
        <f t="shared" si="227"/>
        <v>0</v>
      </c>
      <c r="O349" s="169">
        <f t="shared" si="231"/>
        <v>0</v>
      </c>
      <c r="P349" s="208">
        <f t="shared" si="218"/>
        <v>40</v>
      </c>
      <c r="Q349" s="205">
        <v>262</v>
      </c>
      <c r="R349" s="205">
        <f t="shared" si="228"/>
        <v>10480</v>
      </c>
      <c r="S349" s="205">
        <v>681.2</v>
      </c>
      <c r="T349" s="205">
        <f t="shared" si="229"/>
        <v>27248</v>
      </c>
      <c r="U349" s="205">
        <f t="shared" si="232"/>
        <v>37728</v>
      </c>
    </row>
    <row r="350" spans="1:21" s="76" customFormat="1" ht="17.45" customHeight="1" x14ac:dyDescent="0.25">
      <c r="A350" s="90"/>
      <c r="B350" s="133" t="s">
        <v>292</v>
      </c>
      <c r="C350" s="120" t="s">
        <v>64</v>
      </c>
      <c r="D350" s="120">
        <v>20</v>
      </c>
      <c r="E350" s="93">
        <v>65.5</v>
      </c>
      <c r="F350" s="93">
        <f t="shared" si="224"/>
        <v>1310</v>
      </c>
      <c r="G350" s="93">
        <v>166.71200000000002</v>
      </c>
      <c r="H350" s="93">
        <f t="shared" si="225"/>
        <v>3334.2400000000002</v>
      </c>
      <c r="I350" s="93">
        <f t="shared" si="230"/>
        <v>4644.24</v>
      </c>
      <c r="J350" s="184"/>
      <c r="K350" s="169">
        <v>65.5</v>
      </c>
      <c r="L350" s="169">
        <f t="shared" si="226"/>
        <v>0</v>
      </c>
      <c r="M350" s="169">
        <v>166.71200000000002</v>
      </c>
      <c r="N350" s="169">
        <f t="shared" si="227"/>
        <v>0</v>
      </c>
      <c r="O350" s="169">
        <f t="shared" si="231"/>
        <v>0</v>
      </c>
      <c r="P350" s="208">
        <f t="shared" si="218"/>
        <v>20</v>
      </c>
      <c r="Q350" s="205">
        <v>65.5</v>
      </c>
      <c r="R350" s="205">
        <f t="shared" si="228"/>
        <v>1310</v>
      </c>
      <c r="S350" s="205">
        <v>166.71200000000002</v>
      </c>
      <c r="T350" s="205">
        <f t="shared" si="229"/>
        <v>3334.2400000000002</v>
      </c>
      <c r="U350" s="205">
        <f t="shared" si="232"/>
        <v>4644.24</v>
      </c>
    </row>
    <row r="351" spans="1:21" s="76" customFormat="1" ht="17.45" customHeight="1" x14ac:dyDescent="0.25">
      <c r="A351" s="90"/>
      <c r="B351" s="133" t="s">
        <v>293</v>
      </c>
      <c r="C351" s="120" t="s">
        <v>17</v>
      </c>
      <c r="D351" s="120">
        <v>150</v>
      </c>
      <c r="E351" s="93">
        <v>32.75</v>
      </c>
      <c r="F351" s="93">
        <f t="shared" si="224"/>
        <v>4912.5</v>
      </c>
      <c r="G351" s="93">
        <v>36.816000000000003</v>
      </c>
      <c r="H351" s="93">
        <f t="shared" si="225"/>
        <v>5522.4000000000005</v>
      </c>
      <c r="I351" s="93">
        <f t="shared" si="230"/>
        <v>10434.900000000001</v>
      </c>
      <c r="J351" s="184"/>
      <c r="K351" s="169">
        <v>32.75</v>
      </c>
      <c r="L351" s="169">
        <f t="shared" si="226"/>
        <v>0</v>
      </c>
      <c r="M351" s="169">
        <v>36.816000000000003</v>
      </c>
      <c r="N351" s="169">
        <f t="shared" si="227"/>
        <v>0</v>
      </c>
      <c r="O351" s="169">
        <f t="shared" si="231"/>
        <v>0</v>
      </c>
      <c r="P351" s="208">
        <f t="shared" si="218"/>
        <v>150</v>
      </c>
      <c r="Q351" s="205">
        <v>32.75</v>
      </c>
      <c r="R351" s="205">
        <f t="shared" si="228"/>
        <v>4912.5</v>
      </c>
      <c r="S351" s="205">
        <v>36.816000000000003</v>
      </c>
      <c r="T351" s="205">
        <f t="shared" si="229"/>
        <v>5522.4000000000005</v>
      </c>
      <c r="U351" s="205">
        <f t="shared" si="232"/>
        <v>10434.900000000001</v>
      </c>
    </row>
    <row r="352" spans="1:21" s="76" customFormat="1" ht="17.45" customHeight="1" x14ac:dyDescent="0.25">
      <c r="A352" s="90"/>
      <c r="B352" s="133" t="s">
        <v>294</v>
      </c>
      <c r="C352" s="120" t="s">
        <v>17</v>
      </c>
      <c r="D352" s="120">
        <v>1</v>
      </c>
      <c r="E352" s="93">
        <v>2620</v>
      </c>
      <c r="F352" s="93">
        <f t="shared" si="224"/>
        <v>2620</v>
      </c>
      <c r="G352" s="93">
        <v>9412</v>
      </c>
      <c r="H352" s="93">
        <f t="shared" si="225"/>
        <v>9412</v>
      </c>
      <c r="I352" s="93">
        <f t="shared" si="230"/>
        <v>12032</v>
      </c>
      <c r="J352" s="184"/>
      <c r="K352" s="169">
        <v>2620</v>
      </c>
      <c r="L352" s="169">
        <f t="shared" si="226"/>
        <v>0</v>
      </c>
      <c r="M352" s="169">
        <v>9412</v>
      </c>
      <c r="N352" s="169">
        <f t="shared" si="227"/>
        <v>0</v>
      </c>
      <c r="O352" s="169">
        <f t="shared" si="231"/>
        <v>0</v>
      </c>
      <c r="P352" s="208">
        <f t="shared" si="218"/>
        <v>1</v>
      </c>
      <c r="Q352" s="205">
        <v>2620</v>
      </c>
      <c r="R352" s="205">
        <f t="shared" si="228"/>
        <v>2620</v>
      </c>
      <c r="S352" s="205">
        <v>9412</v>
      </c>
      <c r="T352" s="205">
        <f t="shared" si="229"/>
        <v>9412</v>
      </c>
      <c r="U352" s="205">
        <f t="shared" si="232"/>
        <v>12032</v>
      </c>
    </row>
    <row r="353" spans="1:21" s="76" customFormat="1" ht="17.45" customHeight="1" x14ac:dyDescent="0.25">
      <c r="A353" s="90"/>
      <c r="B353" s="133" t="s">
        <v>295</v>
      </c>
      <c r="C353" s="120" t="s">
        <v>17</v>
      </c>
      <c r="D353" s="120">
        <v>3</v>
      </c>
      <c r="E353" s="93">
        <v>262</v>
      </c>
      <c r="F353" s="93">
        <f t="shared" si="224"/>
        <v>786</v>
      </c>
      <c r="G353" s="93">
        <v>109.2</v>
      </c>
      <c r="H353" s="93">
        <f t="shared" si="225"/>
        <v>327.60000000000002</v>
      </c>
      <c r="I353" s="93">
        <f t="shared" si="230"/>
        <v>1113.5999999999999</v>
      </c>
      <c r="J353" s="184"/>
      <c r="K353" s="169">
        <v>262</v>
      </c>
      <c r="L353" s="169">
        <f t="shared" si="226"/>
        <v>0</v>
      </c>
      <c r="M353" s="169">
        <v>109.2</v>
      </c>
      <c r="N353" s="169">
        <f t="shared" si="227"/>
        <v>0</v>
      </c>
      <c r="O353" s="169">
        <f t="shared" si="231"/>
        <v>0</v>
      </c>
      <c r="P353" s="208">
        <f t="shared" si="218"/>
        <v>3</v>
      </c>
      <c r="Q353" s="205">
        <v>262</v>
      </c>
      <c r="R353" s="205">
        <f t="shared" si="228"/>
        <v>786</v>
      </c>
      <c r="S353" s="205">
        <v>109.2</v>
      </c>
      <c r="T353" s="205">
        <f t="shared" si="229"/>
        <v>327.60000000000002</v>
      </c>
      <c r="U353" s="205">
        <f t="shared" si="232"/>
        <v>1113.5999999999999</v>
      </c>
    </row>
    <row r="354" spans="1:21" s="76" customFormat="1" ht="17.45" customHeight="1" x14ac:dyDescent="0.25">
      <c r="A354" s="90"/>
      <c r="B354" s="133" t="s">
        <v>296</v>
      </c>
      <c r="C354" s="120" t="s">
        <v>64</v>
      </c>
      <c r="D354" s="120">
        <v>50</v>
      </c>
      <c r="E354" s="93">
        <v>458.5</v>
      </c>
      <c r="F354" s="93">
        <f t="shared" si="224"/>
        <v>22925</v>
      </c>
      <c r="G354" s="93">
        <v>369.2</v>
      </c>
      <c r="H354" s="93">
        <f t="shared" si="225"/>
        <v>18460</v>
      </c>
      <c r="I354" s="93">
        <f t="shared" si="230"/>
        <v>41385</v>
      </c>
      <c r="J354" s="184"/>
      <c r="K354" s="169">
        <v>458.5</v>
      </c>
      <c r="L354" s="169">
        <f t="shared" si="226"/>
        <v>0</v>
      </c>
      <c r="M354" s="169">
        <v>369.2</v>
      </c>
      <c r="N354" s="169">
        <f t="shared" si="227"/>
        <v>0</v>
      </c>
      <c r="O354" s="169">
        <f t="shared" si="231"/>
        <v>0</v>
      </c>
      <c r="P354" s="208">
        <f t="shared" si="218"/>
        <v>50</v>
      </c>
      <c r="Q354" s="205">
        <v>458.5</v>
      </c>
      <c r="R354" s="205">
        <f t="shared" si="228"/>
        <v>22925</v>
      </c>
      <c r="S354" s="205">
        <v>369.2</v>
      </c>
      <c r="T354" s="205">
        <f t="shared" si="229"/>
        <v>18460</v>
      </c>
      <c r="U354" s="205">
        <f t="shared" si="232"/>
        <v>41385</v>
      </c>
    </row>
    <row r="355" spans="1:21" s="76" customFormat="1" ht="17.25" customHeight="1" x14ac:dyDescent="0.25">
      <c r="A355" s="90"/>
      <c r="B355" s="133" t="s">
        <v>119</v>
      </c>
      <c r="C355" s="120" t="s">
        <v>124</v>
      </c>
      <c r="D355" s="120">
        <v>1</v>
      </c>
      <c r="E355" s="93"/>
      <c r="F355" s="93"/>
      <c r="G355" s="93">
        <v>13000</v>
      </c>
      <c r="H355" s="93">
        <f t="shared" si="225"/>
        <v>13000</v>
      </c>
      <c r="I355" s="93">
        <f t="shared" si="230"/>
        <v>13000</v>
      </c>
      <c r="J355" s="184"/>
      <c r="K355" s="169"/>
      <c r="L355" s="169"/>
      <c r="M355" s="169">
        <v>13000</v>
      </c>
      <c r="N355" s="169">
        <f t="shared" si="227"/>
        <v>0</v>
      </c>
      <c r="O355" s="169">
        <f t="shared" si="231"/>
        <v>0</v>
      </c>
      <c r="P355" s="208">
        <f t="shared" si="218"/>
        <v>1</v>
      </c>
      <c r="Q355" s="205"/>
      <c r="R355" s="205"/>
      <c r="S355" s="205">
        <v>13000</v>
      </c>
      <c r="T355" s="205">
        <f t="shared" si="229"/>
        <v>13000</v>
      </c>
      <c r="U355" s="205">
        <f t="shared" si="232"/>
        <v>13000</v>
      </c>
    </row>
    <row r="356" spans="1:21" s="76" customFormat="1" ht="17.45" customHeight="1" x14ac:dyDescent="0.25">
      <c r="A356" s="90"/>
      <c r="B356" s="133" t="s">
        <v>203</v>
      </c>
      <c r="C356" s="120" t="s">
        <v>124</v>
      </c>
      <c r="D356" s="120">
        <v>1</v>
      </c>
      <c r="E356" s="93">
        <v>31440</v>
      </c>
      <c r="F356" s="93">
        <f t="shared" si="224"/>
        <v>31440</v>
      </c>
      <c r="G356" s="93"/>
      <c r="H356" s="93"/>
      <c r="I356" s="93">
        <f t="shared" si="230"/>
        <v>31440</v>
      </c>
      <c r="J356" s="184"/>
      <c r="K356" s="169">
        <v>31440</v>
      </c>
      <c r="L356" s="169">
        <f t="shared" ref="L356" si="233">K356*J356</f>
        <v>0</v>
      </c>
      <c r="M356" s="169"/>
      <c r="N356" s="169"/>
      <c r="O356" s="169">
        <f t="shared" si="231"/>
        <v>0</v>
      </c>
      <c r="P356" s="208">
        <f t="shared" si="218"/>
        <v>1</v>
      </c>
      <c r="Q356" s="205">
        <v>31440</v>
      </c>
      <c r="R356" s="205">
        <f t="shared" ref="R356" si="234">Q356*P356</f>
        <v>31440</v>
      </c>
      <c r="S356" s="205"/>
      <c r="T356" s="205"/>
      <c r="U356" s="205">
        <f t="shared" si="232"/>
        <v>31440</v>
      </c>
    </row>
    <row r="357" spans="1:21" s="76" customFormat="1" ht="17.45" customHeight="1" x14ac:dyDescent="0.25">
      <c r="A357" s="90" t="s">
        <v>297</v>
      </c>
      <c r="B357" s="113" t="s">
        <v>298</v>
      </c>
      <c r="C357" s="92"/>
      <c r="D357" s="92"/>
      <c r="E357" s="93"/>
      <c r="F357" s="93">
        <f>SUM(F358:F391)</f>
        <v>4238788.3880000003</v>
      </c>
      <c r="G357" s="93"/>
      <c r="H357" s="93">
        <f>SUM(H358:H391)</f>
        <v>18446335.010000002</v>
      </c>
      <c r="I357" s="93">
        <f>SUM(I358:I391)</f>
        <v>22685123.398000002</v>
      </c>
      <c r="J357" s="168"/>
      <c r="K357" s="169"/>
      <c r="L357" s="169">
        <f>SUM(L358:L391)</f>
        <v>326580</v>
      </c>
      <c r="M357" s="169"/>
      <c r="N357" s="169">
        <f>SUM(N358:N391)</f>
        <v>3127556</v>
      </c>
      <c r="O357" s="169">
        <f>SUM(O358:O391)</f>
        <v>3454136</v>
      </c>
      <c r="P357" s="208">
        <f t="shared" si="218"/>
        <v>0</v>
      </c>
      <c r="Q357" s="205"/>
      <c r="R357" s="205">
        <f>SUM(R358:R391)</f>
        <v>3912208.3879999998</v>
      </c>
      <c r="S357" s="205"/>
      <c r="T357" s="205">
        <f>SUM(T358:T391)</f>
        <v>15318779.010000002</v>
      </c>
      <c r="U357" s="205">
        <f>SUM(U358:U391)</f>
        <v>19230987.398000002</v>
      </c>
    </row>
    <row r="358" spans="1:21" s="76" customFormat="1" ht="15.75" x14ac:dyDescent="0.25">
      <c r="A358" s="138"/>
      <c r="B358" s="133" t="s">
        <v>929</v>
      </c>
      <c r="C358" s="134" t="s">
        <v>17</v>
      </c>
      <c r="D358" s="134">
        <v>2</v>
      </c>
      <c r="E358" s="93">
        <v>332000</v>
      </c>
      <c r="F358" s="93">
        <f>E358*D358</f>
        <v>664000</v>
      </c>
      <c r="G358" s="93">
        <v>5812000</v>
      </c>
      <c r="H358" s="93">
        <f>G358*D358</f>
        <v>11624000</v>
      </c>
      <c r="I358" s="93">
        <f t="shared" ref="I358:I391" si="235">H358+F358</f>
        <v>12288000</v>
      </c>
      <c r="J358" s="189"/>
      <c r="K358" s="169">
        <v>332000</v>
      </c>
      <c r="L358" s="169">
        <f>K358*J358</f>
        <v>0</v>
      </c>
      <c r="M358" s="169">
        <v>5812000</v>
      </c>
      <c r="N358" s="169">
        <f>M358*J358</f>
        <v>0</v>
      </c>
      <c r="O358" s="169">
        <f t="shared" ref="O358" si="236">N358+L358</f>
        <v>0</v>
      </c>
      <c r="P358" s="208">
        <f t="shared" si="218"/>
        <v>2</v>
      </c>
      <c r="Q358" s="205">
        <v>332000</v>
      </c>
      <c r="R358" s="205">
        <f>Q358*P358</f>
        <v>664000</v>
      </c>
      <c r="S358" s="205">
        <v>5812000</v>
      </c>
      <c r="T358" s="205">
        <f>S358*P358</f>
        <v>11624000</v>
      </c>
      <c r="U358" s="205">
        <f t="shared" ref="U358" si="237">T358+R358</f>
        <v>12288000</v>
      </c>
    </row>
    <row r="359" spans="1:21" s="76" customFormat="1" ht="15.75" x14ac:dyDescent="0.25">
      <c r="A359" s="138"/>
      <c r="B359" s="139" t="s">
        <v>880</v>
      </c>
      <c r="C359" s="134"/>
      <c r="D359" s="134"/>
      <c r="E359" s="93"/>
      <c r="F359" s="93"/>
      <c r="G359" s="93"/>
      <c r="H359" s="93"/>
      <c r="I359" s="93"/>
      <c r="J359" s="189"/>
      <c r="K359" s="169"/>
      <c r="L359" s="169"/>
      <c r="M359" s="169"/>
      <c r="N359" s="169"/>
      <c r="O359" s="169"/>
      <c r="P359" s="208">
        <f t="shared" si="218"/>
        <v>0</v>
      </c>
      <c r="Q359" s="205"/>
      <c r="R359" s="205"/>
      <c r="S359" s="205"/>
      <c r="T359" s="205"/>
      <c r="U359" s="205"/>
    </row>
    <row r="360" spans="1:21" s="76" customFormat="1" ht="15.75" x14ac:dyDescent="0.25">
      <c r="A360" s="138"/>
      <c r="B360" s="139" t="s">
        <v>299</v>
      </c>
      <c r="C360" s="134"/>
      <c r="D360" s="134"/>
      <c r="E360" s="93"/>
      <c r="F360" s="93"/>
      <c r="G360" s="93"/>
      <c r="H360" s="93"/>
      <c r="I360" s="93"/>
      <c r="J360" s="189"/>
      <c r="K360" s="169"/>
      <c r="L360" s="169"/>
      <c r="M360" s="169"/>
      <c r="N360" s="169"/>
      <c r="O360" s="169"/>
      <c r="P360" s="208">
        <f t="shared" si="218"/>
        <v>0</v>
      </c>
      <c r="Q360" s="205"/>
      <c r="R360" s="205"/>
      <c r="S360" s="205"/>
      <c r="T360" s="205"/>
      <c r="U360" s="205"/>
    </row>
    <row r="361" spans="1:21" s="76" customFormat="1" ht="15.75" x14ac:dyDescent="0.25">
      <c r="A361" s="138"/>
      <c r="B361" s="139" t="s">
        <v>900</v>
      </c>
      <c r="C361" s="134"/>
      <c r="D361" s="134"/>
      <c r="E361" s="93"/>
      <c r="F361" s="93"/>
      <c r="G361" s="93"/>
      <c r="H361" s="93"/>
      <c r="I361" s="93"/>
      <c r="J361" s="189"/>
      <c r="K361" s="169"/>
      <c r="L361" s="169"/>
      <c r="M361" s="169"/>
      <c r="N361" s="169"/>
      <c r="O361" s="169"/>
      <c r="P361" s="208">
        <f t="shared" si="218"/>
        <v>0</v>
      </c>
      <c r="Q361" s="205"/>
      <c r="R361" s="205"/>
      <c r="S361" s="205"/>
      <c r="T361" s="205"/>
      <c r="U361" s="205"/>
    </row>
    <row r="362" spans="1:21" s="76" customFormat="1" ht="15.75" x14ac:dyDescent="0.25">
      <c r="A362" s="138"/>
      <c r="B362" s="133" t="s">
        <v>300</v>
      </c>
      <c r="C362" s="134" t="s">
        <v>17</v>
      </c>
      <c r="D362" s="134">
        <v>2</v>
      </c>
      <c r="E362" s="93"/>
      <c r="F362" s="93"/>
      <c r="G362" s="93">
        <v>73710</v>
      </c>
      <c r="H362" s="93">
        <f t="shared" ref="H362:H383" si="238">G362*D362</f>
        <v>147420</v>
      </c>
      <c r="I362" s="93">
        <f t="shared" si="235"/>
        <v>147420</v>
      </c>
      <c r="J362" s="189">
        <v>2</v>
      </c>
      <c r="K362" s="169"/>
      <c r="L362" s="169"/>
      <c r="M362" s="169">
        <v>73710</v>
      </c>
      <c r="N362" s="169">
        <f t="shared" ref="N362:N363" si="239">M362*J362</f>
        <v>147420</v>
      </c>
      <c r="O362" s="169">
        <f t="shared" ref="O362:O391" si="240">N362+L362</f>
        <v>147420</v>
      </c>
      <c r="P362" s="208">
        <f t="shared" si="218"/>
        <v>0</v>
      </c>
      <c r="Q362" s="205"/>
      <c r="R362" s="205"/>
      <c r="S362" s="205">
        <v>73710</v>
      </c>
      <c r="T362" s="205">
        <f t="shared" ref="T362:T363" si="241">S362*P362</f>
        <v>0</v>
      </c>
      <c r="U362" s="205">
        <f t="shared" ref="U362:U391" si="242">T362+R362</f>
        <v>0</v>
      </c>
    </row>
    <row r="363" spans="1:21" s="76" customFormat="1" ht="38.25" x14ac:dyDescent="0.25">
      <c r="A363" s="138"/>
      <c r="B363" s="133" t="s">
        <v>901</v>
      </c>
      <c r="C363" s="134" t="s">
        <v>17</v>
      </c>
      <c r="D363" s="134">
        <v>2</v>
      </c>
      <c r="E363" s="93">
        <v>60324</v>
      </c>
      <c r="F363" s="93">
        <f t="shared" ref="F363:F391" si="243">E363*D363</f>
        <v>120648</v>
      </c>
      <c r="G363" s="93">
        <v>1490068</v>
      </c>
      <c r="H363" s="93">
        <f t="shared" si="238"/>
        <v>2980136</v>
      </c>
      <c r="I363" s="93">
        <f t="shared" si="235"/>
        <v>3100784</v>
      </c>
      <c r="J363" s="189">
        <v>2</v>
      </c>
      <c r="K363" s="169">
        <v>60324</v>
      </c>
      <c r="L363" s="169">
        <f t="shared" ref="L363:L391" si="244">K363*J363</f>
        <v>120648</v>
      </c>
      <c r="M363" s="169">
        <v>1490068</v>
      </c>
      <c r="N363" s="169">
        <f t="shared" si="239"/>
        <v>2980136</v>
      </c>
      <c r="O363" s="169">
        <f t="shared" si="240"/>
        <v>3100784</v>
      </c>
      <c r="P363" s="208">
        <f t="shared" si="218"/>
        <v>0</v>
      </c>
      <c r="Q363" s="205">
        <v>60324</v>
      </c>
      <c r="R363" s="205">
        <f t="shared" ref="R363:R391" si="245">Q363*P363</f>
        <v>0</v>
      </c>
      <c r="S363" s="205">
        <v>1490068</v>
      </c>
      <c r="T363" s="205">
        <f t="shared" si="241"/>
        <v>0</v>
      </c>
      <c r="U363" s="205">
        <f t="shared" si="242"/>
        <v>0</v>
      </c>
    </row>
    <row r="364" spans="1:21" s="76" customFormat="1" ht="25.5" x14ac:dyDescent="0.25">
      <c r="A364" s="138"/>
      <c r="B364" s="133" t="s">
        <v>902</v>
      </c>
      <c r="C364" s="134" t="s">
        <v>872</v>
      </c>
      <c r="D364" s="134">
        <v>2</v>
      </c>
      <c r="E364" s="93">
        <v>46374</v>
      </c>
      <c r="F364" s="93">
        <f t="shared" si="243"/>
        <v>92748</v>
      </c>
      <c r="G364" s="93"/>
      <c r="H364" s="93"/>
      <c r="I364" s="93">
        <f t="shared" si="235"/>
        <v>92748</v>
      </c>
      <c r="J364" s="189">
        <v>2</v>
      </c>
      <c r="K364" s="169">
        <v>46374</v>
      </c>
      <c r="L364" s="169">
        <f t="shared" si="244"/>
        <v>92748</v>
      </c>
      <c r="M364" s="169"/>
      <c r="N364" s="169"/>
      <c r="O364" s="169">
        <f t="shared" si="240"/>
        <v>92748</v>
      </c>
      <c r="P364" s="208">
        <f t="shared" si="218"/>
        <v>0</v>
      </c>
      <c r="Q364" s="205">
        <v>46374</v>
      </c>
      <c r="R364" s="205">
        <f t="shared" si="245"/>
        <v>0</v>
      </c>
      <c r="S364" s="205"/>
      <c r="T364" s="205"/>
      <c r="U364" s="205">
        <f t="shared" si="242"/>
        <v>0</v>
      </c>
    </row>
    <row r="365" spans="1:21" s="76" customFormat="1" ht="25.5" x14ac:dyDescent="0.25">
      <c r="A365" s="138"/>
      <c r="B365" s="133" t="s">
        <v>930</v>
      </c>
      <c r="C365" s="134" t="s">
        <v>17</v>
      </c>
      <c r="D365" s="134">
        <v>2</v>
      </c>
      <c r="E365" s="93">
        <v>56592</v>
      </c>
      <c r="F365" s="93">
        <f t="shared" si="243"/>
        <v>113184</v>
      </c>
      <c r="G365" s="93"/>
      <c r="H365" s="93"/>
      <c r="I365" s="93">
        <f t="shared" si="235"/>
        <v>113184</v>
      </c>
      <c r="J365" s="189">
        <v>2</v>
      </c>
      <c r="K365" s="169">
        <v>56592</v>
      </c>
      <c r="L365" s="169">
        <f t="shared" si="244"/>
        <v>113184</v>
      </c>
      <c r="M365" s="169"/>
      <c r="N365" s="169"/>
      <c r="O365" s="169">
        <f t="shared" si="240"/>
        <v>113184</v>
      </c>
      <c r="P365" s="208">
        <f t="shared" si="218"/>
        <v>0</v>
      </c>
      <c r="Q365" s="205">
        <v>56592</v>
      </c>
      <c r="R365" s="205">
        <f t="shared" si="245"/>
        <v>0</v>
      </c>
      <c r="S365" s="205"/>
      <c r="T365" s="205"/>
      <c r="U365" s="205">
        <f t="shared" si="242"/>
        <v>0</v>
      </c>
    </row>
    <row r="366" spans="1:21" s="76" customFormat="1" ht="25.5" x14ac:dyDescent="0.25">
      <c r="A366" s="138"/>
      <c r="B366" s="133" t="s">
        <v>301</v>
      </c>
      <c r="C366" s="134" t="s">
        <v>910</v>
      </c>
      <c r="D366" s="134">
        <v>86</v>
      </c>
      <c r="E366" s="93">
        <v>2373</v>
      </c>
      <c r="F366" s="93">
        <f t="shared" si="243"/>
        <v>204078</v>
      </c>
      <c r="G366" s="93">
        <v>4672</v>
      </c>
      <c r="H366" s="93">
        <f t="shared" si="238"/>
        <v>401792</v>
      </c>
      <c r="I366" s="93">
        <f t="shared" si="235"/>
        <v>605870</v>
      </c>
      <c r="J366" s="189"/>
      <c r="K366" s="169">
        <v>2373</v>
      </c>
      <c r="L366" s="169">
        <f t="shared" si="244"/>
        <v>0</v>
      </c>
      <c r="M366" s="169">
        <v>4672</v>
      </c>
      <c r="N366" s="169">
        <f t="shared" ref="N366:N379" si="246">M366*J366</f>
        <v>0</v>
      </c>
      <c r="O366" s="169">
        <f t="shared" si="240"/>
        <v>0</v>
      </c>
      <c r="P366" s="208">
        <f t="shared" si="218"/>
        <v>86</v>
      </c>
      <c r="Q366" s="205">
        <v>2373</v>
      </c>
      <c r="R366" s="205">
        <f t="shared" si="245"/>
        <v>204078</v>
      </c>
      <c r="S366" s="205">
        <v>4672</v>
      </c>
      <c r="T366" s="205">
        <f t="shared" ref="T366:T379" si="247">S366*P366</f>
        <v>401792</v>
      </c>
      <c r="U366" s="205">
        <f t="shared" si="242"/>
        <v>605870</v>
      </c>
    </row>
    <row r="367" spans="1:21" s="76" customFormat="1" ht="25.5" x14ac:dyDescent="0.25">
      <c r="A367" s="138"/>
      <c r="B367" s="133" t="s">
        <v>302</v>
      </c>
      <c r="C367" s="134" t="s">
        <v>909</v>
      </c>
      <c r="D367" s="134">
        <v>132</v>
      </c>
      <c r="E367" s="93">
        <v>1771</v>
      </c>
      <c r="F367" s="93">
        <f t="shared" si="243"/>
        <v>233772</v>
      </c>
      <c r="G367" s="93">
        <v>4632</v>
      </c>
      <c r="H367" s="93">
        <f t="shared" si="238"/>
        <v>611424</v>
      </c>
      <c r="I367" s="93">
        <f t="shared" si="235"/>
        <v>845196</v>
      </c>
      <c r="J367" s="189"/>
      <c r="K367" s="169">
        <v>1771</v>
      </c>
      <c r="L367" s="169">
        <f t="shared" si="244"/>
        <v>0</v>
      </c>
      <c r="M367" s="169">
        <v>4632</v>
      </c>
      <c r="N367" s="169">
        <f t="shared" si="246"/>
        <v>0</v>
      </c>
      <c r="O367" s="169">
        <f t="shared" si="240"/>
        <v>0</v>
      </c>
      <c r="P367" s="208">
        <f t="shared" si="218"/>
        <v>132</v>
      </c>
      <c r="Q367" s="205">
        <v>1771</v>
      </c>
      <c r="R367" s="205">
        <f t="shared" si="245"/>
        <v>233772</v>
      </c>
      <c r="S367" s="205">
        <v>4632</v>
      </c>
      <c r="T367" s="205">
        <f t="shared" si="247"/>
        <v>611424</v>
      </c>
      <c r="U367" s="205">
        <f t="shared" si="242"/>
        <v>845196</v>
      </c>
    </row>
    <row r="368" spans="1:21" s="76" customFormat="1" ht="15.75" x14ac:dyDescent="0.25">
      <c r="A368" s="138"/>
      <c r="B368" s="133" t="s">
        <v>303</v>
      </c>
      <c r="C368" s="134" t="s">
        <v>17</v>
      </c>
      <c r="D368" s="134">
        <v>141</v>
      </c>
      <c r="E368" s="93">
        <v>5895</v>
      </c>
      <c r="F368" s="93">
        <f t="shared" si="243"/>
        <v>831195</v>
      </c>
      <c r="G368" s="93">
        <v>1550.25</v>
      </c>
      <c r="H368" s="93">
        <f t="shared" si="238"/>
        <v>218585.25</v>
      </c>
      <c r="I368" s="93">
        <f t="shared" si="235"/>
        <v>1049780.25</v>
      </c>
      <c r="J368" s="189"/>
      <c r="K368" s="169">
        <v>5895</v>
      </c>
      <c r="L368" s="169">
        <f t="shared" si="244"/>
        <v>0</v>
      </c>
      <c r="M368" s="169">
        <v>1550.25</v>
      </c>
      <c r="N368" s="169">
        <f t="shared" si="246"/>
        <v>0</v>
      </c>
      <c r="O368" s="169">
        <f t="shared" si="240"/>
        <v>0</v>
      </c>
      <c r="P368" s="208">
        <f t="shared" si="218"/>
        <v>141</v>
      </c>
      <c r="Q368" s="205">
        <v>5895</v>
      </c>
      <c r="R368" s="205">
        <f t="shared" si="245"/>
        <v>831195</v>
      </c>
      <c r="S368" s="205">
        <v>1550.25</v>
      </c>
      <c r="T368" s="205">
        <f t="shared" si="247"/>
        <v>218585.25</v>
      </c>
      <c r="U368" s="205">
        <f t="shared" si="242"/>
        <v>1049780.25</v>
      </c>
    </row>
    <row r="369" spans="1:21" s="76" customFormat="1" ht="25.5" x14ac:dyDescent="0.25">
      <c r="A369" s="138"/>
      <c r="B369" s="133" t="s">
        <v>304</v>
      </c>
      <c r="C369" s="134" t="s">
        <v>871</v>
      </c>
      <c r="D369" s="134">
        <v>14</v>
      </c>
      <c r="E369" s="93">
        <v>9790</v>
      </c>
      <c r="F369" s="93">
        <f t="shared" si="243"/>
        <v>137060</v>
      </c>
      <c r="G369" s="93">
        <v>35760</v>
      </c>
      <c r="H369" s="93">
        <f t="shared" si="238"/>
        <v>500640</v>
      </c>
      <c r="I369" s="93">
        <f t="shared" si="235"/>
        <v>637700</v>
      </c>
      <c r="J369" s="189"/>
      <c r="K369" s="169">
        <v>9790</v>
      </c>
      <c r="L369" s="169">
        <f t="shared" si="244"/>
        <v>0</v>
      </c>
      <c r="M369" s="169">
        <v>35760</v>
      </c>
      <c r="N369" s="169">
        <f t="shared" si="246"/>
        <v>0</v>
      </c>
      <c r="O369" s="169">
        <f t="shared" si="240"/>
        <v>0</v>
      </c>
      <c r="P369" s="208">
        <f t="shared" si="218"/>
        <v>14</v>
      </c>
      <c r="Q369" s="205">
        <v>9790</v>
      </c>
      <c r="R369" s="205">
        <f t="shared" si="245"/>
        <v>137060</v>
      </c>
      <c r="S369" s="205">
        <v>35760</v>
      </c>
      <c r="T369" s="205">
        <f t="shared" si="247"/>
        <v>500640</v>
      </c>
      <c r="U369" s="205">
        <f t="shared" si="242"/>
        <v>637700</v>
      </c>
    </row>
    <row r="370" spans="1:21" s="76" customFormat="1" ht="25.5" x14ac:dyDescent="0.25">
      <c r="A370" s="138"/>
      <c r="B370" s="133" t="s">
        <v>305</v>
      </c>
      <c r="C370" s="134" t="s">
        <v>17</v>
      </c>
      <c r="D370" s="134">
        <v>94</v>
      </c>
      <c r="E370" s="93">
        <v>4165.8</v>
      </c>
      <c r="F370" s="93">
        <f t="shared" si="243"/>
        <v>391585.2</v>
      </c>
      <c r="G370" s="93">
        <v>201.5</v>
      </c>
      <c r="H370" s="93">
        <f t="shared" si="238"/>
        <v>18941</v>
      </c>
      <c r="I370" s="93">
        <f t="shared" si="235"/>
        <v>410526.2</v>
      </c>
      <c r="J370" s="189"/>
      <c r="K370" s="169">
        <v>4165.8</v>
      </c>
      <c r="L370" s="169">
        <f t="shared" si="244"/>
        <v>0</v>
      </c>
      <c r="M370" s="169">
        <v>201.5</v>
      </c>
      <c r="N370" s="169">
        <f t="shared" si="246"/>
        <v>0</v>
      </c>
      <c r="O370" s="169">
        <f t="shared" si="240"/>
        <v>0</v>
      </c>
      <c r="P370" s="208">
        <f t="shared" si="218"/>
        <v>94</v>
      </c>
      <c r="Q370" s="205">
        <v>4165.8</v>
      </c>
      <c r="R370" s="205">
        <f t="shared" si="245"/>
        <v>391585.2</v>
      </c>
      <c r="S370" s="205">
        <v>201.5</v>
      </c>
      <c r="T370" s="205">
        <f t="shared" si="247"/>
        <v>18941</v>
      </c>
      <c r="U370" s="205">
        <f t="shared" si="242"/>
        <v>410526.2</v>
      </c>
    </row>
    <row r="371" spans="1:21" s="76" customFormat="1" ht="15.75" x14ac:dyDescent="0.25">
      <c r="A371" s="138"/>
      <c r="B371" s="133" t="s">
        <v>306</v>
      </c>
      <c r="C371" s="134" t="s">
        <v>17</v>
      </c>
      <c r="D371" s="134">
        <v>47</v>
      </c>
      <c r="E371" s="93">
        <v>9866</v>
      </c>
      <c r="F371" s="93">
        <f t="shared" si="243"/>
        <v>463702</v>
      </c>
      <c r="G371" s="93">
        <v>28674</v>
      </c>
      <c r="H371" s="93">
        <f t="shared" si="238"/>
        <v>1347678</v>
      </c>
      <c r="I371" s="93">
        <f t="shared" si="235"/>
        <v>1811380</v>
      </c>
      <c r="J371" s="189"/>
      <c r="K371" s="169">
        <v>9866</v>
      </c>
      <c r="L371" s="169">
        <f t="shared" si="244"/>
        <v>0</v>
      </c>
      <c r="M371" s="169">
        <v>28674</v>
      </c>
      <c r="N371" s="169">
        <f t="shared" si="246"/>
        <v>0</v>
      </c>
      <c r="O371" s="169">
        <f t="shared" si="240"/>
        <v>0</v>
      </c>
      <c r="P371" s="208">
        <f t="shared" si="218"/>
        <v>47</v>
      </c>
      <c r="Q371" s="205">
        <v>9866</v>
      </c>
      <c r="R371" s="205">
        <f t="shared" si="245"/>
        <v>463702</v>
      </c>
      <c r="S371" s="205">
        <v>28674</v>
      </c>
      <c r="T371" s="205">
        <f t="shared" si="247"/>
        <v>1347678</v>
      </c>
      <c r="U371" s="205">
        <f t="shared" si="242"/>
        <v>1811380</v>
      </c>
    </row>
    <row r="372" spans="1:21" s="76" customFormat="1" ht="25.5" x14ac:dyDescent="0.25">
      <c r="A372" s="138"/>
      <c r="B372" s="133" t="s">
        <v>307</v>
      </c>
      <c r="C372" s="134" t="s">
        <v>17</v>
      </c>
      <c r="D372" s="134">
        <v>94</v>
      </c>
      <c r="E372" s="93">
        <v>393</v>
      </c>
      <c r="F372" s="93">
        <f t="shared" si="243"/>
        <v>36942</v>
      </c>
      <c r="G372" s="93">
        <v>390</v>
      </c>
      <c r="H372" s="93">
        <f t="shared" si="238"/>
        <v>36660</v>
      </c>
      <c r="I372" s="93">
        <f t="shared" si="235"/>
        <v>73602</v>
      </c>
      <c r="J372" s="189"/>
      <c r="K372" s="169">
        <v>393</v>
      </c>
      <c r="L372" s="169">
        <f t="shared" si="244"/>
        <v>0</v>
      </c>
      <c r="M372" s="169">
        <v>390</v>
      </c>
      <c r="N372" s="169">
        <f t="shared" si="246"/>
        <v>0</v>
      </c>
      <c r="O372" s="169">
        <f t="shared" si="240"/>
        <v>0</v>
      </c>
      <c r="P372" s="208">
        <f t="shared" si="218"/>
        <v>94</v>
      </c>
      <c r="Q372" s="205">
        <v>393</v>
      </c>
      <c r="R372" s="205">
        <f t="shared" si="245"/>
        <v>36942</v>
      </c>
      <c r="S372" s="205">
        <v>390</v>
      </c>
      <c r="T372" s="205">
        <f t="shared" si="247"/>
        <v>36660</v>
      </c>
      <c r="U372" s="205">
        <f t="shared" si="242"/>
        <v>73602</v>
      </c>
    </row>
    <row r="373" spans="1:21" s="76" customFormat="1" ht="25.5" x14ac:dyDescent="0.25">
      <c r="A373" s="138"/>
      <c r="B373" s="133" t="s">
        <v>308</v>
      </c>
      <c r="C373" s="134" t="s">
        <v>871</v>
      </c>
      <c r="D373" s="134">
        <v>40</v>
      </c>
      <c r="E373" s="93">
        <v>471.6</v>
      </c>
      <c r="F373" s="93">
        <f t="shared" si="243"/>
        <v>18864</v>
      </c>
      <c r="G373" s="93">
        <v>585</v>
      </c>
      <c r="H373" s="93">
        <f t="shared" si="238"/>
        <v>23400</v>
      </c>
      <c r="I373" s="93">
        <f t="shared" si="235"/>
        <v>42264</v>
      </c>
      <c r="J373" s="189"/>
      <c r="K373" s="169">
        <v>471.6</v>
      </c>
      <c r="L373" s="169">
        <f t="shared" si="244"/>
        <v>0</v>
      </c>
      <c r="M373" s="169">
        <v>585</v>
      </c>
      <c r="N373" s="169">
        <f t="shared" si="246"/>
        <v>0</v>
      </c>
      <c r="O373" s="169">
        <f t="shared" si="240"/>
        <v>0</v>
      </c>
      <c r="P373" s="208">
        <f t="shared" si="218"/>
        <v>40</v>
      </c>
      <c r="Q373" s="205">
        <v>471.6</v>
      </c>
      <c r="R373" s="205">
        <f t="shared" si="245"/>
        <v>18864</v>
      </c>
      <c r="S373" s="205">
        <v>585</v>
      </c>
      <c r="T373" s="205">
        <f t="shared" si="247"/>
        <v>23400</v>
      </c>
      <c r="U373" s="205">
        <f t="shared" si="242"/>
        <v>42264</v>
      </c>
    </row>
    <row r="374" spans="1:21" s="76" customFormat="1" ht="25.5" x14ac:dyDescent="0.25">
      <c r="A374" s="138"/>
      <c r="B374" s="133" t="s">
        <v>309</v>
      </c>
      <c r="C374" s="134" t="s">
        <v>871</v>
      </c>
      <c r="D374" s="134">
        <v>94</v>
      </c>
      <c r="E374" s="93">
        <v>455.88</v>
      </c>
      <c r="F374" s="93">
        <f t="shared" si="243"/>
        <v>42852.72</v>
      </c>
      <c r="G374" s="93">
        <v>468</v>
      </c>
      <c r="H374" s="93">
        <f t="shared" si="238"/>
        <v>43992</v>
      </c>
      <c r="I374" s="93">
        <f t="shared" si="235"/>
        <v>86844.72</v>
      </c>
      <c r="J374" s="189"/>
      <c r="K374" s="169">
        <v>455.88</v>
      </c>
      <c r="L374" s="169">
        <f t="shared" si="244"/>
        <v>0</v>
      </c>
      <c r="M374" s="169">
        <v>468</v>
      </c>
      <c r="N374" s="169">
        <f t="shared" si="246"/>
        <v>0</v>
      </c>
      <c r="O374" s="169">
        <f t="shared" si="240"/>
        <v>0</v>
      </c>
      <c r="P374" s="208">
        <f t="shared" si="218"/>
        <v>94</v>
      </c>
      <c r="Q374" s="205">
        <v>455.88</v>
      </c>
      <c r="R374" s="205">
        <f t="shared" si="245"/>
        <v>42852.72</v>
      </c>
      <c r="S374" s="205">
        <v>468</v>
      </c>
      <c r="T374" s="205">
        <f t="shared" si="247"/>
        <v>43992</v>
      </c>
      <c r="U374" s="205">
        <f t="shared" si="242"/>
        <v>86844.72</v>
      </c>
    </row>
    <row r="375" spans="1:21" s="76" customFormat="1" ht="25.5" x14ac:dyDescent="0.25">
      <c r="A375" s="138"/>
      <c r="B375" s="133" t="s">
        <v>310</v>
      </c>
      <c r="C375" s="134" t="s">
        <v>17</v>
      </c>
      <c r="D375" s="134">
        <v>7</v>
      </c>
      <c r="E375" s="93">
        <v>605.22</v>
      </c>
      <c r="F375" s="93">
        <f t="shared" si="243"/>
        <v>4236.54</v>
      </c>
      <c r="G375" s="93">
        <v>605.28</v>
      </c>
      <c r="H375" s="93">
        <f t="shared" si="238"/>
        <v>4236.96</v>
      </c>
      <c r="I375" s="93">
        <f t="shared" si="235"/>
        <v>8473.5</v>
      </c>
      <c r="J375" s="189"/>
      <c r="K375" s="169">
        <v>605.22</v>
      </c>
      <c r="L375" s="169">
        <f t="shared" si="244"/>
        <v>0</v>
      </c>
      <c r="M375" s="169">
        <v>605.28</v>
      </c>
      <c r="N375" s="169">
        <f t="shared" si="246"/>
        <v>0</v>
      </c>
      <c r="O375" s="169">
        <f t="shared" si="240"/>
        <v>0</v>
      </c>
      <c r="P375" s="208">
        <f t="shared" si="218"/>
        <v>7</v>
      </c>
      <c r="Q375" s="205">
        <v>605.22</v>
      </c>
      <c r="R375" s="205">
        <f t="shared" si="245"/>
        <v>4236.54</v>
      </c>
      <c r="S375" s="205">
        <v>605.28</v>
      </c>
      <c r="T375" s="205">
        <f t="shared" si="247"/>
        <v>4236.96</v>
      </c>
      <c r="U375" s="205">
        <f t="shared" si="242"/>
        <v>8473.5</v>
      </c>
    </row>
    <row r="376" spans="1:21" s="76" customFormat="1" ht="25.5" x14ac:dyDescent="0.25">
      <c r="A376" s="138"/>
      <c r="B376" s="133" t="s">
        <v>876</v>
      </c>
      <c r="C376" s="134" t="s">
        <v>17</v>
      </c>
      <c r="D376" s="134">
        <v>32</v>
      </c>
      <c r="E376" s="93">
        <v>581.64</v>
      </c>
      <c r="F376" s="93">
        <f t="shared" si="243"/>
        <v>18612.48</v>
      </c>
      <c r="G376" s="93">
        <v>1794</v>
      </c>
      <c r="H376" s="93">
        <f t="shared" si="238"/>
        <v>57408</v>
      </c>
      <c r="I376" s="93">
        <f t="shared" si="235"/>
        <v>76020.479999999996</v>
      </c>
      <c r="J376" s="189"/>
      <c r="K376" s="169">
        <v>581.64</v>
      </c>
      <c r="L376" s="169">
        <f t="shared" si="244"/>
        <v>0</v>
      </c>
      <c r="M376" s="169">
        <v>1794</v>
      </c>
      <c r="N376" s="169">
        <f t="shared" si="246"/>
        <v>0</v>
      </c>
      <c r="O376" s="169">
        <f t="shared" si="240"/>
        <v>0</v>
      </c>
      <c r="P376" s="208">
        <f t="shared" si="218"/>
        <v>32</v>
      </c>
      <c r="Q376" s="205">
        <v>581.64</v>
      </c>
      <c r="R376" s="205">
        <f t="shared" si="245"/>
        <v>18612.48</v>
      </c>
      <c r="S376" s="205">
        <v>1794</v>
      </c>
      <c r="T376" s="205">
        <f t="shared" si="247"/>
        <v>57408</v>
      </c>
      <c r="U376" s="205">
        <f t="shared" si="242"/>
        <v>76020.479999999996</v>
      </c>
    </row>
    <row r="377" spans="1:21" s="76" customFormat="1" ht="25.5" x14ac:dyDescent="0.25">
      <c r="A377" s="138"/>
      <c r="B377" s="133" t="s">
        <v>877</v>
      </c>
      <c r="C377" s="134" t="s">
        <v>17</v>
      </c>
      <c r="D377" s="134">
        <v>188</v>
      </c>
      <c r="E377" s="93">
        <v>594.21600000000001</v>
      </c>
      <c r="F377" s="93">
        <f t="shared" si="243"/>
        <v>111712.60800000001</v>
      </c>
      <c r="G377" s="93">
        <v>1263.6000000000001</v>
      </c>
      <c r="H377" s="93">
        <f t="shared" si="238"/>
        <v>237556.80000000002</v>
      </c>
      <c r="I377" s="93">
        <f t="shared" si="235"/>
        <v>349269.40800000005</v>
      </c>
      <c r="J377" s="189"/>
      <c r="K377" s="169">
        <v>594.21600000000001</v>
      </c>
      <c r="L377" s="169">
        <f t="shared" si="244"/>
        <v>0</v>
      </c>
      <c r="M377" s="169">
        <v>1263.6000000000001</v>
      </c>
      <c r="N377" s="169">
        <f t="shared" si="246"/>
        <v>0</v>
      </c>
      <c r="O377" s="169">
        <f t="shared" si="240"/>
        <v>0</v>
      </c>
      <c r="P377" s="208">
        <f t="shared" si="218"/>
        <v>188</v>
      </c>
      <c r="Q377" s="205">
        <v>594.21600000000001</v>
      </c>
      <c r="R377" s="205">
        <f t="shared" si="245"/>
        <v>111712.60800000001</v>
      </c>
      <c r="S377" s="205">
        <v>1263.6000000000001</v>
      </c>
      <c r="T377" s="205">
        <f t="shared" si="247"/>
        <v>237556.80000000002</v>
      </c>
      <c r="U377" s="205">
        <f t="shared" si="242"/>
        <v>349269.40800000005</v>
      </c>
    </row>
    <row r="378" spans="1:21" s="76" customFormat="1" ht="25.5" x14ac:dyDescent="0.25">
      <c r="A378" s="138"/>
      <c r="B378" s="133" t="s">
        <v>878</v>
      </c>
      <c r="C378" s="134" t="s">
        <v>17</v>
      </c>
      <c r="D378" s="134">
        <v>4</v>
      </c>
      <c r="E378" s="93">
        <v>880.32</v>
      </c>
      <c r="F378" s="93">
        <f t="shared" si="243"/>
        <v>3521.28</v>
      </c>
      <c r="G378" s="93">
        <v>1872</v>
      </c>
      <c r="H378" s="93">
        <f t="shared" si="238"/>
        <v>7488</v>
      </c>
      <c r="I378" s="93">
        <f t="shared" si="235"/>
        <v>11009.28</v>
      </c>
      <c r="J378" s="189"/>
      <c r="K378" s="169">
        <v>880.32</v>
      </c>
      <c r="L378" s="169">
        <f t="shared" si="244"/>
        <v>0</v>
      </c>
      <c r="M378" s="169">
        <v>1872</v>
      </c>
      <c r="N378" s="169">
        <f t="shared" si="246"/>
        <v>0</v>
      </c>
      <c r="O378" s="169">
        <f t="shared" si="240"/>
        <v>0</v>
      </c>
      <c r="P378" s="208">
        <f t="shared" si="218"/>
        <v>4</v>
      </c>
      <c r="Q378" s="205">
        <v>880.32</v>
      </c>
      <c r="R378" s="205">
        <f t="shared" si="245"/>
        <v>3521.28</v>
      </c>
      <c r="S378" s="205">
        <v>1872</v>
      </c>
      <c r="T378" s="205">
        <f t="shared" si="247"/>
        <v>7488</v>
      </c>
      <c r="U378" s="205">
        <f t="shared" si="242"/>
        <v>11009.28</v>
      </c>
    </row>
    <row r="379" spans="1:21" s="76" customFormat="1" ht="25.5" x14ac:dyDescent="0.25">
      <c r="A379" s="138"/>
      <c r="B379" s="133" t="s">
        <v>311</v>
      </c>
      <c r="C379" s="134" t="s">
        <v>17</v>
      </c>
      <c r="D379" s="134">
        <v>2</v>
      </c>
      <c r="E379" s="93">
        <v>3144</v>
      </c>
      <c r="F379" s="93">
        <f t="shared" si="243"/>
        <v>6288</v>
      </c>
      <c r="G379" s="93">
        <v>20832.5</v>
      </c>
      <c r="H379" s="93">
        <f t="shared" si="238"/>
        <v>41665</v>
      </c>
      <c r="I379" s="93">
        <f t="shared" si="235"/>
        <v>47953</v>
      </c>
      <c r="J379" s="189"/>
      <c r="K379" s="169">
        <v>3144</v>
      </c>
      <c r="L379" s="169">
        <f t="shared" si="244"/>
        <v>0</v>
      </c>
      <c r="M379" s="169">
        <v>20832.5</v>
      </c>
      <c r="N379" s="169">
        <f t="shared" si="246"/>
        <v>0</v>
      </c>
      <c r="O379" s="169">
        <f t="shared" si="240"/>
        <v>0</v>
      </c>
      <c r="P379" s="208">
        <f t="shared" si="218"/>
        <v>2</v>
      </c>
      <c r="Q379" s="205">
        <v>3144</v>
      </c>
      <c r="R379" s="205">
        <f t="shared" si="245"/>
        <v>6288</v>
      </c>
      <c r="S379" s="205">
        <v>20832.5</v>
      </c>
      <c r="T379" s="205">
        <f t="shared" si="247"/>
        <v>41665</v>
      </c>
      <c r="U379" s="205">
        <f t="shared" si="242"/>
        <v>47953</v>
      </c>
    </row>
    <row r="380" spans="1:21" s="76" customFormat="1" ht="38.25" x14ac:dyDescent="0.25">
      <c r="A380" s="138"/>
      <c r="B380" s="133" t="s">
        <v>312</v>
      </c>
      <c r="C380" s="134" t="s">
        <v>377</v>
      </c>
      <c r="D380" s="134">
        <v>0.33</v>
      </c>
      <c r="E380" s="93">
        <v>308112</v>
      </c>
      <c r="F380" s="93">
        <f t="shared" si="243"/>
        <v>101676.96</v>
      </c>
      <c r="G380" s="93"/>
      <c r="H380" s="93"/>
      <c r="I380" s="93">
        <f t="shared" si="235"/>
        <v>101676.96</v>
      </c>
      <c r="J380" s="189"/>
      <c r="K380" s="169">
        <v>308112</v>
      </c>
      <c r="L380" s="169">
        <f t="shared" si="244"/>
        <v>0</v>
      </c>
      <c r="M380" s="169"/>
      <c r="N380" s="169"/>
      <c r="O380" s="169">
        <f t="shared" si="240"/>
        <v>0</v>
      </c>
      <c r="P380" s="208">
        <f t="shared" si="218"/>
        <v>0.33</v>
      </c>
      <c r="Q380" s="205">
        <v>308112</v>
      </c>
      <c r="R380" s="205">
        <f t="shared" si="245"/>
        <v>101676.96</v>
      </c>
      <c r="S380" s="205"/>
      <c r="T380" s="205"/>
      <c r="U380" s="205">
        <f t="shared" si="242"/>
        <v>101676.96</v>
      </c>
    </row>
    <row r="381" spans="1:21" s="76" customFormat="1" ht="15.75" x14ac:dyDescent="0.25">
      <c r="A381" s="138"/>
      <c r="B381" s="133" t="s">
        <v>313</v>
      </c>
      <c r="C381" s="134" t="s">
        <v>909</v>
      </c>
      <c r="D381" s="134">
        <v>0.6</v>
      </c>
      <c r="E381" s="93">
        <v>7860</v>
      </c>
      <c r="F381" s="93">
        <f t="shared" si="243"/>
        <v>4716</v>
      </c>
      <c r="G381" s="93"/>
      <c r="H381" s="93"/>
      <c r="I381" s="93">
        <f t="shared" si="235"/>
        <v>4716</v>
      </c>
      <c r="J381" s="189"/>
      <c r="K381" s="169">
        <v>7860</v>
      </c>
      <c r="L381" s="169">
        <f t="shared" si="244"/>
        <v>0</v>
      </c>
      <c r="M381" s="169"/>
      <c r="N381" s="169"/>
      <c r="O381" s="169">
        <f t="shared" si="240"/>
        <v>0</v>
      </c>
      <c r="P381" s="208">
        <f t="shared" si="218"/>
        <v>0.6</v>
      </c>
      <c r="Q381" s="205">
        <v>7860</v>
      </c>
      <c r="R381" s="205">
        <f t="shared" si="245"/>
        <v>4716</v>
      </c>
      <c r="S381" s="205"/>
      <c r="T381" s="205"/>
      <c r="U381" s="205">
        <f t="shared" si="242"/>
        <v>4716</v>
      </c>
    </row>
    <row r="382" spans="1:21" s="76" customFormat="1" ht="15.75" x14ac:dyDescent="0.25">
      <c r="A382" s="138"/>
      <c r="B382" s="133" t="s">
        <v>314</v>
      </c>
      <c r="C382" s="134" t="s">
        <v>17</v>
      </c>
      <c r="D382" s="134">
        <v>2</v>
      </c>
      <c r="E382" s="93">
        <v>19650</v>
      </c>
      <c r="F382" s="93">
        <f t="shared" si="243"/>
        <v>39300</v>
      </c>
      <c r="G382" s="93">
        <v>21242</v>
      </c>
      <c r="H382" s="93">
        <f t="shared" si="238"/>
        <v>42484</v>
      </c>
      <c r="I382" s="93">
        <f t="shared" si="235"/>
        <v>81784</v>
      </c>
      <c r="J382" s="189"/>
      <c r="K382" s="169">
        <v>19650</v>
      </c>
      <c r="L382" s="169">
        <f t="shared" si="244"/>
        <v>0</v>
      </c>
      <c r="M382" s="169">
        <v>21242</v>
      </c>
      <c r="N382" s="169">
        <f t="shared" ref="N382:N383" si="248">M382*J382</f>
        <v>0</v>
      </c>
      <c r="O382" s="169">
        <f t="shared" si="240"/>
        <v>0</v>
      </c>
      <c r="P382" s="208">
        <f t="shared" si="218"/>
        <v>2</v>
      </c>
      <c r="Q382" s="205">
        <v>19650</v>
      </c>
      <c r="R382" s="205">
        <f t="shared" si="245"/>
        <v>39300</v>
      </c>
      <c r="S382" s="205">
        <v>21242</v>
      </c>
      <c r="T382" s="205">
        <f t="shared" ref="T382:T383" si="249">S382*P382</f>
        <v>42484</v>
      </c>
      <c r="U382" s="205">
        <f t="shared" si="242"/>
        <v>81784</v>
      </c>
    </row>
    <row r="383" spans="1:21" s="76" customFormat="1" ht="25.5" x14ac:dyDescent="0.25">
      <c r="A383" s="138"/>
      <c r="B383" s="133" t="s">
        <v>315</v>
      </c>
      <c r="C383" s="134" t="s">
        <v>871</v>
      </c>
      <c r="D383" s="134">
        <v>2</v>
      </c>
      <c r="E383" s="93">
        <v>56592</v>
      </c>
      <c r="F383" s="93">
        <f t="shared" si="243"/>
        <v>113184</v>
      </c>
      <c r="G383" s="93">
        <v>50414</v>
      </c>
      <c r="H383" s="93">
        <f t="shared" si="238"/>
        <v>100828</v>
      </c>
      <c r="I383" s="93">
        <f t="shared" si="235"/>
        <v>214012</v>
      </c>
      <c r="J383" s="189"/>
      <c r="K383" s="169">
        <v>56592</v>
      </c>
      <c r="L383" s="169">
        <f t="shared" si="244"/>
        <v>0</v>
      </c>
      <c r="M383" s="169">
        <v>50414</v>
      </c>
      <c r="N383" s="169">
        <f t="shared" si="248"/>
        <v>0</v>
      </c>
      <c r="O383" s="169">
        <f t="shared" si="240"/>
        <v>0</v>
      </c>
      <c r="P383" s="208">
        <f t="shared" si="218"/>
        <v>2</v>
      </c>
      <c r="Q383" s="205">
        <v>56592</v>
      </c>
      <c r="R383" s="205">
        <f t="shared" si="245"/>
        <v>113184</v>
      </c>
      <c r="S383" s="205">
        <v>50414</v>
      </c>
      <c r="T383" s="205">
        <f t="shared" si="249"/>
        <v>100828</v>
      </c>
      <c r="U383" s="205">
        <f t="shared" si="242"/>
        <v>214012</v>
      </c>
    </row>
    <row r="384" spans="1:21" s="76" customFormat="1" ht="15.75" x14ac:dyDescent="0.25">
      <c r="A384" s="138"/>
      <c r="B384" s="133" t="s">
        <v>316</v>
      </c>
      <c r="C384" s="134" t="s">
        <v>124</v>
      </c>
      <c r="D384" s="134">
        <v>1</v>
      </c>
      <c r="E384" s="93">
        <v>149340</v>
      </c>
      <c r="F384" s="93">
        <f t="shared" si="243"/>
        <v>149340</v>
      </c>
      <c r="G384" s="93"/>
      <c r="H384" s="93"/>
      <c r="I384" s="93">
        <f t="shared" si="235"/>
        <v>149340</v>
      </c>
      <c r="J384" s="189"/>
      <c r="K384" s="169">
        <v>149340</v>
      </c>
      <c r="L384" s="169">
        <f t="shared" si="244"/>
        <v>0</v>
      </c>
      <c r="M384" s="169"/>
      <c r="N384" s="169"/>
      <c r="O384" s="169">
        <f t="shared" si="240"/>
        <v>0</v>
      </c>
      <c r="P384" s="208">
        <f t="shared" si="218"/>
        <v>1</v>
      </c>
      <c r="Q384" s="205">
        <v>149340</v>
      </c>
      <c r="R384" s="205">
        <f t="shared" si="245"/>
        <v>149340</v>
      </c>
      <c r="S384" s="205"/>
      <c r="T384" s="205"/>
      <c r="U384" s="205">
        <f t="shared" si="242"/>
        <v>149340</v>
      </c>
    </row>
    <row r="385" spans="1:21" s="76" customFormat="1" ht="25.5" x14ac:dyDescent="0.25">
      <c r="A385" s="138"/>
      <c r="B385" s="133" t="s">
        <v>317</v>
      </c>
      <c r="C385" s="115" t="s">
        <v>875</v>
      </c>
      <c r="D385" s="134">
        <v>6.5</v>
      </c>
      <c r="E385" s="93">
        <v>2358</v>
      </c>
      <c r="F385" s="93">
        <f t="shared" si="243"/>
        <v>15327</v>
      </c>
      <c r="G385" s="93"/>
      <c r="H385" s="93"/>
      <c r="I385" s="93">
        <f t="shared" si="235"/>
        <v>15327</v>
      </c>
      <c r="J385" s="189"/>
      <c r="K385" s="169">
        <v>2358</v>
      </c>
      <c r="L385" s="169">
        <f t="shared" si="244"/>
        <v>0</v>
      </c>
      <c r="M385" s="169"/>
      <c r="N385" s="169"/>
      <c r="O385" s="169">
        <f t="shared" si="240"/>
        <v>0</v>
      </c>
      <c r="P385" s="208">
        <f t="shared" si="218"/>
        <v>6.5</v>
      </c>
      <c r="Q385" s="205">
        <v>2358</v>
      </c>
      <c r="R385" s="205">
        <f t="shared" si="245"/>
        <v>15327</v>
      </c>
      <c r="S385" s="205"/>
      <c r="T385" s="205"/>
      <c r="U385" s="205">
        <f t="shared" si="242"/>
        <v>15327</v>
      </c>
    </row>
    <row r="386" spans="1:21" s="76" customFormat="1" ht="15.75" x14ac:dyDescent="0.25">
      <c r="A386" s="138"/>
      <c r="B386" s="133" t="s">
        <v>318</v>
      </c>
      <c r="C386" s="134" t="s">
        <v>377</v>
      </c>
      <c r="D386" s="134">
        <v>0.06</v>
      </c>
      <c r="E386" s="93">
        <v>39300</v>
      </c>
      <c r="F386" s="93">
        <f t="shared" si="243"/>
        <v>2358</v>
      </c>
      <c r="G386" s="93"/>
      <c r="H386" s="93"/>
      <c r="I386" s="93">
        <f t="shared" si="235"/>
        <v>2358</v>
      </c>
      <c r="J386" s="189"/>
      <c r="K386" s="169">
        <v>39300</v>
      </c>
      <c r="L386" s="169">
        <f t="shared" si="244"/>
        <v>0</v>
      </c>
      <c r="M386" s="169"/>
      <c r="N386" s="169"/>
      <c r="O386" s="169">
        <f t="shared" si="240"/>
        <v>0</v>
      </c>
      <c r="P386" s="208">
        <f t="shared" si="218"/>
        <v>0.06</v>
      </c>
      <c r="Q386" s="205">
        <v>39300</v>
      </c>
      <c r="R386" s="205">
        <f t="shared" si="245"/>
        <v>2358</v>
      </c>
      <c r="S386" s="205"/>
      <c r="T386" s="205"/>
      <c r="U386" s="205">
        <f t="shared" si="242"/>
        <v>2358</v>
      </c>
    </row>
    <row r="387" spans="1:21" s="76" customFormat="1" ht="15.75" x14ac:dyDescent="0.25">
      <c r="A387" s="138"/>
      <c r="B387" s="133" t="s">
        <v>319</v>
      </c>
      <c r="C387" s="134" t="s">
        <v>909</v>
      </c>
      <c r="D387" s="134">
        <v>12</v>
      </c>
      <c r="E387" s="93">
        <v>786</v>
      </c>
      <c r="F387" s="93">
        <f t="shared" si="243"/>
        <v>9432</v>
      </c>
      <c r="G387" s="93"/>
      <c r="H387" s="93"/>
      <c r="I387" s="93">
        <f t="shared" si="235"/>
        <v>9432</v>
      </c>
      <c r="J387" s="189"/>
      <c r="K387" s="169">
        <v>786</v>
      </c>
      <c r="L387" s="169">
        <f t="shared" si="244"/>
        <v>0</v>
      </c>
      <c r="M387" s="169"/>
      <c r="N387" s="169"/>
      <c r="O387" s="169">
        <f t="shared" si="240"/>
        <v>0</v>
      </c>
      <c r="P387" s="208">
        <f t="shared" si="218"/>
        <v>12</v>
      </c>
      <c r="Q387" s="205">
        <v>786</v>
      </c>
      <c r="R387" s="205">
        <f t="shared" si="245"/>
        <v>9432</v>
      </c>
      <c r="S387" s="205"/>
      <c r="T387" s="205"/>
      <c r="U387" s="205">
        <f t="shared" si="242"/>
        <v>9432</v>
      </c>
    </row>
    <row r="388" spans="1:21" s="76" customFormat="1" ht="15.75" x14ac:dyDescent="0.25">
      <c r="A388" s="138"/>
      <c r="B388" s="133" t="s">
        <v>320</v>
      </c>
      <c r="C388" s="134" t="s">
        <v>909</v>
      </c>
      <c r="D388" s="134">
        <v>6</v>
      </c>
      <c r="E388" s="93">
        <v>628.80000000000007</v>
      </c>
      <c r="F388" s="93">
        <f t="shared" si="243"/>
        <v>3772.8</v>
      </c>
      <c r="G388" s="93"/>
      <c r="H388" s="93"/>
      <c r="I388" s="93">
        <f t="shared" si="235"/>
        <v>3772.8</v>
      </c>
      <c r="J388" s="189"/>
      <c r="K388" s="169">
        <v>628.80000000000007</v>
      </c>
      <c r="L388" s="169">
        <f t="shared" si="244"/>
        <v>0</v>
      </c>
      <c r="M388" s="169"/>
      <c r="N388" s="169"/>
      <c r="O388" s="169">
        <f t="shared" si="240"/>
        <v>0</v>
      </c>
      <c r="P388" s="208">
        <f t="shared" si="218"/>
        <v>6</v>
      </c>
      <c r="Q388" s="205">
        <v>628.80000000000007</v>
      </c>
      <c r="R388" s="205">
        <f t="shared" si="245"/>
        <v>3772.8</v>
      </c>
      <c r="S388" s="205"/>
      <c r="T388" s="205"/>
      <c r="U388" s="205">
        <f t="shared" si="242"/>
        <v>3772.8</v>
      </c>
    </row>
    <row r="389" spans="1:21" s="76" customFormat="1" ht="15.75" x14ac:dyDescent="0.25">
      <c r="A389" s="138"/>
      <c r="B389" s="133" t="s">
        <v>321</v>
      </c>
      <c r="C389" s="134" t="s">
        <v>377</v>
      </c>
      <c r="D389" s="134">
        <v>0.05</v>
      </c>
      <c r="E389" s="93">
        <v>39300</v>
      </c>
      <c r="F389" s="93">
        <f t="shared" si="243"/>
        <v>1965</v>
      </c>
      <c r="G389" s="93"/>
      <c r="H389" s="93"/>
      <c r="I389" s="93">
        <f t="shared" si="235"/>
        <v>1965</v>
      </c>
      <c r="J389" s="189"/>
      <c r="K389" s="169">
        <v>39300</v>
      </c>
      <c r="L389" s="169">
        <f t="shared" si="244"/>
        <v>0</v>
      </c>
      <c r="M389" s="169"/>
      <c r="N389" s="169"/>
      <c r="O389" s="169">
        <f t="shared" si="240"/>
        <v>0</v>
      </c>
      <c r="P389" s="208">
        <f t="shared" si="218"/>
        <v>0.05</v>
      </c>
      <c r="Q389" s="205">
        <v>39300</v>
      </c>
      <c r="R389" s="205">
        <f t="shared" si="245"/>
        <v>1965</v>
      </c>
      <c r="S389" s="205"/>
      <c r="T389" s="205"/>
      <c r="U389" s="205">
        <f t="shared" si="242"/>
        <v>1965</v>
      </c>
    </row>
    <row r="390" spans="1:21" s="76" customFormat="1" ht="25.5" x14ac:dyDescent="0.25">
      <c r="A390" s="138"/>
      <c r="B390" s="133" t="s">
        <v>322</v>
      </c>
      <c r="C390" s="134" t="s">
        <v>377</v>
      </c>
      <c r="D390" s="134">
        <v>0.18</v>
      </c>
      <c r="E390" s="93">
        <v>7860</v>
      </c>
      <c r="F390" s="93">
        <f t="shared" si="243"/>
        <v>1414.8</v>
      </c>
      <c r="G390" s="93"/>
      <c r="H390" s="93"/>
      <c r="I390" s="93">
        <f t="shared" si="235"/>
        <v>1414.8</v>
      </c>
      <c r="J390" s="189"/>
      <c r="K390" s="169">
        <v>7860</v>
      </c>
      <c r="L390" s="169">
        <f t="shared" si="244"/>
        <v>0</v>
      </c>
      <c r="M390" s="169"/>
      <c r="N390" s="169"/>
      <c r="O390" s="169">
        <f t="shared" si="240"/>
        <v>0</v>
      </c>
      <c r="P390" s="208">
        <f t="shared" si="218"/>
        <v>0.18</v>
      </c>
      <c r="Q390" s="205">
        <v>7860</v>
      </c>
      <c r="R390" s="205">
        <f t="shared" si="245"/>
        <v>1414.8</v>
      </c>
      <c r="S390" s="205"/>
      <c r="T390" s="205"/>
      <c r="U390" s="205">
        <f t="shared" si="242"/>
        <v>1414.8</v>
      </c>
    </row>
    <row r="391" spans="1:21" s="76" customFormat="1" ht="15.75" x14ac:dyDescent="0.25">
      <c r="A391" s="138"/>
      <c r="B391" s="133" t="s">
        <v>203</v>
      </c>
      <c r="C391" s="134" t="s">
        <v>124</v>
      </c>
      <c r="D391" s="134">
        <v>1</v>
      </c>
      <c r="E391" s="93">
        <v>301300</v>
      </c>
      <c r="F391" s="93">
        <f t="shared" si="243"/>
        <v>301300</v>
      </c>
      <c r="G391" s="93"/>
      <c r="H391" s="93"/>
      <c r="I391" s="93">
        <f t="shared" si="235"/>
        <v>301300</v>
      </c>
      <c r="J391" s="189"/>
      <c r="K391" s="169">
        <v>301300</v>
      </c>
      <c r="L391" s="169">
        <f t="shared" si="244"/>
        <v>0</v>
      </c>
      <c r="M391" s="169"/>
      <c r="N391" s="169"/>
      <c r="O391" s="169">
        <f t="shared" si="240"/>
        <v>0</v>
      </c>
      <c r="P391" s="208">
        <f t="shared" si="218"/>
        <v>1</v>
      </c>
      <c r="Q391" s="205">
        <v>301300</v>
      </c>
      <c r="R391" s="205">
        <f t="shared" si="245"/>
        <v>301300</v>
      </c>
      <c r="S391" s="205"/>
      <c r="T391" s="205"/>
      <c r="U391" s="205">
        <f t="shared" si="242"/>
        <v>301300</v>
      </c>
    </row>
    <row r="392" spans="1:21" s="76" customFormat="1" ht="17.45" customHeight="1" x14ac:dyDescent="0.25">
      <c r="A392" s="90" t="s">
        <v>323</v>
      </c>
      <c r="B392" s="113" t="s">
        <v>324</v>
      </c>
      <c r="C392" s="92"/>
      <c r="D392" s="92"/>
      <c r="E392" s="93"/>
      <c r="F392" s="93">
        <f>SUM(F393:F404)</f>
        <v>5003468.5259999996</v>
      </c>
      <c r="G392" s="93"/>
      <c r="H392" s="93">
        <f>SUM(H393:H404)</f>
        <v>6342125.3968000012</v>
      </c>
      <c r="I392" s="93">
        <f>SUM(I393:I404)</f>
        <v>11345593.922800003</v>
      </c>
      <c r="J392" s="168"/>
      <c r="K392" s="169"/>
      <c r="L392" s="169">
        <f>SUM(L393:L404)</f>
        <v>0</v>
      </c>
      <c r="M392" s="169"/>
      <c r="N392" s="169">
        <f>SUM(N393:N404)</f>
        <v>0</v>
      </c>
      <c r="O392" s="169">
        <f>SUM(O393:O404)</f>
        <v>0</v>
      </c>
      <c r="P392" s="208">
        <f t="shared" ref="P392:P452" si="250">D392-J392</f>
        <v>0</v>
      </c>
      <c r="Q392" s="205"/>
      <c r="R392" s="205">
        <f>SUM(R393:R404)</f>
        <v>5003468.5259999996</v>
      </c>
      <c r="S392" s="205"/>
      <c r="T392" s="205">
        <f>SUM(T393:T404)</f>
        <v>6342125.3968000012</v>
      </c>
      <c r="U392" s="205">
        <f>SUM(U393:U404)</f>
        <v>11345593.922800003</v>
      </c>
    </row>
    <row r="393" spans="1:21" s="76" customFormat="1" ht="17.45" customHeight="1" x14ac:dyDescent="0.25">
      <c r="A393" s="110"/>
      <c r="B393" s="95" t="s">
        <v>143</v>
      </c>
      <c r="C393" s="110" t="s">
        <v>909</v>
      </c>
      <c r="D393" s="111">
        <v>40</v>
      </c>
      <c r="E393" s="112">
        <v>1310</v>
      </c>
      <c r="F393" s="112">
        <f t="shared" ref="F393:F404" si="251">E393*D393</f>
        <v>52400</v>
      </c>
      <c r="G393" s="112">
        <v>619.45000000000005</v>
      </c>
      <c r="H393" s="112">
        <f t="shared" ref="H393:H403" si="252">G393*D393</f>
        <v>24778</v>
      </c>
      <c r="I393" s="109">
        <f t="shared" ref="I393:I404" si="253">H393+F393</f>
        <v>77178</v>
      </c>
      <c r="J393" s="178"/>
      <c r="K393" s="179">
        <v>1310</v>
      </c>
      <c r="L393" s="179">
        <f t="shared" ref="L393" si="254">K393*J393</f>
        <v>0</v>
      </c>
      <c r="M393" s="179">
        <v>619.45000000000005</v>
      </c>
      <c r="N393" s="179">
        <f t="shared" ref="N393" si="255">M393*J393</f>
        <v>0</v>
      </c>
      <c r="O393" s="177">
        <f t="shared" ref="O393" si="256">N393+L393</f>
        <v>0</v>
      </c>
      <c r="P393" s="208">
        <f t="shared" si="250"/>
        <v>40</v>
      </c>
      <c r="Q393" s="213">
        <v>1310</v>
      </c>
      <c r="R393" s="213">
        <f t="shared" ref="R393" si="257">Q393*P393</f>
        <v>52400</v>
      </c>
      <c r="S393" s="213">
        <v>619.45000000000005</v>
      </c>
      <c r="T393" s="213">
        <f t="shared" ref="T393" si="258">S393*P393</f>
        <v>24778</v>
      </c>
      <c r="U393" s="212">
        <f t="shared" ref="U393" si="259">T393+R393</f>
        <v>77178</v>
      </c>
    </row>
    <row r="394" spans="1:21" s="76" customFormat="1" ht="17.45" customHeight="1" x14ac:dyDescent="0.25">
      <c r="A394" s="110"/>
      <c r="B394" s="95" t="s">
        <v>123</v>
      </c>
      <c r="C394" s="110" t="s">
        <v>124</v>
      </c>
      <c r="D394" s="111">
        <v>1</v>
      </c>
      <c r="E394" s="112">
        <v>125495.90400000001</v>
      </c>
      <c r="F394" s="112">
        <f t="shared" si="251"/>
        <v>125495.90400000001</v>
      </c>
      <c r="G394" s="112">
        <v>181087.88880000004</v>
      </c>
      <c r="H394" s="112">
        <f t="shared" si="252"/>
        <v>181087.88880000004</v>
      </c>
      <c r="I394" s="109">
        <f t="shared" si="253"/>
        <v>306583.79280000005</v>
      </c>
      <c r="J394" s="178"/>
      <c r="K394" s="179">
        <v>125495.90400000001</v>
      </c>
      <c r="L394" s="179">
        <f t="shared" ref="L394:L404" si="260">K394*J394</f>
        <v>0</v>
      </c>
      <c r="M394" s="179">
        <v>181087.88880000004</v>
      </c>
      <c r="N394" s="179">
        <f t="shared" ref="N394:N403" si="261">M394*J394</f>
        <v>0</v>
      </c>
      <c r="O394" s="177">
        <f t="shared" ref="O394:O404" si="262">N394+L394</f>
        <v>0</v>
      </c>
      <c r="P394" s="208">
        <f t="shared" si="250"/>
        <v>1</v>
      </c>
      <c r="Q394" s="213">
        <v>125495.90400000001</v>
      </c>
      <c r="R394" s="213">
        <f t="shared" ref="R394:R404" si="263">Q394*P394</f>
        <v>125495.90400000001</v>
      </c>
      <c r="S394" s="213">
        <v>181087.88880000004</v>
      </c>
      <c r="T394" s="213">
        <f t="shared" ref="T394:T403" si="264">S394*P394</f>
        <v>181087.88880000004</v>
      </c>
      <c r="U394" s="212">
        <f t="shared" ref="U394:U404" si="265">T394+R394</f>
        <v>306583.79280000005</v>
      </c>
    </row>
    <row r="395" spans="1:21" s="76" customFormat="1" ht="17.45" customHeight="1" x14ac:dyDescent="0.25">
      <c r="A395" s="110"/>
      <c r="B395" s="95" t="s">
        <v>145</v>
      </c>
      <c r="C395" s="110" t="s">
        <v>124</v>
      </c>
      <c r="D395" s="111">
        <v>1</v>
      </c>
      <c r="E395" s="112">
        <v>52630.560000000005</v>
      </c>
      <c r="F395" s="112">
        <f t="shared" si="251"/>
        <v>52630.560000000005</v>
      </c>
      <c r="G395" s="112">
        <v>128976.12</v>
      </c>
      <c r="H395" s="112">
        <f t="shared" si="252"/>
        <v>128976.12</v>
      </c>
      <c r="I395" s="109">
        <f t="shared" si="253"/>
        <v>181606.68</v>
      </c>
      <c r="J395" s="178"/>
      <c r="K395" s="179">
        <v>52630.560000000005</v>
      </c>
      <c r="L395" s="179">
        <f t="shared" si="260"/>
        <v>0</v>
      </c>
      <c r="M395" s="179">
        <v>128976.12</v>
      </c>
      <c r="N395" s="179">
        <f t="shared" si="261"/>
        <v>0</v>
      </c>
      <c r="O395" s="177">
        <f t="shared" si="262"/>
        <v>0</v>
      </c>
      <c r="P395" s="208">
        <f t="shared" si="250"/>
        <v>1</v>
      </c>
      <c r="Q395" s="213">
        <v>52630.560000000005</v>
      </c>
      <c r="R395" s="213">
        <f t="shared" si="263"/>
        <v>52630.560000000005</v>
      </c>
      <c r="S395" s="213">
        <v>128976.12</v>
      </c>
      <c r="T395" s="213">
        <f t="shared" si="264"/>
        <v>128976.12</v>
      </c>
      <c r="U395" s="212">
        <f t="shared" si="265"/>
        <v>181606.68</v>
      </c>
    </row>
    <row r="396" spans="1:21" s="76" customFormat="1" ht="17.45" customHeight="1" x14ac:dyDescent="0.25">
      <c r="A396" s="110"/>
      <c r="B396" s="95" t="s">
        <v>146</v>
      </c>
      <c r="C396" s="110" t="s">
        <v>124</v>
      </c>
      <c r="D396" s="111">
        <v>2</v>
      </c>
      <c r="E396" s="112">
        <v>63240.381000000008</v>
      </c>
      <c r="F396" s="112">
        <f t="shared" si="251"/>
        <v>126480.76200000002</v>
      </c>
      <c r="G396" s="112">
        <v>93837.744000000006</v>
      </c>
      <c r="H396" s="112">
        <f t="shared" si="252"/>
        <v>187675.48800000001</v>
      </c>
      <c r="I396" s="109">
        <f t="shared" si="253"/>
        <v>314156.25</v>
      </c>
      <c r="J396" s="178"/>
      <c r="K396" s="179">
        <v>63240.381000000008</v>
      </c>
      <c r="L396" s="179">
        <f t="shared" si="260"/>
        <v>0</v>
      </c>
      <c r="M396" s="179">
        <v>93837.744000000006</v>
      </c>
      <c r="N396" s="179">
        <f t="shared" si="261"/>
        <v>0</v>
      </c>
      <c r="O396" s="177">
        <f t="shared" si="262"/>
        <v>0</v>
      </c>
      <c r="P396" s="208">
        <f t="shared" si="250"/>
        <v>2</v>
      </c>
      <c r="Q396" s="213">
        <v>63240.381000000008</v>
      </c>
      <c r="R396" s="213">
        <f t="shared" si="263"/>
        <v>126480.76200000002</v>
      </c>
      <c r="S396" s="213">
        <v>93837.744000000006</v>
      </c>
      <c r="T396" s="213">
        <f t="shared" si="264"/>
        <v>187675.48800000001</v>
      </c>
      <c r="U396" s="212">
        <f t="shared" si="265"/>
        <v>314156.25</v>
      </c>
    </row>
    <row r="397" spans="1:21" s="76" customFormat="1" ht="25.5" customHeight="1" x14ac:dyDescent="0.25">
      <c r="A397" s="110"/>
      <c r="B397" s="95" t="s">
        <v>147</v>
      </c>
      <c r="C397" s="110" t="s">
        <v>17</v>
      </c>
      <c r="D397" s="111">
        <v>151</v>
      </c>
      <c r="E397" s="112">
        <v>1050.6026490066224</v>
      </c>
      <c r="F397" s="112">
        <f t="shared" si="251"/>
        <v>158640.99999999997</v>
      </c>
      <c r="G397" s="112">
        <v>1168.9496688741722</v>
      </c>
      <c r="H397" s="112">
        <f t="shared" si="252"/>
        <v>176511.4</v>
      </c>
      <c r="I397" s="109">
        <f t="shared" si="253"/>
        <v>335152.39999999997</v>
      </c>
      <c r="J397" s="178"/>
      <c r="K397" s="179">
        <v>1050.6026490066224</v>
      </c>
      <c r="L397" s="179">
        <f t="shared" si="260"/>
        <v>0</v>
      </c>
      <c r="M397" s="179">
        <v>1168.9496688741722</v>
      </c>
      <c r="N397" s="179">
        <f t="shared" si="261"/>
        <v>0</v>
      </c>
      <c r="O397" s="177">
        <f t="shared" si="262"/>
        <v>0</v>
      </c>
      <c r="P397" s="208">
        <f t="shared" si="250"/>
        <v>151</v>
      </c>
      <c r="Q397" s="213">
        <v>1050.6026490066224</v>
      </c>
      <c r="R397" s="213">
        <f t="shared" si="263"/>
        <v>158640.99999999997</v>
      </c>
      <c r="S397" s="213">
        <v>1168.9496688741722</v>
      </c>
      <c r="T397" s="213">
        <f t="shared" si="264"/>
        <v>176511.4</v>
      </c>
      <c r="U397" s="212">
        <f t="shared" si="265"/>
        <v>335152.39999999997</v>
      </c>
    </row>
    <row r="398" spans="1:21" s="76" customFormat="1" ht="17.45" customHeight="1" x14ac:dyDescent="0.25">
      <c r="A398" s="110"/>
      <c r="B398" s="95" t="s">
        <v>127</v>
      </c>
      <c r="C398" s="110" t="s">
        <v>875</v>
      </c>
      <c r="D398" s="111">
        <v>1146</v>
      </c>
      <c r="E398" s="112">
        <v>2358</v>
      </c>
      <c r="F398" s="112">
        <f t="shared" si="251"/>
        <v>2702268</v>
      </c>
      <c r="G398" s="112">
        <v>2044.0242582897035</v>
      </c>
      <c r="H398" s="112">
        <f t="shared" si="252"/>
        <v>2342451.8000000003</v>
      </c>
      <c r="I398" s="109">
        <f t="shared" si="253"/>
        <v>5044719.8000000007</v>
      </c>
      <c r="J398" s="178"/>
      <c r="K398" s="179">
        <v>2358</v>
      </c>
      <c r="L398" s="179">
        <f t="shared" si="260"/>
        <v>0</v>
      </c>
      <c r="M398" s="179">
        <v>2044.0242582897035</v>
      </c>
      <c r="N398" s="179">
        <f t="shared" si="261"/>
        <v>0</v>
      </c>
      <c r="O398" s="177">
        <f t="shared" si="262"/>
        <v>0</v>
      </c>
      <c r="P398" s="208">
        <f t="shared" si="250"/>
        <v>1146</v>
      </c>
      <c r="Q398" s="213">
        <v>2358</v>
      </c>
      <c r="R398" s="213">
        <f t="shared" si="263"/>
        <v>2702268</v>
      </c>
      <c r="S398" s="213">
        <v>2044.0242582897035</v>
      </c>
      <c r="T398" s="213">
        <f t="shared" si="264"/>
        <v>2342451.8000000003</v>
      </c>
      <c r="U398" s="212">
        <f t="shared" si="265"/>
        <v>5044719.8000000007</v>
      </c>
    </row>
    <row r="399" spans="1:21" s="76" customFormat="1" ht="26.25" customHeight="1" x14ac:dyDescent="0.25">
      <c r="A399" s="110"/>
      <c r="B399" s="95" t="s">
        <v>152</v>
      </c>
      <c r="C399" s="110" t="s">
        <v>124</v>
      </c>
      <c r="D399" s="111">
        <v>5</v>
      </c>
      <c r="E399" s="112">
        <v>61132.46</v>
      </c>
      <c r="F399" s="112">
        <f t="shared" si="251"/>
        <v>305662.3</v>
      </c>
      <c r="G399" s="112">
        <v>362404.12000000005</v>
      </c>
      <c r="H399" s="112">
        <f t="shared" si="252"/>
        <v>1812020.6000000003</v>
      </c>
      <c r="I399" s="109">
        <f t="shared" si="253"/>
        <v>2117682.9000000004</v>
      </c>
      <c r="J399" s="178"/>
      <c r="K399" s="179">
        <v>61132.46</v>
      </c>
      <c r="L399" s="179">
        <f t="shared" si="260"/>
        <v>0</v>
      </c>
      <c r="M399" s="179">
        <v>362404.12000000005</v>
      </c>
      <c r="N399" s="179">
        <f t="shared" si="261"/>
        <v>0</v>
      </c>
      <c r="O399" s="177">
        <f t="shared" si="262"/>
        <v>0</v>
      </c>
      <c r="P399" s="208">
        <f t="shared" si="250"/>
        <v>5</v>
      </c>
      <c r="Q399" s="213">
        <v>61132.46</v>
      </c>
      <c r="R399" s="213">
        <f t="shared" si="263"/>
        <v>305662.3</v>
      </c>
      <c r="S399" s="213">
        <v>362404.12000000005</v>
      </c>
      <c r="T399" s="213">
        <f t="shared" si="264"/>
        <v>1812020.6000000003</v>
      </c>
      <c r="U399" s="212">
        <f t="shared" si="265"/>
        <v>2117682.9000000004</v>
      </c>
    </row>
    <row r="400" spans="1:21" s="76" customFormat="1" ht="24" customHeight="1" x14ac:dyDescent="0.25">
      <c r="A400" s="110"/>
      <c r="B400" s="95" t="s">
        <v>153</v>
      </c>
      <c r="C400" s="110" t="s">
        <v>124</v>
      </c>
      <c r="D400" s="111">
        <v>16</v>
      </c>
      <c r="E400" s="112">
        <v>18340</v>
      </c>
      <c r="F400" s="112">
        <f t="shared" si="251"/>
        <v>293440</v>
      </c>
      <c r="G400" s="112">
        <v>50744.931250000001</v>
      </c>
      <c r="H400" s="112">
        <f t="shared" si="252"/>
        <v>811918.9</v>
      </c>
      <c r="I400" s="109">
        <f t="shared" si="253"/>
        <v>1105358.8999999999</v>
      </c>
      <c r="J400" s="178"/>
      <c r="K400" s="179">
        <v>18340</v>
      </c>
      <c r="L400" s="179">
        <f t="shared" si="260"/>
        <v>0</v>
      </c>
      <c r="M400" s="179">
        <v>50744.931250000001</v>
      </c>
      <c r="N400" s="179">
        <f t="shared" si="261"/>
        <v>0</v>
      </c>
      <c r="O400" s="177">
        <f t="shared" si="262"/>
        <v>0</v>
      </c>
      <c r="P400" s="208">
        <f t="shared" si="250"/>
        <v>16</v>
      </c>
      <c r="Q400" s="213">
        <v>18340</v>
      </c>
      <c r="R400" s="213">
        <f t="shared" si="263"/>
        <v>293440</v>
      </c>
      <c r="S400" s="213">
        <v>50744.931250000001</v>
      </c>
      <c r="T400" s="213">
        <f t="shared" si="264"/>
        <v>811918.9</v>
      </c>
      <c r="U400" s="212">
        <f t="shared" si="265"/>
        <v>1105358.8999999999</v>
      </c>
    </row>
    <row r="401" spans="1:21" s="76" customFormat="1" ht="17.45" customHeight="1" x14ac:dyDescent="0.25">
      <c r="A401" s="110"/>
      <c r="B401" s="95" t="s">
        <v>154</v>
      </c>
      <c r="C401" s="110" t="s">
        <v>909</v>
      </c>
      <c r="D401" s="111">
        <v>348</v>
      </c>
      <c r="E401" s="112">
        <v>635</v>
      </c>
      <c r="F401" s="112">
        <f t="shared" si="251"/>
        <v>220980</v>
      </c>
      <c r="G401" s="112">
        <v>889</v>
      </c>
      <c r="H401" s="112">
        <f t="shared" si="252"/>
        <v>309372</v>
      </c>
      <c r="I401" s="109">
        <f t="shared" si="253"/>
        <v>530352</v>
      </c>
      <c r="J401" s="178"/>
      <c r="K401" s="179">
        <v>635</v>
      </c>
      <c r="L401" s="179">
        <f t="shared" si="260"/>
        <v>0</v>
      </c>
      <c r="M401" s="179">
        <v>889</v>
      </c>
      <c r="N401" s="179">
        <f t="shared" si="261"/>
        <v>0</v>
      </c>
      <c r="O401" s="177">
        <f t="shared" si="262"/>
        <v>0</v>
      </c>
      <c r="P401" s="208">
        <f t="shared" si="250"/>
        <v>348</v>
      </c>
      <c r="Q401" s="213">
        <v>635</v>
      </c>
      <c r="R401" s="213">
        <f t="shared" si="263"/>
        <v>220980</v>
      </c>
      <c r="S401" s="213">
        <v>889</v>
      </c>
      <c r="T401" s="213">
        <f t="shared" si="264"/>
        <v>309372</v>
      </c>
      <c r="U401" s="212">
        <f t="shared" si="265"/>
        <v>530352</v>
      </c>
    </row>
    <row r="402" spans="1:21" s="76" customFormat="1" ht="17.45" customHeight="1" x14ac:dyDescent="0.25">
      <c r="A402" s="110"/>
      <c r="B402" s="95" t="s">
        <v>155</v>
      </c>
      <c r="C402" s="110" t="s">
        <v>909</v>
      </c>
      <c r="D402" s="111">
        <v>133</v>
      </c>
      <c r="E402" s="112">
        <v>1310</v>
      </c>
      <c r="F402" s="112">
        <f t="shared" si="251"/>
        <v>174230</v>
      </c>
      <c r="G402" s="112">
        <v>1477.7774436090226</v>
      </c>
      <c r="H402" s="112">
        <f t="shared" si="252"/>
        <v>196544.4</v>
      </c>
      <c r="I402" s="109">
        <f t="shared" si="253"/>
        <v>370774.4</v>
      </c>
      <c r="J402" s="178"/>
      <c r="K402" s="179">
        <v>1310</v>
      </c>
      <c r="L402" s="179">
        <f t="shared" si="260"/>
        <v>0</v>
      </c>
      <c r="M402" s="179">
        <v>1477.7774436090226</v>
      </c>
      <c r="N402" s="179">
        <f t="shared" si="261"/>
        <v>0</v>
      </c>
      <c r="O402" s="177">
        <f t="shared" si="262"/>
        <v>0</v>
      </c>
      <c r="P402" s="208">
        <f t="shared" si="250"/>
        <v>133</v>
      </c>
      <c r="Q402" s="213">
        <v>1310</v>
      </c>
      <c r="R402" s="213">
        <f t="shared" si="263"/>
        <v>174230</v>
      </c>
      <c r="S402" s="213">
        <v>1477.7774436090226</v>
      </c>
      <c r="T402" s="213">
        <f t="shared" si="264"/>
        <v>196544.4</v>
      </c>
      <c r="U402" s="212">
        <f t="shared" si="265"/>
        <v>370774.4</v>
      </c>
    </row>
    <row r="403" spans="1:21" s="76" customFormat="1" ht="17.45" customHeight="1" x14ac:dyDescent="0.25">
      <c r="A403" s="110"/>
      <c r="B403" s="95" t="s">
        <v>156</v>
      </c>
      <c r="C403" s="110" t="s">
        <v>17</v>
      </c>
      <c r="D403" s="111">
        <v>16</v>
      </c>
      <c r="E403" s="112">
        <v>3275</v>
      </c>
      <c r="F403" s="112">
        <f t="shared" si="251"/>
        <v>52400</v>
      </c>
      <c r="G403" s="112">
        <v>10674.300000000001</v>
      </c>
      <c r="H403" s="112">
        <f t="shared" si="252"/>
        <v>170788.80000000002</v>
      </c>
      <c r="I403" s="109">
        <f t="shared" si="253"/>
        <v>223188.80000000002</v>
      </c>
      <c r="J403" s="178"/>
      <c r="K403" s="179">
        <v>3275</v>
      </c>
      <c r="L403" s="179">
        <f t="shared" si="260"/>
        <v>0</v>
      </c>
      <c r="M403" s="179">
        <v>10674.300000000001</v>
      </c>
      <c r="N403" s="179">
        <f t="shared" si="261"/>
        <v>0</v>
      </c>
      <c r="O403" s="177">
        <f t="shared" si="262"/>
        <v>0</v>
      </c>
      <c r="P403" s="208">
        <f t="shared" si="250"/>
        <v>16</v>
      </c>
      <c r="Q403" s="213">
        <v>3275</v>
      </c>
      <c r="R403" s="213">
        <f t="shared" si="263"/>
        <v>52400</v>
      </c>
      <c r="S403" s="213">
        <v>10674.300000000001</v>
      </c>
      <c r="T403" s="213">
        <f t="shared" si="264"/>
        <v>170788.80000000002</v>
      </c>
      <c r="U403" s="212">
        <f t="shared" si="265"/>
        <v>223188.80000000002</v>
      </c>
    </row>
    <row r="404" spans="1:21" s="76" customFormat="1" ht="17.45" customHeight="1" x14ac:dyDescent="0.25">
      <c r="A404" s="110"/>
      <c r="B404" s="95" t="s">
        <v>137</v>
      </c>
      <c r="C404" s="110" t="s">
        <v>124</v>
      </c>
      <c r="D404" s="111">
        <v>1</v>
      </c>
      <c r="E404" s="112">
        <v>738840</v>
      </c>
      <c r="F404" s="112">
        <f t="shared" si="251"/>
        <v>738840</v>
      </c>
      <c r="G404" s="112"/>
      <c r="H404" s="112"/>
      <c r="I404" s="109">
        <f t="shared" si="253"/>
        <v>738840</v>
      </c>
      <c r="J404" s="178"/>
      <c r="K404" s="179">
        <v>738840</v>
      </c>
      <c r="L404" s="179">
        <f t="shared" si="260"/>
        <v>0</v>
      </c>
      <c r="M404" s="179"/>
      <c r="N404" s="179"/>
      <c r="O404" s="177">
        <f t="shared" si="262"/>
        <v>0</v>
      </c>
      <c r="P404" s="208">
        <f t="shared" si="250"/>
        <v>1</v>
      </c>
      <c r="Q404" s="213">
        <v>738840</v>
      </c>
      <c r="R404" s="213">
        <f t="shared" si="263"/>
        <v>738840</v>
      </c>
      <c r="S404" s="213"/>
      <c r="T404" s="213"/>
      <c r="U404" s="212">
        <f t="shared" si="265"/>
        <v>738840</v>
      </c>
    </row>
    <row r="405" spans="1:21" s="76" customFormat="1" ht="17.45" customHeight="1" x14ac:dyDescent="0.25">
      <c r="A405" s="90" t="s">
        <v>326</v>
      </c>
      <c r="B405" s="113" t="s">
        <v>932</v>
      </c>
      <c r="C405" s="92"/>
      <c r="D405" s="92"/>
      <c r="E405" s="93"/>
      <c r="F405" s="93">
        <f>SUM(F406:F443)</f>
        <v>4059849.4719999996</v>
      </c>
      <c r="G405" s="93"/>
      <c r="H405" s="93">
        <f>SUM(H406:H443)</f>
        <v>11732552.540000001</v>
      </c>
      <c r="I405" s="93">
        <f>SUM(I406:I443)</f>
        <v>15792402.012</v>
      </c>
      <c r="J405" s="168"/>
      <c r="K405" s="169"/>
      <c r="L405" s="169">
        <f>SUM(L406:L443)</f>
        <v>122616</v>
      </c>
      <c r="M405" s="169"/>
      <c r="N405" s="169">
        <f>SUM(N406:N443)</f>
        <v>732401</v>
      </c>
      <c r="O405" s="169">
        <f>SUM(O406:O443)</f>
        <v>855017</v>
      </c>
      <c r="P405" s="208">
        <f t="shared" si="250"/>
        <v>0</v>
      </c>
      <c r="Q405" s="205"/>
      <c r="R405" s="205">
        <f>SUM(R406:R443)</f>
        <v>3937233.4719999996</v>
      </c>
      <c r="S405" s="205"/>
      <c r="T405" s="205">
        <f>SUM(T406:T443)</f>
        <v>11000151.540000001</v>
      </c>
      <c r="U405" s="205">
        <f>SUM(U406:U443)</f>
        <v>14937385.012</v>
      </c>
    </row>
    <row r="406" spans="1:21" s="76" customFormat="1" ht="17.45" customHeight="1" x14ac:dyDescent="0.25">
      <c r="A406" s="90"/>
      <c r="B406" s="133" t="s">
        <v>236</v>
      </c>
      <c r="C406" s="120" t="s">
        <v>17</v>
      </c>
      <c r="D406" s="120">
        <v>19</v>
      </c>
      <c r="E406" s="93">
        <v>6288</v>
      </c>
      <c r="F406" s="93">
        <f t="shared" ref="F406:F443" si="266">E406*D406</f>
        <v>119472</v>
      </c>
      <c r="G406" s="93">
        <v>39720</v>
      </c>
      <c r="H406" s="93">
        <f t="shared" ref="H406:H442" si="267">G406*D406</f>
        <v>754680</v>
      </c>
      <c r="I406" s="93">
        <f>H406+F406</f>
        <v>874152</v>
      </c>
      <c r="J406" s="184">
        <v>17</v>
      </c>
      <c r="K406" s="169">
        <v>6288</v>
      </c>
      <c r="L406" s="169">
        <f t="shared" ref="L406:L441" si="268">K406*J406</f>
        <v>106896</v>
      </c>
      <c r="M406" s="169">
        <v>39720</v>
      </c>
      <c r="N406" s="169">
        <f t="shared" ref="N406:N437" si="269">M406*J406</f>
        <v>675240</v>
      </c>
      <c r="O406" s="169">
        <f>N406+L406</f>
        <v>782136</v>
      </c>
      <c r="P406" s="208">
        <f t="shared" si="250"/>
        <v>2</v>
      </c>
      <c r="Q406" s="205">
        <v>6288</v>
      </c>
      <c r="R406" s="205">
        <f t="shared" ref="R406:R441" si="270">Q406*P406</f>
        <v>12576</v>
      </c>
      <c r="S406" s="205">
        <v>39720</v>
      </c>
      <c r="T406" s="205">
        <f t="shared" ref="T406:T437" si="271">S406*P406</f>
        <v>79440</v>
      </c>
      <c r="U406" s="205">
        <f>T406+R406</f>
        <v>92016</v>
      </c>
    </row>
    <row r="407" spans="1:21" s="76" customFormat="1" ht="17.45" customHeight="1" x14ac:dyDescent="0.25">
      <c r="A407" s="90"/>
      <c r="B407" s="133" t="s">
        <v>327</v>
      </c>
      <c r="C407" s="120" t="s">
        <v>17</v>
      </c>
      <c r="D407" s="120">
        <v>65</v>
      </c>
      <c r="E407" s="93">
        <v>3144</v>
      </c>
      <c r="F407" s="93">
        <f t="shared" si="266"/>
        <v>204360</v>
      </c>
      <c r="G407" s="93">
        <v>11432.2</v>
      </c>
      <c r="H407" s="93">
        <f t="shared" si="267"/>
        <v>743093</v>
      </c>
      <c r="I407" s="93">
        <f t="shared" ref="I407:I443" si="272">H407+F407</f>
        <v>947453</v>
      </c>
      <c r="J407" s="184">
        <v>5</v>
      </c>
      <c r="K407" s="169">
        <v>3144</v>
      </c>
      <c r="L407" s="169">
        <f t="shared" si="268"/>
        <v>15720</v>
      </c>
      <c r="M407" s="169">
        <v>11432.2</v>
      </c>
      <c r="N407" s="169">
        <f t="shared" si="269"/>
        <v>57161</v>
      </c>
      <c r="O407" s="169">
        <f t="shared" ref="O407:O443" si="273">N407+L407</f>
        <v>72881</v>
      </c>
      <c r="P407" s="208">
        <f t="shared" si="250"/>
        <v>60</v>
      </c>
      <c r="Q407" s="205">
        <v>3144</v>
      </c>
      <c r="R407" s="205">
        <f t="shared" si="270"/>
        <v>188640</v>
      </c>
      <c r="S407" s="205">
        <v>11432.2</v>
      </c>
      <c r="T407" s="205">
        <f t="shared" si="271"/>
        <v>685932</v>
      </c>
      <c r="U407" s="205">
        <f t="shared" ref="U407:U443" si="274">T407+R407</f>
        <v>874572</v>
      </c>
    </row>
    <row r="408" spans="1:21" s="76" customFormat="1" ht="17.45" customHeight="1" x14ac:dyDescent="0.25">
      <c r="A408" s="90"/>
      <c r="B408" s="133" t="s">
        <v>328</v>
      </c>
      <c r="C408" s="120" t="s">
        <v>17</v>
      </c>
      <c r="D408" s="120">
        <v>1</v>
      </c>
      <c r="E408" s="93">
        <v>6288</v>
      </c>
      <c r="F408" s="93">
        <f t="shared" si="266"/>
        <v>6288</v>
      </c>
      <c r="G408" s="93">
        <v>48332.700000000004</v>
      </c>
      <c r="H408" s="93">
        <f t="shared" si="267"/>
        <v>48332.700000000004</v>
      </c>
      <c r="I408" s="93">
        <f t="shared" si="272"/>
        <v>54620.700000000004</v>
      </c>
      <c r="J408" s="184"/>
      <c r="K408" s="169">
        <v>6288</v>
      </c>
      <c r="L408" s="169">
        <f t="shared" si="268"/>
        <v>0</v>
      </c>
      <c r="M408" s="169">
        <v>48332.700000000004</v>
      </c>
      <c r="N408" s="169">
        <f t="shared" si="269"/>
        <v>0</v>
      </c>
      <c r="O408" s="169">
        <f t="shared" si="273"/>
        <v>0</v>
      </c>
      <c r="P408" s="208">
        <f t="shared" si="250"/>
        <v>1</v>
      </c>
      <c r="Q408" s="205">
        <v>6288</v>
      </c>
      <c r="R408" s="205">
        <f t="shared" si="270"/>
        <v>6288</v>
      </c>
      <c r="S408" s="205">
        <v>48332.700000000004</v>
      </c>
      <c r="T408" s="205">
        <f t="shared" si="271"/>
        <v>48332.700000000004</v>
      </c>
      <c r="U408" s="205">
        <f t="shared" si="274"/>
        <v>54620.700000000004</v>
      </c>
    </row>
    <row r="409" spans="1:21" s="76" customFormat="1" ht="17.45" customHeight="1" x14ac:dyDescent="0.25">
      <c r="A409" s="90"/>
      <c r="B409" s="133" t="s">
        <v>329</v>
      </c>
      <c r="C409" s="120" t="s">
        <v>17</v>
      </c>
      <c r="D409" s="120">
        <v>1</v>
      </c>
      <c r="E409" s="93">
        <v>6288</v>
      </c>
      <c r="F409" s="93">
        <f t="shared" si="266"/>
        <v>6288</v>
      </c>
      <c r="G409" s="93">
        <v>51976.6</v>
      </c>
      <c r="H409" s="93">
        <f t="shared" si="267"/>
        <v>51976.6</v>
      </c>
      <c r="I409" s="93">
        <f t="shared" si="272"/>
        <v>58264.6</v>
      </c>
      <c r="J409" s="184"/>
      <c r="K409" s="169">
        <v>6288</v>
      </c>
      <c r="L409" s="169">
        <f t="shared" si="268"/>
        <v>0</v>
      </c>
      <c r="M409" s="169">
        <v>51976.6</v>
      </c>
      <c r="N409" s="169">
        <f t="shared" si="269"/>
        <v>0</v>
      </c>
      <c r="O409" s="169">
        <f t="shared" si="273"/>
        <v>0</v>
      </c>
      <c r="P409" s="208">
        <f t="shared" si="250"/>
        <v>1</v>
      </c>
      <c r="Q409" s="205">
        <v>6288</v>
      </c>
      <c r="R409" s="205">
        <f t="shared" si="270"/>
        <v>6288</v>
      </c>
      <c r="S409" s="205">
        <v>51976.6</v>
      </c>
      <c r="T409" s="205">
        <f t="shared" si="271"/>
        <v>51976.6</v>
      </c>
      <c r="U409" s="205">
        <f t="shared" si="274"/>
        <v>58264.6</v>
      </c>
    </row>
    <row r="410" spans="1:21" s="76" customFormat="1" ht="17.45" customHeight="1" x14ac:dyDescent="0.25">
      <c r="A410" s="90"/>
      <c r="B410" s="133" t="s">
        <v>329</v>
      </c>
      <c r="C410" s="120" t="s">
        <v>17</v>
      </c>
      <c r="D410" s="120">
        <v>1</v>
      </c>
      <c r="E410" s="93">
        <v>6288</v>
      </c>
      <c r="F410" s="93">
        <f t="shared" si="266"/>
        <v>6288</v>
      </c>
      <c r="G410" s="93">
        <v>51976.6</v>
      </c>
      <c r="H410" s="93">
        <f t="shared" si="267"/>
        <v>51976.6</v>
      </c>
      <c r="I410" s="93">
        <f t="shared" si="272"/>
        <v>58264.6</v>
      </c>
      <c r="J410" s="184"/>
      <c r="K410" s="169">
        <v>6288</v>
      </c>
      <c r="L410" s="169">
        <f t="shared" si="268"/>
        <v>0</v>
      </c>
      <c r="M410" s="169">
        <v>51976.6</v>
      </c>
      <c r="N410" s="169">
        <f t="shared" si="269"/>
        <v>0</v>
      </c>
      <c r="O410" s="169">
        <f t="shared" si="273"/>
        <v>0</v>
      </c>
      <c r="P410" s="208">
        <f t="shared" si="250"/>
        <v>1</v>
      </c>
      <c r="Q410" s="205">
        <v>6288</v>
      </c>
      <c r="R410" s="205">
        <f t="shared" si="270"/>
        <v>6288</v>
      </c>
      <c r="S410" s="205">
        <v>51976.6</v>
      </c>
      <c r="T410" s="205">
        <f t="shared" si="271"/>
        <v>51976.6</v>
      </c>
      <c r="U410" s="205">
        <f t="shared" si="274"/>
        <v>58264.6</v>
      </c>
    </row>
    <row r="411" spans="1:21" s="76" customFormat="1" ht="17.45" customHeight="1" x14ac:dyDescent="0.25">
      <c r="A411" s="90"/>
      <c r="B411" s="133" t="s">
        <v>931</v>
      </c>
      <c r="C411" s="120" t="s">
        <v>17</v>
      </c>
      <c r="D411" s="120">
        <v>2</v>
      </c>
      <c r="E411" s="93">
        <v>6288</v>
      </c>
      <c r="F411" s="93">
        <f t="shared" si="266"/>
        <v>12576</v>
      </c>
      <c r="G411" s="93">
        <v>76653.2</v>
      </c>
      <c r="H411" s="93">
        <f t="shared" si="267"/>
        <v>153306.4</v>
      </c>
      <c r="I411" s="93">
        <f t="shared" si="272"/>
        <v>165882.4</v>
      </c>
      <c r="J411" s="184"/>
      <c r="K411" s="169">
        <v>6288</v>
      </c>
      <c r="L411" s="169">
        <f t="shared" si="268"/>
        <v>0</v>
      </c>
      <c r="M411" s="169">
        <v>76653.2</v>
      </c>
      <c r="N411" s="169">
        <f t="shared" si="269"/>
        <v>0</v>
      </c>
      <c r="O411" s="169">
        <f t="shared" si="273"/>
        <v>0</v>
      </c>
      <c r="P411" s="208">
        <f t="shared" si="250"/>
        <v>2</v>
      </c>
      <c r="Q411" s="205">
        <v>6288</v>
      </c>
      <c r="R411" s="205">
        <f t="shared" si="270"/>
        <v>12576</v>
      </c>
      <c r="S411" s="205">
        <v>76653.2</v>
      </c>
      <c r="T411" s="205">
        <f t="shared" si="271"/>
        <v>153306.4</v>
      </c>
      <c r="U411" s="205">
        <f t="shared" si="274"/>
        <v>165882.4</v>
      </c>
    </row>
    <row r="412" spans="1:21" s="76" customFormat="1" ht="17.45" customHeight="1" x14ac:dyDescent="0.25">
      <c r="A412" s="90"/>
      <c r="B412" s="133" t="s">
        <v>330</v>
      </c>
      <c r="C412" s="120" t="s">
        <v>17</v>
      </c>
      <c r="D412" s="120">
        <v>1</v>
      </c>
      <c r="E412" s="93">
        <v>6288</v>
      </c>
      <c r="F412" s="93">
        <f t="shared" si="266"/>
        <v>6288</v>
      </c>
      <c r="G412" s="93">
        <v>73866</v>
      </c>
      <c r="H412" s="93">
        <f t="shared" si="267"/>
        <v>73866</v>
      </c>
      <c r="I412" s="93">
        <f t="shared" si="272"/>
        <v>80154</v>
      </c>
      <c r="J412" s="184"/>
      <c r="K412" s="169">
        <v>6288</v>
      </c>
      <c r="L412" s="169">
        <f t="shared" si="268"/>
        <v>0</v>
      </c>
      <c r="M412" s="169">
        <v>73866</v>
      </c>
      <c r="N412" s="169">
        <f t="shared" si="269"/>
        <v>0</v>
      </c>
      <c r="O412" s="169">
        <f t="shared" si="273"/>
        <v>0</v>
      </c>
      <c r="P412" s="208">
        <f t="shared" si="250"/>
        <v>1</v>
      </c>
      <c r="Q412" s="205">
        <v>6288</v>
      </c>
      <c r="R412" s="205">
        <f t="shared" si="270"/>
        <v>6288</v>
      </c>
      <c r="S412" s="205">
        <v>73866</v>
      </c>
      <c r="T412" s="205">
        <f t="shared" si="271"/>
        <v>73866</v>
      </c>
      <c r="U412" s="205">
        <f t="shared" si="274"/>
        <v>80154</v>
      </c>
    </row>
    <row r="413" spans="1:21" s="76" customFormat="1" ht="17.45" customHeight="1" x14ac:dyDescent="0.25">
      <c r="A413" s="90"/>
      <c r="B413" s="133" t="s">
        <v>331</v>
      </c>
      <c r="C413" s="120" t="s">
        <v>17</v>
      </c>
      <c r="D413" s="120">
        <v>1</v>
      </c>
      <c r="E413" s="93">
        <v>6288</v>
      </c>
      <c r="F413" s="93">
        <f t="shared" si="266"/>
        <v>6288</v>
      </c>
      <c r="G413" s="93">
        <v>55684.200000000004</v>
      </c>
      <c r="H413" s="93">
        <f t="shared" si="267"/>
        <v>55684.200000000004</v>
      </c>
      <c r="I413" s="93">
        <f t="shared" si="272"/>
        <v>61972.200000000004</v>
      </c>
      <c r="J413" s="184"/>
      <c r="K413" s="169">
        <v>6288</v>
      </c>
      <c r="L413" s="169">
        <f t="shared" si="268"/>
        <v>0</v>
      </c>
      <c r="M413" s="169">
        <v>55684.200000000004</v>
      </c>
      <c r="N413" s="169">
        <f t="shared" si="269"/>
        <v>0</v>
      </c>
      <c r="O413" s="169">
        <f t="shared" si="273"/>
        <v>0</v>
      </c>
      <c r="P413" s="208">
        <f t="shared" si="250"/>
        <v>1</v>
      </c>
      <c r="Q413" s="205">
        <v>6288</v>
      </c>
      <c r="R413" s="205">
        <f t="shared" si="270"/>
        <v>6288</v>
      </c>
      <c r="S413" s="205">
        <v>55684.200000000004</v>
      </c>
      <c r="T413" s="205">
        <f t="shared" si="271"/>
        <v>55684.200000000004</v>
      </c>
      <c r="U413" s="205">
        <f t="shared" si="274"/>
        <v>61972.200000000004</v>
      </c>
    </row>
    <row r="414" spans="1:21" s="76" customFormat="1" ht="17.45" customHeight="1" x14ac:dyDescent="0.25">
      <c r="A414" s="90"/>
      <c r="B414" s="133" t="s">
        <v>332</v>
      </c>
      <c r="C414" s="120" t="s">
        <v>17</v>
      </c>
      <c r="D414" s="120">
        <v>32</v>
      </c>
      <c r="E414" s="93">
        <v>2615</v>
      </c>
      <c r="F414" s="93">
        <f t="shared" si="266"/>
        <v>83680</v>
      </c>
      <c r="G414" s="93">
        <v>5902</v>
      </c>
      <c r="H414" s="93">
        <f t="shared" si="267"/>
        <v>188864</v>
      </c>
      <c r="I414" s="93">
        <f t="shared" si="272"/>
        <v>272544</v>
      </c>
      <c r="J414" s="184"/>
      <c r="K414" s="169">
        <v>2615</v>
      </c>
      <c r="L414" s="169">
        <f t="shared" si="268"/>
        <v>0</v>
      </c>
      <c r="M414" s="169">
        <v>5902</v>
      </c>
      <c r="N414" s="169">
        <f t="shared" si="269"/>
        <v>0</v>
      </c>
      <c r="O414" s="169">
        <f t="shared" si="273"/>
        <v>0</v>
      </c>
      <c r="P414" s="208">
        <f t="shared" si="250"/>
        <v>32</v>
      </c>
      <c r="Q414" s="205">
        <v>2615</v>
      </c>
      <c r="R414" s="205">
        <f t="shared" si="270"/>
        <v>83680</v>
      </c>
      <c r="S414" s="205">
        <v>5902</v>
      </c>
      <c r="T414" s="205">
        <f t="shared" si="271"/>
        <v>188864</v>
      </c>
      <c r="U414" s="205">
        <f t="shared" si="274"/>
        <v>272544</v>
      </c>
    </row>
    <row r="415" spans="1:21" s="76" customFormat="1" ht="17.45" customHeight="1" x14ac:dyDescent="0.25">
      <c r="A415" s="90"/>
      <c r="B415" s="133" t="s">
        <v>333</v>
      </c>
      <c r="C415" s="120" t="s">
        <v>64</v>
      </c>
      <c r="D415" s="120">
        <v>100</v>
      </c>
      <c r="E415" s="93">
        <v>354</v>
      </c>
      <c r="F415" s="93">
        <f t="shared" si="266"/>
        <v>35400</v>
      </c>
      <c r="G415" s="93">
        <v>9430.2000000000007</v>
      </c>
      <c r="H415" s="93">
        <f t="shared" si="267"/>
        <v>943020.00000000012</v>
      </c>
      <c r="I415" s="93">
        <f t="shared" si="272"/>
        <v>978420.00000000012</v>
      </c>
      <c r="J415" s="184"/>
      <c r="K415" s="169">
        <v>354</v>
      </c>
      <c r="L415" s="169">
        <f t="shared" si="268"/>
        <v>0</v>
      </c>
      <c r="M415" s="169">
        <v>9430.2000000000007</v>
      </c>
      <c r="N415" s="169">
        <f t="shared" si="269"/>
        <v>0</v>
      </c>
      <c r="O415" s="169">
        <f t="shared" si="273"/>
        <v>0</v>
      </c>
      <c r="P415" s="208">
        <f t="shared" si="250"/>
        <v>100</v>
      </c>
      <c r="Q415" s="205">
        <v>354</v>
      </c>
      <c r="R415" s="205">
        <f t="shared" si="270"/>
        <v>35400</v>
      </c>
      <c r="S415" s="205">
        <v>9430.2000000000007</v>
      </c>
      <c r="T415" s="205">
        <f t="shared" si="271"/>
        <v>943020.00000000012</v>
      </c>
      <c r="U415" s="205">
        <f t="shared" si="274"/>
        <v>978420.00000000012</v>
      </c>
    </row>
    <row r="416" spans="1:21" s="76" customFormat="1" ht="17.45" customHeight="1" x14ac:dyDescent="0.25">
      <c r="A416" s="90"/>
      <c r="B416" s="133" t="s">
        <v>334</v>
      </c>
      <c r="C416" s="120" t="s">
        <v>64</v>
      </c>
      <c r="D416" s="120">
        <v>610</v>
      </c>
      <c r="E416" s="93">
        <v>244</v>
      </c>
      <c r="F416" s="93">
        <f t="shared" si="266"/>
        <v>148840</v>
      </c>
      <c r="G416" s="93">
        <v>3762.2000000000003</v>
      </c>
      <c r="H416" s="93">
        <f t="shared" si="267"/>
        <v>2294942</v>
      </c>
      <c r="I416" s="93">
        <f t="shared" si="272"/>
        <v>2443782</v>
      </c>
      <c r="J416" s="184"/>
      <c r="K416" s="169">
        <v>244</v>
      </c>
      <c r="L416" s="169">
        <f t="shared" si="268"/>
        <v>0</v>
      </c>
      <c r="M416" s="169">
        <v>3762.2000000000003</v>
      </c>
      <c r="N416" s="169">
        <f t="shared" si="269"/>
        <v>0</v>
      </c>
      <c r="O416" s="169">
        <f t="shared" si="273"/>
        <v>0</v>
      </c>
      <c r="P416" s="208">
        <f t="shared" si="250"/>
        <v>610</v>
      </c>
      <c r="Q416" s="205">
        <v>244</v>
      </c>
      <c r="R416" s="205">
        <f t="shared" si="270"/>
        <v>148840</v>
      </c>
      <c r="S416" s="205">
        <v>3762.2000000000003</v>
      </c>
      <c r="T416" s="205">
        <f t="shared" si="271"/>
        <v>2294942</v>
      </c>
      <c r="U416" s="205">
        <f t="shared" si="274"/>
        <v>2443782</v>
      </c>
    </row>
    <row r="417" spans="1:21" s="76" customFormat="1" ht="17.45" customHeight="1" x14ac:dyDescent="0.25">
      <c r="A417" s="90"/>
      <c r="B417" s="133" t="s">
        <v>335</v>
      </c>
      <c r="C417" s="120" t="s">
        <v>64</v>
      </c>
      <c r="D417" s="120">
        <v>260</v>
      </c>
      <c r="E417" s="93">
        <v>186.02</v>
      </c>
      <c r="F417" s="93">
        <f t="shared" si="266"/>
        <v>48365.200000000004</v>
      </c>
      <c r="G417" s="93">
        <v>1500</v>
      </c>
      <c r="H417" s="93">
        <f t="shared" si="267"/>
        <v>390000</v>
      </c>
      <c r="I417" s="93">
        <f t="shared" si="272"/>
        <v>438365.2</v>
      </c>
      <c r="J417" s="184"/>
      <c r="K417" s="169">
        <v>186.02</v>
      </c>
      <c r="L417" s="169">
        <f t="shared" si="268"/>
        <v>0</v>
      </c>
      <c r="M417" s="169">
        <v>1500</v>
      </c>
      <c r="N417" s="169">
        <f t="shared" si="269"/>
        <v>0</v>
      </c>
      <c r="O417" s="169">
        <f t="shared" si="273"/>
        <v>0</v>
      </c>
      <c r="P417" s="208">
        <f t="shared" si="250"/>
        <v>260</v>
      </c>
      <c r="Q417" s="205">
        <v>186.02</v>
      </c>
      <c r="R417" s="205">
        <f t="shared" si="270"/>
        <v>48365.200000000004</v>
      </c>
      <c r="S417" s="205">
        <v>1500</v>
      </c>
      <c r="T417" s="205">
        <f t="shared" si="271"/>
        <v>390000</v>
      </c>
      <c r="U417" s="205">
        <f t="shared" si="274"/>
        <v>438365.2</v>
      </c>
    </row>
    <row r="418" spans="1:21" s="76" customFormat="1" ht="17.45" customHeight="1" x14ac:dyDescent="0.25">
      <c r="A418" s="90"/>
      <c r="B418" s="133" t="s">
        <v>336</v>
      </c>
      <c r="C418" s="120" t="s">
        <v>64</v>
      </c>
      <c r="D418" s="120">
        <v>1610</v>
      </c>
      <c r="E418" s="93">
        <v>182</v>
      </c>
      <c r="F418" s="93">
        <f t="shared" si="266"/>
        <v>293020</v>
      </c>
      <c r="G418" s="93">
        <v>1086</v>
      </c>
      <c r="H418" s="93">
        <f t="shared" si="267"/>
        <v>1748460</v>
      </c>
      <c r="I418" s="93">
        <f t="shared" si="272"/>
        <v>2041480</v>
      </c>
      <c r="J418" s="184"/>
      <c r="K418" s="169">
        <v>182</v>
      </c>
      <c r="L418" s="169">
        <f t="shared" si="268"/>
        <v>0</v>
      </c>
      <c r="M418" s="169">
        <v>1086</v>
      </c>
      <c r="N418" s="169">
        <f t="shared" si="269"/>
        <v>0</v>
      </c>
      <c r="O418" s="169">
        <f t="shared" si="273"/>
        <v>0</v>
      </c>
      <c r="P418" s="208">
        <f t="shared" si="250"/>
        <v>1610</v>
      </c>
      <c r="Q418" s="205">
        <v>182</v>
      </c>
      <c r="R418" s="205">
        <f t="shared" si="270"/>
        <v>293020</v>
      </c>
      <c r="S418" s="205">
        <v>1086</v>
      </c>
      <c r="T418" s="205">
        <f t="shared" si="271"/>
        <v>1748460</v>
      </c>
      <c r="U418" s="205">
        <f t="shared" si="274"/>
        <v>2041480</v>
      </c>
    </row>
    <row r="419" spans="1:21" s="76" customFormat="1" ht="17.45" customHeight="1" x14ac:dyDescent="0.25">
      <c r="A419" s="90"/>
      <c r="B419" s="133" t="s">
        <v>337</v>
      </c>
      <c r="C419" s="120" t="s">
        <v>64</v>
      </c>
      <c r="D419" s="120">
        <v>40</v>
      </c>
      <c r="E419" s="93">
        <v>182</v>
      </c>
      <c r="F419" s="93">
        <f t="shared" si="266"/>
        <v>7280</v>
      </c>
      <c r="G419" s="93">
        <v>611</v>
      </c>
      <c r="H419" s="93">
        <f t="shared" si="267"/>
        <v>24440</v>
      </c>
      <c r="I419" s="93">
        <f t="shared" si="272"/>
        <v>31720</v>
      </c>
      <c r="J419" s="184"/>
      <c r="K419" s="169">
        <v>182</v>
      </c>
      <c r="L419" s="169">
        <f t="shared" si="268"/>
        <v>0</v>
      </c>
      <c r="M419" s="169">
        <v>611</v>
      </c>
      <c r="N419" s="169">
        <f t="shared" si="269"/>
        <v>0</v>
      </c>
      <c r="O419" s="169">
        <f t="shared" si="273"/>
        <v>0</v>
      </c>
      <c r="P419" s="208">
        <f t="shared" si="250"/>
        <v>40</v>
      </c>
      <c r="Q419" s="205">
        <v>182</v>
      </c>
      <c r="R419" s="205">
        <f t="shared" si="270"/>
        <v>7280</v>
      </c>
      <c r="S419" s="205">
        <v>611</v>
      </c>
      <c r="T419" s="205">
        <f t="shared" si="271"/>
        <v>24440</v>
      </c>
      <c r="U419" s="205">
        <f t="shared" si="274"/>
        <v>31720</v>
      </c>
    </row>
    <row r="420" spans="1:21" s="76" customFormat="1" ht="17.45" customHeight="1" x14ac:dyDescent="0.25">
      <c r="A420" s="90"/>
      <c r="B420" s="133" t="s">
        <v>338</v>
      </c>
      <c r="C420" s="120" t="s">
        <v>64</v>
      </c>
      <c r="D420" s="120">
        <v>760</v>
      </c>
      <c r="E420" s="93">
        <v>182</v>
      </c>
      <c r="F420" s="93">
        <f t="shared" si="266"/>
        <v>138320</v>
      </c>
      <c r="G420" s="93">
        <v>496.6</v>
      </c>
      <c r="H420" s="93">
        <f t="shared" si="267"/>
        <v>377416</v>
      </c>
      <c r="I420" s="93">
        <f t="shared" si="272"/>
        <v>515736</v>
      </c>
      <c r="J420" s="184"/>
      <c r="K420" s="169">
        <v>182</v>
      </c>
      <c r="L420" s="169">
        <f t="shared" si="268"/>
        <v>0</v>
      </c>
      <c r="M420" s="169">
        <v>496.6</v>
      </c>
      <c r="N420" s="169">
        <f t="shared" si="269"/>
        <v>0</v>
      </c>
      <c r="O420" s="169">
        <f t="shared" si="273"/>
        <v>0</v>
      </c>
      <c r="P420" s="208">
        <f t="shared" si="250"/>
        <v>760</v>
      </c>
      <c r="Q420" s="205">
        <v>182</v>
      </c>
      <c r="R420" s="205">
        <f t="shared" si="270"/>
        <v>138320</v>
      </c>
      <c r="S420" s="205">
        <v>496.6</v>
      </c>
      <c r="T420" s="205">
        <f t="shared" si="271"/>
        <v>377416</v>
      </c>
      <c r="U420" s="205">
        <f t="shared" si="274"/>
        <v>515736</v>
      </c>
    </row>
    <row r="421" spans="1:21" s="76" customFormat="1" ht="17.45" customHeight="1" x14ac:dyDescent="0.25">
      <c r="A421" s="90"/>
      <c r="B421" s="133" t="s">
        <v>339</v>
      </c>
      <c r="C421" s="120" t="s">
        <v>64</v>
      </c>
      <c r="D421" s="120">
        <v>210</v>
      </c>
      <c r="E421" s="93">
        <v>182</v>
      </c>
      <c r="F421" s="93">
        <f t="shared" si="266"/>
        <v>38220</v>
      </c>
      <c r="G421" s="93">
        <v>322.40000000000003</v>
      </c>
      <c r="H421" s="93">
        <f t="shared" si="267"/>
        <v>67704</v>
      </c>
      <c r="I421" s="93">
        <f t="shared" si="272"/>
        <v>105924</v>
      </c>
      <c r="J421" s="184"/>
      <c r="K421" s="169">
        <v>182</v>
      </c>
      <c r="L421" s="169">
        <f t="shared" si="268"/>
        <v>0</v>
      </c>
      <c r="M421" s="169">
        <v>322.40000000000003</v>
      </c>
      <c r="N421" s="169">
        <f t="shared" si="269"/>
        <v>0</v>
      </c>
      <c r="O421" s="169">
        <f t="shared" si="273"/>
        <v>0</v>
      </c>
      <c r="P421" s="208">
        <f t="shared" si="250"/>
        <v>210</v>
      </c>
      <c r="Q421" s="205">
        <v>182</v>
      </c>
      <c r="R421" s="205">
        <f t="shared" si="270"/>
        <v>38220</v>
      </c>
      <c r="S421" s="205">
        <v>322.40000000000003</v>
      </c>
      <c r="T421" s="205">
        <f t="shared" si="271"/>
        <v>67704</v>
      </c>
      <c r="U421" s="205">
        <f t="shared" si="274"/>
        <v>105924</v>
      </c>
    </row>
    <row r="422" spans="1:21" s="76" customFormat="1" ht="17.45" customHeight="1" x14ac:dyDescent="0.25">
      <c r="A422" s="90"/>
      <c r="B422" s="133" t="s">
        <v>340</v>
      </c>
      <c r="C422" s="120" t="s">
        <v>64</v>
      </c>
      <c r="D422" s="120">
        <v>1320</v>
      </c>
      <c r="E422" s="93">
        <v>182</v>
      </c>
      <c r="F422" s="93">
        <f t="shared" si="266"/>
        <v>240240</v>
      </c>
      <c r="G422" s="93">
        <v>184.6</v>
      </c>
      <c r="H422" s="93">
        <f t="shared" si="267"/>
        <v>243672</v>
      </c>
      <c r="I422" s="93">
        <f t="shared" si="272"/>
        <v>483912</v>
      </c>
      <c r="J422" s="184"/>
      <c r="K422" s="169">
        <v>182</v>
      </c>
      <c r="L422" s="169">
        <f t="shared" si="268"/>
        <v>0</v>
      </c>
      <c r="M422" s="169">
        <v>184.6</v>
      </c>
      <c r="N422" s="169">
        <f t="shared" si="269"/>
        <v>0</v>
      </c>
      <c r="O422" s="169">
        <f t="shared" si="273"/>
        <v>0</v>
      </c>
      <c r="P422" s="208">
        <f t="shared" si="250"/>
        <v>1320</v>
      </c>
      <c r="Q422" s="205">
        <v>182</v>
      </c>
      <c r="R422" s="205">
        <f t="shared" si="270"/>
        <v>240240</v>
      </c>
      <c r="S422" s="205">
        <v>184.6</v>
      </c>
      <c r="T422" s="205">
        <f t="shared" si="271"/>
        <v>243672</v>
      </c>
      <c r="U422" s="205">
        <f t="shared" si="274"/>
        <v>483912</v>
      </c>
    </row>
    <row r="423" spans="1:21" s="76" customFormat="1" ht="17.45" customHeight="1" x14ac:dyDescent="0.25">
      <c r="A423" s="90"/>
      <c r="B423" s="133" t="s">
        <v>341</v>
      </c>
      <c r="C423" s="120" t="s">
        <v>17</v>
      </c>
      <c r="D423" s="120">
        <v>20</v>
      </c>
      <c r="E423" s="93">
        <v>262</v>
      </c>
      <c r="F423" s="93">
        <f t="shared" si="266"/>
        <v>5240</v>
      </c>
      <c r="G423" s="93">
        <v>200.20000000000002</v>
      </c>
      <c r="H423" s="93">
        <f t="shared" si="267"/>
        <v>4004.0000000000005</v>
      </c>
      <c r="I423" s="93">
        <f t="shared" si="272"/>
        <v>9244</v>
      </c>
      <c r="J423" s="184"/>
      <c r="K423" s="169">
        <v>262</v>
      </c>
      <c r="L423" s="169">
        <f t="shared" si="268"/>
        <v>0</v>
      </c>
      <c r="M423" s="169">
        <v>200.20000000000002</v>
      </c>
      <c r="N423" s="169">
        <f t="shared" si="269"/>
        <v>0</v>
      </c>
      <c r="O423" s="169">
        <f t="shared" si="273"/>
        <v>0</v>
      </c>
      <c r="P423" s="208">
        <f t="shared" si="250"/>
        <v>20</v>
      </c>
      <c r="Q423" s="205">
        <v>262</v>
      </c>
      <c r="R423" s="205">
        <f t="shared" si="270"/>
        <v>5240</v>
      </c>
      <c r="S423" s="205">
        <v>200.20000000000002</v>
      </c>
      <c r="T423" s="205">
        <f t="shared" si="271"/>
        <v>4004.0000000000005</v>
      </c>
      <c r="U423" s="205">
        <f t="shared" si="274"/>
        <v>9244</v>
      </c>
    </row>
    <row r="424" spans="1:21" s="76" customFormat="1" ht="17.45" customHeight="1" x14ac:dyDescent="0.25">
      <c r="A424" s="90"/>
      <c r="B424" s="133" t="s">
        <v>341</v>
      </c>
      <c r="C424" s="120" t="s">
        <v>17</v>
      </c>
      <c r="D424" s="120">
        <v>250</v>
      </c>
      <c r="E424" s="93">
        <v>262</v>
      </c>
      <c r="F424" s="93">
        <f t="shared" si="266"/>
        <v>65500</v>
      </c>
      <c r="G424" s="93">
        <v>80.600000000000009</v>
      </c>
      <c r="H424" s="93">
        <f t="shared" si="267"/>
        <v>20150.000000000004</v>
      </c>
      <c r="I424" s="93">
        <f t="shared" si="272"/>
        <v>85650</v>
      </c>
      <c r="J424" s="184"/>
      <c r="K424" s="169">
        <v>262</v>
      </c>
      <c r="L424" s="169">
        <f t="shared" si="268"/>
        <v>0</v>
      </c>
      <c r="M424" s="169">
        <v>80.600000000000009</v>
      </c>
      <c r="N424" s="169">
        <f t="shared" si="269"/>
        <v>0</v>
      </c>
      <c r="O424" s="169">
        <f t="shared" si="273"/>
        <v>0</v>
      </c>
      <c r="P424" s="208">
        <f t="shared" si="250"/>
        <v>250</v>
      </c>
      <c r="Q424" s="205">
        <v>262</v>
      </c>
      <c r="R424" s="205">
        <f t="shared" si="270"/>
        <v>65500</v>
      </c>
      <c r="S424" s="205">
        <v>80.600000000000009</v>
      </c>
      <c r="T424" s="205">
        <f t="shared" si="271"/>
        <v>20150.000000000004</v>
      </c>
      <c r="U424" s="205">
        <f t="shared" si="274"/>
        <v>85650</v>
      </c>
    </row>
    <row r="425" spans="1:21" s="76" customFormat="1" ht="17.45" customHeight="1" x14ac:dyDescent="0.25">
      <c r="A425" s="90"/>
      <c r="B425" s="133" t="s">
        <v>342</v>
      </c>
      <c r="C425" s="120" t="s">
        <v>17</v>
      </c>
      <c r="D425" s="120">
        <v>32</v>
      </c>
      <c r="E425" s="93">
        <v>131</v>
      </c>
      <c r="F425" s="93">
        <f t="shared" si="266"/>
        <v>4192</v>
      </c>
      <c r="G425" s="93">
        <v>3434.6</v>
      </c>
      <c r="H425" s="93">
        <f t="shared" si="267"/>
        <v>109907.2</v>
      </c>
      <c r="I425" s="93">
        <f t="shared" si="272"/>
        <v>114099.2</v>
      </c>
      <c r="J425" s="184"/>
      <c r="K425" s="169">
        <v>131</v>
      </c>
      <c r="L425" s="169">
        <f t="shared" si="268"/>
        <v>0</v>
      </c>
      <c r="M425" s="169">
        <v>3434.6</v>
      </c>
      <c r="N425" s="169">
        <f t="shared" si="269"/>
        <v>0</v>
      </c>
      <c r="O425" s="169">
        <f t="shared" si="273"/>
        <v>0</v>
      </c>
      <c r="P425" s="208">
        <f t="shared" si="250"/>
        <v>32</v>
      </c>
      <c r="Q425" s="205">
        <v>131</v>
      </c>
      <c r="R425" s="205">
        <f t="shared" si="270"/>
        <v>4192</v>
      </c>
      <c r="S425" s="205">
        <v>3434.6</v>
      </c>
      <c r="T425" s="205">
        <f t="shared" si="271"/>
        <v>109907.2</v>
      </c>
      <c r="U425" s="205">
        <f t="shared" si="274"/>
        <v>114099.2</v>
      </c>
    </row>
    <row r="426" spans="1:21" s="76" customFormat="1" ht="17.45" customHeight="1" x14ac:dyDescent="0.25">
      <c r="A426" s="90"/>
      <c r="B426" s="133" t="s">
        <v>343</v>
      </c>
      <c r="C426" s="120" t="s">
        <v>64</v>
      </c>
      <c r="D426" s="120">
        <v>636</v>
      </c>
      <c r="E426" s="93">
        <v>838.40000000000009</v>
      </c>
      <c r="F426" s="93">
        <f t="shared" si="266"/>
        <v>533222.40000000002</v>
      </c>
      <c r="G426" s="93">
        <v>1759</v>
      </c>
      <c r="H426" s="93">
        <f t="shared" si="267"/>
        <v>1118724</v>
      </c>
      <c r="I426" s="93">
        <f t="shared" si="272"/>
        <v>1651946.4</v>
      </c>
      <c r="J426" s="184"/>
      <c r="K426" s="169">
        <v>838.40000000000009</v>
      </c>
      <c r="L426" s="169">
        <f t="shared" si="268"/>
        <v>0</v>
      </c>
      <c r="M426" s="169">
        <v>1759</v>
      </c>
      <c r="N426" s="169">
        <f t="shared" si="269"/>
        <v>0</v>
      </c>
      <c r="O426" s="169">
        <f t="shared" si="273"/>
        <v>0</v>
      </c>
      <c r="P426" s="208">
        <f t="shared" si="250"/>
        <v>636</v>
      </c>
      <c r="Q426" s="205">
        <v>838.40000000000009</v>
      </c>
      <c r="R426" s="205">
        <f t="shared" si="270"/>
        <v>533222.40000000002</v>
      </c>
      <c r="S426" s="205">
        <v>1759</v>
      </c>
      <c r="T426" s="205">
        <f t="shared" si="271"/>
        <v>1118724</v>
      </c>
      <c r="U426" s="205">
        <f t="shared" si="274"/>
        <v>1651946.4</v>
      </c>
    </row>
    <row r="427" spans="1:21" s="76" customFormat="1" ht="17.45" customHeight="1" x14ac:dyDescent="0.25">
      <c r="A427" s="90"/>
      <c r="B427" s="133" t="s">
        <v>344</v>
      </c>
      <c r="C427" s="120" t="s">
        <v>17</v>
      </c>
      <c r="D427" s="120">
        <v>20</v>
      </c>
      <c r="E427" s="93">
        <v>1965</v>
      </c>
      <c r="F427" s="93">
        <f t="shared" si="266"/>
        <v>39300</v>
      </c>
      <c r="G427" s="93">
        <v>20594.600000000002</v>
      </c>
      <c r="H427" s="93">
        <f t="shared" si="267"/>
        <v>411892.00000000006</v>
      </c>
      <c r="I427" s="93">
        <f t="shared" si="272"/>
        <v>451192.00000000006</v>
      </c>
      <c r="J427" s="184"/>
      <c r="K427" s="169">
        <v>1965</v>
      </c>
      <c r="L427" s="169">
        <f t="shared" si="268"/>
        <v>0</v>
      </c>
      <c r="M427" s="169">
        <v>20594.600000000002</v>
      </c>
      <c r="N427" s="169">
        <f t="shared" si="269"/>
        <v>0</v>
      </c>
      <c r="O427" s="169">
        <f t="shared" si="273"/>
        <v>0</v>
      </c>
      <c r="P427" s="208">
        <f t="shared" si="250"/>
        <v>20</v>
      </c>
      <c r="Q427" s="205">
        <v>1965</v>
      </c>
      <c r="R427" s="205">
        <f t="shared" si="270"/>
        <v>39300</v>
      </c>
      <c r="S427" s="205">
        <v>20594.600000000002</v>
      </c>
      <c r="T427" s="205">
        <f t="shared" si="271"/>
        <v>411892.00000000006</v>
      </c>
      <c r="U427" s="205">
        <f t="shared" si="274"/>
        <v>451192.00000000006</v>
      </c>
    </row>
    <row r="428" spans="1:21" s="76" customFormat="1" ht="27" customHeight="1" x14ac:dyDescent="0.25">
      <c r="A428" s="90"/>
      <c r="B428" s="133" t="s">
        <v>290</v>
      </c>
      <c r="C428" s="120" t="s">
        <v>64</v>
      </c>
      <c r="D428" s="120">
        <v>860</v>
      </c>
      <c r="E428" s="93">
        <v>246</v>
      </c>
      <c r="F428" s="93">
        <f t="shared" si="266"/>
        <v>211560</v>
      </c>
      <c r="G428" s="93">
        <v>101</v>
      </c>
      <c r="H428" s="93">
        <f t="shared" si="267"/>
        <v>86860</v>
      </c>
      <c r="I428" s="93">
        <f t="shared" si="272"/>
        <v>298420</v>
      </c>
      <c r="J428" s="184"/>
      <c r="K428" s="169">
        <v>246</v>
      </c>
      <c r="L428" s="169">
        <f t="shared" si="268"/>
        <v>0</v>
      </c>
      <c r="M428" s="169">
        <v>101</v>
      </c>
      <c r="N428" s="169">
        <f t="shared" si="269"/>
        <v>0</v>
      </c>
      <c r="O428" s="169">
        <f t="shared" si="273"/>
        <v>0</v>
      </c>
      <c r="P428" s="208">
        <f t="shared" si="250"/>
        <v>860</v>
      </c>
      <c r="Q428" s="205">
        <v>246</v>
      </c>
      <c r="R428" s="205">
        <f t="shared" si="270"/>
        <v>211560</v>
      </c>
      <c r="S428" s="205">
        <v>101</v>
      </c>
      <c r="T428" s="205">
        <f t="shared" si="271"/>
        <v>86860</v>
      </c>
      <c r="U428" s="205">
        <f t="shared" si="274"/>
        <v>298420</v>
      </c>
    </row>
    <row r="429" spans="1:21" s="76" customFormat="1" ht="17.45" customHeight="1" x14ac:dyDescent="0.25">
      <c r="A429" s="90"/>
      <c r="B429" s="133" t="s">
        <v>345</v>
      </c>
      <c r="C429" s="120" t="s">
        <v>17</v>
      </c>
      <c r="D429" s="120">
        <v>64</v>
      </c>
      <c r="E429" s="93">
        <v>131</v>
      </c>
      <c r="F429" s="93">
        <f t="shared" si="266"/>
        <v>8384</v>
      </c>
      <c r="G429" s="93">
        <v>408.2</v>
      </c>
      <c r="H429" s="93">
        <f t="shared" si="267"/>
        <v>26124.799999999999</v>
      </c>
      <c r="I429" s="93">
        <f t="shared" si="272"/>
        <v>34508.800000000003</v>
      </c>
      <c r="J429" s="184"/>
      <c r="K429" s="169">
        <v>131</v>
      </c>
      <c r="L429" s="169">
        <f t="shared" si="268"/>
        <v>0</v>
      </c>
      <c r="M429" s="169">
        <v>408.2</v>
      </c>
      <c r="N429" s="169">
        <f t="shared" si="269"/>
        <v>0</v>
      </c>
      <c r="O429" s="169">
        <f t="shared" si="273"/>
        <v>0</v>
      </c>
      <c r="P429" s="208">
        <f t="shared" si="250"/>
        <v>64</v>
      </c>
      <c r="Q429" s="205">
        <v>131</v>
      </c>
      <c r="R429" s="205">
        <f t="shared" si="270"/>
        <v>8384</v>
      </c>
      <c r="S429" s="205">
        <v>408.2</v>
      </c>
      <c r="T429" s="205">
        <f t="shared" si="271"/>
        <v>26124.799999999999</v>
      </c>
      <c r="U429" s="205">
        <f t="shared" si="274"/>
        <v>34508.800000000003</v>
      </c>
    </row>
    <row r="430" spans="1:21" s="76" customFormat="1" ht="17.45" customHeight="1" x14ac:dyDescent="0.25">
      <c r="A430" s="90"/>
      <c r="B430" s="133" t="s">
        <v>292</v>
      </c>
      <c r="C430" s="120" t="s">
        <v>64</v>
      </c>
      <c r="D430" s="120">
        <v>400</v>
      </c>
      <c r="E430" s="93">
        <v>65.5</v>
      </c>
      <c r="F430" s="93">
        <f t="shared" si="266"/>
        <v>26200</v>
      </c>
      <c r="G430" s="93">
        <v>166.71200000000002</v>
      </c>
      <c r="H430" s="93">
        <f t="shared" si="267"/>
        <v>66684.800000000003</v>
      </c>
      <c r="I430" s="93">
        <f t="shared" si="272"/>
        <v>92884.800000000003</v>
      </c>
      <c r="J430" s="184"/>
      <c r="K430" s="169">
        <v>65.5</v>
      </c>
      <c r="L430" s="169">
        <f t="shared" si="268"/>
        <v>0</v>
      </c>
      <c r="M430" s="169">
        <v>166.71200000000002</v>
      </c>
      <c r="N430" s="169">
        <f t="shared" si="269"/>
        <v>0</v>
      </c>
      <c r="O430" s="169">
        <f t="shared" si="273"/>
        <v>0</v>
      </c>
      <c r="P430" s="208">
        <f t="shared" si="250"/>
        <v>400</v>
      </c>
      <c r="Q430" s="205">
        <v>65.5</v>
      </c>
      <c r="R430" s="205">
        <f t="shared" si="270"/>
        <v>26200</v>
      </c>
      <c r="S430" s="205">
        <v>166.71200000000002</v>
      </c>
      <c r="T430" s="205">
        <f t="shared" si="271"/>
        <v>66684.800000000003</v>
      </c>
      <c r="U430" s="205">
        <f t="shared" si="274"/>
        <v>92884.800000000003</v>
      </c>
    </row>
    <row r="431" spans="1:21" s="76" customFormat="1" ht="17.45" customHeight="1" x14ac:dyDescent="0.25">
      <c r="A431" s="90"/>
      <c r="B431" s="133" t="s">
        <v>293</v>
      </c>
      <c r="C431" s="120" t="s">
        <v>17</v>
      </c>
      <c r="D431" s="120">
        <v>1240</v>
      </c>
      <c r="E431" s="93">
        <v>32.75</v>
      </c>
      <c r="F431" s="93">
        <f t="shared" si="266"/>
        <v>40610</v>
      </c>
      <c r="G431" s="93">
        <v>36.816000000000003</v>
      </c>
      <c r="H431" s="93">
        <f t="shared" si="267"/>
        <v>45651.840000000004</v>
      </c>
      <c r="I431" s="93">
        <f t="shared" si="272"/>
        <v>86261.84</v>
      </c>
      <c r="J431" s="184"/>
      <c r="K431" s="169">
        <v>32.75</v>
      </c>
      <c r="L431" s="169">
        <f t="shared" si="268"/>
        <v>0</v>
      </c>
      <c r="M431" s="169">
        <v>36.816000000000003</v>
      </c>
      <c r="N431" s="169">
        <f t="shared" si="269"/>
        <v>0</v>
      </c>
      <c r="O431" s="169">
        <f t="shared" si="273"/>
        <v>0</v>
      </c>
      <c r="P431" s="208">
        <f t="shared" si="250"/>
        <v>1240</v>
      </c>
      <c r="Q431" s="205">
        <v>32.75</v>
      </c>
      <c r="R431" s="205">
        <f t="shared" si="270"/>
        <v>40610</v>
      </c>
      <c r="S431" s="205">
        <v>36.816000000000003</v>
      </c>
      <c r="T431" s="205">
        <f t="shared" si="271"/>
        <v>45651.840000000004</v>
      </c>
      <c r="U431" s="205">
        <f t="shared" si="274"/>
        <v>86261.84</v>
      </c>
    </row>
    <row r="432" spans="1:21" s="76" customFormat="1" ht="17.45" customHeight="1" x14ac:dyDescent="0.25">
      <c r="A432" s="90"/>
      <c r="B432" s="133" t="s">
        <v>291</v>
      </c>
      <c r="C432" s="120" t="s">
        <v>17</v>
      </c>
      <c r="D432" s="120">
        <v>120</v>
      </c>
      <c r="E432" s="93">
        <v>262</v>
      </c>
      <c r="F432" s="93">
        <f t="shared" si="266"/>
        <v>31440</v>
      </c>
      <c r="G432" s="93">
        <v>681.2</v>
      </c>
      <c r="H432" s="93">
        <f t="shared" si="267"/>
        <v>81744</v>
      </c>
      <c r="I432" s="93">
        <f t="shared" si="272"/>
        <v>113184</v>
      </c>
      <c r="J432" s="184"/>
      <c r="K432" s="169">
        <v>262</v>
      </c>
      <c r="L432" s="169">
        <f t="shared" si="268"/>
        <v>0</v>
      </c>
      <c r="M432" s="169">
        <v>681.2</v>
      </c>
      <c r="N432" s="169">
        <f t="shared" si="269"/>
        <v>0</v>
      </c>
      <c r="O432" s="169">
        <f t="shared" si="273"/>
        <v>0</v>
      </c>
      <c r="P432" s="208">
        <f t="shared" si="250"/>
        <v>120</v>
      </c>
      <c r="Q432" s="205">
        <v>262</v>
      </c>
      <c r="R432" s="205">
        <f t="shared" si="270"/>
        <v>31440</v>
      </c>
      <c r="S432" s="205">
        <v>681.2</v>
      </c>
      <c r="T432" s="205">
        <f t="shared" si="271"/>
        <v>81744</v>
      </c>
      <c r="U432" s="205">
        <f t="shared" si="274"/>
        <v>113184</v>
      </c>
    </row>
    <row r="433" spans="1:21" s="76" customFormat="1" ht="26.25" customHeight="1" x14ac:dyDescent="0.25">
      <c r="A433" s="90"/>
      <c r="B433" s="133" t="s">
        <v>346</v>
      </c>
      <c r="C433" s="120" t="s">
        <v>64</v>
      </c>
      <c r="D433" s="120">
        <v>10</v>
      </c>
      <c r="E433" s="93">
        <v>65.5</v>
      </c>
      <c r="F433" s="93">
        <f t="shared" si="266"/>
        <v>655</v>
      </c>
      <c r="G433" s="93">
        <v>348.40000000000003</v>
      </c>
      <c r="H433" s="93">
        <f t="shared" si="267"/>
        <v>3484.0000000000005</v>
      </c>
      <c r="I433" s="93">
        <f t="shared" si="272"/>
        <v>4139</v>
      </c>
      <c r="J433" s="184"/>
      <c r="K433" s="169">
        <v>65.5</v>
      </c>
      <c r="L433" s="169">
        <f t="shared" si="268"/>
        <v>0</v>
      </c>
      <c r="M433" s="169">
        <v>348.40000000000003</v>
      </c>
      <c r="N433" s="169">
        <f t="shared" si="269"/>
        <v>0</v>
      </c>
      <c r="O433" s="169">
        <f t="shared" si="273"/>
        <v>0</v>
      </c>
      <c r="P433" s="208">
        <f t="shared" si="250"/>
        <v>10</v>
      </c>
      <c r="Q433" s="205">
        <v>65.5</v>
      </c>
      <c r="R433" s="205">
        <f t="shared" si="270"/>
        <v>655</v>
      </c>
      <c r="S433" s="205">
        <v>348.40000000000003</v>
      </c>
      <c r="T433" s="205">
        <f t="shared" si="271"/>
        <v>3484.0000000000005</v>
      </c>
      <c r="U433" s="205">
        <f t="shared" si="274"/>
        <v>4139</v>
      </c>
    </row>
    <row r="434" spans="1:21" s="76" customFormat="1" ht="17.45" customHeight="1" x14ac:dyDescent="0.25">
      <c r="A434" s="90"/>
      <c r="B434" s="133" t="s">
        <v>296</v>
      </c>
      <c r="C434" s="120" t="s">
        <v>64</v>
      </c>
      <c r="D434" s="120">
        <v>1500</v>
      </c>
      <c r="E434" s="93">
        <v>458.5</v>
      </c>
      <c r="F434" s="93">
        <f t="shared" si="266"/>
        <v>687750</v>
      </c>
      <c r="G434" s="93">
        <v>369.2</v>
      </c>
      <c r="H434" s="93">
        <f t="shared" si="267"/>
        <v>553800</v>
      </c>
      <c r="I434" s="93">
        <f t="shared" si="272"/>
        <v>1241550</v>
      </c>
      <c r="J434" s="184"/>
      <c r="K434" s="169">
        <v>458.5</v>
      </c>
      <c r="L434" s="169">
        <f t="shared" si="268"/>
        <v>0</v>
      </c>
      <c r="M434" s="169">
        <v>369.2</v>
      </c>
      <c r="N434" s="169">
        <f t="shared" si="269"/>
        <v>0</v>
      </c>
      <c r="O434" s="169">
        <f t="shared" si="273"/>
        <v>0</v>
      </c>
      <c r="P434" s="208">
        <f t="shared" si="250"/>
        <v>1500</v>
      </c>
      <c r="Q434" s="205">
        <v>458.5</v>
      </c>
      <c r="R434" s="205">
        <f t="shared" si="270"/>
        <v>687750</v>
      </c>
      <c r="S434" s="205">
        <v>369.2</v>
      </c>
      <c r="T434" s="205">
        <f t="shared" si="271"/>
        <v>553800</v>
      </c>
      <c r="U434" s="205">
        <f t="shared" si="274"/>
        <v>1241550</v>
      </c>
    </row>
    <row r="435" spans="1:21" s="76" customFormat="1" ht="17.45" customHeight="1" x14ac:dyDescent="0.25">
      <c r="A435" s="90"/>
      <c r="B435" s="133" t="s">
        <v>915</v>
      </c>
      <c r="C435" s="120" t="s">
        <v>64</v>
      </c>
      <c r="D435" s="120">
        <v>105</v>
      </c>
      <c r="E435" s="93">
        <v>458.5</v>
      </c>
      <c r="F435" s="93">
        <f t="shared" si="266"/>
        <v>48142.5</v>
      </c>
      <c r="G435" s="93">
        <v>254.8</v>
      </c>
      <c r="H435" s="93">
        <f t="shared" si="267"/>
        <v>26754</v>
      </c>
      <c r="I435" s="93">
        <f t="shared" si="272"/>
        <v>74896.5</v>
      </c>
      <c r="J435" s="184"/>
      <c r="K435" s="169">
        <v>458.5</v>
      </c>
      <c r="L435" s="169">
        <f t="shared" si="268"/>
        <v>0</v>
      </c>
      <c r="M435" s="169">
        <v>254.8</v>
      </c>
      <c r="N435" s="169">
        <f t="shared" si="269"/>
        <v>0</v>
      </c>
      <c r="O435" s="169">
        <f t="shared" si="273"/>
        <v>0</v>
      </c>
      <c r="P435" s="208">
        <f t="shared" si="250"/>
        <v>105</v>
      </c>
      <c r="Q435" s="205">
        <v>458.5</v>
      </c>
      <c r="R435" s="205">
        <f t="shared" si="270"/>
        <v>48142.5</v>
      </c>
      <c r="S435" s="205">
        <v>254.8</v>
      </c>
      <c r="T435" s="205">
        <f t="shared" si="271"/>
        <v>26754</v>
      </c>
      <c r="U435" s="205">
        <f t="shared" si="274"/>
        <v>74896.5</v>
      </c>
    </row>
    <row r="436" spans="1:21" s="76" customFormat="1" ht="17.45" customHeight="1" x14ac:dyDescent="0.25">
      <c r="A436" s="90"/>
      <c r="B436" s="133" t="s">
        <v>347</v>
      </c>
      <c r="C436" s="120" t="s">
        <v>64</v>
      </c>
      <c r="D436" s="120">
        <v>40</v>
      </c>
      <c r="E436" s="93">
        <v>1283.8</v>
      </c>
      <c r="F436" s="93">
        <f t="shared" si="266"/>
        <v>51352</v>
      </c>
      <c r="G436" s="93">
        <v>2241.2000000000003</v>
      </c>
      <c r="H436" s="93">
        <f t="shared" si="267"/>
        <v>89648.000000000015</v>
      </c>
      <c r="I436" s="93">
        <f t="shared" si="272"/>
        <v>141000</v>
      </c>
      <c r="J436" s="184"/>
      <c r="K436" s="169">
        <v>1283.8</v>
      </c>
      <c r="L436" s="169">
        <f t="shared" si="268"/>
        <v>0</v>
      </c>
      <c r="M436" s="169">
        <v>2241.2000000000003</v>
      </c>
      <c r="N436" s="169">
        <f t="shared" si="269"/>
        <v>0</v>
      </c>
      <c r="O436" s="169">
        <f t="shared" si="273"/>
        <v>0</v>
      </c>
      <c r="P436" s="208">
        <f t="shared" si="250"/>
        <v>40</v>
      </c>
      <c r="Q436" s="205">
        <v>1283.8</v>
      </c>
      <c r="R436" s="205">
        <f t="shared" si="270"/>
        <v>51352</v>
      </c>
      <c r="S436" s="205">
        <v>2241.2000000000003</v>
      </c>
      <c r="T436" s="205">
        <f t="shared" si="271"/>
        <v>89648.000000000015</v>
      </c>
      <c r="U436" s="205">
        <f t="shared" si="274"/>
        <v>141000</v>
      </c>
    </row>
    <row r="437" spans="1:21" s="76" customFormat="1" ht="17.45" customHeight="1" x14ac:dyDescent="0.25">
      <c r="A437" s="90"/>
      <c r="B437" s="133" t="s">
        <v>348</v>
      </c>
      <c r="C437" s="120" t="s">
        <v>64</v>
      </c>
      <c r="D437" s="120">
        <v>780</v>
      </c>
      <c r="E437" s="93">
        <v>1048</v>
      </c>
      <c r="F437" s="93">
        <f t="shared" si="266"/>
        <v>817440</v>
      </c>
      <c r="G437" s="93">
        <v>1084.2</v>
      </c>
      <c r="H437" s="93">
        <f t="shared" si="267"/>
        <v>845676</v>
      </c>
      <c r="I437" s="93">
        <f t="shared" si="272"/>
        <v>1663116</v>
      </c>
      <c r="J437" s="184"/>
      <c r="K437" s="169">
        <v>1048</v>
      </c>
      <c r="L437" s="169">
        <f t="shared" si="268"/>
        <v>0</v>
      </c>
      <c r="M437" s="169">
        <v>1084.2</v>
      </c>
      <c r="N437" s="169">
        <f t="shared" si="269"/>
        <v>0</v>
      </c>
      <c r="O437" s="169">
        <f t="shared" si="273"/>
        <v>0</v>
      </c>
      <c r="P437" s="208">
        <f t="shared" si="250"/>
        <v>780</v>
      </c>
      <c r="Q437" s="205">
        <v>1048</v>
      </c>
      <c r="R437" s="205">
        <f t="shared" si="270"/>
        <v>817440</v>
      </c>
      <c r="S437" s="205">
        <v>1084.2</v>
      </c>
      <c r="T437" s="205">
        <f t="shared" si="271"/>
        <v>845676</v>
      </c>
      <c r="U437" s="205">
        <f t="shared" si="274"/>
        <v>1663116</v>
      </c>
    </row>
    <row r="438" spans="1:21" s="76" customFormat="1" ht="17.45" customHeight="1" x14ac:dyDescent="0.25">
      <c r="A438" s="90"/>
      <c r="B438" s="133" t="s">
        <v>349</v>
      </c>
      <c r="C438" s="120" t="s">
        <v>879</v>
      </c>
      <c r="D438" s="120">
        <v>2.7</v>
      </c>
      <c r="E438" s="93">
        <v>1249.74</v>
      </c>
      <c r="F438" s="93">
        <f t="shared" si="266"/>
        <v>3374.2980000000002</v>
      </c>
      <c r="G438" s="93"/>
      <c r="H438" s="93"/>
      <c r="I438" s="93">
        <f t="shared" si="272"/>
        <v>3374.2980000000002</v>
      </c>
      <c r="J438" s="184"/>
      <c r="K438" s="169">
        <v>1249.74</v>
      </c>
      <c r="L438" s="169">
        <f t="shared" si="268"/>
        <v>0</v>
      </c>
      <c r="M438" s="169"/>
      <c r="N438" s="169"/>
      <c r="O438" s="169">
        <f t="shared" si="273"/>
        <v>0</v>
      </c>
      <c r="P438" s="208">
        <f t="shared" si="250"/>
        <v>2.7</v>
      </c>
      <c r="Q438" s="205">
        <v>1249.74</v>
      </c>
      <c r="R438" s="205">
        <f t="shared" si="270"/>
        <v>3374.2980000000002</v>
      </c>
      <c r="S438" s="205"/>
      <c r="T438" s="205"/>
      <c r="U438" s="205">
        <f t="shared" si="274"/>
        <v>3374.2980000000002</v>
      </c>
    </row>
    <row r="439" spans="1:21" s="76" customFormat="1" ht="17.45" customHeight="1" x14ac:dyDescent="0.25">
      <c r="A439" s="90"/>
      <c r="B439" s="133" t="s">
        <v>350</v>
      </c>
      <c r="C439" s="134" t="s">
        <v>879</v>
      </c>
      <c r="D439" s="134">
        <v>1.2</v>
      </c>
      <c r="E439" s="93">
        <v>1522.22</v>
      </c>
      <c r="F439" s="93">
        <f t="shared" si="266"/>
        <v>1826.664</v>
      </c>
      <c r="G439" s="93">
        <v>1092</v>
      </c>
      <c r="H439" s="93">
        <f t="shared" si="267"/>
        <v>1310.3999999999999</v>
      </c>
      <c r="I439" s="93">
        <f t="shared" si="272"/>
        <v>3137.0639999999999</v>
      </c>
      <c r="J439" s="189"/>
      <c r="K439" s="169">
        <v>1522.22</v>
      </c>
      <c r="L439" s="169">
        <f t="shared" si="268"/>
        <v>0</v>
      </c>
      <c r="M439" s="169">
        <v>1092</v>
      </c>
      <c r="N439" s="169">
        <f t="shared" ref="N439" si="275">M439*J439</f>
        <v>0</v>
      </c>
      <c r="O439" s="169">
        <f t="shared" si="273"/>
        <v>0</v>
      </c>
      <c r="P439" s="208">
        <f t="shared" si="250"/>
        <v>1.2</v>
      </c>
      <c r="Q439" s="205">
        <v>1522.22</v>
      </c>
      <c r="R439" s="205">
        <f t="shared" si="270"/>
        <v>1826.664</v>
      </c>
      <c r="S439" s="205">
        <v>1092</v>
      </c>
      <c r="T439" s="205">
        <f t="shared" ref="T439" si="276">S439*P439</f>
        <v>1310.3999999999999</v>
      </c>
      <c r="U439" s="205">
        <f t="shared" si="274"/>
        <v>3137.0639999999999</v>
      </c>
    </row>
    <row r="440" spans="1:21" s="76" customFormat="1" ht="17.45" customHeight="1" x14ac:dyDescent="0.25">
      <c r="A440" s="90"/>
      <c r="B440" s="133" t="s">
        <v>890</v>
      </c>
      <c r="C440" s="120" t="s">
        <v>879</v>
      </c>
      <c r="D440" s="120">
        <v>1.5</v>
      </c>
      <c r="E440" s="93">
        <v>1249.74</v>
      </c>
      <c r="F440" s="93">
        <f t="shared" si="266"/>
        <v>1874.6100000000001</v>
      </c>
      <c r="G440" s="93"/>
      <c r="H440" s="93"/>
      <c r="I440" s="93">
        <f t="shared" si="272"/>
        <v>1874.6100000000001</v>
      </c>
      <c r="J440" s="184"/>
      <c r="K440" s="169">
        <v>1249.74</v>
      </c>
      <c r="L440" s="169">
        <f t="shared" si="268"/>
        <v>0</v>
      </c>
      <c r="M440" s="169"/>
      <c r="N440" s="169"/>
      <c r="O440" s="169">
        <f t="shared" si="273"/>
        <v>0</v>
      </c>
      <c r="P440" s="208">
        <f t="shared" si="250"/>
        <v>1.5</v>
      </c>
      <c r="Q440" s="205">
        <v>1249.74</v>
      </c>
      <c r="R440" s="205">
        <f t="shared" si="270"/>
        <v>1874.6100000000001</v>
      </c>
      <c r="S440" s="205"/>
      <c r="T440" s="205"/>
      <c r="U440" s="205">
        <f t="shared" si="274"/>
        <v>1874.6100000000001</v>
      </c>
    </row>
    <row r="441" spans="1:21" s="76" customFormat="1" ht="17.45" customHeight="1" x14ac:dyDescent="0.25">
      <c r="A441" s="90"/>
      <c r="B441" s="133" t="s">
        <v>351</v>
      </c>
      <c r="C441" s="120" t="s">
        <v>879</v>
      </c>
      <c r="D441" s="120">
        <v>1.2</v>
      </c>
      <c r="E441" s="93">
        <v>3144</v>
      </c>
      <c r="F441" s="93">
        <f t="shared" si="266"/>
        <v>3772.7999999999997</v>
      </c>
      <c r="G441" s="93"/>
      <c r="H441" s="93"/>
      <c r="I441" s="93">
        <f t="shared" si="272"/>
        <v>3772.7999999999997</v>
      </c>
      <c r="J441" s="184"/>
      <c r="K441" s="169">
        <v>3144</v>
      </c>
      <c r="L441" s="169">
        <f t="shared" si="268"/>
        <v>0</v>
      </c>
      <c r="M441" s="169"/>
      <c r="N441" s="169"/>
      <c r="O441" s="169">
        <f t="shared" si="273"/>
        <v>0</v>
      </c>
      <c r="P441" s="208">
        <f t="shared" si="250"/>
        <v>1.2</v>
      </c>
      <c r="Q441" s="205">
        <v>3144</v>
      </c>
      <c r="R441" s="205">
        <f t="shared" si="270"/>
        <v>3772.7999999999997</v>
      </c>
      <c r="S441" s="205"/>
      <c r="T441" s="205"/>
      <c r="U441" s="205">
        <f t="shared" si="274"/>
        <v>3772.7999999999997</v>
      </c>
    </row>
    <row r="442" spans="1:21" s="76" customFormat="1" ht="17.45" customHeight="1" x14ac:dyDescent="0.25">
      <c r="A442" s="90"/>
      <c r="B442" s="133" t="s">
        <v>119</v>
      </c>
      <c r="C442" s="120" t="s">
        <v>124</v>
      </c>
      <c r="D442" s="120">
        <v>1</v>
      </c>
      <c r="E442" s="93"/>
      <c r="F442" s="93"/>
      <c r="G442" s="93">
        <v>28704</v>
      </c>
      <c r="H442" s="93">
        <f t="shared" si="267"/>
        <v>28704</v>
      </c>
      <c r="I442" s="93">
        <f t="shared" si="272"/>
        <v>28704</v>
      </c>
      <c r="J442" s="184"/>
      <c r="K442" s="169"/>
      <c r="L442" s="169"/>
      <c r="M442" s="169">
        <v>28704</v>
      </c>
      <c r="N442" s="169">
        <f t="shared" ref="N442" si="277">M442*J442</f>
        <v>0</v>
      </c>
      <c r="O442" s="169">
        <f t="shared" si="273"/>
        <v>0</v>
      </c>
      <c r="P442" s="208">
        <f t="shared" si="250"/>
        <v>1</v>
      </c>
      <c r="Q442" s="205"/>
      <c r="R442" s="205"/>
      <c r="S442" s="205">
        <v>28704</v>
      </c>
      <c r="T442" s="205">
        <f t="shared" ref="T442" si="278">S442*P442</f>
        <v>28704</v>
      </c>
      <c r="U442" s="205">
        <f t="shared" si="274"/>
        <v>28704</v>
      </c>
    </row>
    <row r="443" spans="1:21" s="76" customFormat="1" ht="17.45" customHeight="1" x14ac:dyDescent="0.25">
      <c r="A443" s="90"/>
      <c r="B443" s="133" t="s">
        <v>203</v>
      </c>
      <c r="C443" s="120" t="s">
        <v>124</v>
      </c>
      <c r="D443" s="120">
        <v>1</v>
      </c>
      <c r="E443" s="93">
        <v>76800</v>
      </c>
      <c r="F443" s="93">
        <f t="shared" si="266"/>
        <v>76800</v>
      </c>
      <c r="G443" s="93"/>
      <c r="H443" s="93"/>
      <c r="I443" s="93">
        <f t="shared" si="272"/>
        <v>76800</v>
      </c>
      <c r="J443" s="184"/>
      <c r="K443" s="169">
        <v>76800</v>
      </c>
      <c r="L443" s="169">
        <f t="shared" ref="L443" si="279">K443*J443</f>
        <v>0</v>
      </c>
      <c r="M443" s="169"/>
      <c r="N443" s="169"/>
      <c r="O443" s="169">
        <f t="shared" si="273"/>
        <v>0</v>
      </c>
      <c r="P443" s="208">
        <f t="shared" si="250"/>
        <v>1</v>
      </c>
      <c r="Q443" s="205">
        <v>76800</v>
      </c>
      <c r="R443" s="205">
        <f t="shared" ref="R443" si="280">Q443*P443</f>
        <v>76800</v>
      </c>
      <c r="S443" s="205"/>
      <c r="T443" s="205"/>
      <c r="U443" s="205">
        <f t="shared" si="274"/>
        <v>76800</v>
      </c>
    </row>
    <row r="444" spans="1:21" s="76" customFormat="1" ht="17.45" customHeight="1" x14ac:dyDescent="0.25">
      <c r="A444" s="90" t="s">
        <v>352</v>
      </c>
      <c r="B444" s="113" t="s">
        <v>937</v>
      </c>
      <c r="C444" s="92"/>
      <c r="D444" s="92"/>
      <c r="E444" s="93"/>
      <c r="F444" s="93">
        <f>SUM(F445:F462)</f>
        <v>557498.30000000005</v>
      </c>
      <c r="G444" s="93"/>
      <c r="H444" s="93">
        <f>SUM(H445:H462)</f>
        <v>1249440.52</v>
      </c>
      <c r="I444" s="93">
        <f>SUM(I445:I462)</f>
        <v>1806938.82</v>
      </c>
      <c r="J444" s="168"/>
      <c r="K444" s="169"/>
      <c r="L444" s="169">
        <f>SUM(L445:L462)</f>
        <v>0</v>
      </c>
      <c r="M444" s="169"/>
      <c r="N444" s="169">
        <f>SUM(N445:N462)</f>
        <v>0</v>
      </c>
      <c r="O444" s="169">
        <f>SUM(O445:O462)</f>
        <v>0</v>
      </c>
      <c r="P444" s="208">
        <f t="shared" si="250"/>
        <v>0</v>
      </c>
      <c r="Q444" s="205"/>
      <c r="R444" s="205">
        <f>SUM(R445:R462)</f>
        <v>557498.30000000005</v>
      </c>
      <c r="S444" s="205"/>
      <c r="T444" s="205">
        <f>SUM(T445:T462)</f>
        <v>1249440.52</v>
      </c>
      <c r="U444" s="205">
        <f>SUM(U445:U462)</f>
        <v>1806938.82</v>
      </c>
    </row>
    <row r="445" spans="1:21" s="76" customFormat="1" ht="17.45" customHeight="1" x14ac:dyDescent="0.25">
      <c r="A445" s="90"/>
      <c r="B445" s="133" t="s">
        <v>236</v>
      </c>
      <c r="C445" s="120" t="s">
        <v>17</v>
      </c>
      <c r="D445" s="120">
        <v>1</v>
      </c>
      <c r="E445" s="93">
        <v>5502</v>
      </c>
      <c r="F445" s="93">
        <f t="shared" ref="F445:F462" si="281">E445*D445</f>
        <v>5502</v>
      </c>
      <c r="G445" s="93">
        <v>87964</v>
      </c>
      <c r="H445" s="93">
        <f t="shared" ref="H445:H461" si="282">G445*D445</f>
        <v>87964</v>
      </c>
      <c r="I445" s="93">
        <f>H445+F445</f>
        <v>93466</v>
      </c>
      <c r="J445" s="184"/>
      <c r="K445" s="169">
        <v>5502</v>
      </c>
      <c r="L445" s="169">
        <f t="shared" ref="L445:L460" si="283">K445*J445</f>
        <v>0</v>
      </c>
      <c r="M445" s="169">
        <v>87964</v>
      </c>
      <c r="N445" s="169">
        <f t="shared" ref="N445:N461" si="284">M445*J445</f>
        <v>0</v>
      </c>
      <c r="O445" s="169">
        <f>N445+L445</f>
        <v>0</v>
      </c>
      <c r="P445" s="208">
        <f t="shared" si="250"/>
        <v>1</v>
      </c>
      <c r="Q445" s="205">
        <v>5502</v>
      </c>
      <c r="R445" s="205">
        <f t="shared" ref="R445:R460" si="285">Q445*P445</f>
        <v>5502</v>
      </c>
      <c r="S445" s="205">
        <v>87964</v>
      </c>
      <c r="T445" s="205">
        <f t="shared" ref="T445:T461" si="286">S445*P445</f>
        <v>87964</v>
      </c>
      <c r="U445" s="205">
        <f>T445+R445</f>
        <v>93466</v>
      </c>
    </row>
    <row r="446" spans="1:21" s="76" customFormat="1" ht="17.45" customHeight="1" x14ac:dyDescent="0.25">
      <c r="A446" s="90"/>
      <c r="B446" s="133" t="s">
        <v>236</v>
      </c>
      <c r="C446" s="120" t="s">
        <v>64</v>
      </c>
      <c r="D446" s="120">
        <v>70</v>
      </c>
      <c r="E446" s="93">
        <v>314.40000000000003</v>
      </c>
      <c r="F446" s="93">
        <f t="shared" si="281"/>
        <v>22008.000000000004</v>
      </c>
      <c r="G446" s="93">
        <v>2857.4</v>
      </c>
      <c r="H446" s="93">
        <f t="shared" si="282"/>
        <v>200018</v>
      </c>
      <c r="I446" s="93">
        <f t="shared" ref="I446:I462" si="287">H446+F446</f>
        <v>222026</v>
      </c>
      <c r="J446" s="184"/>
      <c r="K446" s="169">
        <v>314.40000000000003</v>
      </c>
      <c r="L446" s="169">
        <f t="shared" si="283"/>
        <v>0</v>
      </c>
      <c r="M446" s="169">
        <v>2857.4</v>
      </c>
      <c r="N446" s="169">
        <f t="shared" si="284"/>
        <v>0</v>
      </c>
      <c r="O446" s="169">
        <f t="shared" ref="O446:O462" si="288">N446+L446</f>
        <v>0</v>
      </c>
      <c r="P446" s="208">
        <f t="shared" si="250"/>
        <v>70</v>
      </c>
      <c r="Q446" s="205">
        <v>314.40000000000003</v>
      </c>
      <c r="R446" s="205">
        <f t="shared" si="285"/>
        <v>22008.000000000004</v>
      </c>
      <c r="S446" s="205">
        <v>2857.4</v>
      </c>
      <c r="T446" s="205">
        <f t="shared" si="286"/>
        <v>200018</v>
      </c>
      <c r="U446" s="205">
        <f t="shared" ref="U446:U462" si="289">T446+R446</f>
        <v>222026</v>
      </c>
    </row>
    <row r="447" spans="1:21" s="76" customFormat="1" ht="17.45" customHeight="1" x14ac:dyDescent="0.25">
      <c r="A447" s="90"/>
      <c r="B447" s="133" t="s">
        <v>287</v>
      </c>
      <c r="C447" s="120" t="s">
        <v>64</v>
      </c>
      <c r="D447" s="120">
        <v>15</v>
      </c>
      <c r="E447" s="93">
        <v>162.44</v>
      </c>
      <c r="F447" s="93">
        <f t="shared" si="281"/>
        <v>2436.6</v>
      </c>
      <c r="G447" s="93">
        <v>496.6</v>
      </c>
      <c r="H447" s="93">
        <f t="shared" si="282"/>
        <v>7449</v>
      </c>
      <c r="I447" s="93">
        <f t="shared" si="287"/>
        <v>9885.6</v>
      </c>
      <c r="J447" s="184"/>
      <c r="K447" s="169">
        <v>162.44</v>
      </c>
      <c r="L447" s="169">
        <f t="shared" si="283"/>
        <v>0</v>
      </c>
      <c r="M447" s="169">
        <v>496.6</v>
      </c>
      <c r="N447" s="169">
        <f t="shared" si="284"/>
        <v>0</v>
      </c>
      <c r="O447" s="169">
        <f t="shared" si="288"/>
        <v>0</v>
      </c>
      <c r="P447" s="208">
        <f t="shared" si="250"/>
        <v>15</v>
      </c>
      <c r="Q447" s="205">
        <v>162.44</v>
      </c>
      <c r="R447" s="205">
        <f t="shared" si="285"/>
        <v>2436.6</v>
      </c>
      <c r="S447" s="205">
        <v>496.6</v>
      </c>
      <c r="T447" s="205">
        <f t="shared" si="286"/>
        <v>7449</v>
      </c>
      <c r="U447" s="205">
        <f t="shared" si="289"/>
        <v>9885.6</v>
      </c>
    </row>
    <row r="448" spans="1:21" s="76" customFormat="1" ht="17.45" customHeight="1" x14ac:dyDescent="0.25">
      <c r="A448" s="90"/>
      <c r="B448" s="133" t="s">
        <v>287</v>
      </c>
      <c r="C448" s="120" t="s">
        <v>64</v>
      </c>
      <c r="D448" s="120">
        <v>350</v>
      </c>
      <c r="E448" s="93">
        <v>162.44</v>
      </c>
      <c r="F448" s="93">
        <f t="shared" si="281"/>
        <v>56854</v>
      </c>
      <c r="G448" s="93">
        <v>434.2</v>
      </c>
      <c r="H448" s="93">
        <f t="shared" si="282"/>
        <v>151970</v>
      </c>
      <c r="I448" s="93">
        <f t="shared" si="287"/>
        <v>208824</v>
      </c>
      <c r="J448" s="184"/>
      <c r="K448" s="169">
        <v>162.44</v>
      </c>
      <c r="L448" s="169">
        <f t="shared" si="283"/>
        <v>0</v>
      </c>
      <c r="M448" s="169">
        <v>434.2</v>
      </c>
      <c r="N448" s="169">
        <f t="shared" si="284"/>
        <v>0</v>
      </c>
      <c r="O448" s="169">
        <f t="shared" si="288"/>
        <v>0</v>
      </c>
      <c r="P448" s="208">
        <f t="shared" si="250"/>
        <v>350</v>
      </c>
      <c r="Q448" s="205">
        <v>162.44</v>
      </c>
      <c r="R448" s="205">
        <f t="shared" si="285"/>
        <v>56854</v>
      </c>
      <c r="S448" s="205">
        <v>434.2</v>
      </c>
      <c r="T448" s="205">
        <f t="shared" si="286"/>
        <v>151970</v>
      </c>
      <c r="U448" s="205">
        <f t="shared" si="289"/>
        <v>208824</v>
      </c>
    </row>
    <row r="449" spans="1:21" s="76" customFormat="1" ht="17.45" customHeight="1" x14ac:dyDescent="0.25">
      <c r="A449" s="90"/>
      <c r="B449" s="133" t="s">
        <v>287</v>
      </c>
      <c r="C449" s="120" t="s">
        <v>64</v>
      </c>
      <c r="D449" s="120">
        <v>210</v>
      </c>
      <c r="E449" s="93">
        <v>162.44</v>
      </c>
      <c r="F449" s="93">
        <f t="shared" si="281"/>
        <v>34112.400000000001</v>
      </c>
      <c r="G449" s="93">
        <v>184.6</v>
      </c>
      <c r="H449" s="93">
        <f t="shared" si="282"/>
        <v>38766</v>
      </c>
      <c r="I449" s="93">
        <f t="shared" si="287"/>
        <v>72878.399999999994</v>
      </c>
      <c r="J449" s="184"/>
      <c r="K449" s="169">
        <v>162.44</v>
      </c>
      <c r="L449" s="169">
        <f t="shared" si="283"/>
        <v>0</v>
      </c>
      <c r="M449" s="169">
        <v>184.6</v>
      </c>
      <c r="N449" s="169">
        <f t="shared" si="284"/>
        <v>0</v>
      </c>
      <c r="O449" s="169">
        <f t="shared" si="288"/>
        <v>0</v>
      </c>
      <c r="P449" s="208">
        <f t="shared" si="250"/>
        <v>210</v>
      </c>
      <c r="Q449" s="205">
        <v>162.44</v>
      </c>
      <c r="R449" s="205">
        <f t="shared" si="285"/>
        <v>34112.400000000001</v>
      </c>
      <c r="S449" s="205">
        <v>184.6</v>
      </c>
      <c r="T449" s="205">
        <f t="shared" si="286"/>
        <v>38766</v>
      </c>
      <c r="U449" s="205">
        <f t="shared" si="289"/>
        <v>72878.399999999994</v>
      </c>
    </row>
    <row r="450" spans="1:21" s="76" customFormat="1" ht="17.45" customHeight="1" x14ac:dyDescent="0.25">
      <c r="A450" s="90"/>
      <c r="B450" s="133" t="s">
        <v>287</v>
      </c>
      <c r="C450" s="120" t="s">
        <v>64</v>
      </c>
      <c r="D450" s="120">
        <v>270</v>
      </c>
      <c r="E450" s="93">
        <v>162.44</v>
      </c>
      <c r="F450" s="93">
        <f t="shared" si="281"/>
        <v>43858.8</v>
      </c>
      <c r="G450" s="93">
        <v>166.92000000000002</v>
      </c>
      <c r="H450" s="93">
        <f t="shared" si="282"/>
        <v>45068.4</v>
      </c>
      <c r="I450" s="93">
        <f t="shared" si="287"/>
        <v>88927.200000000012</v>
      </c>
      <c r="J450" s="184"/>
      <c r="K450" s="169">
        <v>162.44</v>
      </c>
      <c r="L450" s="169">
        <f t="shared" si="283"/>
        <v>0</v>
      </c>
      <c r="M450" s="169">
        <v>166.92000000000002</v>
      </c>
      <c r="N450" s="169">
        <f t="shared" si="284"/>
        <v>0</v>
      </c>
      <c r="O450" s="169">
        <f t="shared" si="288"/>
        <v>0</v>
      </c>
      <c r="P450" s="208">
        <f t="shared" si="250"/>
        <v>270</v>
      </c>
      <c r="Q450" s="205">
        <v>162.44</v>
      </c>
      <c r="R450" s="205">
        <f t="shared" si="285"/>
        <v>43858.8</v>
      </c>
      <c r="S450" s="205">
        <v>166.92000000000002</v>
      </c>
      <c r="T450" s="205">
        <f t="shared" si="286"/>
        <v>45068.4</v>
      </c>
      <c r="U450" s="205">
        <f t="shared" si="289"/>
        <v>88927.200000000012</v>
      </c>
    </row>
    <row r="451" spans="1:21" s="76" customFormat="1" ht="17.45" customHeight="1" x14ac:dyDescent="0.25">
      <c r="A451" s="90"/>
      <c r="B451" s="133" t="s">
        <v>243</v>
      </c>
      <c r="C451" s="120" t="s">
        <v>72</v>
      </c>
      <c r="D451" s="120">
        <v>300</v>
      </c>
      <c r="E451" s="93">
        <v>838.40000000000009</v>
      </c>
      <c r="F451" s="93">
        <f t="shared" si="281"/>
        <v>251520.00000000003</v>
      </c>
      <c r="G451" s="93">
        <v>1759</v>
      </c>
      <c r="H451" s="93">
        <f t="shared" si="282"/>
        <v>527700</v>
      </c>
      <c r="I451" s="93">
        <f t="shared" si="287"/>
        <v>779220</v>
      </c>
      <c r="J451" s="184"/>
      <c r="K451" s="169">
        <v>838.40000000000009</v>
      </c>
      <c r="L451" s="169">
        <f t="shared" si="283"/>
        <v>0</v>
      </c>
      <c r="M451" s="169">
        <v>1759</v>
      </c>
      <c r="N451" s="169">
        <f t="shared" si="284"/>
        <v>0</v>
      </c>
      <c r="O451" s="169">
        <f t="shared" si="288"/>
        <v>0</v>
      </c>
      <c r="P451" s="208">
        <f t="shared" si="250"/>
        <v>300</v>
      </c>
      <c r="Q451" s="205">
        <v>838.40000000000009</v>
      </c>
      <c r="R451" s="205">
        <f t="shared" si="285"/>
        <v>251520.00000000003</v>
      </c>
      <c r="S451" s="205">
        <v>1759</v>
      </c>
      <c r="T451" s="205">
        <f t="shared" si="286"/>
        <v>527700</v>
      </c>
      <c r="U451" s="205">
        <f t="shared" si="289"/>
        <v>779220</v>
      </c>
    </row>
    <row r="452" spans="1:21" s="76" customFormat="1" ht="25.5" x14ac:dyDescent="0.25">
      <c r="A452" s="90"/>
      <c r="B452" s="133" t="s">
        <v>290</v>
      </c>
      <c r="C452" s="120" t="s">
        <v>17</v>
      </c>
      <c r="D452" s="120">
        <v>110</v>
      </c>
      <c r="E452" s="93">
        <v>262</v>
      </c>
      <c r="F452" s="93">
        <f t="shared" si="281"/>
        <v>28820</v>
      </c>
      <c r="G452" s="93">
        <v>681.2</v>
      </c>
      <c r="H452" s="93">
        <f t="shared" si="282"/>
        <v>74932</v>
      </c>
      <c r="I452" s="93">
        <f t="shared" si="287"/>
        <v>103752</v>
      </c>
      <c r="J452" s="184"/>
      <c r="K452" s="169">
        <v>262</v>
      </c>
      <c r="L452" s="169">
        <f t="shared" si="283"/>
        <v>0</v>
      </c>
      <c r="M452" s="169">
        <v>681.2</v>
      </c>
      <c r="N452" s="169">
        <f t="shared" si="284"/>
        <v>0</v>
      </c>
      <c r="O452" s="169">
        <f t="shared" si="288"/>
        <v>0</v>
      </c>
      <c r="P452" s="208">
        <f t="shared" si="250"/>
        <v>110</v>
      </c>
      <c r="Q452" s="205">
        <v>262</v>
      </c>
      <c r="R452" s="205">
        <f t="shared" si="285"/>
        <v>28820</v>
      </c>
      <c r="S452" s="205">
        <v>681.2</v>
      </c>
      <c r="T452" s="205">
        <f t="shared" si="286"/>
        <v>74932</v>
      </c>
      <c r="U452" s="205">
        <f t="shared" si="289"/>
        <v>103752</v>
      </c>
    </row>
    <row r="453" spans="1:21" s="76" customFormat="1" ht="17.45" customHeight="1" x14ac:dyDescent="0.25">
      <c r="A453" s="90"/>
      <c r="B453" s="133" t="s">
        <v>353</v>
      </c>
      <c r="C453" s="120" t="s">
        <v>72</v>
      </c>
      <c r="D453" s="120">
        <v>30</v>
      </c>
      <c r="E453" s="93">
        <v>52.400000000000006</v>
      </c>
      <c r="F453" s="93">
        <f t="shared" si="281"/>
        <v>1572.0000000000002</v>
      </c>
      <c r="G453" s="93">
        <v>130</v>
      </c>
      <c r="H453" s="93">
        <f t="shared" si="282"/>
        <v>3900</v>
      </c>
      <c r="I453" s="93">
        <f t="shared" si="287"/>
        <v>5472</v>
      </c>
      <c r="J453" s="184"/>
      <c r="K453" s="169">
        <v>52.400000000000006</v>
      </c>
      <c r="L453" s="169">
        <f t="shared" si="283"/>
        <v>0</v>
      </c>
      <c r="M453" s="169">
        <v>130</v>
      </c>
      <c r="N453" s="169">
        <f t="shared" si="284"/>
        <v>0</v>
      </c>
      <c r="O453" s="169">
        <f t="shared" si="288"/>
        <v>0</v>
      </c>
      <c r="P453" s="208">
        <f t="shared" ref="P453:P516" si="290">D453-J453</f>
        <v>30</v>
      </c>
      <c r="Q453" s="205">
        <v>52.400000000000006</v>
      </c>
      <c r="R453" s="205">
        <f t="shared" si="285"/>
        <v>1572.0000000000002</v>
      </c>
      <c r="S453" s="205">
        <v>130</v>
      </c>
      <c r="T453" s="205">
        <f t="shared" si="286"/>
        <v>3900</v>
      </c>
      <c r="U453" s="205">
        <f t="shared" si="289"/>
        <v>5472</v>
      </c>
    </row>
    <row r="454" spans="1:21" s="76" customFormat="1" ht="17.45" customHeight="1" x14ac:dyDescent="0.25">
      <c r="A454" s="90"/>
      <c r="B454" s="133" t="s">
        <v>291</v>
      </c>
      <c r="C454" s="134" t="s">
        <v>72</v>
      </c>
      <c r="D454" s="134">
        <v>320</v>
      </c>
      <c r="E454" s="93">
        <v>45.85</v>
      </c>
      <c r="F454" s="93">
        <f t="shared" si="281"/>
        <v>14672</v>
      </c>
      <c r="G454" s="93">
        <v>58.5</v>
      </c>
      <c r="H454" s="93">
        <f t="shared" si="282"/>
        <v>18720</v>
      </c>
      <c r="I454" s="93">
        <f t="shared" si="287"/>
        <v>33392</v>
      </c>
      <c r="J454" s="189"/>
      <c r="K454" s="169">
        <v>45.85</v>
      </c>
      <c r="L454" s="169">
        <f t="shared" si="283"/>
        <v>0</v>
      </c>
      <c r="M454" s="169">
        <v>58.5</v>
      </c>
      <c r="N454" s="169">
        <f t="shared" si="284"/>
        <v>0</v>
      </c>
      <c r="O454" s="169">
        <f t="shared" si="288"/>
        <v>0</v>
      </c>
      <c r="P454" s="208">
        <f t="shared" si="290"/>
        <v>320</v>
      </c>
      <c r="Q454" s="205">
        <v>45.85</v>
      </c>
      <c r="R454" s="205">
        <f t="shared" si="285"/>
        <v>14672</v>
      </c>
      <c r="S454" s="205">
        <v>58.5</v>
      </c>
      <c r="T454" s="205">
        <f t="shared" si="286"/>
        <v>18720</v>
      </c>
      <c r="U454" s="205">
        <f t="shared" si="289"/>
        <v>33392</v>
      </c>
    </row>
    <row r="455" spans="1:21" s="76" customFormat="1" ht="17.45" customHeight="1" x14ac:dyDescent="0.25">
      <c r="A455" s="90"/>
      <c r="B455" s="133" t="s">
        <v>292</v>
      </c>
      <c r="C455" s="134" t="s">
        <v>64</v>
      </c>
      <c r="D455" s="134">
        <v>100</v>
      </c>
      <c r="E455" s="93">
        <v>65.5</v>
      </c>
      <c r="F455" s="93">
        <f t="shared" si="281"/>
        <v>6550</v>
      </c>
      <c r="G455" s="93">
        <v>166.71200000000002</v>
      </c>
      <c r="H455" s="93">
        <f t="shared" si="282"/>
        <v>16671.2</v>
      </c>
      <c r="I455" s="93">
        <f t="shared" si="287"/>
        <v>23221.200000000001</v>
      </c>
      <c r="J455" s="189"/>
      <c r="K455" s="169">
        <v>65.5</v>
      </c>
      <c r="L455" s="169">
        <f t="shared" si="283"/>
        <v>0</v>
      </c>
      <c r="M455" s="169">
        <v>166.71200000000002</v>
      </c>
      <c r="N455" s="169">
        <f t="shared" si="284"/>
        <v>0</v>
      </c>
      <c r="O455" s="169">
        <f t="shared" si="288"/>
        <v>0</v>
      </c>
      <c r="P455" s="208">
        <f t="shared" si="290"/>
        <v>100</v>
      </c>
      <c r="Q455" s="205">
        <v>65.5</v>
      </c>
      <c r="R455" s="205">
        <f t="shared" si="285"/>
        <v>6550</v>
      </c>
      <c r="S455" s="205">
        <v>166.71200000000002</v>
      </c>
      <c r="T455" s="205">
        <f t="shared" si="286"/>
        <v>16671.2</v>
      </c>
      <c r="U455" s="205">
        <f t="shared" si="289"/>
        <v>23221.200000000001</v>
      </c>
    </row>
    <row r="456" spans="1:21" s="76" customFormat="1" ht="17.45" customHeight="1" x14ac:dyDescent="0.25">
      <c r="A456" s="90"/>
      <c r="B456" s="133" t="s">
        <v>938</v>
      </c>
      <c r="C456" s="134" t="s">
        <v>17</v>
      </c>
      <c r="D456" s="134">
        <v>30</v>
      </c>
      <c r="E456" s="93">
        <v>32.75</v>
      </c>
      <c r="F456" s="93">
        <f t="shared" si="281"/>
        <v>982.5</v>
      </c>
      <c r="G456" s="93">
        <v>43.42</v>
      </c>
      <c r="H456" s="93">
        <f t="shared" si="282"/>
        <v>1302.6000000000001</v>
      </c>
      <c r="I456" s="93">
        <f t="shared" si="287"/>
        <v>2285.1000000000004</v>
      </c>
      <c r="J456" s="189"/>
      <c r="K456" s="169">
        <v>32.75</v>
      </c>
      <c r="L456" s="169">
        <f t="shared" si="283"/>
        <v>0</v>
      </c>
      <c r="M456" s="169">
        <v>43.42</v>
      </c>
      <c r="N456" s="169">
        <f t="shared" si="284"/>
        <v>0</v>
      </c>
      <c r="O456" s="169">
        <f t="shared" si="288"/>
        <v>0</v>
      </c>
      <c r="P456" s="208">
        <f t="shared" si="290"/>
        <v>30</v>
      </c>
      <c r="Q456" s="205">
        <v>32.75</v>
      </c>
      <c r="R456" s="205">
        <f t="shared" si="285"/>
        <v>982.5</v>
      </c>
      <c r="S456" s="205">
        <v>43.42</v>
      </c>
      <c r="T456" s="205">
        <f t="shared" si="286"/>
        <v>1302.6000000000001</v>
      </c>
      <c r="U456" s="205">
        <f t="shared" si="289"/>
        <v>2285.1000000000004</v>
      </c>
    </row>
    <row r="457" spans="1:21" s="76" customFormat="1" ht="17.45" customHeight="1" x14ac:dyDescent="0.25">
      <c r="A457" s="90"/>
      <c r="B457" s="133" t="s">
        <v>293</v>
      </c>
      <c r="C457" s="134" t="s">
        <v>17</v>
      </c>
      <c r="D457" s="134">
        <v>420</v>
      </c>
      <c r="E457" s="93">
        <v>32.75</v>
      </c>
      <c r="F457" s="93">
        <f t="shared" si="281"/>
        <v>13755</v>
      </c>
      <c r="G457" s="93">
        <v>36.816000000000003</v>
      </c>
      <c r="H457" s="93">
        <f t="shared" si="282"/>
        <v>15462.720000000001</v>
      </c>
      <c r="I457" s="93">
        <f t="shared" si="287"/>
        <v>29217.72</v>
      </c>
      <c r="J457" s="189"/>
      <c r="K457" s="169">
        <v>32.75</v>
      </c>
      <c r="L457" s="169">
        <f t="shared" si="283"/>
        <v>0</v>
      </c>
      <c r="M457" s="169">
        <v>36.816000000000003</v>
      </c>
      <c r="N457" s="169">
        <f t="shared" si="284"/>
        <v>0</v>
      </c>
      <c r="O457" s="169">
        <f t="shared" si="288"/>
        <v>0</v>
      </c>
      <c r="P457" s="208">
        <f t="shared" si="290"/>
        <v>420</v>
      </c>
      <c r="Q457" s="205">
        <v>32.75</v>
      </c>
      <c r="R457" s="205">
        <f t="shared" si="285"/>
        <v>13755</v>
      </c>
      <c r="S457" s="205">
        <v>36.816000000000003</v>
      </c>
      <c r="T457" s="205">
        <f t="shared" si="286"/>
        <v>15462.720000000001</v>
      </c>
      <c r="U457" s="205">
        <f t="shared" si="289"/>
        <v>29217.72</v>
      </c>
    </row>
    <row r="458" spans="1:21" s="76" customFormat="1" ht="17.45" customHeight="1" x14ac:dyDescent="0.25">
      <c r="A458" s="90"/>
      <c r="B458" s="133" t="s">
        <v>292</v>
      </c>
      <c r="C458" s="120" t="s">
        <v>17</v>
      </c>
      <c r="D458" s="120">
        <v>1</v>
      </c>
      <c r="E458" s="93">
        <v>1965</v>
      </c>
      <c r="F458" s="93">
        <f t="shared" si="281"/>
        <v>1965</v>
      </c>
      <c r="G458" s="93">
        <v>20594.600000000002</v>
      </c>
      <c r="H458" s="93">
        <f t="shared" si="282"/>
        <v>20594.600000000002</v>
      </c>
      <c r="I458" s="93">
        <f t="shared" si="287"/>
        <v>22559.600000000002</v>
      </c>
      <c r="J458" s="184"/>
      <c r="K458" s="169">
        <v>1965</v>
      </c>
      <c r="L458" s="169">
        <f t="shared" si="283"/>
        <v>0</v>
      </c>
      <c r="M458" s="169">
        <v>20594.600000000002</v>
      </c>
      <c r="N458" s="169">
        <f t="shared" si="284"/>
        <v>0</v>
      </c>
      <c r="O458" s="169">
        <f t="shared" si="288"/>
        <v>0</v>
      </c>
      <c r="P458" s="208">
        <f t="shared" si="290"/>
        <v>1</v>
      </c>
      <c r="Q458" s="205">
        <v>1965</v>
      </c>
      <c r="R458" s="205">
        <f t="shared" si="285"/>
        <v>1965</v>
      </c>
      <c r="S458" s="205">
        <v>20594.600000000002</v>
      </c>
      <c r="T458" s="205">
        <f t="shared" si="286"/>
        <v>20594.600000000002</v>
      </c>
      <c r="U458" s="205">
        <f t="shared" si="289"/>
        <v>22559.600000000002</v>
      </c>
    </row>
    <row r="459" spans="1:21" s="76" customFormat="1" ht="17.45" customHeight="1" x14ac:dyDescent="0.25">
      <c r="A459" s="90"/>
      <c r="B459" s="133" t="s">
        <v>293</v>
      </c>
      <c r="C459" s="120" t="s">
        <v>17</v>
      </c>
      <c r="D459" s="120">
        <v>15</v>
      </c>
      <c r="E459" s="93">
        <v>262</v>
      </c>
      <c r="F459" s="93">
        <f t="shared" si="281"/>
        <v>3930</v>
      </c>
      <c r="G459" s="93">
        <v>109.2</v>
      </c>
      <c r="H459" s="93">
        <f t="shared" si="282"/>
        <v>1638</v>
      </c>
      <c r="I459" s="93">
        <f t="shared" si="287"/>
        <v>5568</v>
      </c>
      <c r="J459" s="184"/>
      <c r="K459" s="169">
        <v>262</v>
      </c>
      <c r="L459" s="169">
        <f t="shared" si="283"/>
        <v>0</v>
      </c>
      <c r="M459" s="169">
        <v>109.2</v>
      </c>
      <c r="N459" s="169">
        <f t="shared" si="284"/>
        <v>0</v>
      </c>
      <c r="O459" s="169">
        <f t="shared" si="288"/>
        <v>0</v>
      </c>
      <c r="P459" s="208">
        <f t="shared" si="290"/>
        <v>15</v>
      </c>
      <c r="Q459" s="205">
        <v>262</v>
      </c>
      <c r="R459" s="205">
        <f t="shared" si="285"/>
        <v>3930</v>
      </c>
      <c r="S459" s="205">
        <v>109.2</v>
      </c>
      <c r="T459" s="205">
        <f t="shared" si="286"/>
        <v>1638</v>
      </c>
      <c r="U459" s="205">
        <f t="shared" si="289"/>
        <v>5568</v>
      </c>
    </row>
    <row r="460" spans="1:21" s="76" customFormat="1" ht="17.45" customHeight="1" x14ac:dyDescent="0.25">
      <c r="A460" s="90"/>
      <c r="B460" s="133" t="s">
        <v>294</v>
      </c>
      <c r="C460" s="120" t="s">
        <v>64</v>
      </c>
      <c r="D460" s="120">
        <v>20</v>
      </c>
      <c r="E460" s="93">
        <v>1048</v>
      </c>
      <c r="F460" s="93">
        <f t="shared" si="281"/>
        <v>20960</v>
      </c>
      <c r="G460" s="93">
        <v>1084.2</v>
      </c>
      <c r="H460" s="93">
        <f t="shared" si="282"/>
        <v>21684</v>
      </c>
      <c r="I460" s="93">
        <f t="shared" si="287"/>
        <v>42644</v>
      </c>
      <c r="J460" s="184"/>
      <c r="K460" s="169">
        <v>1048</v>
      </c>
      <c r="L460" s="169">
        <f t="shared" si="283"/>
        <v>0</v>
      </c>
      <c r="M460" s="169">
        <v>1084.2</v>
      </c>
      <c r="N460" s="169">
        <f t="shared" si="284"/>
        <v>0</v>
      </c>
      <c r="O460" s="169">
        <f t="shared" si="288"/>
        <v>0</v>
      </c>
      <c r="P460" s="208">
        <f t="shared" si="290"/>
        <v>20</v>
      </c>
      <c r="Q460" s="205">
        <v>1048</v>
      </c>
      <c r="R460" s="205">
        <f t="shared" si="285"/>
        <v>20960</v>
      </c>
      <c r="S460" s="205">
        <v>1084.2</v>
      </c>
      <c r="T460" s="205">
        <f t="shared" si="286"/>
        <v>21684</v>
      </c>
      <c r="U460" s="205">
        <f t="shared" si="289"/>
        <v>42644</v>
      </c>
    </row>
    <row r="461" spans="1:21" s="76" customFormat="1" ht="17.45" customHeight="1" x14ac:dyDescent="0.25">
      <c r="A461" s="90"/>
      <c r="B461" s="133" t="s">
        <v>119</v>
      </c>
      <c r="C461" s="120" t="s">
        <v>124</v>
      </c>
      <c r="D461" s="120">
        <v>1</v>
      </c>
      <c r="E461" s="93"/>
      <c r="F461" s="93"/>
      <c r="G461" s="93">
        <v>15600</v>
      </c>
      <c r="H461" s="93">
        <f t="shared" si="282"/>
        <v>15600</v>
      </c>
      <c r="I461" s="93">
        <f t="shared" si="287"/>
        <v>15600</v>
      </c>
      <c r="J461" s="184"/>
      <c r="K461" s="169"/>
      <c r="L461" s="169"/>
      <c r="M461" s="169">
        <v>15600</v>
      </c>
      <c r="N461" s="169">
        <f t="shared" si="284"/>
        <v>0</v>
      </c>
      <c r="O461" s="169">
        <f t="shared" si="288"/>
        <v>0</v>
      </c>
      <c r="P461" s="208">
        <f t="shared" si="290"/>
        <v>1</v>
      </c>
      <c r="Q461" s="205"/>
      <c r="R461" s="205"/>
      <c r="S461" s="205">
        <v>15600</v>
      </c>
      <c r="T461" s="205">
        <f t="shared" si="286"/>
        <v>15600</v>
      </c>
      <c r="U461" s="205">
        <f t="shared" si="289"/>
        <v>15600</v>
      </c>
    </row>
    <row r="462" spans="1:21" s="76" customFormat="1" ht="17.45" customHeight="1" x14ac:dyDescent="0.25">
      <c r="A462" s="90"/>
      <c r="B462" s="133" t="s">
        <v>203</v>
      </c>
      <c r="C462" s="120" t="s">
        <v>124</v>
      </c>
      <c r="D462" s="120">
        <v>1</v>
      </c>
      <c r="E462" s="93">
        <v>48000</v>
      </c>
      <c r="F462" s="93">
        <f t="shared" si="281"/>
        <v>48000</v>
      </c>
      <c r="G462" s="93"/>
      <c r="H462" s="93"/>
      <c r="I462" s="93">
        <f t="shared" si="287"/>
        <v>48000</v>
      </c>
      <c r="J462" s="184"/>
      <c r="K462" s="169">
        <v>48000</v>
      </c>
      <c r="L462" s="169">
        <f t="shared" ref="L462" si="291">K462*J462</f>
        <v>0</v>
      </c>
      <c r="M462" s="169"/>
      <c r="N462" s="169"/>
      <c r="O462" s="169">
        <f t="shared" si="288"/>
        <v>0</v>
      </c>
      <c r="P462" s="208">
        <f t="shared" si="290"/>
        <v>1</v>
      </c>
      <c r="Q462" s="205">
        <v>48000</v>
      </c>
      <c r="R462" s="205">
        <f t="shared" ref="R462" si="292">Q462*P462</f>
        <v>48000</v>
      </c>
      <c r="S462" s="205"/>
      <c r="T462" s="205"/>
      <c r="U462" s="205">
        <f t="shared" si="289"/>
        <v>48000</v>
      </c>
    </row>
    <row r="463" spans="1:21" s="76" customFormat="1" ht="17.45" customHeight="1" x14ac:dyDescent="0.25">
      <c r="A463" s="90" t="s">
        <v>354</v>
      </c>
      <c r="B463" s="113" t="s">
        <v>355</v>
      </c>
      <c r="C463" s="92"/>
      <c r="D463" s="92"/>
      <c r="E463" s="93"/>
      <c r="F463" s="93">
        <f>SUM(F464:F467)</f>
        <v>5968365.7944</v>
      </c>
      <c r="G463" s="93"/>
      <c r="H463" s="93">
        <f>SUM(H464:H467)</f>
        <v>11061320.059999999</v>
      </c>
      <c r="I463" s="93">
        <f>SUM(I464:I467)</f>
        <v>17029685.854400001</v>
      </c>
      <c r="J463" s="168"/>
      <c r="K463" s="169"/>
      <c r="L463" s="169">
        <f>SUM(L464:L467)</f>
        <v>0</v>
      </c>
      <c r="M463" s="169"/>
      <c r="N463" s="169">
        <f>SUM(N464:N467)</f>
        <v>0</v>
      </c>
      <c r="O463" s="169">
        <f>SUM(O464:O467)</f>
        <v>0</v>
      </c>
      <c r="P463" s="208">
        <f t="shared" si="290"/>
        <v>0</v>
      </c>
      <c r="Q463" s="205"/>
      <c r="R463" s="205">
        <f>SUM(R464:R467)</f>
        <v>5968365.7944</v>
      </c>
      <c r="S463" s="205"/>
      <c r="T463" s="205">
        <f>SUM(T464:T467)</f>
        <v>11061320.059999999</v>
      </c>
      <c r="U463" s="205">
        <f>SUM(U464:U467)</f>
        <v>17029685.854400001</v>
      </c>
    </row>
    <row r="464" spans="1:21" s="76" customFormat="1" ht="17.45" customHeight="1" x14ac:dyDescent="0.25">
      <c r="A464" s="110"/>
      <c r="B464" s="95" t="s">
        <v>919</v>
      </c>
      <c r="C464" s="110" t="s">
        <v>124</v>
      </c>
      <c r="D464" s="111">
        <v>16</v>
      </c>
      <c r="E464" s="112">
        <v>29532.639999999999</v>
      </c>
      <c r="F464" s="112">
        <f>E464*D464</f>
        <v>472522.23999999999</v>
      </c>
      <c r="G464" s="112">
        <v>262311.77374999999</v>
      </c>
      <c r="H464" s="112">
        <f>G464*D464</f>
        <v>4196988.38</v>
      </c>
      <c r="I464" s="109">
        <f>H464+F464</f>
        <v>4669510.62</v>
      </c>
      <c r="J464" s="178"/>
      <c r="K464" s="179">
        <v>29532.639999999999</v>
      </c>
      <c r="L464" s="179">
        <f>K464*J464</f>
        <v>0</v>
      </c>
      <c r="M464" s="179">
        <v>262311.77374999999</v>
      </c>
      <c r="N464" s="179">
        <f>M464*J464</f>
        <v>0</v>
      </c>
      <c r="O464" s="177">
        <f>N464+L464</f>
        <v>0</v>
      </c>
      <c r="P464" s="208">
        <f t="shared" si="290"/>
        <v>16</v>
      </c>
      <c r="Q464" s="213">
        <v>29532.639999999999</v>
      </c>
      <c r="R464" s="213">
        <f>Q464*P464</f>
        <v>472522.23999999999</v>
      </c>
      <c r="S464" s="213">
        <v>262311.77374999999</v>
      </c>
      <c r="T464" s="213">
        <f>S464*P464</f>
        <v>4196988.38</v>
      </c>
      <c r="U464" s="212">
        <f>T464+R464</f>
        <v>4669510.62</v>
      </c>
    </row>
    <row r="465" spans="1:21" s="76" customFormat="1" ht="17.45" customHeight="1" x14ac:dyDescent="0.25">
      <c r="A465" s="110"/>
      <c r="B465" s="95" t="s">
        <v>136</v>
      </c>
      <c r="C465" s="110" t="s">
        <v>909</v>
      </c>
      <c r="D465" s="111">
        <v>14210</v>
      </c>
      <c r="E465" s="112">
        <v>305</v>
      </c>
      <c r="F465" s="112">
        <f>E465*D465</f>
        <v>4334050</v>
      </c>
      <c r="G465" s="112">
        <v>405</v>
      </c>
      <c r="H465" s="112">
        <f>G465*D465</f>
        <v>5755050</v>
      </c>
      <c r="I465" s="109">
        <f>H465+F465</f>
        <v>10089100</v>
      </c>
      <c r="J465" s="178"/>
      <c r="K465" s="179">
        <v>305</v>
      </c>
      <c r="L465" s="179">
        <f>K465*J465</f>
        <v>0</v>
      </c>
      <c r="M465" s="179">
        <v>405</v>
      </c>
      <c r="N465" s="179">
        <f>M465*J465</f>
        <v>0</v>
      </c>
      <c r="O465" s="177">
        <f>N465+L465</f>
        <v>0</v>
      </c>
      <c r="P465" s="208">
        <f t="shared" si="290"/>
        <v>14210</v>
      </c>
      <c r="Q465" s="213">
        <v>305</v>
      </c>
      <c r="R465" s="213">
        <f>Q465*P465</f>
        <v>4334050</v>
      </c>
      <c r="S465" s="213">
        <v>405</v>
      </c>
      <c r="T465" s="213">
        <f>S465*P465</f>
        <v>5755050</v>
      </c>
      <c r="U465" s="212">
        <f>T465+R465</f>
        <v>10089100</v>
      </c>
    </row>
    <row r="466" spans="1:21" s="76" customFormat="1" ht="17.45" customHeight="1" x14ac:dyDescent="0.25">
      <c r="A466" s="110"/>
      <c r="B466" s="95" t="s">
        <v>145</v>
      </c>
      <c r="C466" s="110" t="s">
        <v>17</v>
      </c>
      <c r="D466" s="111">
        <v>6</v>
      </c>
      <c r="E466" s="112">
        <v>55632.259066666666</v>
      </c>
      <c r="F466" s="112">
        <f>E466*D466</f>
        <v>333793.55440000002</v>
      </c>
      <c r="G466" s="112">
        <v>184880.27999999997</v>
      </c>
      <c r="H466" s="112">
        <f>G466*D466</f>
        <v>1109281.6799999997</v>
      </c>
      <c r="I466" s="109">
        <f>H466+F466</f>
        <v>1443075.2343999997</v>
      </c>
      <c r="J466" s="178"/>
      <c r="K466" s="179">
        <v>55632.259066666666</v>
      </c>
      <c r="L466" s="179">
        <f>K466*J466</f>
        <v>0</v>
      </c>
      <c r="M466" s="179">
        <v>184880.27999999997</v>
      </c>
      <c r="N466" s="179">
        <f>M466*J466</f>
        <v>0</v>
      </c>
      <c r="O466" s="177">
        <f>N466+L466</f>
        <v>0</v>
      </c>
      <c r="P466" s="208">
        <f t="shared" si="290"/>
        <v>6</v>
      </c>
      <c r="Q466" s="213">
        <v>55632.259066666666</v>
      </c>
      <c r="R466" s="213">
        <f>Q466*P466</f>
        <v>333793.55440000002</v>
      </c>
      <c r="S466" s="213">
        <v>184880.27999999997</v>
      </c>
      <c r="T466" s="213">
        <f>S466*P466</f>
        <v>1109281.6799999997</v>
      </c>
      <c r="U466" s="212">
        <f>T466+R466</f>
        <v>1443075.2343999997</v>
      </c>
    </row>
    <row r="467" spans="1:21" s="76" customFormat="1" ht="17.45" customHeight="1" x14ac:dyDescent="0.25">
      <c r="A467" s="110"/>
      <c r="B467" s="95" t="s">
        <v>137</v>
      </c>
      <c r="C467" s="110" t="s">
        <v>124</v>
      </c>
      <c r="D467" s="111">
        <v>1</v>
      </c>
      <c r="E467" s="112">
        <v>828000</v>
      </c>
      <c r="F467" s="112">
        <f>E467*D467</f>
        <v>828000</v>
      </c>
      <c r="G467" s="112"/>
      <c r="H467" s="112"/>
      <c r="I467" s="109">
        <f>H467+F467</f>
        <v>828000</v>
      </c>
      <c r="J467" s="178"/>
      <c r="K467" s="179">
        <v>828000</v>
      </c>
      <c r="L467" s="179">
        <f>K467*J467</f>
        <v>0</v>
      </c>
      <c r="M467" s="179"/>
      <c r="N467" s="179"/>
      <c r="O467" s="177">
        <f>N467+L467</f>
        <v>0</v>
      </c>
      <c r="P467" s="208">
        <f t="shared" si="290"/>
        <v>1</v>
      </c>
      <c r="Q467" s="213">
        <v>828000</v>
      </c>
      <c r="R467" s="213">
        <f>Q467*P467</f>
        <v>828000</v>
      </c>
      <c r="S467" s="213"/>
      <c r="T467" s="213"/>
      <c r="U467" s="212">
        <f>T467+R467</f>
        <v>828000</v>
      </c>
    </row>
    <row r="468" spans="1:21" s="76" customFormat="1" ht="17.45" customHeight="1" x14ac:dyDescent="0.25">
      <c r="A468" s="90" t="s">
        <v>356</v>
      </c>
      <c r="B468" s="113" t="s">
        <v>357</v>
      </c>
      <c r="C468" s="92"/>
      <c r="D468" s="92"/>
      <c r="E468" s="93"/>
      <c r="F468" s="93">
        <f>SUM(F469:F471)</f>
        <v>3391491.6189999999</v>
      </c>
      <c r="G468" s="93"/>
      <c r="H468" s="93">
        <f>SUM(H469:H471)</f>
        <v>4302790.3984000003</v>
      </c>
      <c r="I468" s="93">
        <f>SUM(I469:I471)</f>
        <v>7694282.0173999993</v>
      </c>
      <c r="J468" s="168"/>
      <c r="K468" s="169"/>
      <c r="L468" s="169">
        <f>SUM(L469:L471)</f>
        <v>0</v>
      </c>
      <c r="M468" s="169"/>
      <c r="N468" s="169">
        <f>SUM(N469:N471)</f>
        <v>0</v>
      </c>
      <c r="O468" s="169">
        <f>SUM(O469:O471)</f>
        <v>0</v>
      </c>
      <c r="P468" s="208">
        <f t="shared" si="290"/>
        <v>0</v>
      </c>
      <c r="Q468" s="205"/>
      <c r="R468" s="205">
        <f>SUM(R469:R471)</f>
        <v>3391491.6189999999</v>
      </c>
      <c r="S468" s="205"/>
      <c r="T468" s="205">
        <f>SUM(T469:T471)</f>
        <v>4302790.3984000003</v>
      </c>
      <c r="U468" s="205">
        <f>SUM(U469:U471)</f>
        <v>7694282.0173999993</v>
      </c>
    </row>
    <row r="469" spans="1:21" s="76" customFormat="1" ht="17.45" customHeight="1" x14ac:dyDescent="0.25">
      <c r="A469" s="110"/>
      <c r="B469" s="95" t="s">
        <v>919</v>
      </c>
      <c r="C469" s="110" t="s">
        <v>124</v>
      </c>
      <c r="D469" s="111">
        <v>3</v>
      </c>
      <c r="E469" s="112">
        <v>44520.961333333333</v>
      </c>
      <c r="F469" s="112">
        <f>E469*D469</f>
        <v>133562.88399999999</v>
      </c>
      <c r="G469" s="112">
        <v>127629.13279999999</v>
      </c>
      <c r="H469" s="112">
        <f>G469*D469</f>
        <v>382887.39839999995</v>
      </c>
      <c r="I469" s="109">
        <f>H469+F469</f>
        <v>516450.28239999991</v>
      </c>
      <c r="J469" s="178"/>
      <c r="K469" s="179">
        <v>44520.961333333333</v>
      </c>
      <c r="L469" s="179">
        <f>K469*J469</f>
        <v>0</v>
      </c>
      <c r="M469" s="179">
        <v>127629.13279999999</v>
      </c>
      <c r="N469" s="179">
        <f>M469*J469</f>
        <v>0</v>
      </c>
      <c r="O469" s="177">
        <f>N469+L469</f>
        <v>0</v>
      </c>
      <c r="P469" s="208">
        <f t="shared" si="290"/>
        <v>3</v>
      </c>
      <c r="Q469" s="213">
        <v>44520.961333333333</v>
      </c>
      <c r="R469" s="213">
        <f>Q469*P469</f>
        <v>133562.88399999999</v>
      </c>
      <c r="S469" s="213">
        <v>127629.13279999999</v>
      </c>
      <c r="T469" s="213">
        <f>S469*P469</f>
        <v>382887.39839999995</v>
      </c>
      <c r="U469" s="212">
        <f>T469+R469</f>
        <v>516450.28239999991</v>
      </c>
    </row>
    <row r="470" spans="1:21" s="76" customFormat="1" ht="17.45" customHeight="1" x14ac:dyDescent="0.25">
      <c r="A470" s="110"/>
      <c r="B470" s="95" t="s">
        <v>136</v>
      </c>
      <c r="C470" s="110" t="s">
        <v>909</v>
      </c>
      <c r="D470" s="111">
        <v>8450</v>
      </c>
      <c r="E470" s="112">
        <v>323.69689171597634</v>
      </c>
      <c r="F470" s="112">
        <f>E470*D470</f>
        <v>2735238.7349999999</v>
      </c>
      <c r="G470" s="112">
        <v>463.89384615384614</v>
      </c>
      <c r="H470" s="112">
        <f>G470*D470</f>
        <v>3919903</v>
      </c>
      <c r="I470" s="109">
        <f>H470+F470</f>
        <v>6655141.7349999994</v>
      </c>
      <c r="J470" s="178"/>
      <c r="K470" s="179">
        <v>323.69689171597634</v>
      </c>
      <c r="L470" s="179">
        <f>K470*J470</f>
        <v>0</v>
      </c>
      <c r="M470" s="179">
        <v>463.89384615384614</v>
      </c>
      <c r="N470" s="179">
        <f>M470*J470</f>
        <v>0</v>
      </c>
      <c r="O470" s="177">
        <f>N470+L470</f>
        <v>0</v>
      </c>
      <c r="P470" s="208">
        <f t="shared" si="290"/>
        <v>8450</v>
      </c>
      <c r="Q470" s="213">
        <v>323.69689171597634</v>
      </c>
      <c r="R470" s="213">
        <f>Q470*P470</f>
        <v>2735238.7349999999</v>
      </c>
      <c r="S470" s="213">
        <v>463.89384615384614</v>
      </c>
      <c r="T470" s="213">
        <f>S470*P470</f>
        <v>3919903</v>
      </c>
      <c r="U470" s="212">
        <f>T470+R470</f>
        <v>6655141.7349999994</v>
      </c>
    </row>
    <row r="471" spans="1:21" s="76" customFormat="1" ht="17.45" customHeight="1" x14ac:dyDescent="0.25">
      <c r="A471" s="110"/>
      <c r="B471" s="95" t="s">
        <v>137</v>
      </c>
      <c r="C471" s="110" t="s">
        <v>124</v>
      </c>
      <c r="D471" s="111">
        <v>1</v>
      </c>
      <c r="E471" s="112">
        <v>522690</v>
      </c>
      <c r="F471" s="112">
        <f>E471*D471</f>
        <v>522690</v>
      </c>
      <c r="G471" s="112"/>
      <c r="H471" s="112"/>
      <c r="I471" s="109">
        <f>H471+F471</f>
        <v>522690</v>
      </c>
      <c r="J471" s="178"/>
      <c r="K471" s="179">
        <v>522690</v>
      </c>
      <c r="L471" s="179">
        <f>K471*J471</f>
        <v>0</v>
      </c>
      <c r="M471" s="179"/>
      <c r="N471" s="179"/>
      <c r="O471" s="177">
        <f>N471+L471</f>
        <v>0</v>
      </c>
      <c r="P471" s="208">
        <f t="shared" si="290"/>
        <v>1</v>
      </c>
      <c r="Q471" s="213">
        <v>522690</v>
      </c>
      <c r="R471" s="213">
        <f>Q471*P471</f>
        <v>522690</v>
      </c>
      <c r="S471" s="213"/>
      <c r="T471" s="213"/>
      <c r="U471" s="212">
        <f>T471+R471</f>
        <v>522690</v>
      </c>
    </row>
    <row r="472" spans="1:21" s="76" customFormat="1" ht="17.45" customHeight="1" x14ac:dyDescent="0.25">
      <c r="A472" s="85">
        <v>2</v>
      </c>
      <c r="B472" s="86" t="s">
        <v>358</v>
      </c>
      <c r="C472" s="88"/>
      <c r="D472" s="88"/>
      <c r="E472" s="142"/>
      <c r="F472" s="142"/>
      <c r="G472" s="142"/>
      <c r="H472" s="142"/>
      <c r="I472" s="143"/>
      <c r="J472" s="166"/>
      <c r="K472" s="190"/>
      <c r="L472" s="190"/>
      <c r="M472" s="190"/>
      <c r="N472" s="190"/>
      <c r="O472" s="191"/>
      <c r="P472" s="208">
        <f t="shared" si="290"/>
        <v>0</v>
      </c>
      <c r="Q472" s="219"/>
      <c r="R472" s="219"/>
      <c r="S472" s="219"/>
      <c r="T472" s="219"/>
      <c r="U472" s="220"/>
    </row>
    <row r="473" spans="1:21" s="76" customFormat="1" ht="17.45" customHeight="1" x14ac:dyDescent="0.25">
      <c r="A473" s="90" t="s">
        <v>359</v>
      </c>
      <c r="B473" s="113" t="s">
        <v>360</v>
      </c>
      <c r="C473" s="92"/>
      <c r="D473" s="92"/>
      <c r="E473" s="93"/>
      <c r="F473" s="93">
        <f>SUM(F474:F484)</f>
        <v>294619</v>
      </c>
      <c r="G473" s="93"/>
      <c r="H473" s="93">
        <f>SUM(H474:H484)</f>
        <v>708813.29999999981</v>
      </c>
      <c r="I473" s="93">
        <f>SUM(I474:I484)</f>
        <v>1003432.2999999998</v>
      </c>
      <c r="J473" s="168"/>
      <c r="K473" s="169"/>
      <c r="L473" s="169">
        <f>SUM(L474:L484)</f>
        <v>0</v>
      </c>
      <c r="M473" s="169"/>
      <c r="N473" s="169">
        <f>SUM(N474:N484)</f>
        <v>0</v>
      </c>
      <c r="O473" s="169">
        <f>SUM(O474:O484)</f>
        <v>0</v>
      </c>
      <c r="P473" s="208">
        <f t="shared" si="290"/>
        <v>0</v>
      </c>
      <c r="Q473" s="205"/>
      <c r="R473" s="205">
        <f>SUM(R474:R484)</f>
        <v>294619</v>
      </c>
      <c r="S473" s="205"/>
      <c r="T473" s="205">
        <f>SUM(T474:T484)</f>
        <v>708813.29999999981</v>
      </c>
      <c r="U473" s="205">
        <f>SUM(U474:U484)</f>
        <v>1003432.2999999998</v>
      </c>
    </row>
    <row r="474" spans="1:21" s="76" customFormat="1" ht="17.45" customHeight="1" x14ac:dyDescent="0.25">
      <c r="A474" s="119"/>
      <c r="B474" s="133" t="s">
        <v>361</v>
      </c>
      <c r="C474" s="120" t="s">
        <v>17</v>
      </c>
      <c r="D474" s="120">
        <v>2</v>
      </c>
      <c r="E474" s="93">
        <v>5502</v>
      </c>
      <c r="F474" s="93">
        <f t="shared" ref="F474:F484" si="293">E474*D474</f>
        <v>11004</v>
      </c>
      <c r="G474" s="93">
        <v>32487</v>
      </c>
      <c r="H474" s="93">
        <f t="shared" ref="H474:H483" si="294">G474*D474</f>
        <v>64974</v>
      </c>
      <c r="I474" s="93">
        <f>H474+F474</f>
        <v>75978</v>
      </c>
      <c r="J474" s="184"/>
      <c r="K474" s="169">
        <v>5502</v>
      </c>
      <c r="L474" s="169">
        <f t="shared" ref="L474:L482" si="295">K474*J474</f>
        <v>0</v>
      </c>
      <c r="M474" s="169">
        <v>32487</v>
      </c>
      <c r="N474" s="169">
        <f t="shared" ref="N474:N483" si="296">M474*J474</f>
        <v>0</v>
      </c>
      <c r="O474" s="169">
        <f>N474+L474</f>
        <v>0</v>
      </c>
      <c r="P474" s="208">
        <f t="shared" si="290"/>
        <v>2</v>
      </c>
      <c r="Q474" s="205">
        <v>5502</v>
      </c>
      <c r="R474" s="205">
        <f t="shared" ref="R474:R482" si="297">Q474*P474</f>
        <v>11004</v>
      </c>
      <c r="S474" s="205">
        <v>32487</v>
      </c>
      <c r="T474" s="205">
        <f t="shared" ref="T474:T483" si="298">S474*P474</f>
        <v>64974</v>
      </c>
      <c r="U474" s="205">
        <f>T474+R474</f>
        <v>75978</v>
      </c>
    </row>
    <row r="475" spans="1:21" s="76" customFormat="1" ht="17.45" customHeight="1" x14ac:dyDescent="0.25">
      <c r="A475" s="119"/>
      <c r="B475" s="133" t="s">
        <v>287</v>
      </c>
      <c r="C475" s="120" t="s">
        <v>72</v>
      </c>
      <c r="D475" s="120">
        <v>350</v>
      </c>
      <c r="E475" s="93">
        <v>214.84</v>
      </c>
      <c r="F475" s="93">
        <f t="shared" si="293"/>
        <v>75194</v>
      </c>
      <c r="G475" s="93">
        <v>184.6</v>
      </c>
      <c r="H475" s="93">
        <f t="shared" si="294"/>
        <v>64610</v>
      </c>
      <c r="I475" s="93">
        <f t="shared" ref="I475:I484" si="299">H475+F475</f>
        <v>139804</v>
      </c>
      <c r="J475" s="184"/>
      <c r="K475" s="169">
        <v>214.84</v>
      </c>
      <c r="L475" s="169">
        <f t="shared" si="295"/>
        <v>0</v>
      </c>
      <c r="M475" s="169">
        <v>184.6</v>
      </c>
      <c r="N475" s="169">
        <f t="shared" si="296"/>
        <v>0</v>
      </c>
      <c r="O475" s="169">
        <f t="shared" ref="O475:O484" si="300">N475+L475</f>
        <v>0</v>
      </c>
      <c r="P475" s="208">
        <f t="shared" si="290"/>
        <v>350</v>
      </c>
      <c r="Q475" s="205">
        <v>214.84</v>
      </c>
      <c r="R475" s="205">
        <f t="shared" si="297"/>
        <v>75194</v>
      </c>
      <c r="S475" s="205">
        <v>184.6</v>
      </c>
      <c r="T475" s="205">
        <f t="shared" si="298"/>
        <v>64610</v>
      </c>
      <c r="U475" s="205">
        <f t="shared" ref="U475:U484" si="301">T475+R475</f>
        <v>139804</v>
      </c>
    </row>
    <row r="476" spans="1:21" s="76" customFormat="1" ht="17.45" customHeight="1" x14ac:dyDescent="0.25">
      <c r="A476" s="119"/>
      <c r="B476" s="133" t="s">
        <v>362</v>
      </c>
      <c r="C476" s="120" t="s">
        <v>17</v>
      </c>
      <c r="D476" s="120">
        <v>23</v>
      </c>
      <c r="E476" s="93">
        <v>4585</v>
      </c>
      <c r="F476" s="93">
        <f t="shared" si="293"/>
        <v>105455</v>
      </c>
      <c r="G476" s="93">
        <v>21362.9</v>
      </c>
      <c r="H476" s="93">
        <f t="shared" si="294"/>
        <v>491346.7</v>
      </c>
      <c r="I476" s="93">
        <f t="shared" si="299"/>
        <v>596801.69999999995</v>
      </c>
      <c r="J476" s="184"/>
      <c r="K476" s="169">
        <v>4585</v>
      </c>
      <c r="L476" s="169">
        <f t="shared" si="295"/>
        <v>0</v>
      </c>
      <c r="M476" s="169">
        <v>21362.9</v>
      </c>
      <c r="N476" s="169">
        <f t="shared" si="296"/>
        <v>0</v>
      </c>
      <c r="O476" s="169">
        <f t="shared" si="300"/>
        <v>0</v>
      </c>
      <c r="P476" s="208">
        <f t="shared" si="290"/>
        <v>23</v>
      </c>
      <c r="Q476" s="205">
        <v>4585</v>
      </c>
      <c r="R476" s="205">
        <f t="shared" si="297"/>
        <v>105455</v>
      </c>
      <c r="S476" s="205">
        <v>21362.9</v>
      </c>
      <c r="T476" s="205">
        <f t="shared" si="298"/>
        <v>491346.7</v>
      </c>
      <c r="U476" s="205">
        <f t="shared" si="301"/>
        <v>596801.69999999995</v>
      </c>
    </row>
    <row r="477" spans="1:21" s="76" customFormat="1" ht="17.45" customHeight="1" x14ac:dyDescent="0.25">
      <c r="A477" s="119"/>
      <c r="B477" s="133" t="s">
        <v>363</v>
      </c>
      <c r="C477" s="120" t="s">
        <v>64</v>
      </c>
      <c r="D477" s="120">
        <v>350</v>
      </c>
      <c r="E477" s="93">
        <v>104.80000000000001</v>
      </c>
      <c r="F477" s="93">
        <f t="shared" si="293"/>
        <v>36680.000000000007</v>
      </c>
      <c r="G477" s="93">
        <v>119.60000000000001</v>
      </c>
      <c r="H477" s="93">
        <f t="shared" si="294"/>
        <v>41860</v>
      </c>
      <c r="I477" s="93">
        <f t="shared" si="299"/>
        <v>78540</v>
      </c>
      <c r="J477" s="184"/>
      <c r="K477" s="169">
        <v>104.80000000000001</v>
      </c>
      <c r="L477" s="169">
        <f t="shared" si="295"/>
        <v>0</v>
      </c>
      <c r="M477" s="169">
        <v>119.60000000000001</v>
      </c>
      <c r="N477" s="169">
        <f t="shared" si="296"/>
        <v>0</v>
      </c>
      <c r="O477" s="169">
        <f t="shared" si="300"/>
        <v>0</v>
      </c>
      <c r="P477" s="208">
        <f t="shared" si="290"/>
        <v>350</v>
      </c>
      <c r="Q477" s="205">
        <v>104.80000000000001</v>
      </c>
      <c r="R477" s="205">
        <f t="shared" si="297"/>
        <v>36680.000000000007</v>
      </c>
      <c r="S477" s="205">
        <v>119.60000000000001</v>
      </c>
      <c r="T477" s="205">
        <f t="shared" si="298"/>
        <v>41860</v>
      </c>
      <c r="U477" s="205">
        <f t="shared" si="301"/>
        <v>78540</v>
      </c>
    </row>
    <row r="478" spans="1:21" s="76" customFormat="1" ht="17.45" customHeight="1" x14ac:dyDescent="0.25">
      <c r="A478" s="119"/>
      <c r="B478" s="144" t="s">
        <v>116</v>
      </c>
      <c r="C478" s="120" t="s">
        <v>17</v>
      </c>
      <c r="D478" s="120">
        <v>350</v>
      </c>
      <c r="E478" s="93">
        <v>6.5500000000000007</v>
      </c>
      <c r="F478" s="93">
        <f t="shared" si="293"/>
        <v>2292.5000000000005</v>
      </c>
      <c r="G478" s="93">
        <v>26.52</v>
      </c>
      <c r="H478" s="93">
        <f t="shared" si="294"/>
        <v>9282</v>
      </c>
      <c r="I478" s="93">
        <f t="shared" si="299"/>
        <v>11574.5</v>
      </c>
      <c r="J478" s="184"/>
      <c r="K478" s="169">
        <v>6.5500000000000007</v>
      </c>
      <c r="L478" s="169">
        <f t="shared" si="295"/>
        <v>0</v>
      </c>
      <c r="M478" s="169">
        <v>26.52</v>
      </c>
      <c r="N478" s="169">
        <f t="shared" si="296"/>
        <v>0</v>
      </c>
      <c r="O478" s="169">
        <f t="shared" si="300"/>
        <v>0</v>
      </c>
      <c r="P478" s="208">
        <f t="shared" si="290"/>
        <v>350</v>
      </c>
      <c r="Q478" s="205">
        <v>6.5500000000000007</v>
      </c>
      <c r="R478" s="205">
        <f t="shared" si="297"/>
        <v>2292.5000000000005</v>
      </c>
      <c r="S478" s="205">
        <v>26.52</v>
      </c>
      <c r="T478" s="205">
        <f t="shared" si="298"/>
        <v>9282</v>
      </c>
      <c r="U478" s="205">
        <f t="shared" si="301"/>
        <v>11574.5</v>
      </c>
    </row>
    <row r="479" spans="1:21" s="76" customFormat="1" ht="17.45" customHeight="1" x14ac:dyDescent="0.25">
      <c r="A479" s="119"/>
      <c r="B479" s="133" t="s">
        <v>226</v>
      </c>
      <c r="C479" s="120" t="s">
        <v>17</v>
      </c>
      <c r="D479" s="120">
        <v>23</v>
      </c>
      <c r="E479" s="93">
        <v>655</v>
      </c>
      <c r="F479" s="93">
        <f t="shared" si="293"/>
        <v>15065</v>
      </c>
      <c r="G479" s="93">
        <v>135.20000000000002</v>
      </c>
      <c r="H479" s="93">
        <f t="shared" si="294"/>
        <v>3109.6000000000004</v>
      </c>
      <c r="I479" s="93">
        <f t="shared" si="299"/>
        <v>18174.599999999999</v>
      </c>
      <c r="J479" s="184"/>
      <c r="K479" s="169">
        <v>655</v>
      </c>
      <c r="L479" s="169">
        <f t="shared" si="295"/>
        <v>0</v>
      </c>
      <c r="M479" s="169">
        <v>135.20000000000002</v>
      </c>
      <c r="N479" s="169">
        <f t="shared" si="296"/>
        <v>0</v>
      </c>
      <c r="O479" s="169">
        <f t="shared" si="300"/>
        <v>0</v>
      </c>
      <c r="P479" s="208">
        <f t="shared" si="290"/>
        <v>23</v>
      </c>
      <c r="Q479" s="205">
        <v>655</v>
      </c>
      <c r="R479" s="205">
        <f t="shared" si="297"/>
        <v>15065</v>
      </c>
      <c r="S479" s="205">
        <v>135.20000000000002</v>
      </c>
      <c r="T479" s="205">
        <f t="shared" si="298"/>
        <v>3109.6000000000004</v>
      </c>
      <c r="U479" s="205">
        <f t="shared" si="301"/>
        <v>18174.599999999999</v>
      </c>
    </row>
    <row r="480" spans="1:21" s="76" customFormat="1" ht="17.45" customHeight="1" x14ac:dyDescent="0.25">
      <c r="A480" s="119"/>
      <c r="B480" s="139" t="s">
        <v>364</v>
      </c>
      <c r="C480" s="120" t="s">
        <v>17</v>
      </c>
      <c r="D480" s="120">
        <v>46</v>
      </c>
      <c r="E480" s="93">
        <v>65.5</v>
      </c>
      <c r="F480" s="93">
        <f t="shared" si="293"/>
        <v>3013</v>
      </c>
      <c r="G480" s="93">
        <v>109.2</v>
      </c>
      <c r="H480" s="93">
        <f t="shared" si="294"/>
        <v>5023.2</v>
      </c>
      <c r="I480" s="93">
        <f t="shared" si="299"/>
        <v>8036.2</v>
      </c>
      <c r="J480" s="184"/>
      <c r="K480" s="169">
        <v>65.5</v>
      </c>
      <c r="L480" s="169">
        <f t="shared" si="295"/>
        <v>0</v>
      </c>
      <c r="M480" s="169">
        <v>109.2</v>
      </c>
      <c r="N480" s="169">
        <f t="shared" si="296"/>
        <v>0</v>
      </c>
      <c r="O480" s="169">
        <f t="shared" si="300"/>
        <v>0</v>
      </c>
      <c r="P480" s="208">
        <f t="shared" si="290"/>
        <v>46</v>
      </c>
      <c r="Q480" s="205">
        <v>65.5</v>
      </c>
      <c r="R480" s="205">
        <f t="shared" si="297"/>
        <v>3013</v>
      </c>
      <c r="S480" s="205">
        <v>109.2</v>
      </c>
      <c r="T480" s="205">
        <f t="shared" si="298"/>
        <v>5023.2</v>
      </c>
      <c r="U480" s="205">
        <f t="shared" si="301"/>
        <v>8036.2</v>
      </c>
    </row>
    <row r="481" spans="1:21" s="76" customFormat="1" ht="17.45" customHeight="1" x14ac:dyDescent="0.25">
      <c r="A481" s="119"/>
      <c r="B481" s="139" t="s">
        <v>364</v>
      </c>
      <c r="C481" s="120" t="s">
        <v>17</v>
      </c>
      <c r="D481" s="120">
        <v>23</v>
      </c>
      <c r="E481" s="93">
        <v>65.5</v>
      </c>
      <c r="F481" s="93">
        <f t="shared" si="293"/>
        <v>1506.5</v>
      </c>
      <c r="G481" s="93">
        <v>127.4</v>
      </c>
      <c r="H481" s="93">
        <f t="shared" si="294"/>
        <v>2930.2000000000003</v>
      </c>
      <c r="I481" s="93">
        <f t="shared" si="299"/>
        <v>4436.7000000000007</v>
      </c>
      <c r="J481" s="184"/>
      <c r="K481" s="169">
        <v>65.5</v>
      </c>
      <c r="L481" s="169">
        <f t="shared" si="295"/>
        <v>0</v>
      </c>
      <c r="M481" s="169">
        <v>127.4</v>
      </c>
      <c r="N481" s="169">
        <f t="shared" si="296"/>
        <v>0</v>
      </c>
      <c r="O481" s="169">
        <f t="shared" si="300"/>
        <v>0</v>
      </c>
      <c r="P481" s="208">
        <f t="shared" si="290"/>
        <v>23</v>
      </c>
      <c r="Q481" s="205">
        <v>65.5</v>
      </c>
      <c r="R481" s="205">
        <f t="shared" si="297"/>
        <v>1506.5</v>
      </c>
      <c r="S481" s="205">
        <v>127.4</v>
      </c>
      <c r="T481" s="205">
        <f t="shared" si="298"/>
        <v>2930.2000000000003</v>
      </c>
      <c r="U481" s="205">
        <f t="shared" si="301"/>
        <v>4436.7000000000007</v>
      </c>
    </row>
    <row r="482" spans="1:21" s="76" customFormat="1" ht="17.45" customHeight="1" x14ac:dyDescent="0.25">
      <c r="A482" s="119"/>
      <c r="B482" s="144" t="s">
        <v>227</v>
      </c>
      <c r="C482" s="120" t="s">
        <v>17</v>
      </c>
      <c r="D482" s="120">
        <v>396</v>
      </c>
      <c r="E482" s="93">
        <v>32.75</v>
      </c>
      <c r="F482" s="93">
        <f t="shared" si="293"/>
        <v>12969</v>
      </c>
      <c r="G482" s="93">
        <v>15.600000000000001</v>
      </c>
      <c r="H482" s="93">
        <f t="shared" si="294"/>
        <v>6177.6</v>
      </c>
      <c r="I482" s="93">
        <f t="shared" si="299"/>
        <v>19146.599999999999</v>
      </c>
      <c r="J482" s="184"/>
      <c r="K482" s="169">
        <v>32.75</v>
      </c>
      <c r="L482" s="169">
        <f t="shared" si="295"/>
        <v>0</v>
      </c>
      <c r="M482" s="169">
        <v>15.600000000000001</v>
      </c>
      <c r="N482" s="169">
        <f t="shared" si="296"/>
        <v>0</v>
      </c>
      <c r="O482" s="169">
        <f t="shared" si="300"/>
        <v>0</v>
      </c>
      <c r="P482" s="208">
        <f t="shared" si="290"/>
        <v>396</v>
      </c>
      <c r="Q482" s="205">
        <v>32.75</v>
      </c>
      <c r="R482" s="205">
        <f t="shared" si="297"/>
        <v>12969</v>
      </c>
      <c r="S482" s="205">
        <v>15.600000000000001</v>
      </c>
      <c r="T482" s="205">
        <f t="shared" si="298"/>
        <v>6177.6</v>
      </c>
      <c r="U482" s="205">
        <f t="shared" si="301"/>
        <v>19146.599999999999</v>
      </c>
    </row>
    <row r="483" spans="1:21" s="76" customFormat="1" ht="17.45" customHeight="1" x14ac:dyDescent="0.25">
      <c r="A483" s="119"/>
      <c r="B483" s="144" t="s">
        <v>119</v>
      </c>
      <c r="C483" s="120" t="s">
        <v>124</v>
      </c>
      <c r="D483" s="120">
        <v>1</v>
      </c>
      <c r="E483" s="93"/>
      <c r="F483" s="93"/>
      <c r="G483" s="93">
        <v>19500</v>
      </c>
      <c r="H483" s="93">
        <f t="shared" si="294"/>
        <v>19500</v>
      </c>
      <c r="I483" s="93">
        <f t="shared" si="299"/>
        <v>19500</v>
      </c>
      <c r="J483" s="184"/>
      <c r="K483" s="169"/>
      <c r="L483" s="169"/>
      <c r="M483" s="169">
        <v>19500</v>
      </c>
      <c r="N483" s="169">
        <f t="shared" si="296"/>
        <v>0</v>
      </c>
      <c r="O483" s="169">
        <f t="shared" si="300"/>
        <v>0</v>
      </c>
      <c r="P483" s="208">
        <f t="shared" si="290"/>
        <v>1</v>
      </c>
      <c r="Q483" s="205"/>
      <c r="R483" s="205"/>
      <c r="S483" s="205">
        <v>19500</v>
      </c>
      <c r="T483" s="205">
        <f t="shared" si="298"/>
        <v>19500</v>
      </c>
      <c r="U483" s="205">
        <f t="shared" si="301"/>
        <v>19500</v>
      </c>
    </row>
    <row r="484" spans="1:21" s="76" customFormat="1" ht="17.45" customHeight="1" x14ac:dyDescent="0.25">
      <c r="A484" s="119"/>
      <c r="B484" s="133" t="s">
        <v>203</v>
      </c>
      <c r="C484" s="120" t="s">
        <v>124</v>
      </c>
      <c r="D484" s="120">
        <v>1</v>
      </c>
      <c r="E484" s="93">
        <v>31440</v>
      </c>
      <c r="F484" s="93">
        <f t="shared" si="293"/>
        <v>31440</v>
      </c>
      <c r="G484" s="93"/>
      <c r="H484" s="93"/>
      <c r="I484" s="93">
        <f t="shared" si="299"/>
        <v>31440</v>
      </c>
      <c r="J484" s="184"/>
      <c r="K484" s="169">
        <v>31440</v>
      </c>
      <c r="L484" s="169">
        <f t="shared" ref="L484" si="302">K484*J484</f>
        <v>0</v>
      </c>
      <c r="M484" s="169"/>
      <c r="N484" s="169"/>
      <c r="O484" s="169">
        <f t="shared" si="300"/>
        <v>0</v>
      </c>
      <c r="P484" s="208">
        <f t="shared" si="290"/>
        <v>1</v>
      </c>
      <c r="Q484" s="205">
        <v>31440</v>
      </c>
      <c r="R484" s="205">
        <f t="shared" ref="R484" si="303">Q484*P484</f>
        <v>31440</v>
      </c>
      <c r="S484" s="205"/>
      <c r="T484" s="205"/>
      <c r="U484" s="205">
        <f t="shared" si="301"/>
        <v>31440</v>
      </c>
    </row>
    <row r="485" spans="1:21" s="76" customFormat="1" ht="17.45" customHeight="1" x14ac:dyDescent="0.25">
      <c r="A485" s="85"/>
      <c r="B485" s="86" t="s">
        <v>903</v>
      </c>
      <c r="C485" s="88"/>
      <c r="D485" s="88"/>
      <c r="E485" s="142"/>
      <c r="F485" s="142"/>
      <c r="G485" s="142"/>
      <c r="H485" s="142"/>
      <c r="I485" s="89"/>
      <c r="J485" s="166"/>
      <c r="K485" s="190"/>
      <c r="L485" s="190"/>
      <c r="M485" s="190"/>
      <c r="N485" s="190"/>
      <c r="O485" s="167"/>
      <c r="P485" s="208">
        <f t="shared" si="290"/>
        <v>0</v>
      </c>
      <c r="Q485" s="219"/>
      <c r="R485" s="219"/>
      <c r="S485" s="219"/>
      <c r="T485" s="219"/>
      <c r="U485" s="203"/>
    </row>
    <row r="486" spans="1:21" s="76" customFormat="1" ht="17.45" customHeight="1" x14ac:dyDescent="0.25">
      <c r="A486" s="119" t="s">
        <v>365</v>
      </c>
      <c r="B486" s="113" t="s">
        <v>366</v>
      </c>
      <c r="C486" s="92"/>
      <c r="D486" s="92"/>
      <c r="E486" s="93"/>
      <c r="F486" s="93">
        <f>F543</f>
        <v>37448849.832400002</v>
      </c>
      <c r="G486" s="93"/>
      <c r="H486" s="93">
        <f>H543</f>
        <v>47516454.300020993</v>
      </c>
      <c r="I486" s="93">
        <f>I543</f>
        <v>84965304.132421017</v>
      </c>
      <c r="J486" s="168"/>
      <c r="K486" s="169"/>
      <c r="L486" s="169">
        <f>L543</f>
        <v>12223330.2828</v>
      </c>
      <c r="M486" s="169"/>
      <c r="N486" s="169">
        <f>N543</f>
        <v>17269503.496676996</v>
      </c>
      <c r="O486" s="169">
        <f>O543</f>
        <v>29492833.779477</v>
      </c>
      <c r="P486" s="208">
        <f t="shared" si="290"/>
        <v>0</v>
      </c>
      <c r="Q486" s="205"/>
      <c r="R486" s="205">
        <f>R543</f>
        <v>25225519.549600005</v>
      </c>
      <c r="S486" s="205"/>
      <c r="T486" s="205">
        <f>T543</f>
        <v>30246950.803344</v>
      </c>
      <c r="U486" s="205">
        <f>U543</f>
        <v>55472470.352944002</v>
      </c>
    </row>
    <row r="487" spans="1:21" s="76" customFormat="1" ht="17.45" customHeight="1" x14ac:dyDescent="0.25">
      <c r="A487" s="110"/>
      <c r="B487" s="95" t="s">
        <v>367</v>
      </c>
      <c r="C487" s="110"/>
      <c r="D487" s="111"/>
      <c r="E487" s="112"/>
      <c r="F487" s="112">
        <f>SUM(F489:F500)</f>
        <v>11963784.964800002</v>
      </c>
      <c r="G487" s="112"/>
      <c r="H487" s="112">
        <f>SUM(H489:H500)</f>
        <v>15123475.401672</v>
      </c>
      <c r="I487" s="109">
        <f>SUM(I489:I500)</f>
        <v>27087260.366472002</v>
      </c>
      <c r="J487" s="178"/>
      <c r="K487" s="179"/>
      <c r="L487" s="179">
        <f>SUM(L489:L500)</f>
        <v>0</v>
      </c>
      <c r="M487" s="179"/>
      <c r="N487" s="179">
        <f>SUM(N489:N500)</f>
        <v>0</v>
      </c>
      <c r="O487" s="177">
        <f>SUM(O489:O500)</f>
        <v>0</v>
      </c>
      <c r="P487" s="208">
        <f t="shared" si="290"/>
        <v>0</v>
      </c>
      <c r="Q487" s="213"/>
      <c r="R487" s="213">
        <f>SUM(R489:R500)</f>
        <v>11963784.964800002</v>
      </c>
      <c r="S487" s="213"/>
      <c r="T487" s="213">
        <f>SUM(T489:T500)</f>
        <v>15123475.401672</v>
      </c>
      <c r="U487" s="212">
        <f>SUM(U489:U500)</f>
        <v>27087260.366472002</v>
      </c>
    </row>
    <row r="488" spans="1:21" s="76" customFormat="1" ht="17.45" customHeight="1" x14ac:dyDescent="0.25">
      <c r="A488" s="90"/>
      <c r="B488" s="145" t="s">
        <v>904</v>
      </c>
      <c r="C488" s="92"/>
      <c r="D488" s="92"/>
      <c r="E488" s="93"/>
      <c r="F488" s="93"/>
      <c r="G488" s="93"/>
      <c r="H488" s="93"/>
      <c r="I488" s="93"/>
      <c r="J488" s="168"/>
      <c r="K488" s="169"/>
      <c r="L488" s="169"/>
      <c r="M488" s="169"/>
      <c r="N488" s="169"/>
      <c r="O488" s="169"/>
      <c r="P488" s="208">
        <f t="shared" si="290"/>
        <v>0</v>
      </c>
      <c r="Q488" s="205"/>
      <c r="R488" s="205"/>
      <c r="S488" s="205"/>
      <c r="T488" s="205"/>
      <c r="U488" s="205"/>
    </row>
    <row r="489" spans="1:21" s="76" customFormat="1" ht="17.45" customHeight="1" x14ac:dyDescent="0.25">
      <c r="A489" s="90"/>
      <c r="B489" s="113" t="s">
        <v>368</v>
      </c>
      <c r="C489" s="146" t="s">
        <v>879</v>
      </c>
      <c r="D489" s="92">
        <f>79.62</f>
        <v>79.62</v>
      </c>
      <c r="E489" s="93">
        <v>13494</v>
      </c>
      <c r="F489" s="93">
        <f t="shared" ref="F489:F500" si="304">E489*D489</f>
        <v>1074392.28</v>
      </c>
      <c r="G489" s="93"/>
      <c r="H489" s="93"/>
      <c r="I489" s="93">
        <f>F489+H489</f>
        <v>1074392.28</v>
      </c>
      <c r="J489" s="168"/>
      <c r="K489" s="169">
        <v>13494</v>
      </c>
      <c r="L489" s="169">
        <f t="shared" ref="L489:L491" si="305">K489*J489</f>
        <v>0</v>
      </c>
      <c r="M489" s="169"/>
      <c r="N489" s="169"/>
      <c r="O489" s="169">
        <f>L489+N489</f>
        <v>0</v>
      </c>
      <c r="P489" s="208">
        <f t="shared" si="290"/>
        <v>79.62</v>
      </c>
      <c r="Q489" s="205">
        <v>13494</v>
      </c>
      <c r="R489" s="205">
        <f t="shared" ref="R489:R491" si="306">Q489*P489</f>
        <v>1074392.28</v>
      </c>
      <c r="S489" s="205"/>
      <c r="T489" s="205"/>
      <c r="U489" s="205">
        <f>R489+T489</f>
        <v>1074392.28</v>
      </c>
    </row>
    <row r="490" spans="1:21" s="76" customFormat="1" ht="17.45" customHeight="1" x14ac:dyDescent="0.25">
      <c r="A490" s="90"/>
      <c r="B490" s="113" t="s">
        <v>369</v>
      </c>
      <c r="C490" s="146" t="s">
        <v>879</v>
      </c>
      <c r="D490" s="92">
        <v>308.73</v>
      </c>
      <c r="E490" s="93">
        <v>19422</v>
      </c>
      <c r="F490" s="93">
        <f t="shared" si="304"/>
        <v>5996154.0600000005</v>
      </c>
      <c r="G490" s="93"/>
      <c r="H490" s="93"/>
      <c r="I490" s="93">
        <f t="shared" ref="I490:I500" si="307">F490+H490</f>
        <v>5996154.0600000005</v>
      </c>
      <c r="J490" s="168"/>
      <c r="K490" s="169">
        <v>19422</v>
      </c>
      <c r="L490" s="169">
        <f t="shared" si="305"/>
        <v>0</v>
      </c>
      <c r="M490" s="169"/>
      <c r="N490" s="169"/>
      <c r="O490" s="169">
        <f t="shared" ref="O490:O491" si="308">L490+N490</f>
        <v>0</v>
      </c>
      <c r="P490" s="208">
        <f t="shared" si="290"/>
        <v>308.73</v>
      </c>
      <c r="Q490" s="205">
        <v>19422</v>
      </c>
      <c r="R490" s="205">
        <f t="shared" si="306"/>
        <v>5996154.0600000005</v>
      </c>
      <c r="S490" s="205"/>
      <c r="T490" s="205"/>
      <c r="U490" s="205">
        <f t="shared" ref="U490:U491" si="309">R490+T490</f>
        <v>5996154.0600000005</v>
      </c>
    </row>
    <row r="491" spans="1:21" s="76" customFormat="1" ht="17.45" customHeight="1" x14ac:dyDescent="0.25">
      <c r="A491" s="90"/>
      <c r="B491" s="113" t="s">
        <v>370</v>
      </c>
      <c r="C491" s="146" t="s">
        <v>879</v>
      </c>
      <c r="D491" s="92">
        <f>196.74</f>
        <v>196.74</v>
      </c>
      <c r="E491" s="93">
        <v>2405</v>
      </c>
      <c r="F491" s="93">
        <f t="shared" si="304"/>
        <v>473159.7</v>
      </c>
      <c r="G491" s="93"/>
      <c r="H491" s="93"/>
      <c r="I491" s="93">
        <f t="shared" si="307"/>
        <v>473159.7</v>
      </c>
      <c r="J491" s="168"/>
      <c r="K491" s="169">
        <v>2405</v>
      </c>
      <c r="L491" s="169">
        <f t="shared" si="305"/>
        <v>0</v>
      </c>
      <c r="M491" s="169"/>
      <c r="N491" s="169"/>
      <c r="O491" s="169">
        <f t="shared" si="308"/>
        <v>0</v>
      </c>
      <c r="P491" s="208">
        <f t="shared" si="290"/>
        <v>196.74</v>
      </c>
      <c r="Q491" s="205">
        <v>2405</v>
      </c>
      <c r="R491" s="205">
        <f t="shared" si="306"/>
        <v>473159.7</v>
      </c>
      <c r="S491" s="205"/>
      <c r="T491" s="205"/>
      <c r="U491" s="205">
        <f t="shared" si="309"/>
        <v>473159.7</v>
      </c>
    </row>
    <row r="492" spans="1:21" s="76" customFormat="1" ht="24" customHeight="1" x14ac:dyDescent="0.25">
      <c r="A492" s="90"/>
      <c r="B492" s="145" t="s">
        <v>905</v>
      </c>
      <c r="C492" s="146"/>
      <c r="D492" s="92"/>
      <c r="E492" s="93"/>
      <c r="F492" s="93"/>
      <c r="G492" s="93"/>
      <c r="H492" s="93"/>
      <c r="I492" s="93"/>
      <c r="J492" s="168"/>
      <c r="K492" s="169"/>
      <c r="L492" s="169"/>
      <c r="M492" s="169"/>
      <c r="N492" s="169"/>
      <c r="O492" s="169"/>
      <c r="P492" s="208">
        <f t="shared" si="290"/>
        <v>0</v>
      </c>
      <c r="Q492" s="205"/>
      <c r="R492" s="205"/>
      <c r="S492" s="205"/>
      <c r="T492" s="205"/>
      <c r="U492" s="205"/>
    </row>
    <row r="493" spans="1:21" s="76" customFormat="1" ht="17.45" customHeight="1" x14ac:dyDescent="0.25">
      <c r="A493" s="90"/>
      <c r="B493" s="113" t="s">
        <v>906</v>
      </c>
      <c r="C493" s="146" t="s">
        <v>879</v>
      </c>
      <c r="D493" s="92">
        <v>151</v>
      </c>
      <c r="E493" s="93">
        <v>2513.1600000000003</v>
      </c>
      <c r="F493" s="93">
        <f t="shared" si="304"/>
        <v>379487.16000000003</v>
      </c>
      <c r="G493" s="93">
        <v>6681</v>
      </c>
      <c r="H493" s="93">
        <f t="shared" ref="H493:H500" si="310">G493*D493</f>
        <v>1008831</v>
      </c>
      <c r="I493" s="93">
        <f t="shared" si="307"/>
        <v>1388318.1600000001</v>
      </c>
      <c r="J493" s="168"/>
      <c r="K493" s="169">
        <v>2513.1600000000003</v>
      </c>
      <c r="L493" s="169">
        <f t="shared" ref="L493:L495" si="311">K493*J493</f>
        <v>0</v>
      </c>
      <c r="M493" s="169">
        <v>6681</v>
      </c>
      <c r="N493" s="169">
        <f t="shared" ref="N493:N495" si="312">M493*J493</f>
        <v>0</v>
      </c>
      <c r="O493" s="169">
        <f t="shared" ref="O493:O495" si="313">L493+N493</f>
        <v>0</v>
      </c>
      <c r="P493" s="208">
        <f t="shared" si="290"/>
        <v>151</v>
      </c>
      <c r="Q493" s="205">
        <v>2513.1600000000003</v>
      </c>
      <c r="R493" s="205">
        <f t="shared" ref="R493:R495" si="314">Q493*P493</f>
        <v>379487.16000000003</v>
      </c>
      <c r="S493" s="205">
        <v>6681</v>
      </c>
      <c r="T493" s="205">
        <f t="shared" ref="T493:T495" si="315">S493*P493</f>
        <v>1008831</v>
      </c>
      <c r="U493" s="205">
        <f t="shared" ref="U493:U495" si="316">R493+T493</f>
        <v>1388318.1600000001</v>
      </c>
    </row>
    <row r="494" spans="1:21" s="76" customFormat="1" ht="17.45" customHeight="1" x14ac:dyDescent="0.25">
      <c r="A494" s="90"/>
      <c r="B494" s="113" t="s">
        <v>371</v>
      </c>
      <c r="C494" s="146" t="s">
        <v>879</v>
      </c>
      <c r="D494" s="92">
        <v>163</v>
      </c>
      <c r="E494" s="93">
        <v>2333.7600000000002</v>
      </c>
      <c r="F494" s="93">
        <f t="shared" si="304"/>
        <v>380402.88000000006</v>
      </c>
      <c r="G494" s="93">
        <v>2161.5</v>
      </c>
      <c r="H494" s="93">
        <f t="shared" si="310"/>
        <v>352324.5</v>
      </c>
      <c r="I494" s="93">
        <f t="shared" si="307"/>
        <v>732727.38000000012</v>
      </c>
      <c r="J494" s="168"/>
      <c r="K494" s="169">
        <v>2333.7600000000002</v>
      </c>
      <c r="L494" s="169">
        <f t="shared" si="311"/>
        <v>0</v>
      </c>
      <c r="M494" s="169">
        <v>2161.5</v>
      </c>
      <c r="N494" s="169">
        <f t="shared" si="312"/>
        <v>0</v>
      </c>
      <c r="O494" s="169">
        <f t="shared" si="313"/>
        <v>0</v>
      </c>
      <c r="P494" s="208">
        <f t="shared" si="290"/>
        <v>163</v>
      </c>
      <c r="Q494" s="205">
        <v>2333.7600000000002</v>
      </c>
      <c r="R494" s="205">
        <f t="shared" si="314"/>
        <v>380402.88000000006</v>
      </c>
      <c r="S494" s="205">
        <v>2161.5</v>
      </c>
      <c r="T494" s="205">
        <f t="shared" si="315"/>
        <v>352324.5</v>
      </c>
      <c r="U494" s="205">
        <f t="shared" si="316"/>
        <v>732727.38000000012</v>
      </c>
    </row>
    <row r="495" spans="1:21" s="76" customFormat="1" ht="17.45" customHeight="1" x14ac:dyDescent="0.25">
      <c r="A495" s="90"/>
      <c r="B495" s="113" t="s">
        <v>372</v>
      </c>
      <c r="C495" s="146" t="s">
        <v>64</v>
      </c>
      <c r="D495" s="92">
        <v>226.24</v>
      </c>
      <c r="E495" s="93">
        <v>46.800000000000004</v>
      </c>
      <c r="F495" s="93">
        <f t="shared" si="304"/>
        <v>10588.032000000001</v>
      </c>
      <c r="G495" s="93">
        <v>264.096</v>
      </c>
      <c r="H495" s="93">
        <f t="shared" si="310"/>
        <v>59749.079040000004</v>
      </c>
      <c r="I495" s="93">
        <f t="shared" si="307"/>
        <v>70337.111040000003</v>
      </c>
      <c r="J495" s="168"/>
      <c r="K495" s="169">
        <v>46.800000000000004</v>
      </c>
      <c r="L495" s="169">
        <f t="shared" si="311"/>
        <v>0</v>
      </c>
      <c r="M495" s="169">
        <v>264.096</v>
      </c>
      <c r="N495" s="169">
        <f t="shared" si="312"/>
        <v>0</v>
      </c>
      <c r="O495" s="169">
        <f t="shared" si="313"/>
        <v>0</v>
      </c>
      <c r="P495" s="208">
        <f t="shared" si="290"/>
        <v>226.24</v>
      </c>
      <c r="Q495" s="205">
        <v>46.800000000000004</v>
      </c>
      <c r="R495" s="205">
        <f t="shared" si="314"/>
        <v>10588.032000000001</v>
      </c>
      <c r="S495" s="205">
        <v>264.096</v>
      </c>
      <c r="T495" s="205">
        <f t="shared" si="315"/>
        <v>59749.079040000004</v>
      </c>
      <c r="U495" s="205">
        <f t="shared" si="316"/>
        <v>70337.111040000003</v>
      </c>
    </row>
    <row r="496" spans="1:21" s="76" customFormat="1" ht="17.45" customHeight="1" x14ac:dyDescent="0.25">
      <c r="A496" s="90"/>
      <c r="B496" s="145" t="s">
        <v>373</v>
      </c>
      <c r="C496" s="92"/>
      <c r="D496" s="92"/>
      <c r="E496" s="93"/>
      <c r="F496" s="93"/>
      <c r="G496" s="93"/>
      <c r="H496" s="93"/>
      <c r="I496" s="93"/>
      <c r="J496" s="168"/>
      <c r="K496" s="169"/>
      <c r="L496" s="169"/>
      <c r="M496" s="169"/>
      <c r="N496" s="169"/>
      <c r="O496" s="169"/>
      <c r="P496" s="208">
        <f t="shared" si="290"/>
        <v>0</v>
      </c>
      <c r="Q496" s="205"/>
      <c r="R496" s="205"/>
      <c r="S496" s="205"/>
      <c r="T496" s="205"/>
      <c r="U496" s="205"/>
    </row>
    <row r="497" spans="1:21" s="76" customFormat="1" ht="36" customHeight="1" x14ac:dyDescent="0.25">
      <c r="A497" s="90"/>
      <c r="B497" s="113" t="s">
        <v>873</v>
      </c>
      <c r="C497" s="146" t="s">
        <v>64</v>
      </c>
      <c r="D497" s="92">
        <v>226.24</v>
      </c>
      <c r="E497" s="93">
        <v>2475.7200000000003</v>
      </c>
      <c r="F497" s="93">
        <f t="shared" si="304"/>
        <v>560106.89280000003</v>
      </c>
      <c r="G497" s="93">
        <v>60348.1368</v>
      </c>
      <c r="H497" s="93">
        <f t="shared" si="310"/>
        <v>13653162.469632</v>
      </c>
      <c r="I497" s="93">
        <f t="shared" si="307"/>
        <v>14213269.362431999</v>
      </c>
      <c r="J497" s="168"/>
      <c r="K497" s="169">
        <v>2475.7200000000003</v>
      </c>
      <c r="L497" s="169">
        <f t="shared" ref="L497:L500" si="317">K497*J497</f>
        <v>0</v>
      </c>
      <c r="M497" s="169">
        <v>60348.1368</v>
      </c>
      <c r="N497" s="169">
        <f t="shared" ref="N497" si="318">M497*J497</f>
        <v>0</v>
      </c>
      <c r="O497" s="169">
        <f t="shared" ref="O497:O500" si="319">L497+N497</f>
        <v>0</v>
      </c>
      <c r="P497" s="208">
        <f t="shared" si="290"/>
        <v>226.24</v>
      </c>
      <c r="Q497" s="205">
        <v>2475.7200000000003</v>
      </c>
      <c r="R497" s="205">
        <f t="shared" ref="R497:R500" si="320">Q497*P497</f>
        <v>560106.89280000003</v>
      </c>
      <c r="S497" s="205">
        <v>60348.1368</v>
      </c>
      <c r="T497" s="205">
        <f t="shared" ref="T497" si="321">S497*P497</f>
        <v>13653162.469632</v>
      </c>
      <c r="U497" s="205">
        <f t="shared" ref="U497:U500" si="322">R497+T497</f>
        <v>14213269.362431999</v>
      </c>
    </row>
    <row r="498" spans="1:21" s="76" customFormat="1" ht="17.45" customHeight="1" x14ac:dyDescent="0.25">
      <c r="A498" s="90"/>
      <c r="B498" s="113" t="s">
        <v>374</v>
      </c>
      <c r="C498" s="146" t="s">
        <v>64</v>
      </c>
      <c r="D498" s="92">
        <v>226.24</v>
      </c>
      <c r="E498" s="93">
        <v>6552</v>
      </c>
      <c r="F498" s="93">
        <f t="shared" si="304"/>
        <v>1482324.48</v>
      </c>
      <c r="G498" s="93"/>
      <c r="H498" s="93"/>
      <c r="I498" s="93">
        <f t="shared" si="307"/>
        <v>1482324.48</v>
      </c>
      <c r="J498" s="168"/>
      <c r="K498" s="169">
        <v>6552</v>
      </c>
      <c r="L498" s="169">
        <f t="shared" si="317"/>
        <v>0</v>
      </c>
      <c r="M498" s="169"/>
      <c r="N498" s="169"/>
      <c r="O498" s="169">
        <f t="shared" si="319"/>
        <v>0</v>
      </c>
      <c r="P498" s="208">
        <f t="shared" si="290"/>
        <v>226.24</v>
      </c>
      <c r="Q498" s="205">
        <v>6552</v>
      </c>
      <c r="R498" s="205">
        <f t="shared" si="320"/>
        <v>1482324.48</v>
      </c>
      <c r="S498" s="205"/>
      <c r="T498" s="205"/>
      <c r="U498" s="205">
        <f t="shared" si="322"/>
        <v>1482324.48</v>
      </c>
    </row>
    <row r="499" spans="1:21" s="83" customFormat="1" ht="17.45" customHeight="1" x14ac:dyDescent="0.25">
      <c r="A499" s="90"/>
      <c r="B499" s="113" t="s">
        <v>375</v>
      </c>
      <c r="C499" s="146" t="s">
        <v>64</v>
      </c>
      <c r="D499" s="92">
        <v>226.24</v>
      </c>
      <c r="E499" s="93">
        <v>6552</v>
      </c>
      <c r="F499" s="93">
        <f t="shared" si="304"/>
        <v>1482324.48</v>
      </c>
      <c r="G499" s="93"/>
      <c r="H499" s="93"/>
      <c r="I499" s="93">
        <f t="shared" si="307"/>
        <v>1482324.48</v>
      </c>
      <c r="J499" s="168"/>
      <c r="K499" s="169">
        <v>6552</v>
      </c>
      <c r="L499" s="169">
        <f t="shared" si="317"/>
        <v>0</v>
      </c>
      <c r="M499" s="169"/>
      <c r="N499" s="169"/>
      <c r="O499" s="169">
        <f t="shared" si="319"/>
        <v>0</v>
      </c>
      <c r="P499" s="208">
        <f t="shared" si="290"/>
        <v>226.24</v>
      </c>
      <c r="Q499" s="205">
        <v>6552</v>
      </c>
      <c r="R499" s="205">
        <f t="shared" si="320"/>
        <v>1482324.48</v>
      </c>
      <c r="S499" s="205"/>
      <c r="T499" s="205"/>
      <c r="U499" s="205">
        <f t="shared" si="322"/>
        <v>1482324.48</v>
      </c>
    </row>
    <row r="500" spans="1:21" s="76" customFormat="1" ht="17.45" customHeight="1" x14ac:dyDescent="0.25">
      <c r="A500" s="90"/>
      <c r="B500" s="113" t="s">
        <v>376</v>
      </c>
      <c r="C500" s="146" t="s">
        <v>17</v>
      </c>
      <c r="D500" s="92">
        <v>1</v>
      </c>
      <c r="E500" s="93">
        <v>124845</v>
      </c>
      <c r="F500" s="93">
        <f t="shared" si="304"/>
        <v>124845</v>
      </c>
      <c r="G500" s="93">
        <v>49408.353000000003</v>
      </c>
      <c r="H500" s="93">
        <f t="shared" si="310"/>
        <v>49408.353000000003</v>
      </c>
      <c r="I500" s="93">
        <f t="shared" si="307"/>
        <v>174253.353</v>
      </c>
      <c r="J500" s="168"/>
      <c r="K500" s="169">
        <v>124845</v>
      </c>
      <c r="L500" s="169">
        <f t="shared" si="317"/>
        <v>0</v>
      </c>
      <c r="M500" s="169">
        <v>49408.353000000003</v>
      </c>
      <c r="N500" s="169">
        <f t="shared" ref="N500" si="323">M500*J500</f>
        <v>0</v>
      </c>
      <c r="O500" s="169">
        <f t="shared" si="319"/>
        <v>0</v>
      </c>
      <c r="P500" s="208">
        <f t="shared" si="290"/>
        <v>1</v>
      </c>
      <c r="Q500" s="205">
        <v>124845</v>
      </c>
      <c r="R500" s="205">
        <f t="shared" si="320"/>
        <v>124845</v>
      </c>
      <c r="S500" s="205">
        <v>49408.353000000003</v>
      </c>
      <c r="T500" s="205">
        <f t="shared" ref="T500" si="324">S500*P500</f>
        <v>49408.353000000003</v>
      </c>
      <c r="U500" s="205">
        <f t="shared" si="322"/>
        <v>174253.353</v>
      </c>
    </row>
    <row r="501" spans="1:21" s="76" customFormat="1" ht="17.45" customHeight="1" x14ac:dyDescent="0.25">
      <c r="A501" s="110"/>
      <c r="B501" s="95" t="s">
        <v>378</v>
      </c>
      <c r="C501" s="110"/>
      <c r="D501" s="111"/>
      <c r="E501" s="112"/>
      <c r="F501" s="112">
        <f>SUM(F503:F514)</f>
        <v>11963739.964800002</v>
      </c>
      <c r="G501" s="112"/>
      <c r="H501" s="112">
        <f>SUM(H503:H514)</f>
        <v>15123475.401672</v>
      </c>
      <c r="I501" s="109">
        <f>SUM(I503:I514)</f>
        <v>27087215.366472002</v>
      </c>
      <c r="J501" s="178"/>
      <c r="K501" s="179"/>
      <c r="L501" s="179">
        <f>SUM(L503:L514)</f>
        <v>2134754.44</v>
      </c>
      <c r="M501" s="179"/>
      <c r="N501" s="179">
        <f>SUM(N503:N514)</f>
        <v>0</v>
      </c>
      <c r="O501" s="177">
        <f>SUM(O503:O514)</f>
        <v>2134754.44</v>
      </c>
      <c r="P501" s="208">
        <f t="shared" si="290"/>
        <v>0</v>
      </c>
      <c r="Q501" s="213"/>
      <c r="R501" s="213">
        <f>SUM(R503:R514)</f>
        <v>9828985.5248000007</v>
      </c>
      <c r="S501" s="213"/>
      <c r="T501" s="213">
        <f>SUM(T503:T514)</f>
        <v>15123475.401672</v>
      </c>
      <c r="U501" s="212">
        <f>SUM(U503:U514)</f>
        <v>24952460.926472001</v>
      </c>
    </row>
    <row r="502" spans="1:21" s="76" customFormat="1" ht="17.45" customHeight="1" x14ac:dyDescent="0.25">
      <c r="A502" s="90"/>
      <c r="B502" s="145" t="s">
        <v>904</v>
      </c>
      <c r="C502" s="92"/>
      <c r="D502" s="92"/>
      <c r="E502" s="93"/>
      <c r="F502" s="93"/>
      <c r="G502" s="93"/>
      <c r="H502" s="93"/>
      <c r="I502" s="93"/>
      <c r="J502" s="168"/>
      <c r="K502" s="169"/>
      <c r="L502" s="169"/>
      <c r="M502" s="169"/>
      <c r="N502" s="169"/>
      <c r="O502" s="169"/>
      <c r="P502" s="208">
        <f t="shared" si="290"/>
        <v>0</v>
      </c>
      <c r="Q502" s="205"/>
      <c r="R502" s="205"/>
      <c r="S502" s="205"/>
      <c r="T502" s="205"/>
      <c r="U502" s="205"/>
    </row>
    <row r="503" spans="1:21" s="76" customFormat="1" ht="17.45" customHeight="1" x14ac:dyDescent="0.25">
      <c r="A503" s="90"/>
      <c r="B503" s="113" t="s">
        <v>368</v>
      </c>
      <c r="C503" s="146" t="s">
        <v>879</v>
      </c>
      <c r="D503" s="92">
        <f>79.62</f>
        <v>79.62</v>
      </c>
      <c r="E503" s="93">
        <v>13494</v>
      </c>
      <c r="F503" s="93">
        <f t="shared" ref="F503:F514" si="325">E503*D503</f>
        <v>1074392.28</v>
      </c>
      <c r="G503" s="93"/>
      <c r="H503" s="93"/>
      <c r="I503" s="93">
        <f t="shared" ref="I503:I514" si="326">F503+H503</f>
        <v>1074392.28</v>
      </c>
      <c r="J503" s="168"/>
      <c r="K503" s="169">
        <v>13494</v>
      </c>
      <c r="L503" s="169">
        <f t="shared" ref="L503:L505" si="327">K503*J503</f>
        <v>0</v>
      </c>
      <c r="M503" s="169"/>
      <c r="N503" s="169"/>
      <c r="O503" s="169">
        <f t="shared" ref="O503:O505" si="328">L503+N503</f>
        <v>0</v>
      </c>
      <c r="P503" s="208">
        <f t="shared" si="290"/>
        <v>79.62</v>
      </c>
      <c r="Q503" s="205">
        <v>13494</v>
      </c>
      <c r="R503" s="205">
        <f t="shared" ref="R503:R505" si="329">Q503*P503</f>
        <v>1074392.28</v>
      </c>
      <c r="S503" s="205"/>
      <c r="T503" s="205"/>
      <c r="U503" s="205">
        <f t="shared" ref="U503:U505" si="330">R503+T503</f>
        <v>1074392.28</v>
      </c>
    </row>
    <row r="504" spans="1:21" s="76" customFormat="1" ht="17.45" customHeight="1" x14ac:dyDescent="0.25">
      <c r="A504" s="90"/>
      <c r="B504" s="113" t="s">
        <v>369</v>
      </c>
      <c r="C504" s="146" t="s">
        <v>879</v>
      </c>
      <c r="D504" s="92">
        <v>308.73</v>
      </c>
      <c r="E504" s="93">
        <v>19422</v>
      </c>
      <c r="F504" s="93">
        <f t="shared" si="325"/>
        <v>5996154.0600000005</v>
      </c>
      <c r="G504" s="93"/>
      <c r="H504" s="93"/>
      <c r="I504" s="93">
        <f t="shared" si="326"/>
        <v>5996154.0600000005</v>
      </c>
      <c r="J504" s="168">
        <f>42.94+53.68</f>
        <v>96.62</v>
      </c>
      <c r="K504" s="169">
        <v>19422</v>
      </c>
      <c r="L504" s="169">
        <f t="shared" si="327"/>
        <v>1876553.6400000001</v>
      </c>
      <c r="M504" s="169"/>
      <c r="N504" s="169"/>
      <c r="O504" s="169">
        <f t="shared" si="328"/>
        <v>1876553.6400000001</v>
      </c>
      <c r="P504" s="208">
        <f t="shared" si="290"/>
        <v>212.11</v>
      </c>
      <c r="Q504" s="205">
        <v>19422</v>
      </c>
      <c r="R504" s="205">
        <f t="shared" si="329"/>
        <v>4119600.4200000004</v>
      </c>
      <c r="S504" s="205"/>
      <c r="T504" s="205"/>
      <c r="U504" s="205">
        <f t="shared" si="330"/>
        <v>4119600.4200000004</v>
      </c>
    </row>
    <row r="505" spans="1:21" s="76" customFormat="1" ht="17.45" customHeight="1" x14ac:dyDescent="0.25">
      <c r="A505" s="90"/>
      <c r="B505" s="113" t="s">
        <v>370</v>
      </c>
      <c r="C505" s="146" t="s">
        <v>879</v>
      </c>
      <c r="D505" s="92">
        <f>196.74</f>
        <v>196.74</v>
      </c>
      <c r="E505" s="93">
        <v>2405</v>
      </c>
      <c r="F505" s="93">
        <f t="shared" si="325"/>
        <v>473159.7</v>
      </c>
      <c r="G505" s="93"/>
      <c r="H505" s="93"/>
      <c r="I505" s="93">
        <f t="shared" si="326"/>
        <v>473159.7</v>
      </c>
      <c r="J505" s="168">
        <v>107.36</v>
      </c>
      <c r="K505" s="169">
        <v>2405</v>
      </c>
      <c r="L505" s="169">
        <f t="shared" si="327"/>
        <v>258200.8</v>
      </c>
      <c r="M505" s="169"/>
      <c r="N505" s="169"/>
      <c r="O505" s="169">
        <f t="shared" si="328"/>
        <v>258200.8</v>
      </c>
      <c r="P505" s="208">
        <f t="shared" si="290"/>
        <v>89.38000000000001</v>
      </c>
      <c r="Q505" s="205">
        <v>2405</v>
      </c>
      <c r="R505" s="205">
        <f t="shared" si="329"/>
        <v>214958.90000000002</v>
      </c>
      <c r="S505" s="205"/>
      <c r="T505" s="205"/>
      <c r="U505" s="205">
        <f t="shared" si="330"/>
        <v>214958.90000000002</v>
      </c>
    </row>
    <row r="506" spans="1:21" s="76" customFormat="1" ht="25.5" x14ac:dyDescent="0.25">
      <c r="A506" s="90"/>
      <c r="B506" s="145" t="s">
        <v>905</v>
      </c>
      <c r="C506" s="146"/>
      <c r="D506" s="92"/>
      <c r="E506" s="93"/>
      <c r="F506" s="93"/>
      <c r="G506" s="93"/>
      <c r="H506" s="93"/>
      <c r="I506" s="93"/>
      <c r="J506" s="168"/>
      <c r="K506" s="169"/>
      <c r="L506" s="169"/>
      <c r="M506" s="169"/>
      <c r="N506" s="169"/>
      <c r="O506" s="169"/>
      <c r="P506" s="208">
        <f t="shared" si="290"/>
        <v>0</v>
      </c>
      <c r="Q506" s="205"/>
      <c r="R506" s="205"/>
      <c r="S506" s="205"/>
      <c r="T506" s="205"/>
      <c r="U506" s="205"/>
    </row>
    <row r="507" spans="1:21" s="76" customFormat="1" ht="17.45" customHeight="1" x14ac:dyDescent="0.25">
      <c r="A507" s="90"/>
      <c r="B507" s="113" t="s">
        <v>906</v>
      </c>
      <c r="C507" s="146" t="s">
        <v>879</v>
      </c>
      <c r="D507" s="92">
        <v>151</v>
      </c>
      <c r="E507" s="93">
        <v>2513.1600000000003</v>
      </c>
      <c r="F507" s="93">
        <f t="shared" si="325"/>
        <v>379487.16000000003</v>
      </c>
      <c r="G507" s="93">
        <v>6681</v>
      </c>
      <c r="H507" s="93">
        <f t="shared" ref="H507:H514" si="331">G507*D507</f>
        <v>1008831</v>
      </c>
      <c r="I507" s="93">
        <f t="shared" si="326"/>
        <v>1388318.1600000001</v>
      </c>
      <c r="J507" s="168"/>
      <c r="K507" s="169">
        <v>2513.1600000000003</v>
      </c>
      <c r="L507" s="169">
        <f t="shared" ref="L507:L509" si="332">K507*J507</f>
        <v>0</v>
      </c>
      <c r="M507" s="169">
        <v>6681</v>
      </c>
      <c r="N507" s="169">
        <f t="shared" ref="N507:N509" si="333">M507*J507</f>
        <v>0</v>
      </c>
      <c r="O507" s="169">
        <f t="shared" ref="O507:O509" si="334">L507+N507</f>
        <v>0</v>
      </c>
      <c r="P507" s="208">
        <f t="shared" si="290"/>
        <v>151</v>
      </c>
      <c r="Q507" s="205">
        <v>2513.1600000000003</v>
      </c>
      <c r="R507" s="205">
        <f t="shared" ref="R507:R509" si="335">Q507*P507</f>
        <v>379487.16000000003</v>
      </c>
      <c r="S507" s="205">
        <v>6681</v>
      </c>
      <c r="T507" s="205">
        <f t="shared" ref="T507:T509" si="336">S507*P507</f>
        <v>1008831</v>
      </c>
      <c r="U507" s="205">
        <f t="shared" ref="U507:U509" si="337">R507+T507</f>
        <v>1388318.1600000001</v>
      </c>
    </row>
    <row r="508" spans="1:21" s="76" customFormat="1" ht="17.45" customHeight="1" x14ac:dyDescent="0.25">
      <c r="A508" s="90"/>
      <c r="B508" s="113" t="s">
        <v>371</v>
      </c>
      <c r="C508" s="146" t="s">
        <v>879</v>
      </c>
      <c r="D508" s="92">
        <v>163</v>
      </c>
      <c r="E508" s="93">
        <v>2333.7600000000002</v>
      </c>
      <c r="F508" s="93">
        <f t="shared" si="325"/>
        <v>380402.88000000006</v>
      </c>
      <c r="G508" s="93">
        <v>2161.5</v>
      </c>
      <c r="H508" s="93">
        <f t="shared" si="331"/>
        <v>352324.5</v>
      </c>
      <c r="I508" s="93">
        <f t="shared" si="326"/>
        <v>732727.38000000012</v>
      </c>
      <c r="J508" s="168"/>
      <c r="K508" s="169">
        <v>2333.7600000000002</v>
      </c>
      <c r="L508" s="169">
        <f t="shared" si="332"/>
        <v>0</v>
      </c>
      <c r="M508" s="169">
        <v>2161.5</v>
      </c>
      <c r="N508" s="169">
        <f t="shared" si="333"/>
        <v>0</v>
      </c>
      <c r="O508" s="169">
        <f t="shared" si="334"/>
        <v>0</v>
      </c>
      <c r="P508" s="208">
        <f t="shared" si="290"/>
        <v>163</v>
      </c>
      <c r="Q508" s="205">
        <v>2333.7600000000002</v>
      </c>
      <c r="R508" s="205">
        <f t="shared" si="335"/>
        <v>380402.88000000006</v>
      </c>
      <c r="S508" s="205">
        <v>2161.5</v>
      </c>
      <c r="T508" s="205">
        <f t="shared" si="336"/>
        <v>352324.5</v>
      </c>
      <c r="U508" s="205">
        <f t="shared" si="337"/>
        <v>732727.38000000012</v>
      </c>
    </row>
    <row r="509" spans="1:21" s="76" customFormat="1" ht="17.45" customHeight="1" x14ac:dyDescent="0.25">
      <c r="A509" s="90"/>
      <c r="B509" s="113" t="s">
        <v>372</v>
      </c>
      <c r="C509" s="146" t="s">
        <v>64</v>
      </c>
      <c r="D509" s="92">
        <v>226.24</v>
      </c>
      <c r="E509" s="93">
        <v>46.800000000000004</v>
      </c>
      <c r="F509" s="93">
        <f t="shared" si="325"/>
        <v>10588.032000000001</v>
      </c>
      <c r="G509" s="93">
        <v>264.096</v>
      </c>
      <c r="H509" s="93">
        <f t="shared" si="331"/>
        <v>59749.079040000004</v>
      </c>
      <c r="I509" s="93">
        <f t="shared" si="326"/>
        <v>70337.111040000003</v>
      </c>
      <c r="J509" s="168"/>
      <c r="K509" s="169">
        <v>46.800000000000004</v>
      </c>
      <c r="L509" s="169">
        <f t="shared" si="332"/>
        <v>0</v>
      </c>
      <c r="M509" s="169">
        <v>264.096</v>
      </c>
      <c r="N509" s="169">
        <f t="shared" si="333"/>
        <v>0</v>
      </c>
      <c r="O509" s="169">
        <f t="shared" si="334"/>
        <v>0</v>
      </c>
      <c r="P509" s="208">
        <f t="shared" si="290"/>
        <v>226.24</v>
      </c>
      <c r="Q509" s="205">
        <v>46.800000000000004</v>
      </c>
      <c r="R509" s="205">
        <f t="shared" si="335"/>
        <v>10588.032000000001</v>
      </c>
      <c r="S509" s="205">
        <v>264.096</v>
      </c>
      <c r="T509" s="205">
        <f t="shared" si="336"/>
        <v>59749.079040000004</v>
      </c>
      <c r="U509" s="205">
        <f t="shared" si="337"/>
        <v>70337.111040000003</v>
      </c>
    </row>
    <row r="510" spans="1:21" s="76" customFormat="1" ht="17.45" customHeight="1" x14ac:dyDescent="0.25">
      <c r="A510" s="90"/>
      <c r="B510" s="145" t="s">
        <v>379</v>
      </c>
      <c r="C510" s="92"/>
      <c r="D510" s="92"/>
      <c r="E510" s="93"/>
      <c r="F510" s="93"/>
      <c r="G510" s="93"/>
      <c r="H510" s="93"/>
      <c r="I510" s="93"/>
      <c r="J510" s="168"/>
      <c r="K510" s="169"/>
      <c r="L510" s="169"/>
      <c r="M510" s="169"/>
      <c r="N510" s="169"/>
      <c r="O510" s="169"/>
      <c r="P510" s="208">
        <f t="shared" si="290"/>
        <v>0</v>
      </c>
      <c r="Q510" s="205"/>
      <c r="R510" s="205"/>
      <c r="S510" s="205"/>
      <c r="T510" s="205"/>
      <c r="U510" s="205"/>
    </row>
    <row r="511" spans="1:21" s="76" customFormat="1" ht="39" customHeight="1" x14ac:dyDescent="0.25">
      <c r="A511" s="90"/>
      <c r="B511" s="113" t="s">
        <v>873</v>
      </c>
      <c r="C511" s="146" t="s">
        <v>64</v>
      </c>
      <c r="D511" s="92">
        <v>226.24</v>
      </c>
      <c r="E511" s="93">
        <v>2475.7200000000003</v>
      </c>
      <c r="F511" s="93">
        <f t="shared" si="325"/>
        <v>560106.89280000003</v>
      </c>
      <c r="G511" s="93">
        <v>60348.1368</v>
      </c>
      <c r="H511" s="93">
        <f t="shared" si="331"/>
        <v>13653162.469632</v>
      </c>
      <c r="I511" s="93">
        <f t="shared" si="326"/>
        <v>14213269.362431999</v>
      </c>
      <c r="J511" s="168"/>
      <c r="K511" s="169">
        <v>2475.7200000000003</v>
      </c>
      <c r="L511" s="169">
        <f t="shared" ref="L511:L514" si="338">K511*J511</f>
        <v>0</v>
      </c>
      <c r="M511" s="169">
        <v>60348.1368</v>
      </c>
      <c r="N511" s="169">
        <f t="shared" ref="N511:N514" si="339">M511*J511</f>
        <v>0</v>
      </c>
      <c r="O511" s="169">
        <f t="shared" ref="O511:O514" si="340">L511+N511</f>
        <v>0</v>
      </c>
      <c r="P511" s="208">
        <f t="shared" si="290"/>
        <v>226.24</v>
      </c>
      <c r="Q511" s="205">
        <v>2475.7200000000003</v>
      </c>
      <c r="R511" s="205">
        <f t="shared" ref="R511:R514" si="341">Q511*P511</f>
        <v>560106.89280000003</v>
      </c>
      <c r="S511" s="205">
        <v>60348.1368</v>
      </c>
      <c r="T511" s="205">
        <f t="shared" ref="T511:T514" si="342">S511*P511</f>
        <v>13653162.469632</v>
      </c>
      <c r="U511" s="205">
        <f t="shared" ref="U511:U514" si="343">R511+T511</f>
        <v>14213269.362431999</v>
      </c>
    </row>
    <row r="512" spans="1:21" s="76" customFormat="1" ht="17.45" customHeight="1" x14ac:dyDescent="0.25">
      <c r="A512" s="90"/>
      <c r="B512" s="113" t="s">
        <v>374</v>
      </c>
      <c r="C512" s="146" t="s">
        <v>64</v>
      </c>
      <c r="D512" s="92">
        <v>226.24</v>
      </c>
      <c r="E512" s="93">
        <v>6552</v>
      </c>
      <c r="F512" s="93">
        <f t="shared" si="325"/>
        <v>1482324.48</v>
      </c>
      <c r="G512" s="93">
        <v>0</v>
      </c>
      <c r="H512" s="93">
        <f t="shared" si="331"/>
        <v>0</v>
      </c>
      <c r="I512" s="93">
        <f t="shared" si="326"/>
        <v>1482324.48</v>
      </c>
      <c r="J512" s="168"/>
      <c r="K512" s="169">
        <v>6552</v>
      </c>
      <c r="L512" s="169">
        <f t="shared" si="338"/>
        <v>0</v>
      </c>
      <c r="M512" s="169">
        <v>0</v>
      </c>
      <c r="N512" s="169">
        <f t="shared" si="339"/>
        <v>0</v>
      </c>
      <c r="O512" s="169">
        <f t="shared" si="340"/>
        <v>0</v>
      </c>
      <c r="P512" s="208">
        <f t="shared" si="290"/>
        <v>226.24</v>
      </c>
      <c r="Q512" s="205">
        <v>6552</v>
      </c>
      <c r="R512" s="205">
        <f t="shared" si="341"/>
        <v>1482324.48</v>
      </c>
      <c r="S512" s="205">
        <v>0</v>
      </c>
      <c r="T512" s="205">
        <f t="shared" si="342"/>
        <v>0</v>
      </c>
      <c r="U512" s="205">
        <f t="shared" si="343"/>
        <v>1482324.48</v>
      </c>
    </row>
    <row r="513" spans="1:21" s="76" customFormat="1" ht="17.45" customHeight="1" x14ac:dyDescent="0.25">
      <c r="A513" s="90"/>
      <c r="B513" s="113" t="s">
        <v>375</v>
      </c>
      <c r="C513" s="146" t="s">
        <v>64</v>
      </c>
      <c r="D513" s="92">
        <v>226.24</v>
      </c>
      <c r="E513" s="93">
        <v>6552</v>
      </c>
      <c r="F513" s="93">
        <f t="shared" si="325"/>
        <v>1482324.48</v>
      </c>
      <c r="G513" s="93">
        <v>0</v>
      </c>
      <c r="H513" s="93">
        <f t="shared" si="331"/>
        <v>0</v>
      </c>
      <c r="I513" s="93">
        <f t="shared" si="326"/>
        <v>1482324.48</v>
      </c>
      <c r="J513" s="168"/>
      <c r="K513" s="169">
        <v>6552</v>
      </c>
      <c r="L513" s="169">
        <f t="shared" si="338"/>
        <v>0</v>
      </c>
      <c r="M513" s="169">
        <v>0</v>
      </c>
      <c r="N513" s="169">
        <f t="shared" si="339"/>
        <v>0</v>
      </c>
      <c r="O513" s="169">
        <f t="shared" si="340"/>
        <v>0</v>
      </c>
      <c r="P513" s="208">
        <f t="shared" si="290"/>
        <v>226.24</v>
      </c>
      <c r="Q513" s="205">
        <v>6552</v>
      </c>
      <c r="R513" s="205">
        <f t="shared" si="341"/>
        <v>1482324.48</v>
      </c>
      <c r="S513" s="205">
        <v>0</v>
      </c>
      <c r="T513" s="205">
        <f t="shared" si="342"/>
        <v>0</v>
      </c>
      <c r="U513" s="205">
        <f t="shared" si="343"/>
        <v>1482324.48</v>
      </c>
    </row>
    <row r="514" spans="1:21" s="76" customFormat="1" ht="17.45" customHeight="1" x14ac:dyDescent="0.25">
      <c r="A514" s="90"/>
      <c r="B514" s="113" t="s">
        <v>380</v>
      </c>
      <c r="C514" s="146" t="s">
        <v>17</v>
      </c>
      <c r="D514" s="92">
        <v>1</v>
      </c>
      <c r="E514" s="93">
        <v>124800</v>
      </c>
      <c r="F514" s="93">
        <f t="shared" si="325"/>
        <v>124800</v>
      </c>
      <c r="G514" s="93">
        <v>49408.353000000003</v>
      </c>
      <c r="H514" s="93">
        <f t="shared" si="331"/>
        <v>49408.353000000003</v>
      </c>
      <c r="I514" s="93">
        <f t="shared" si="326"/>
        <v>174208.353</v>
      </c>
      <c r="J514" s="168"/>
      <c r="K514" s="169">
        <v>124800</v>
      </c>
      <c r="L514" s="169">
        <f t="shared" si="338"/>
        <v>0</v>
      </c>
      <c r="M514" s="169">
        <v>49408.353000000003</v>
      </c>
      <c r="N514" s="169">
        <f t="shared" si="339"/>
        <v>0</v>
      </c>
      <c r="O514" s="169">
        <f t="shared" si="340"/>
        <v>0</v>
      </c>
      <c r="P514" s="208">
        <f t="shared" si="290"/>
        <v>1</v>
      </c>
      <c r="Q514" s="205">
        <v>124800</v>
      </c>
      <c r="R514" s="205">
        <f t="shared" si="341"/>
        <v>124800</v>
      </c>
      <c r="S514" s="205">
        <v>49408.353000000003</v>
      </c>
      <c r="T514" s="205">
        <f t="shared" si="342"/>
        <v>49408.353000000003</v>
      </c>
      <c r="U514" s="205">
        <f t="shared" si="343"/>
        <v>174208.353</v>
      </c>
    </row>
    <row r="515" spans="1:21" s="76" customFormat="1" ht="17.45" customHeight="1" x14ac:dyDescent="0.25">
      <c r="A515" s="110"/>
      <c r="B515" s="95" t="s">
        <v>381</v>
      </c>
      <c r="C515" s="110"/>
      <c r="D515" s="111"/>
      <c r="E515" s="112"/>
      <c r="F515" s="112">
        <f>SUM(F517:F528)</f>
        <v>8309933.418800001</v>
      </c>
      <c r="G515" s="112"/>
      <c r="H515" s="112">
        <f>SUM(H517:H528)</f>
        <v>10553560.106036998</v>
      </c>
      <c r="I515" s="109">
        <f>SUM(I517:I528)</f>
        <v>18863493.524837002</v>
      </c>
      <c r="J515" s="178"/>
      <c r="K515" s="179"/>
      <c r="L515" s="179">
        <f>SUM(L517:L528)</f>
        <v>6617293.6388000008</v>
      </c>
      <c r="M515" s="179"/>
      <c r="N515" s="179">
        <f>SUM(N517:N528)</f>
        <v>10553560.106036998</v>
      </c>
      <c r="O515" s="177">
        <f>SUM(O517:O528)</f>
        <v>17170853.744836997</v>
      </c>
      <c r="P515" s="208">
        <f t="shared" si="290"/>
        <v>0</v>
      </c>
      <c r="Q515" s="213"/>
      <c r="R515" s="213">
        <f>SUM(R517:R528)</f>
        <v>1692639.7799999998</v>
      </c>
      <c r="S515" s="213"/>
      <c r="T515" s="213">
        <f>SUM(T517:T528)</f>
        <v>0</v>
      </c>
      <c r="U515" s="212">
        <f>SUM(U517:U528)</f>
        <v>1692639.7799999998</v>
      </c>
    </row>
    <row r="516" spans="1:21" s="76" customFormat="1" ht="17.45" customHeight="1" x14ac:dyDescent="0.25">
      <c r="A516" s="90"/>
      <c r="B516" s="145" t="s">
        <v>904</v>
      </c>
      <c r="C516" s="92"/>
      <c r="D516" s="92"/>
      <c r="E516" s="93"/>
      <c r="F516" s="93"/>
      <c r="G516" s="93"/>
      <c r="H516" s="93"/>
      <c r="I516" s="93"/>
      <c r="J516" s="168"/>
      <c r="K516" s="169"/>
      <c r="L516" s="169"/>
      <c r="M516" s="169"/>
      <c r="N516" s="169"/>
      <c r="O516" s="169"/>
      <c r="P516" s="208">
        <f t="shared" si="290"/>
        <v>0</v>
      </c>
      <c r="Q516" s="205"/>
      <c r="R516" s="205"/>
      <c r="S516" s="205"/>
      <c r="T516" s="205"/>
      <c r="U516" s="205"/>
    </row>
    <row r="517" spans="1:21" s="76" customFormat="1" ht="17.45" customHeight="1" x14ac:dyDescent="0.25">
      <c r="A517" s="90"/>
      <c r="B517" s="113" t="s">
        <v>368</v>
      </c>
      <c r="C517" s="146" t="s">
        <v>879</v>
      </c>
      <c r="D517" s="92">
        <v>55.04</v>
      </c>
      <c r="E517" s="93">
        <v>13494</v>
      </c>
      <c r="F517" s="93">
        <f t="shared" ref="F517:F528" si="344">E517*D517</f>
        <v>742709.76000000001</v>
      </c>
      <c r="G517" s="93"/>
      <c r="H517" s="93"/>
      <c r="I517" s="93">
        <f t="shared" ref="I517:I528" si="345">F517+H517</f>
        <v>742709.76000000001</v>
      </c>
      <c r="J517" s="168"/>
      <c r="K517" s="169">
        <v>13494</v>
      </c>
      <c r="L517" s="169">
        <f t="shared" ref="L517:L518" si="346">K517*J517</f>
        <v>0</v>
      </c>
      <c r="M517" s="169"/>
      <c r="N517" s="169"/>
      <c r="O517" s="169">
        <f t="shared" ref="O517:O519" si="347">L517+N517</f>
        <v>0</v>
      </c>
      <c r="P517" s="208">
        <f t="shared" ref="P517:P559" si="348">D517-J517</f>
        <v>55.04</v>
      </c>
      <c r="Q517" s="205">
        <v>13494</v>
      </c>
      <c r="R517" s="205">
        <f t="shared" ref="R517:R519" si="349">Q517*P517</f>
        <v>742709.76000000001</v>
      </c>
      <c r="S517" s="205"/>
      <c r="T517" s="205"/>
      <c r="U517" s="205">
        <f t="shared" ref="U517:U519" si="350">R517+T517</f>
        <v>742709.76000000001</v>
      </c>
    </row>
    <row r="518" spans="1:21" s="76" customFormat="1" ht="17.45" customHeight="1" x14ac:dyDescent="0.25">
      <c r="A518" s="90"/>
      <c r="B518" s="113" t="s">
        <v>369</v>
      </c>
      <c r="C518" s="146" t="s">
        <v>879</v>
      </c>
      <c r="D518" s="92">
        <v>213.41</v>
      </c>
      <c r="E518" s="93">
        <v>19422</v>
      </c>
      <c r="F518" s="93">
        <f t="shared" si="344"/>
        <v>4144849.02</v>
      </c>
      <c r="G518" s="93"/>
      <c r="H518" s="93"/>
      <c r="I518" s="93">
        <f t="shared" si="345"/>
        <v>4144849.02</v>
      </c>
      <c r="J518" s="168">
        <f>73.11+91.39</f>
        <v>164.5</v>
      </c>
      <c r="K518" s="169">
        <v>19422</v>
      </c>
      <c r="L518" s="169">
        <f t="shared" si="346"/>
        <v>3194919</v>
      </c>
      <c r="M518" s="169"/>
      <c r="N518" s="169"/>
      <c r="O518" s="169">
        <f t="shared" si="347"/>
        <v>3194919</v>
      </c>
      <c r="P518" s="208">
        <f t="shared" si="348"/>
        <v>48.91</v>
      </c>
      <c r="Q518" s="205">
        <v>19422</v>
      </c>
      <c r="R518" s="205">
        <f t="shared" si="349"/>
        <v>949930.0199999999</v>
      </c>
      <c r="S518" s="205"/>
      <c r="T518" s="205"/>
      <c r="U518" s="205">
        <f t="shared" si="350"/>
        <v>949930.0199999999</v>
      </c>
    </row>
    <row r="519" spans="1:21" s="76" customFormat="1" ht="17.45" customHeight="1" x14ac:dyDescent="0.25">
      <c r="A519" s="90"/>
      <c r="B519" s="113" t="s">
        <v>370</v>
      </c>
      <c r="C519" s="146" t="s">
        <v>879</v>
      </c>
      <c r="D519" s="92">
        <f>136</f>
        <v>136</v>
      </c>
      <c r="E519" s="93">
        <v>2405</v>
      </c>
      <c r="F519" s="93">
        <f t="shared" si="344"/>
        <v>327080</v>
      </c>
      <c r="G519" s="93"/>
      <c r="H519" s="93"/>
      <c r="I519" s="93">
        <f t="shared" si="345"/>
        <v>327080</v>
      </c>
      <c r="J519" s="228">
        <v>136</v>
      </c>
      <c r="K519" s="169">
        <v>2405</v>
      </c>
      <c r="L519" s="169">
        <f>K519*J519</f>
        <v>327080</v>
      </c>
      <c r="M519" s="169"/>
      <c r="N519" s="169"/>
      <c r="O519" s="169">
        <f t="shared" si="347"/>
        <v>327080</v>
      </c>
      <c r="P519" s="208">
        <f t="shared" si="348"/>
        <v>0</v>
      </c>
      <c r="Q519" s="205">
        <v>2405</v>
      </c>
      <c r="R519" s="205">
        <f t="shared" si="349"/>
        <v>0</v>
      </c>
      <c r="S519" s="205"/>
      <c r="T519" s="205"/>
      <c r="U519" s="205">
        <f t="shared" si="350"/>
        <v>0</v>
      </c>
    </row>
    <row r="520" spans="1:21" s="76" customFormat="1" ht="25.5" customHeight="1" x14ac:dyDescent="0.25">
      <c r="A520" s="90"/>
      <c r="B520" s="145" t="s">
        <v>905</v>
      </c>
      <c r="C520" s="146"/>
      <c r="D520" s="92"/>
      <c r="E520" s="93"/>
      <c r="F520" s="93"/>
      <c r="G520" s="93"/>
      <c r="H520" s="93"/>
      <c r="I520" s="93"/>
      <c r="J520" s="168"/>
      <c r="K520" s="169"/>
      <c r="L520" s="169"/>
      <c r="M520" s="169"/>
      <c r="N520" s="169"/>
      <c r="O520" s="169"/>
      <c r="P520" s="208">
        <f t="shared" si="348"/>
        <v>0</v>
      </c>
      <c r="Q520" s="205"/>
      <c r="R520" s="205"/>
      <c r="S520" s="205"/>
      <c r="T520" s="205"/>
      <c r="U520" s="205"/>
    </row>
    <row r="521" spans="1:21" s="76" customFormat="1" ht="17.45" customHeight="1" x14ac:dyDescent="0.25">
      <c r="A521" s="90"/>
      <c r="B521" s="113" t="s">
        <v>906</v>
      </c>
      <c r="C521" s="146" t="s">
        <v>879</v>
      </c>
      <c r="D521" s="92">
        <v>105</v>
      </c>
      <c r="E521" s="93">
        <v>2513.1600000000003</v>
      </c>
      <c r="F521" s="93">
        <f t="shared" si="344"/>
        <v>263881.80000000005</v>
      </c>
      <c r="G521" s="93">
        <v>6681</v>
      </c>
      <c r="H521" s="93">
        <f t="shared" ref="H521:H528" si="351">G521*D521</f>
        <v>701505</v>
      </c>
      <c r="I521" s="93">
        <f t="shared" si="345"/>
        <v>965386.8</v>
      </c>
      <c r="J521" s="168">
        <v>105</v>
      </c>
      <c r="K521" s="169">
        <v>2513.1600000000003</v>
      </c>
      <c r="L521" s="169">
        <f t="shared" ref="L521:L523" si="352">K521*J521</f>
        <v>263881.80000000005</v>
      </c>
      <c r="M521" s="169">
        <v>6681</v>
      </c>
      <c r="N521" s="169">
        <f t="shared" ref="N521:N523" si="353">M521*J521</f>
        <v>701505</v>
      </c>
      <c r="O521" s="169">
        <f t="shared" ref="O521:O523" si="354">L521+N521</f>
        <v>965386.8</v>
      </c>
      <c r="P521" s="208">
        <f t="shared" si="348"/>
        <v>0</v>
      </c>
      <c r="Q521" s="205">
        <v>2513.1600000000003</v>
      </c>
      <c r="R521" s="205">
        <f t="shared" ref="R521:R523" si="355">Q521*P521</f>
        <v>0</v>
      </c>
      <c r="S521" s="205">
        <v>6681</v>
      </c>
      <c r="T521" s="205">
        <f t="shared" ref="T521:T523" si="356">S521*P521</f>
        <v>0</v>
      </c>
      <c r="U521" s="205">
        <f t="shared" ref="U521:U523" si="357">R521+T521</f>
        <v>0</v>
      </c>
    </row>
    <row r="522" spans="1:21" s="76" customFormat="1" ht="17.45" customHeight="1" x14ac:dyDescent="0.25">
      <c r="A522" s="90"/>
      <c r="B522" s="113" t="s">
        <v>371</v>
      </c>
      <c r="C522" s="146" t="s">
        <v>879</v>
      </c>
      <c r="D522" s="92">
        <v>112.6</v>
      </c>
      <c r="E522" s="93">
        <v>2333.7600000000002</v>
      </c>
      <c r="F522" s="93">
        <f t="shared" si="344"/>
        <v>262781.37599999999</v>
      </c>
      <c r="G522" s="93">
        <v>2161.5</v>
      </c>
      <c r="H522" s="93">
        <f t="shared" si="351"/>
        <v>243384.9</v>
      </c>
      <c r="I522" s="93">
        <f t="shared" si="345"/>
        <v>506166.27599999995</v>
      </c>
      <c r="J522" s="168">
        <v>112.6</v>
      </c>
      <c r="K522" s="169">
        <v>2333.7600000000002</v>
      </c>
      <c r="L522" s="169">
        <f t="shared" si="352"/>
        <v>262781.37599999999</v>
      </c>
      <c r="M522" s="169">
        <v>2161.5</v>
      </c>
      <c r="N522" s="169">
        <f t="shared" si="353"/>
        <v>243384.9</v>
      </c>
      <c r="O522" s="169">
        <f t="shared" si="354"/>
        <v>506166.27599999995</v>
      </c>
      <c r="P522" s="208">
        <f t="shared" si="348"/>
        <v>0</v>
      </c>
      <c r="Q522" s="205">
        <v>2333.7600000000002</v>
      </c>
      <c r="R522" s="205">
        <f t="shared" si="355"/>
        <v>0</v>
      </c>
      <c r="S522" s="205">
        <v>2161.5</v>
      </c>
      <c r="T522" s="205">
        <f t="shared" si="356"/>
        <v>0</v>
      </c>
      <c r="U522" s="205">
        <f t="shared" si="357"/>
        <v>0</v>
      </c>
    </row>
    <row r="523" spans="1:21" s="76" customFormat="1" ht="17.45" customHeight="1" x14ac:dyDescent="0.25">
      <c r="A523" s="90"/>
      <c r="B523" s="113" t="s">
        <v>372</v>
      </c>
      <c r="C523" s="146" t="s">
        <v>64</v>
      </c>
      <c r="D523" s="92">
        <v>156.38999999999999</v>
      </c>
      <c r="E523" s="93">
        <v>46.800000000000004</v>
      </c>
      <c r="F523" s="93">
        <f t="shared" si="344"/>
        <v>7319.0519999999997</v>
      </c>
      <c r="G523" s="93">
        <v>264.096</v>
      </c>
      <c r="H523" s="93">
        <f t="shared" si="351"/>
        <v>41301.973439999994</v>
      </c>
      <c r="I523" s="93">
        <f t="shared" si="345"/>
        <v>48621.025439999998</v>
      </c>
      <c r="J523" s="168">
        <v>156.38999999999999</v>
      </c>
      <c r="K523" s="169">
        <v>46.800000000000004</v>
      </c>
      <c r="L523" s="169">
        <f t="shared" si="352"/>
        <v>7319.0519999999997</v>
      </c>
      <c r="M523" s="169">
        <v>264.096</v>
      </c>
      <c r="N523" s="169">
        <f t="shared" si="353"/>
        <v>41301.973439999994</v>
      </c>
      <c r="O523" s="169">
        <f t="shared" si="354"/>
        <v>48621.025439999998</v>
      </c>
      <c r="P523" s="208">
        <f t="shared" si="348"/>
        <v>0</v>
      </c>
      <c r="Q523" s="205">
        <v>46.800000000000004</v>
      </c>
      <c r="R523" s="205">
        <f t="shared" si="355"/>
        <v>0</v>
      </c>
      <c r="S523" s="205">
        <v>264.096</v>
      </c>
      <c r="T523" s="205">
        <f t="shared" si="356"/>
        <v>0</v>
      </c>
      <c r="U523" s="205">
        <f t="shared" si="357"/>
        <v>0</v>
      </c>
    </row>
    <row r="524" spans="1:21" s="76" customFormat="1" ht="17.45" customHeight="1" x14ac:dyDescent="0.25">
      <c r="A524" s="90"/>
      <c r="B524" s="145" t="s">
        <v>382</v>
      </c>
      <c r="C524" s="92"/>
      <c r="D524" s="92"/>
      <c r="E524" s="93"/>
      <c r="F524" s="93"/>
      <c r="G524" s="93"/>
      <c r="H524" s="93"/>
      <c r="I524" s="93"/>
      <c r="J524" s="168"/>
      <c r="K524" s="169"/>
      <c r="L524" s="169"/>
      <c r="M524" s="169"/>
      <c r="N524" s="169"/>
      <c r="O524" s="169"/>
      <c r="P524" s="208">
        <f t="shared" si="348"/>
        <v>0</v>
      </c>
      <c r="Q524" s="205"/>
      <c r="R524" s="205"/>
      <c r="S524" s="205"/>
      <c r="T524" s="205"/>
      <c r="U524" s="205"/>
    </row>
    <row r="525" spans="1:21" s="76" customFormat="1" ht="39.75" customHeight="1" x14ac:dyDescent="0.25">
      <c r="A525" s="90"/>
      <c r="B525" s="113" t="s">
        <v>873</v>
      </c>
      <c r="C525" s="146" t="s">
        <v>64</v>
      </c>
      <c r="D525" s="92">
        <v>156.38999999999999</v>
      </c>
      <c r="E525" s="93">
        <v>2475.7200000000003</v>
      </c>
      <c r="F525" s="93">
        <f t="shared" si="344"/>
        <v>387177.85080000001</v>
      </c>
      <c r="G525" s="93">
        <v>60860.412300000004</v>
      </c>
      <c r="H525" s="93">
        <f t="shared" si="351"/>
        <v>9517959.8795969989</v>
      </c>
      <c r="I525" s="93">
        <f t="shared" si="345"/>
        <v>9905137.730396999</v>
      </c>
      <c r="J525" s="168">
        <v>156.38999999999999</v>
      </c>
      <c r="K525" s="169">
        <v>2475.7200000000003</v>
      </c>
      <c r="L525" s="169">
        <f t="shared" ref="L525:L528" si="358">K525*J525</f>
        <v>387177.85080000001</v>
      </c>
      <c r="M525" s="169">
        <v>60860.412300000004</v>
      </c>
      <c r="N525" s="169">
        <f t="shared" ref="N525" si="359">M525*J525</f>
        <v>9517959.8795969989</v>
      </c>
      <c r="O525" s="169">
        <f t="shared" ref="O525:O528" si="360">L525+N525</f>
        <v>9905137.730396999</v>
      </c>
      <c r="P525" s="208">
        <f t="shared" si="348"/>
        <v>0</v>
      </c>
      <c r="Q525" s="205">
        <v>2475.7200000000003</v>
      </c>
      <c r="R525" s="205">
        <f t="shared" ref="R525:R528" si="361">Q525*P525</f>
        <v>0</v>
      </c>
      <c r="S525" s="205">
        <v>60860.412300000004</v>
      </c>
      <c r="T525" s="205">
        <f t="shared" ref="T525" si="362">S525*P525</f>
        <v>0</v>
      </c>
      <c r="U525" s="205">
        <f t="shared" ref="U525:U528" si="363">R525+T525</f>
        <v>0</v>
      </c>
    </row>
    <row r="526" spans="1:21" s="76" customFormat="1" ht="17.45" customHeight="1" x14ac:dyDescent="0.25">
      <c r="A526" s="90"/>
      <c r="B526" s="113" t="s">
        <v>374</v>
      </c>
      <c r="C526" s="146" t="s">
        <v>64</v>
      </c>
      <c r="D526" s="92">
        <v>156.38999999999999</v>
      </c>
      <c r="E526" s="93">
        <v>6552</v>
      </c>
      <c r="F526" s="93">
        <f t="shared" si="344"/>
        <v>1024667.2799999999</v>
      </c>
      <c r="G526" s="93"/>
      <c r="H526" s="93"/>
      <c r="I526" s="93">
        <f t="shared" si="345"/>
        <v>1024667.2799999999</v>
      </c>
      <c r="J526" s="168">
        <v>156.38999999999999</v>
      </c>
      <c r="K526" s="169">
        <v>6552</v>
      </c>
      <c r="L526" s="169">
        <f t="shared" si="358"/>
        <v>1024667.2799999999</v>
      </c>
      <c r="M526" s="169"/>
      <c r="N526" s="169"/>
      <c r="O526" s="169">
        <f t="shared" si="360"/>
        <v>1024667.2799999999</v>
      </c>
      <c r="P526" s="208">
        <f t="shared" si="348"/>
        <v>0</v>
      </c>
      <c r="Q526" s="205">
        <v>6552</v>
      </c>
      <c r="R526" s="205">
        <f t="shared" si="361"/>
        <v>0</v>
      </c>
      <c r="S526" s="205"/>
      <c r="T526" s="205"/>
      <c r="U526" s="205">
        <f t="shared" si="363"/>
        <v>0</v>
      </c>
    </row>
    <row r="527" spans="1:21" s="76" customFormat="1" ht="17.45" customHeight="1" x14ac:dyDescent="0.25">
      <c r="A527" s="90"/>
      <c r="B527" s="113" t="s">
        <v>375</v>
      </c>
      <c r="C527" s="146" t="s">
        <v>64</v>
      </c>
      <c r="D527" s="92">
        <v>156.38999999999999</v>
      </c>
      <c r="E527" s="93">
        <v>6552</v>
      </c>
      <c r="F527" s="93">
        <f t="shared" si="344"/>
        <v>1024667.2799999999</v>
      </c>
      <c r="G527" s="93"/>
      <c r="H527" s="93"/>
      <c r="I527" s="93">
        <f t="shared" si="345"/>
        <v>1024667.2799999999</v>
      </c>
      <c r="J527" s="168">
        <v>156.38999999999999</v>
      </c>
      <c r="K527" s="169">
        <v>6552</v>
      </c>
      <c r="L527" s="169">
        <f t="shared" si="358"/>
        <v>1024667.2799999999</v>
      </c>
      <c r="M527" s="169"/>
      <c r="N527" s="169"/>
      <c r="O527" s="169">
        <f t="shared" si="360"/>
        <v>1024667.2799999999</v>
      </c>
      <c r="P527" s="208">
        <f t="shared" si="348"/>
        <v>0</v>
      </c>
      <c r="Q527" s="205">
        <v>6552</v>
      </c>
      <c r="R527" s="205">
        <f t="shared" si="361"/>
        <v>0</v>
      </c>
      <c r="S527" s="205"/>
      <c r="T527" s="205"/>
      <c r="U527" s="205">
        <f t="shared" si="363"/>
        <v>0</v>
      </c>
    </row>
    <row r="528" spans="1:21" s="76" customFormat="1" ht="17.45" customHeight="1" x14ac:dyDescent="0.25">
      <c r="A528" s="90"/>
      <c r="B528" s="113" t="s">
        <v>380</v>
      </c>
      <c r="C528" s="146" t="s">
        <v>17</v>
      </c>
      <c r="D528" s="92">
        <v>1</v>
      </c>
      <c r="E528" s="93">
        <v>124800</v>
      </c>
      <c r="F528" s="93">
        <f t="shared" si="344"/>
        <v>124800</v>
      </c>
      <c r="G528" s="93">
        <v>49408.353000000003</v>
      </c>
      <c r="H528" s="93">
        <f t="shared" si="351"/>
        <v>49408.353000000003</v>
      </c>
      <c r="I528" s="93">
        <f t="shared" si="345"/>
        <v>174208.353</v>
      </c>
      <c r="J528" s="168">
        <v>1</v>
      </c>
      <c r="K528" s="169">
        <v>124800</v>
      </c>
      <c r="L528" s="169">
        <f t="shared" si="358"/>
        <v>124800</v>
      </c>
      <c r="M528" s="169">
        <v>49408.353000000003</v>
      </c>
      <c r="N528" s="169">
        <f t="shared" ref="N528" si="364">M528*J528</f>
        <v>49408.353000000003</v>
      </c>
      <c r="O528" s="169">
        <f t="shared" si="360"/>
        <v>174208.353</v>
      </c>
      <c r="P528" s="208">
        <f t="shared" si="348"/>
        <v>0</v>
      </c>
      <c r="Q528" s="205">
        <v>124800</v>
      </c>
      <c r="R528" s="205">
        <f t="shared" si="361"/>
        <v>0</v>
      </c>
      <c r="S528" s="205">
        <v>49408.353000000003</v>
      </c>
      <c r="T528" s="205">
        <f t="shared" ref="T528" si="365">S528*P528</f>
        <v>0</v>
      </c>
      <c r="U528" s="205">
        <f t="shared" si="363"/>
        <v>0</v>
      </c>
    </row>
    <row r="529" spans="1:21" s="76" customFormat="1" ht="17.45" customHeight="1" x14ac:dyDescent="0.25">
      <c r="A529" s="110"/>
      <c r="B529" s="95" t="s">
        <v>383</v>
      </c>
      <c r="C529" s="110"/>
      <c r="D529" s="111"/>
      <c r="E529" s="112"/>
      <c r="F529" s="112">
        <f>SUM(F531:F542)</f>
        <v>5211391.4840000011</v>
      </c>
      <c r="G529" s="112"/>
      <c r="H529" s="112">
        <f>SUM(H531:H542)</f>
        <v>6715943.3906399999</v>
      </c>
      <c r="I529" s="109">
        <f>SUM(I531:I542)</f>
        <v>11927334.874640001</v>
      </c>
      <c r="J529" s="178"/>
      <c r="K529" s="179"/>
      <c r="L529" s="179">
        <f>SUM(L531:L542)</f>
        <v>3471282.2039999999</v>
      </c>
      <c r="M529" s="179"/>
      <c r="N529" s="179">
        <f>SUM(N531:N542)</f>
        <v>6715943.3906399999</v>
      </c>
      <c r="O529" s="177">
        <f>SUM(O531:O542)</f>
        <v>10187225.594640002</v>
      </c>
      <c r="P529" s="208">
        <f t="shared" si="348"/>
        <v>0</v>
      </c>
      <c r="Q529" s="213"/>
      <c r="R529" s="213">
        <f>SUM(R531:R542)</f>
        <v>1740109.2799999996</v>
      </c>
      <c r="S529" s="213"/>
      <c r="T529" s="213">
        <f>SUM(T531:T542)</f>
        <v>0</v>
      </c>
      <c r="U529" s="212">
        <f>SUM(U531:U542)</f>
        <v>1740109.2799999996</v>
      </c>
    </row>
    <row r="530" spans="1:21" s="76" customFormat="1" ht="17.45" customHeight="1" x14ac:dyDescent="0.25">
      <c r="A530" s="90"/>
      <c r="B530" s="145" t="s">
        <v>904</v>
      </c>
      <c r="C530" s="92"/>
      <c r="D530" s="92"/>
      <c r="E530" s="93"/>
      <c r="F530" s="93"/>
      <c r="G530" s="93"/>
      <c r="H530" s="93"/>
      <c r="I530" s="93"/>
      <c r="J530" s="168"/>
      <c r="K530" s="169"/>
      <c r="L530" s="169"/>
      <c r="M530" s="169"/>
      <c r="N530" s="169"/>
      <c r="O530" s="169"/>
      <c r="P530" s="208">
        <f t="shared" si="348"/>
        <v>0</v>
      </c>
      <c r="Q530" s="205"/>
      <c r="R530" s="205"/>
      <c r="S530" s="205"/>
      <c r="T530" s="205"/>
      <c r="U530" s="205"/>
    </row>
    <row r="531" spans="1:21" s="76" customFormat="1" ht="17.45" customHeight="1" x14ac:dyDescent="0.25">
      <c r="A531" s="90"/>
      <c r="B531" s="113" t="s">
        <v>368</v>
      </c>
      <c r="C531" s="146" t="s">
        <v>879</v>
      </c>
      <c r="D531" s="92">
        <v>34.22</v>
      </c>
      <c r="E531" s="93">
        <v>13494</v>
      </c>
      <c r="F531" s="93">
        <f t="shared" ref="F531:F542" si="366">E531*D531</f>
        <v>461764.68</v>
      </c>
      <c r="G531" s="93"/>
      <c r="H531" s="93"/>
      <c r="I531" s="93">
        <f t="shared" ref="I531:I542" si="367">F531+H531</f>
        <v>461764.68</v>
      </c>
      <c r="J531" s="168"/>
      <c r="K531" s="169">
        <v>13494</v>
      </c>
      <c r="L531" s="169">
        <f t="shared" ref="L531:L533" si="368">K531*J531</f>
        <v>0</v>
      </c>
      <c r="M531" s="169"/>
      <c r="N531" s="169"/>
      <c r="O531" s="169">
        <f t="shared" ref="O531:O533" si="369">L531+N531</f>
        <v>0</v>
      </c>
      <c r="P531" s="208">
        <f t="shared" si="348"/>
        <v>34.22</v>
      </c>
      <c r="Q531" s="205">
        <v>13494</v>
      </c>
      <c r="R531" s="205">
        <f t="shared" ref="R531:R533" si="370">Q531*P531</f>
        <v>461764.68</v>
      </c>
      <c r="S531" s="205"/>
      <c r="T531" s="205"/>
      <c r="U531" s="205">
        <f t="shared" ref="U531:U533" si="371">R531+T531</f>
        <v>461764.68</v>
      </c>
    </row>
    <row r="532" spans="1:21" s="76" customFormat="1" ht="17.45" customHeight="1" x14ac:dyDescent="0.25">
      <c r="A532" s="90"/>
      <c r="B532" s="113" t="s">
        <v>369</v>
      </c>
      <c r="C532" s="146" t="s">
        <v>879</v>
      </c>
      <c r="D532" s="92">
        <v>132.63</v>
      </c>
      <c r="E532" s="93">
        <v>19422</v>
      </c>
      <c r="F532" s="93">
        <f t="shared" si="366"/>
        <v>2575939.86</v>
      </c>
      <c r="G532" s="93"/>
      <c r="H532" s="93"/>
      <c r="I532" s="93">
        <f t="shared" si="367"/>
        <v>2575939.86</v>
      </c>
      <c r="J532" s="168">
        <f>30.19+37.74</f>
        <v>67.930000000000007</v>
      </c>
      <c r="K532" s="169">
        <v>19422</v>
      </c>
      <c r="L532" s="169">
        <f t="shared" si="368"/>
        <v>1319336.4600000002</v>
      </c>
      <c r="M532" s="169"/>
      <c r="N532" s="169"/>
      <c r="O532" s="169">
        <f t="shared" si="369"/>
        <v>1319336.4600000002</v>
      </c>
      <c r="P532" s="208">
        <f t="shared" si="348"/>
        <v>64.699999999999989</v>
      </c>
      <c r="Q532" s="205">
        <v>19422</v>
      </c>
      <c r="R532" s="205">
        <f t="shared" si="370"/>
        <v>1256603.3999999997</v>
      </c>
      <c r="S532" s="205"/>
      <c r="T532" s="205"/>
      <c r="U532" s="205">
        <f t="shared" si="371"/>
        <v>1256603.3999999997</v>
      </c>
    </row>
    <row r="533" spans="1:21" s="76" customFormat="1" ht="17.45" customHeight="1" x14ac:dyDescent="0.25">
      <c r="A533" s="90"/>
      <c r="B533" s="113" t="s">
        <v>370</v>
      </c>
      <c r="C533" s="146" t="s">
        <v>879</v>
      </c>
      <c r="D533" s="92">
        <f>84.52</f>
        <v>84.52</v>
      </c>
      <c r="E533" s="93">
        <v>2405</v>
      </c>
      <c r="F533" s="93">
        <f t="shared" si="366"/>
        <v>203270.59999999998</v>
      </c>
      <c r="G533" s="93"/>
      <c r="H533" s="93"/>
      <c r="I533" s="93">
        <f t="shared" si="367"/>
        <v>203270.59999999998</v>
      </c>
      <c r="J533" s="168">
        <v>75.48</v>
      </c>
      <c r="K533" s="169">
        <v>2405</v>
      </c>
      <c r="L533" s="169">
        <f t="shared" si="368"/>
        <v>181529.40000000002</v>
      </c>
      <c r="M533" s="169"/>
      <c r="N533" s="169"/>
      <c r="O533" s="169">
        <f t="shared" si="369"/>
        <v>181529.40000000002</v>
      </c>
      <c r="P533" s="208">
        <f t="shared" si="348"/>
        <v>9.039999999999992</v>
      </c>
      <c r="Q533" s="205">
        <v>2405</v>
      </c>
      <c r="R533" s="205">
        <f t="shared" si="370"/>
        <v>21741.199999999983</v>
      </c>
      <c r="S533" s="205"/>
      <c r="T533" s="205"/>
      <c r="U533" s="205">
        <f t="shared" si="371"/>
        <v>21741.199999999983</v>
      </c>
    </row>
    <row r="534" spans="1:21" s="76" customFormat="1" ht="26.25" customHeight="1" x14ac:dyDescent="0.25">
      <c r="A534" s="90"/>
      <c r="B534" s="145" t="s">
        <v>905</v>
      </c>
      <c r="C534" s="146"/>
      <c r="D534" s="92"/>
      <c r="E534" s="93"/>
      <c r="F534" s="93"/>
      <c r="G534" s="93"/>
      <c r="H534" s="93"/>
      <c r="I534" s="93"/>
      <c r="J534" s="168"/>
      <c r="K534" s="169"/>
      <c r="L534" s="169"/>
      <c r="M534" s="169"/>
      <c r="N534" s="169"/>
      <c r="O534" s="169"/>
      <c r="P534" s="208">
        <f t="shared" si="348"/>
        <v>0</v>
      </c>
      <c r="Q534" s="205"/>
      <c r="R534" s="205"/>
      <c r="S534" s="205"/>
      <c r="T534" s="205"/>
      <c r="U534" s="205"/>
    </row>
    <row r="535" spans="1:21" s="76" customFormat="1" ht="17.45" customHeight="1" x14ac:dyDescent="0.25">
      <c r="A535" s="90"/>
      <c r="B535" s="113" t="s">
        <v>906</v>
      </c>
      <c r="C535" s="146" t="s">
        <v>879</v>
      </c>
      <c r="D535" s="92">
        <v>65</v>
      </c>
      <c r="E535" s="93">
        <v>2513.1600000000003</v>
      </c>
      <c r="F535" s="93">
        <f t="shared" si="366"/>
        <v>163355.40000000002</v>
      </c>
      <c r="G535" s="93">
        <v>6681</v>
      </c>
      <c r="H535" s="93">
        <f t="shared" ref="H535:H542" si="372">G535*D535</f>
        <v>434265</v>
      </c>
      <c r="I535" s="93">
        <f t="shared" si="367"/>
        <v>597620.4</v>
      </c>
      <c r="J535" s="168">
        <v>65</v>
      </c>
      <c r="K535" s="169">
        <v>2513.1600000000003</v>
      </c>
      <c r="L535" s="169">
        <f t="shared" ref="L535:L537" si="373">K535*J535</f>
        <v>163355.40000000002</v>
      </c>
      <c r="M535" s="169">
        <v>6681</v>
      </c>
      <c r="N535" s="169">
        <f t="shared" ref="N535:N537" si="374">M535*J535</f>
        <v>434265</v>
      </c>
      <c r="O535" s="169">
        <f t="shared" ref="O535:O537" si="375">L535+N535</f>
        <v>597620.4</v>
      </c>
      <c r="P535" s="208">
        <f t="shared" si="348"/>
        <v>0</v>
      </c>
      <c r="Q535" s="205">
        <v>2513.1600000000003</v>
      </c>
      <c r="R535" s="205">
        <f t="shared" ref="R535:R537" si="376">Q535*P535</f>
        <v>0</v>
      </c>
      <c r="S535" s="205">
        <v>6681</v>
      </c>
      <c r="T535" s="205">
        <f t="shared" ref="T535:T537" si="377">S535*P535</f>
        <v>0</v>
      </c>
      <c r="U535" s="205">
        <f t="shared" ref="U535:U537" si="378">R535+T535</f>
        <v>0</v>
      </c>
    </row>
    <row r="536" spans="1:21" s="76" customFormat="1" ht="17.45" customHeight="1" x14ac:dyDescent="0.25">
      <c r="A536" s="90"/>
      <c r="B536" s="113" t="s">
        <v>371</v>
      </c>
      <c r="C536" s="146" t="s">
        <v>879</v>
      </c>
      <c r="D536" s="92">
        <v>70</v>
      </c>
      <c r="E536" s="93">
        <v>2333.7600000000002</v>
      </c>
      <c r="F536" s="93">
        <f t="shared" si="366"/>
        <v>163363.20000000001</v>
      </c>
      <c r="G536" s="93">
        <v>2161.5</v>
      </c>
      <c r="H536" s="93">
        <f t="shared" si="372"/>
        <v>151305</v>
      </c>
      <c r="I536" s="93">
        <f t="shared" si="367"/>
        <v>314668.2</v>
      </c>
      <c r="J536" s="168">
        <v>70</v>
      </c>
      <c r="K536" s="169">
        <v>2333.7600000000002</v>
      </c>
      <c r="L536" s="169">
        <f t="shared" si="373"/>
        <v>163363.20000000001</v>
      </c>
      <c r="M536" s="169">
        <v>2161.5</v>
      </c>
      <c r="N536" s="169">
        <f t="shared" si="374"/>
        <v>151305</v>
      </c>
      <c r="O536" s="169">
        <f t="shared" si="375"/>
        <v>314668.2</v>
      </c>
      <c r="P536" s="208">
        <f t="shared" si="348"/>
        <v>0</v>
      </c>
      <c r="Q536" s="205">
        <v>2333.7600000000002</v>
      </c>
      <c r="R536" s="205">
        <f t="shared" si="376"/>
        <v>0</v>
      </c>
      <c r="S536" s="205">
        <v>2161.5</v>
      </c>
      <c r="T536" s="205">
        <f t="shared" si="377"/>
        <v>0</v>
      </c>
      <c r="U536" s="205">
        <f t="shared" si="378"/>
        <v>0</v>
      </c>
    </row>
    <row r="537" spans="1:21" s="76" customFormat="1" ht="17.45" customHeight="1" x14ac:dyDescent="0.25">
      <c r="A537" s="90"/>
      <c r="B537" s="113" t="s">
        <v>372</v>
      </c>
      <c r="C537" s="146" t="s">
        <v>64</v>
      </c>
      <c r="D537" s="92">
        <v>97.2</v>
      </c>
      <c r="E537" s="93">
        <v>46.800000000000004</v>
      </c>
      <c r="F537" s="93">
        <f t="shared" si="366"/>
        <v>4548.9600000000009</v>
      </c>
      <c r="G537" s="93">
        <v>264.096</v>
      </c>
      <c r="H537" s="93">
        <f t="shared" si="372"/>
        <v>25670.1312</v>
      </c>
      <c r="I537" s="93">
        <f t="shared" si="367"/>
        <v>30219.091200000003</v>
      </c>
      <c r="J537" s="168">
        <v>97.2</v>
      </c>
      <c r="K537" s="169">
        <v>46.800000000000004</v>
      </c>
      <c r="L537" s="169">
        <f t="shared" si="373"/>
        <v>4548.9600000000009</v>
      </c>
      <c r="M537" s="169">
        <v>264.096</v>
      </c>
      <c r="N537" s="169">
        <f t="shared" si="374"/>
        <v>25670.1312</v>
      </c>
      <c r="O537" s="169">
        <f t="shared" si="375"/>
        <v>30219.091200000003</v>
      </c>
      <c r="P537" s="208">
        <f t="shared" si="348"/>
        <v>0</v>
      </c>
      <c r="Q537" s="205">
        <v>46.800000000000004</v>
      </c>
      <c r="R537" s="205">
        <f t="shared" si="376"/>
        <v>0</v>
      </c>
      <c r="S537" s="205">
        <v>264.096</v>
      </c>
      <c r="T537" s="205">
        <f t="shared" si="377"/>
        <v>0</v>
      </c>
      <c r="U537" s="205">
        <f t="shared" si="378"/>
        <v>0</v>
      </c>
    </row>
    <row r="538" spans="1:21" s="76" customFormat="1" ht="17.45" customHeight="1" x14ac:dyDescent="0.25">
      <c r="A538" s="90"/>
      <c r="B538" s="145" t="s">
        <v>384</v>
      </c>
      <c r="C538" s="92"/>
      <c r="D538" s="92"/>
      <c r="E538" s="93"/>
      <c r="F538" s="93"/>
      <c r="G538" s="93"/>
      <c r="H538" s="93"/>
      <c r="I538" s="93"/>
      <c r="J538" s="168"/>
      <c r="K538" s="169"/>
      <c r="L538" s="169"/>
      <c r="M538" s="169"/>
      <c r="N538" s="169"/>
      <c r="O538" s="169"/>
      <c r="P538" s="208">
        <f t="shared" si="348"/>
        <v>0</v>
      </c>
      <c r="Q538" s="205"/>
      <c r="R538" s="205"/>
      <c r="S538" s="205"/>
      <c r="T538" s="205"/>
      <c r="U538" s="205"/>
    </row>
    <row r="539" spans="1:21" s="76" customFormat="1" ht="36.75" customHeight="1" x14ac:dyDescent="0.25">
      <c r="A539" s="90"/>
      <c r="B539" s="113" t="s">
        <v>874</v>
      </c>
      <c r="C539" s="146" t="s">
        <v>64</v>
      </c>
      <c r="D539" s="92">
        <v>97.2</v>
      </c>
      <c r="E539" s="93">
        <v>2475.7200000000003</v>
      </c>
      <c r="F539" s="93">
        <f t="shared" si="366"/>
        <v>240639.98400000003</v>
      </c>
      <c r="G539" s="93">
        <v>62297.272700000001</v>
      </c>
      <c r="H539" s="93">
        <f t="shared" si="372"/>
        <v>6055294.90644</v>
      </c>
      <c r="I539" s="93">
        <f t="shared" si="367"/>
        <v>6295934.8904400002</v>
      </c>
      <c r="J539" s="168">
        <v>97.2</v>
      </c>
      <c r="K539" s="169">
        <v>2475.7200000000003</v>
      </c>
      <c r="L539" s="169">
        <f t="shared" ref="L539:L542" si="379">K539*J539</f>
        <v>240639.98400000003</v>
      </c>
      <c r="M539" s="169">
        <v>62297.272700000001</v>
      </c>
      <c r="N539" s="169">
        <f t="shared" ref="N539" si="380">M539*J539</f>
        <v>6055294.90644</v>
      </c>
      <c r="O539" s="169">
        <f t="shared" ref="O539:O542" si="381">L539+N539</f>
        <v>6295934.8904400002</v>
      </c>
      <c r="P539" s="208">
        <f t="shared" si="348"/>
        <v>0</v>
      </c>
      <c r="Q539" s="205">
        <v>2475.7200000000003</v>
      </c>
      <c r="R539" s="205">
        <f t="shared" ref="R539:R542" si="382">Q539*P539</f>
        <v>0</v>
      </c>
      <c r="S539" s="205">
        <v>62297.272700000001</v>
      </c>
      <c r="T539" s="205">
        <f t="shared" ref="T539" si="383">S539*P539</f>
        <v>0</v>
      </c>
      <c r="U539" s="205">
        <f t="shared" ref="U539:U542" si="384">R539+T539</f>
        <v>0</v>
      </c>
    </row>
    <row r="540" spans="1:21" s="76" customFormat="1" ht="17.45" customHeight="1" x14ac:dyDescent="0.25">
      <c r="A540" s="90"/>
      <c r="B540" s="113" t="s">
        <v>374</v>
      </c>
      <c r="C540" s="146" t="s">
        <v>64</v>
      </c>
      <c r="D540" s="92">
        <v>97.2</v>
      </c>
      <c r="E540" s="93">
        <v>6552</v>
      </c>
      <c r="F540" s="93">
        <f t="shared" si="366"/>
        <v>636854.4</v>
      </c>
      <c r="G540" s="93"/>
      <c r="H540" s="93"/>
      <c r="I540" s="93">
        <f t="shared" si="367"/>
        <v>636854.4</v>
      </c>
      <c r="J540" s="168">
        <v>97.2</v>
      </c>
      <c r="K540" s="169">
        <v>6552</v>
      </c>
      <c r="L540" s="169">
        <f t="shared" si="379"/>
        <v>636854.4</v>
      </c>
      <c r="M540" s="169"/>
      <c r="N540" s="169"/>
      <c r="O540" s="169">
        <f t="shared" si="381"/>
        <v>636854.4</v>
      </c>
      <c r="P540" s="208">
        <f t="shared" si="348"/>
        <v>0</v>
      </c>
      <c r="Q540" s="205">
        <v>6552</v>
      </c>
      <c r="R540" s="205">
        <f t="shared" si="382"/>
        <v>0</v>
      </c>
      <c r="S540" s="205"/>
      <c r="T540" s="205"/>
      <c r="U540" s="205">
        <f t="shared" si="384"/>
        <v>0</v>
      </c>
    </row>
    <row r="541" spans="1:21" s="76" customFormat="1" ht="17.45" customHeight="1" x14ac:dyDescent="0.25">
      <c r="A541" s="90"/>
      <c r="B541" s="113" t="s">
        <v>375</v>
      </c>
      <c r="C541" s="146" t="s">
        <v>64</v>
      </c>
      <c r="D541" s="92">
        <v>97.2</v>
      </c>
      <c r="E541" s="93">
        <v>6552</v>
      </c>
      <c r="F541" s="93">
        <f t="shared" si="366"/>
        <v>636854.4</v>
      </c>
      <c r="G541" s="93"/>
      <c r="H541" s="93"/>
      <c r="I541" s="93">
        <f t="shared" si="367"/>
        <v>636854.4</v>
      </c>
      <c r="J541" s="168">
        <v>97.2</v>
      </c>
      <c r="K541" s="169">
        <v>6552</v>
      </c>
      <c r="L541" s="169">
        <f t="shared" si="379"/>
        <v>636854.4</v>
      </c>
      <c r="M541" s="169"/>
      <c r="N541" s="169"/>
      <c r="O541" s="169">
        <f t="shared" si="381"/>
        <v>636854.4</v>
      </c>
      <c r="P541" s="208">
        <f t="shared" si="348"/>
        <v>0</v>
      </c>
      <c r="Q541" s="205">
        <v>6552</v>
      </c>
      <c r="R541" s="205">
        <f t="shared" si="382"/>
        <v>0</v>
      </c>
      <c r="S541" s="205"/>
      <c r="T541" s="205"/>
      <c r="U541" s="205">
        <f t="shared" si="384"/>
        <v>0</v>
      </c>
    </row>
    <row r="542" spans="1:21" s="76" customFormat="1" ht="17.45" customHeight="1" x14ac:dyDescent="0.25">
      <c r="A542" s="90"/>
      <c r="B542" s="113" t="s">
        <v>380</v>
      </c>
      <c r="C542" s="146" t="s">
        <v>17</v>
      </c>
      <c r="D542" s="92">
        <v>1</v>
      </c>
      <c r="E542" s="93">
        <v>124800</v>
      </c>
      <c r="F542" s="93">
        <f t="shared" si="366"/>
        <v>124800</v>
      </c>
      <c r="G542" s="93">
        <v>49408.353000000003</v>
      </c>
      <c r="H542" s="93">
        <f t="shared" si="372"/>
        <v>49408.353000000003</v>
      </c>
      <c r="I542" s="93">
        <f t="shared" si="367"/>
        <v>174208.353</v>
      </c>
      <c r="J542" s="168">
        <v>1</v>
      </c>
      <c r="K542" s="169">
        <v>124800</v>
      </c>
      <c r="L542" s="169">
        <f t="shared" si="379"/>
        <v>124800</v>
      </c>
      <c r="M542" s="169">
        <v>49408.353000000003</v>
      </c>
      <c r="N542" s="169">
        <f t="shared" ref="N542" si="385">M542*J542</f>
        <v>49408.353000000003</v>
      </c>
      <c r="O542" s="169">
        <f t="shared" si="381"/>
        <v>174208.353</v>
      </c>
      <c r="P542" s="208">
        <f t="shared" si="348"/>
        <v>0</v>
      </c>
      <c r="Q542" s="205">
        <v>124800</v>
      </c>
      <c r="R542" s="205">
        <f t="shared" si="382"/>
        <v>0</v>
      </c>
      <c r="S542" s="205">
        <v>49408.353000000003</v>
      </c>
      <c r="T542" s="205">
        <f t="shared" ref="T542" si="386">S542*P542</f>
        <v>0</v>
      </c>
      <c r="U542" s="205">
        <f t="shared" si="384"/>
        <v>0</v>
      </c>
    </row>
    <row r="543" spans="1:21" s="84" customFormat="1" ht="17.45" customHeight="1" x14ac:dyDescent="0.25">
      <c r="A543" s="147"/>
      <c r="B543" s="148" t="s">
        <v>385</v>
      </c>
      <c r="C543" s="147"/>
      <c r="D543" s="149"/>
      <c r="E543" s="101"/>
      <c r="F543" s="101">
        <f>F529+F515+F501+F487</f>
        <v>37448849.832400002</v>
      </c>
      <c r="G543" s="101"/>
      <c r="H543" s="101">
        <f>H529+H515+H501+H487</f>
        <v>47516454.300020993</v>
      </c>
      <c r="I543" s="101">
        <f>I529+I515+I501+I487</f>
        <v>84965304.132421017</v>
      </c>
      <c r="J543" s="192"/>
      <c r="K543" s="173"/>
      <c r="L543" s="173">
        <f>L529+L515+L501+L487</f>
        <v>12223330.2828</v>
      </c>
      <c r="M543" s="173"/>
      <c r="N543" s="173">
        <f>N529+N515+N501+N487</f>
        <v>17269503.496676996</v>
      </c>
      <c r="O543" s="173">
        <f>O529+O515+O501+O487</f>
        <v>29492833.779477</v>
      </c>
      <c r="P543" s="208">
        <f t="shared" si="348"/>
        <v>0</v>
      </c>
      <c r="Q543" s="209"/>
      <c r="R543" s="209">
        <f>R529+R515+R501+R487</f>
        <v>25225519.549600005</v>
      </c>
      <c r="S543" s="209"/>
      <c r="T543" s="209">
        <f>T529+T515+T501+T487</f>
        <v>30246950.803344</v>
      </c>
      <c r="U543" s="209">
        <f>U529+U515+U501+U487</f>
        <v>55472470.352944002</v>
      </c>
    </row>
    <row r="544" spans="1:21" s="76" customFormat="1" ht="27.75" customHeight="1" x14ac:dyDescent="0.25">
      <c r="A544" s="85">
        <v>4</v>
      </c>
      <c r="B544" s="86" t="s">
        <v>386</v>
      </c>
      <c r="C544" s="88"/>
      <c r="D544" s="88"/>
      <c r="E544" s="89"/>
      <c r="F544" s="98"/>
      <c r="G544" s="89"/>
      <c r="H544" s="98"/>
      <c r="I544" s="89"/>
      <c r="J544" s="166"/>
      <c r="K544" s="167"/>
      <c r="L544" s="171"/>
      <c r="M544" s="167"/>
      <c r="N544" s="171"/>
      <c r="O544" s="167"/>
      <c r="P544" s="208">
        <f t="shared" si="348"/>
        <v>0</v>
      </c>
      <c r="Q544" s="203"/>
      <c r="R544" s="207"/>
      <c r="S544" s="203"/>
      <c r="T544" s="207"/>
      <c r="U544" s="203"/>
    </row>
    <row r="545" spans="1:21" s="76" customFormat="1" ht="17.45" customHeight="1" x14ac:dyDescent="0.25">
      <c r="A545" s="90" t="s">
        <v>387</v>
      </c>
      <c r="B545" s="113" t="s">
        <v>388</v>
      </c>
      <c r="C545" s="93"/>
      <c r="D545" s="92"/>
      <c r="E545" s="93"/>
      <c r="F545" s="93">
        <f>SUM(F546:F559)</f>
        <v>935809.37800320017</v>
      </c>
      <c r="G545" s="93"/>
      <c r="H545" s="93">
        <f>SUM(H546:H559)</f>
        <v>556205.56000000017</v>
      </c>
      <c r="I545" s="93">
        <f>SUM(I546:I559)</f>
        <v>1492014.9380032001</v>
      </c>
      <c r="J545" s="168"/>
      <c r="K545" s="169"/>
      <c r="L545" s="169">
        <f>SUM(L546:L559)</f>
        <v>451559.60477888002</v>
      </c>
      <c r="M545" s="169"/>
      <c r="N545" s="169">
        <f>SUM(N546:N559)</f>
        <v>505403.0940000001</v>
      </c>
      <c r="O545" s="169">
        <f>SUM(O546:O559)</f>
        <v>956962.69877888018</v>
      </c>
      <c r="P545" s="208">
        <f t="shared" si="348"/>
        <v>0</v>
      </c>
      <c r="Q545" s="205"/>
      <c r="R545" s="205">
        <f>SUM(R546:R559)</f>
        <v>484249.77322431997</v>
      </c>
      <c r="S545" s="205"/>
      <c r="T545" s="205">
        <f>SUM(T546:T559)</f>
        <v>197168.46599999999</v>
      </c>
      <c r="U545" s="205">
        <f>SUM(U546:U559)</f>
        <v>681418.23922432004</v>
      </c>
    </row>
    <row r="546" spans="1:21" s="76" customFormat="1" ht="32.25" customHeight="1" x14ac:dyDescent="0.25">
      <c r="A546" s="150"/>
      <c r="B546" s="128" t="s">
        <v>389</v>
      </c>
      <c r="C546" s="151" t="s">
        <v>64</v>
      </c>
      <c r="D546" s="120">
        <v>72</v>
      </c>
      <c r="E546" s="135">
        <v>1918.4687999999999</v>
      </c>
      <c r="F546" s="135">
        <f>E546*D546</f>
        <v>138129.7536</v>
      </c>
      <c r="G546" s="135">
        <v>923.06500000000028</v>
      </c>
      <c r="H546" s="135">
        <f>G546*D546</f>
        <v>66460.680000000022</v>
      </c>
      <c r="I546" s="152">
        <f t="shared" ref="I546:I559" si="387">H546+F546</f>
        <v>204590.43360000002</v>
      </c>
      <c r="J546" s="184">
        <v>70</v>
      </c>
      <c r="K546" s="193">
        <v>1918.4687999999999</v>
      </c>
      <c r="L546" s="193">
        <f>K546*J546</f>
        <v>134292.81599999999</v>
      </c>
      <c r="M546" s="193">
        <v>923.06500000000028</v>
      </c>
      <c r="N546" s="193">
        <f>M546*J546</f>
        <v>64614.550000000017</v>
      </c>
      <c r="O546" s="194">
        <f t="shared" ref="O546:O547" si="388">N546+L546</f>
        <v>198907.36600000001</v>
      </c>
      <c r="P546" s="208">
        <f t="shared" si="348"/>
        <v>2</v>
      </c>
      <c r="Q546" s="221">
        <v>1918.4687999999999</v>
      </c>
      <c r="R546" s="221">
        <f>Q546*P546</f>
        <v>3836.9375999999997</v>
      </c>
      <c r="S546" s="221">
        <v>923.06500000000028</v>
      </c>
      <c r="T546" s="221">
        <f>S546*P546</f>
        <v>1846.1300000000006</v>
      </c>
      <c r="U546" s="222">
        <f t="shared" ref="U546:U547" si="389">T546+R546</f>
        <v>5683.0676000000003</v>
      </c>
    </row>
    <row r="547" spans="1:21" s="76" customFormat="1" ht="30.75" customHeight="1" x14ac:dyDescent="0.25">
      <c r="A547" s="150"/>
      <c r="B547" s="128" t="s">
        <v>390</v>
      </c>
      <c r="C547" s="151" t="s">
        <v>64</v>
      </c>
      <c r="D547" s="120">
        <v>36</v>
      </c>
      <c r="E547" s="135">
        <v>2793.7584000000002</v>
      </c>
      <c r="F547" s="135">
        <f>E547*D547</f>
        <v>100575.3024</v>
      </c>
      <c r="G547" s="135">
        <v>8448.9600000000009</v>
      </c>
      <c r="H547" s="135">
        <f>G547*D547</f>
        <v>304162.56000000006</v>
      </c>
      <c r="I547" s="152">
        <f t="shared" si="387"/>
        <v>404737.86240000004</v>
      </c>
      <c r="J547" s="184">
        <v>31.6</v>
      </c>
      <c r="K547" s="193">
        <v>2793.7584000000002</v>
      </c>
      <c r="L547" s="193">
        <f>K547*J547</f>
        <v>88282.765440000003</v>
      </c>
      <c r="M547" s="193">
        <v>8448.9600000000009</v>
      </c>
      <c r="N547" s="193">
        <f>M547*J547</f>
        <v>266987.13600000006</v>
      </c>
      <c r="O547" s="194">
        <f t="shared" si="388"/>
        <v>355269.90144000005</v>
      </c>
      <c r="P547" s="208">
        <f t="shared" si="348"/>
        <v>4.3999999999999986</v>
      </c>
      <c r="Q547" s="221">
        <v>2793.7584000000002</v>
      </c>
      <c r="R547" s="221">
        <f>Q547*P547</f>
        <v>12292.536959999998</v>
      </c>
      <c r="S547" s="221">
        <v>8448.9600000000009</v>
      </c>
      <c r="T547" s="221">
        <f>S547*P547</f>
        <v>37175.423999999992</v>
      </c>
      <c r="U547" s="222">
        <f t="shared" si="389"/>
        <v>49467.960959999989</v>
      </c>
    </row>
    <row r="548" spans="1:21" s="76" customFormat="1" ht="28.5" customHeight="1" x14ac:dyDescent="0.25">
      <c r="A548" s="150"/>
      <c r="B548" s="128" t="s">
        <v>391</v>
      </c>
      <c r="C548" s="151" t="s">
        <v>17</v>
      </c>
      <c r="D548" s="120">
        <v>3</v>
      </c>
      <c r="E548" s="135">
        <v>78955</v>
      </c>
      <c r="F548" s="135">
        <f>E548*D548</f>
        <v>236865</v>
      </c>
      <c r="G548" s="135">
        <v>48788.666666666664</v>
      </c>
      <c r="H548" s="135">
        <v>146366</v>
      </c>
      <c r="I548" s="152">
        <f>H548+F548</f>
        <v>383231</v>
      </c>
      <c r="J548" s="184">
        <v>2</v>
      </c>
      <c r="K548" s="193">
        <v>78955</v>
      </c>
      <c r="L548" s="193">
        <f>K548*J548</f>
        <v>157910</v>
      </c>
      <c r="M548" s="193">
        <v>48788.666666666664</v>
      </c>
      <c r="N548" s="193">
        <v>146366</v>
      </c>
      <c r="O548" s="194">
        <f>N548+L548</f>
        <v>304276</v>
      </c>
      <c r="P548" s="208">
        <f t="shared" si="348"/>
        <v>1</v>
      </c>
      <c r="Q548" s="221">
        <v>78955</v>
      </c>
      <c r="R548" s="221">
        <f>Q548*P548</f>
        <v>78955</v>
      </c>
      <c r="S548" s="221">
        <v>48788.666666666664</v>
      </c>
      <c r="T548" s="221">
        <v>146366</v>
      </c>
      <c r="U548" s="222">
        <f>T548+R548</f>
        <v>225321</v>
      </c>
    </row>
    <row r="549" spans="1:21" s="76" customFormat="1" ht="17.45" customHeight="1" x14ac:dyDescent="0.25">
      <c r="A549" s="150"/>
      <c r="B549" s="128" t="s">
        <v>392</v>
      </c>
      <c r="C549" s="151" t="s">
        <v>17</v>
      </c>
      <c r="D549" s="120">
        <v>1</v>
      </c>
      <c r="E549" s="135">
        <v>4059.5328000000004</v>
      </c>
      <c r="F549" s="135">
        <f t="shared" ref="F549:F559" si="390">E549*D549</f>
        <v>4059.5328000000004</v>
      </c>
      <c r="G549" s="135">
        <v>3397.68</v>
      </c>
      <c r="H549" s="135">
        <f t="shared" ref="H549:H555" si="391">G549*D549</f>
        <v>3397.68</v>
      </c>
      <c r="I549" s="152">
        <f t="shared" si="387"/>
        <v>7457.2128000000002</v>
      </c>
      <c r="J549" s="184"/>
      <c r="K549" s="193">
        <v>4059.5328000000004</v>
      </c>
      <c r="L549" s="193">
        <f t="shared" ref="L549:L559" si="392">K549*J549</f>
        <v>0</v>
      </c>
      <c r="M549" s="193">
        <v>3397.68</v>
      </c>
      <c r="N549" s="193">
        <f t="shared" ref="N549:N551" si="393">M549*J549</f>
        <v>0</v>
      </c>
      <c r="O549" s="194">
        <f t="shared" ref="O549:O559" si="394">N549+L549</f>
        <v>0</v>
      </c>
      <c r="P549" s="208">
        <f t="shared" si="348"/>
        <v>1</v>
      </c>
      <c r="Q549" s="221">
        <v>4059.5328000000004</v>
      </c>
      <c r="R549" s="221">
        <f t="shared" ref="R549:R559" si="395">Q549*P549</f>
        <v>4059.5328000000004</v>
      </c>
      <c r="S549" s="221">
        <v>3397.68</v>
      </c>
      <c r="T549" s="221">
        <f t="shared" ref="T549:T551" si="396">S549*P549</f>
        <v>3397.68</v>
      </c>
      <c r="U549" s="222">
        <f t="shared" ref="U549:U559" si="397">T549+R549</f>
        <v>7457.2128000000002</v>
      </c>
    </row>
    <row r="550" spans="1:21" s="76" customFormat="1" ht="17.45" customHeight="1" x14ac:dyDescent="0.25">
      <c r="A550" s="150"/>
      <c r="B550" s="128" t="s">
        <v>393</v>
      </c>
      <c r="C550" s="151" t="s">
        <v>17</v>
      </c>
      <c r="D550" s="120">
        <v>1</v>
      </c>
      <c r="E550" s="135">
        <v>2754.1440000000002</v>
      </c>
      <c r="F550" s="135">
        <f t="shared" si="390"/>
        <v>2754.1440000000002</v>
      </c>
      <c r="G550" s="135">
        <v>1121.1200000000001</v>
      </c>
      <c r="H550" s="135">
        <f t="shared" si="391"/>
        <v>1121.1200000000001</v>
      </c>
      <c r="I550" s="152">
        <f t="shared" si="387"/>
        <v>3875.2640000000001</v>
      </c>
      <c r="J550" s="184"/>
      <c r="K550" s="193">
        <v>2754.1440000000002</v>
      </c>
      <c r="L550" s="193">
        <f t="shared" si="392"/>
        <v>0</v>
      </c>
      <c r="M550" s="193">
        <v>1121.1200000000001</v>
      </c>
      <c r="N550" s="193">
        <f t="shared" si="393"/>
        <v>0</v>
      </c>
      <c r="O550" s="194">
        <f t="shared" si="394"/>
        <v>0</v>
      </c>
      <c r="P550" s="208">
        <f t="shared" si="348"/>
        <v>1</v>
      </c>
      <c r="Q550" s="221">
        <v>2754.1440000000002</v>
      </c>
      <c r="R550" s="221">
        <f t="shared" si="395"/>
        <v>2754.1440000000002</v>
      </c>
      <c r="S550" s="221">
        <v>1121.1200000000001</v>
      </c>
      <c r="T550" s="221">
        <f t="shared" si="396"/>
        <v>1121.1200000000001</v>
      </c>
      <c r="U550" s="222">
        <f t="shared" si="397"/>
        <v>3875.2640000000001</v>
      </c>
    </row>
    <row r="551" spans="1:21" s="76" customFormat="1" ht="25.5" x14ac:dyDescent="0.25">
      <c r="A551" s="150"/>
      <c r="B551" s="128" t="s">
        <v>907</v>
      </c>
      <c r="C551" s="151" t="s">
        <v>17</v>
      </c>
      <c r="D551" s="120">
        <v>5</v>
      </c>
      <c r="E551" s="135">
        <v>6442.0559999999996</v>
      </c>
      <c r="F551" s="135">
        <f t="shared" si="390"/>
        <v>32210.28</v>
      </c>
      <c r="G551" s="135">
        <v>2333.7600000000002</v>
      </c>
      <c r="H551" s="135">
        <f t="shared" si="391"/>
        <v>11668.800000000001</v>
      </c>
      <c r="I551" s="152">
        <f t="shared" si="387"/>
        <v>43879.08</v>
      </c>
      <c r="J551" s="184"/>
      <c r="K551" s="193">
        <v>6442.0559999999996</v>
      </c>
      <c r="L551" s="193">
        <f t="shared" si="392"/>
        <v>0</v>
      </c>
      <c r="M551" s="193">
        <v>2333.7600000000002</v>
      </c>
      <c r="N551" s="193">
        <f t="shared" si="393"/>
        <v>0</v>
      </c>
      <c r="O551" s="194">
        <f t="shared" si="394"/>
        <v>0</v>
      </c>
      <c r="P551" s="208">
        <f t="shared" si="348"/>
        <v>5</v>
      </c>
      <c r="Q551" s="221">
        <v>6442.0559999999996</v>
      </c>
      <c r="R551" s="221">
        <f t="shared" si="395"/>
        <v>32210.28</v>
      </c>
      <c r="S551" s="221">
        <v>2333.7600000000002</v>
      </c>
      <c r="T551" s="221">
        <f t="shared" si="396"/>
        <v>11668.800000000001</v>
      </c>
      <c r="U551" s="222">
        <f t="shared" si="397"/>
        <v>43879.08</v>
      </c>
    </row>
    <row r="552" spans="1:21" s="76" customFormat="1" ht="15.75" x14ac:dyDescent="0.25">
      <c r="A552" s="150"/>
      <c r="B552" s="128" t="s">
        <v>939</v>
      </c>
      <c r="C552" s="151" t="s">
        <v>875</v>
      </c>
      <c r="D552" s="120">
        <v>2.4</v>
      </c>
      <c r="E552" s="135">
        <v>671.55840000000001</v>
      </c>
      <c r="F552" s="135">
        <f t="shared" si="390"/>
        <v>1611.7401600000001</v>
      </c>
      <c r="G552" s="135"/>
      <c r="H552" s="135"/>
      <c r="I552" s="152">
        <f t="shared" si="387"/>
        <v>1611.7401600000001</v>
      </c>
      <c r="J552" s="184"/>
      <c r="K552" s="193">
        <v>671.55840000000001</v>
      </c>
      <c r="L552" s="193">
        <f t="shared" si="392"/>
        <v>0</v>
      </c>
      <c r="M552" s="193"/>
      <c r="N552" s="193"/>
      <c r="O552" s="194">
        <f t="shared" si="394"/>
        <v>0</v>
      </c>
      <c r="P552" s="208">
        <f t="shared" si="348"/>
        <v>2.4</v>
      </c>
      <c r="Q552" s="221">
        <v>671.55840000000001</v>
      </c>
      <c r="R552" s="221">
        <f t="shared" si="395"/>
        <v>1611.7401600000001</v>
      </c>
      <c r="S552" s="221"/>
      <c r="T552" s="221"/>
      <c r="U552" s="222">
        <f t="shared" si="397"/>
        <v>1611.7401600000001</v>
      </c>
    </row>
    <row r="553" spans="1:21" s="76" customFormat="1" ht="22.5" customHeight="1" x14ac:dyDescent="0.25">
      <c r="A553" s="150"/>
      <c r="B553" s="128" t="s">
        <v>908</v>
      </c>
      <c r="C553" s="151" t="s">
        <v>879</v>
      </c>
      <c r="D553" s="120">
        <v>2.2999999999999998</v>
      </c>
      <c r="E553" s="135">
        <v>17405.925984000001</v>
      </c>
      <c r="F553" s="135">
        <f t="shared" si="390"/>
        <v>40033.629763199999</v>
      </c>
      <c r="G553" s="135">
        <v>6006</v>
      </c>
      <c r="H553" s="135">
        <f t="shared" si="391"/>
        <v>13813.8</v>
      </c>
      <c r="I553" s="152">
        <f t="shared" si="387"/>
        <v>53847.429763199994</v>
      </c>
      <c r="J553" s="184">
        <v>1.82</v>
      </c>
      <c r="K553" s="193">
        <v>17405.925984000001</v>
      </c>
      <c r="L553" s="193">
        <f t="shared" si="392"/>
        <v>31678.785290880005</v>
      </c>
      <c r="M553" s="193">
        <v>6006</v>
      </c>
      <c r="N553" s="193">
        <f t="shared" ref="N553:N555" si="398">M553*J553</f>
        <v>10930.92</v>
      </c>
      <c r="O553" s="194">
        <f t="shared" si="394"/>
        <v>42609.705290880003</v>
      </c>
      <c r="P553" s="208">
        <f t="shared" si="348"/>
        <v>0.47999999999999976</v>
      </c>
      <c r="Q553" s="221">
        <v>17405.925984000001</v>
      </c>
      <c r="R553" s="221">
        <f t="shared" si="395"/>
        <v>8354.8444723199973</v>
      </c>
      <c r="S553" s="221">
        <v>6006</v>
      </c>
      <c r="T553" s="221">
        <f t="shared" ref="T553:T555" si="399">S553*P553</f>
        <v>2882.8799999999987</v>
      </c>
      <c r="U553" s="222">
        <f t="shared" si="397"/>
        <v>11237.724472319996</v>
      </c>
    </row>
    <row r="554" spans="1:21" s="76" customFormat="1" ht="17.45" customHeight="1" x14ac:dyDescent="0.25">
      <c r="A554" s="150"/>
      <c r="B554" s="128" t="s">
        <v>394</v>
      </c>
      <c r="C554" s="151" t="s">
        <v>879</v>
      </c>
      <c r="D554" s="120">
        <v>0.8</v>
      </c>
      <c r="E554" s="135">
        <v>2601.3455999999996</v>
      </c>
      <c r="F554" s="135">
        <f t="shared" si="390"/>
        <v>2081.0764799999997</v>
      </c>
      <c r="G554" s="135">
        <v>2059.2000000000003</v>
      </c>
      <c r="H554" s="135">
        <f t="shared" si="391"/>
        <v>1647.3600000000004</v>
      </c>
      <c r="I554" s="152">
        <f t="shared" si="387"/>
        <v>3728.4364800000003</v>
      </c>
      <c r="J554" s="184">
        <v>6.23</v>
      </c>
      <c r="K554" s="193">
        <v>2601.3455999999996</v>
      </c>
      <c r="L554" s="193">
        <f t="shared" si="392"/>
        <v>16206.383087999999</v>
      </c>
      <c r="M554" s="193">
        <v>2059.2000000000003</v>
      </c>
      <c r="N554" s="193">
        <f t="shared" si="398"/>
        <v>12828.816000000003</v>
      </c>
      <c r="O554" s="194">
        <f t="shared" si="394"/>
        <v>29035.199088000001</v>
      </c>
      <c r="P554" s="208">
        <f t="shared" si="348"/>
        <v>-5.4300000000000006</v>
      </c>
      <c r="Q554" s="221">
        <v>2601.3455999999996</v>
      </c>
      <c r="R554" s="221">
        <f t="shared" si="395"/>
        <v>-14125.306607999999</v>
      </c>
      <c r="S554" s="221">
        <v>2059.2000000000003</v>
      </c>
      <c r="T554" s="221">
        <f t="shared" si="399"/>
        <v>-11181.456000000002</v>
      </c>
      <c r="U554" s="222">
        <f t="shared" si="397"/>
        <v>-25306.762608000001</v>
      </c>
    </row>
    <row r="555" spans="1:21" s="76" customFormat="1" ht="17.45" customHeight="1" x14ac:dyDescent="0.25">
      <c r="A555" s="150"/>
      <c r="B555" s="128" t="s">
        <v>395</v>
      </c>
      <c r="C555" s="151" t="s">
        <v>879</v>
      </c>
      <c r="D555" s="120">
        <v>3.5</v>
      </c>
      <c r="E555" s="135">
        <v>2682.4607999999998</v>
      </c>
      <c r="F555" s="135">
        <f t="shared" si="390"/>
        <v>9388.612799999999</v>
      </c>
      <c r="G555" s="135">
        <v>2162.1600000000003</v>
      </c>
      <c r="H555" s="135">
        <f t="shared" si="391"/>
        <v>7567.5600000000013</v>
      </c>
      <c r="I555" s="152">
        <f t="shared" si="387"/>
        <v>16956.1728</v>
      </c>
      <c r="J555" s="184">
        <v>1.7</v>
      </c>
      <c r="K555" s="193">
        <v>2682.4607999999998</v>
      </c>
      <c r="L555" s="193">
        <f t="shared" si="392"/>
        <v>4560.18336</v>
      </c>
      <c r="M555" s="193">
        <v>2162.1600000000003</v>
      </c>
      <c r="N555" s="193">
        <f t="shared" si="398"/>
        <v>3675.6720000000005</v>
      </c>
      <c r="O555" s="194">
        <f t="shared" si="394"/>
        <v>8235.8553600000014</v>
      </c>
      <c r="P555" s="208">
        <f t="shared" si="348"/>
        <v>1.8</v>
      </c>
      <c r="Q555" s="221">
        <v>2682.4607999999998</v>
      </c>
      <c r="R555" s="221">
        <f t="shared" si="395"/>
        <v>4828.4294399999999</v>
      </c>
      <c r="S555" s="221">
        <v>2162.1600000000003</v>
      </c>
      <c r="T555" s="221">
        <f t="shared" si="399"/>
        <v>3891.8880000000008</v>
      </c>
      <c r="U555" s="222">
        <f t="shared" si="397"/>
        <v>8720.3174400000007</v>
      </c>
    </row>
    <row r="556" spans="1:21" s="76" customFormat="1" ht="17.45" customHeight="1" x14ac:dyDescent="0.25">
      <c r="A556" s="150"/>
      <c r="B556" s="128" t="s">
        <v>396</v>
      </c>
      <c r="C556" s="151" t="s">
        <v>875</v>
      </c>
      <c r="D556" s="120">
        <v>25.3</v>
      </c>
      <c r="E556" s="135">
        <v>297.108</v>
      </c>
      <c r="F556" s="135">
        <f t="shared" si="390"/>
        <v>7516.8324000000002</v>
      </c>
      <c r="G556" s="135"/>
      <c r="H556" s="135"/>
      <c r="I556" s="152">
        <f t="shared" si="387"/>
        <v>7516.8324000000002</v>
      </c>
      <c r="J556" s="184">
        <v>12.5</v>
      </c>
      <c r="K556" s="193">
        <v>297.108</v>
      </c>
      <c r="L556" s="193">
        <f t="shared" si="392"/>
        <v>3713.85</v>
      </c>
      <c r="M556" s="193"/>
      <c r="N556" s="193"/>
      <c r="O556" s="194">
        <f t="shared" si="394"/>
        <v>3713.85</v>
      </c>
      <c r="P556" s="208">
        <f t="shared" si="348"/>
        <v>12.8</v>
      </c>
      <c r="Q556" s="221">
        <v>297.108</v>
      </c>
      <c r="R556" s="221">
        <f t="shared" si="395"/>
        <v>3802.9824000000003</v>
      </c>
      <c r="S556" s="221"/>
      <c r="T556" s="221"/>
      <c r="U556" s="222">
        <f t="shared" si="397"/>
        <v>3802.9824000000003</v>
      </c>
    </row>
    <row r="557" spans="1:21" s="76" customFormat="1" ht="25.5" x14ac:dyDescent="0.25">
      <c r="A557" s="150"/>
      <c r="B557" s="128" t="s">
        <v>397</v>
      </c>
      <c r="C557" s="151" t="s">
        <v>875</v>
      </c>
      <c r="D557" s="120">
        <v>50.6</v>
      </c>
      <c r="E557" s="135">
        <v>594.21600000000001</v>
      </c>
      <c r="F557" s="135">
        <f t="shared" si="390"/>
        <v>30067.329600000001</v>
      </c>
      <c r="G557" s="135"/>
      <c r="H557" s="135"/>
      <c r="I557" s="152">
        <f t="shared" si="387"/>
        <v>30067.329600000001</v>
      </c>
      <c r="J557" s="227">
        <v>25.1</v>
      </c>
      <c r="K557" s="193">
        <v>594.21600000000001</v>
      </c>
      <c r="L557" s="193">
        <f t="shared" si="392"/>
        <v>14914.821600000001</v>
      </c>
      <c r="M557" s="193"/>
      <c r="N557" s="193"/>
      <c r="O557" s="194">
        <f t="shared" si="394"/>
        <v>14914.821600000001</v>
      </c>
      <c r="P557" s="208">
        <f t="shared" si="348"/>
        <v>25.5</v>
      </c>
      <c r="Q557" s="221">
        <v>594.21600000000001</v>
      </c>
      <c r="R557" s="221">
        <f t="shared" si="395"/>
        <v>15152.508</v>
      </c>
      <c r="S557" s="221"/>
      <c r="T557" s="221"/>
      <c r="U557" s="222">
        <f t="shared" si="397"/>
        <v>15152.508</v>
      </c>
    </row>
    <row r="558" spans="1:21" s="76" customFormat="1" ht="17.45" customHeight="1" x14ac:dyDescent="0.25">
      <c r="A558" s="150"/>
      <c r="B558" s="153" t="s">
        <v>398</v>
      </c>
      <c r="C558" s="154" t="s">
        <v>875</v>
      </c>
      <c r="D558" s="155">
        <v>120</v>
      </c>
      <c r="E558" s="135">
        <v>2716.4160000000002</v>
      </c>
      <c r="F558" s="135">
        <f t="shared" si="390"/>
        <v>325969.92000000004</v>
      </c>
      <c r="G558" s="135"/>
      <c r="H558" s="135"/>
      <c r="I558" s="152">
        <f t="shared" si="387"/>
        <v>325969.92000000004</v>
      </c>
      <c r="J558" s="195"/>
      <c r="K558" s="193">
        <v>2716.4160000000002</v>
      </c>
      <c r="L558" s="193">
        <f t="shared" si="392"/>
        <v>0</v>
      </c>
      <c r="M558" s="193"/>
      <c r="N558" s="193"/>
      <c r="O558" s="194">
        <f t="shared" si="394"/>
        <v>0</v>
      </c>
      <c r="P558" s="208">
        <f t="shared" si="348"/>
        <v>120</v>
      </c>
      <c r="Q558" s="221">
        <v>2716.4160000000002</v>
      </c>
      <c r="R558" s="221">
        <f t="shared" si="395"/>
        <v>325969.92000000004</v>
      </c>
      <c r="S558" s="221"/>
      <c r="T558" s="221"/>
      <c r="U558" s="222">
        <f t="shared" si="397"/>
        <v>325969.92000000004</v>
      </c>
    </row>
    <row r="559" spans="1:21" s="76" customFormat="1" ht="17.45" customHeight="1" x14ac:dyDescent="0.25">
      <c r="A559" s="150"/>
      <c r="B559" s="128" t="s">
        <v>399</v>
      </c>
      <c r="C559" s="151" t="s">
        <v>64</v>
      </c>
      <c r="D559" s="146">
        <v>2</v>
      </c>
      <c r="E559" s="156">
        <v>2273.1120000000001</v>
      </c>
      <c r="F559" s="135">
        <f t="shared" si="390"/>
        <v>4546.2240000000002</v>
      </c>
      <c r="G559" s="135"/>
      <c r="H559" s="135"/>
      <c r="I559" s="152">
        <f t="shared" si="387"/>
        <v>4546.2240000000002</v>
      </c>
      <c r="J559" s="196"/>
      <c r="K559" s="197">
        <v>2273.1120000000001</v>
      </c>
      <c r="L559" s="193">
        <f t="shared" si="392"/>
        <v>0</v>
      </c>
      <c r="M559" s="193"/>
      <c r="N559" s="193"/>
      <c r="O559" s="194">
        <f t="shared" si="394"/>
        <v>0</v>
      </c>
      <c r="P559" s="208">
        <f t="shared" si="348"/>
        <v>2</v>
      </c>
      <c r="Q559" s="223">
        <v>2273.1120000000001</v>
      </c>
      <c r="R559" s="221">
        <f t="shared" si="395"/>
        <v>4546.2240000000002</v>
      </c>
      <c r="S559" s="221"/>
      <c r="T559" s="221"/>
      <c r="U559" s="222">
        <f t="shared" si="397"/>
        <v>4546.2240000000002</v>
      </c>
    </row>
    <row r="560" spans="1:21" s="76" customFormat="1" ht="17.45" customHeight="1" x14ac:dyDescent="0.25">
      <c r="A560" s="157"/>
      <c r="B560" s="158"/>
      <c r="C560" s="159"/>
      <c r="D560" s="160"/>
      <c r="E560" s="161" t="s">
        <v>400</v>
      </c>
      <c r="F560" s="161">
        <f>F545+F486+F473+F468+F463+F444+F405+F392+F357+F340+F270+F257+F250+F242+F239+F223+F164+F142+F125+F73+F68+F48+F7</f>
        <v>218825662.44115818</v>
      </c>
      <c r="G560" s="161"/>
      <c r="H560" s="161">
        <f>H545+H486+H473+H468+H463+H444+H405+H392+H357+H340+H270+H257+H250+H242+H239+H223+H164+H142+H125+H73+H68+H48+H7</f>
        <v>295074337.20027494</v>
      </c>
      <c r="I560" s="162">
        <f>I545+I486+I473+I468+I463+I444+I405+I392+I357+I340+I270+I257+I250+I242+I239+I223+I164+I142+I125+I73+I68+I48+I7</f>
        <v>513899999.64143324</v>
      </c>
      <c r="J560" s="198"/>
      <c r="K560" s="199" t="s">
        <v>400</v>
      </c>
      <c r="L560" s="199">
        <f>L545+L486+L473+L468+L463+L444+L405+L392+L357+L340+L270+L257+L250+L242+L239+L223+L164+L142+L125+L73+L68+L48+L7</f>
        <v>72835359.7789132</v>
      </c>
      <c r="M560" s="199"/>
      <c r="N560" s="199">
        <f>N545+N486+N473+N468+N463+N444+N405+N392+N357+N340+N270+N257+N250+N242+N239+N223+N164+N142+N125+N73+N68+N48+N7</f>
        <v>82127086.392321244</v>
      </c>
      <c r="O560" s="200">
        <f>O545+O486+O473+O468+O463+O444+O405+O392+O357+O340+O270+O257+O250+O242+O239+O223+O164+O142+O125+O73+O68+O48+O7</f>
        <v>154962446.1712344</v>
      </c>
      <c r="P560" s="224"/>
      <c r="Q560" s="225" t="s">
        <v>400</v>
      </c>
      <c r="R560" s="225">
        <f>R545+R486+R473+R468+R463+R444+R405+R392+R357+R340+R270+R257+R250+R242+R239+R223+R164+R142+R125+R73+R68+R48+R7</f>
        <v>145990302.66224501</v>
      </c>
      <c r="S560" s="225"/>
      <c r="T560" s="225">
        <f>T545+T486+T473+T468+T463+T444+T405+T392+T357+T340+T270+T257+T250+T242+T239+T223+T164+T142+T125+T73+T68+T48+T7</f>
        <v>213093616.8079538</v>
      </c>
      <c r="U560" s="226">
        <f>U545+U486+U473+U468+U463+U444+U405+U392+U357+U340+U270+U257+U250+U242+U239+U223+U164+U142+U125+U73+U68+U48+U7</f>
        <v>359083919.47019887</v>
      </c>
    </row>
    <row r="561" spans="1:21" s="76" customFormat="1" ht="17.45" customHeight="1" x14ac:dyDescent="0.25">
      <c r="A561" s="157"/>
      <c r="B561" s="158"/>
      <c r="C561" s="159"/>
      <c r="D561" s="160"/>
      <c r="E561" s="161" t="s">
        <v>933</v>
      </c>
      <c r="F561" s="161">
        <f>F560/1.2*0.2</f>
        <v>36470943.740193032</v>
      </c>
      <c r="G561" s="161"/>
      <c r="H561" s="161">
        <f>H560/1.2*0.2</f>
        <v>49179056.200045824</v>
      </c>
      <c r="I561" s="162">
        <f>I560/1.2*0.2</f>
        <v>85649999.940238893</v>
      </c>
      <c r="J561" s="198"/>
      <c r="K561" s="199" t="s">
        <v>933</v>
      </c>
      <c r="L561" s="199">
        <f>L560/1.2*0.2</f>
        <v>12139226.629818868</v>
      </c>
      <c r="M561" s="199"/>
      <c r="N561" s="199">
        <f>N560/1.2*0.2</f>
        <v>13687847.732053543</v>
      </c>
      <c r="O561" s="200">
        <f>O560/1.2*0.2</f>
        <v>25827074.361872405</v>
      </c>
      <c r="P561" s="224"/>
      <c r="Q561" s="225" t="s">
        <v>933</v>
      </c>
      <c r="R561" s="225">
        <f>R560/1.2*0.2</f>
        <v>24331717.110374168</v>
      </c>
      <c r="S561" s="225"/>
      <c r="T561" s="225">
        <f>T560/1.2*0.2</f>
        <v>35515602.801325642</v>
      </c>
      <c r="U561" s="226">
        <f>U560/1.2*0.2</f>
        <v>59847319.911699824</v>
      </c>
    </row>
    <row r="562" spans="1:21" ht="17.45" customHeight="1" x14ac:dyDescent="0.25"/>
    <row r="563" spans="1:21" ht="17.45" customHeight="1" x14ac:dyDescent="0.25"/>
  </sheetData>
  <autoFilter ref="A3:U561" xr:uid="{00000000-0001-0000-0000-000000000000}"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8">
    <mergeCell ref="A2:I2"/>
    <mergeCell ref="J3:O3"/>
    <mergeCell ref="P3:U3"/>
    <mergeCell ref="A4:A5"/>
    <mergeCell ref="B4:B5"/>
    <mergeCell ref="C4:C5"/>
    <mergeCell ref="D4:D5"/>
    <mergeCell ref="E4:F4"/>
    <mergeCell ref="G4:H4"/>
    <mergeCell ref="I4:I5"/>
    <mergeCell ref="S4:T4"/>
    <mergeCell ref="U4:U5"/>
    <mergeCell ref="J4:J5"/>
    <mergeCell ref="K4:L4"/>
    <mergeCell ref="M4:N4"/>
    <mergeCell ref="O4:O5"/>
    <mergeCell ref="P4:P5"/>
    <mergeCell ref="Q4:R4"/>
  </mergeCells>
  <conditionalFormatting sqref="B21">
    <cfRule type="duplicateValues" dxfId="17" priority="8" stopIfTrue="1"/>
  </conditionalFormatting>
  <conditionalFormatting sqref="B22">
    <cfRule type="duplicateValues" dxfId="16" priority="7" stopIfTrue="1"/>
  </conditionalFormatting>
  <conditionalFormatting sqref="B23">
    <cfRule type="duplicateValues" dxfId="15" priority="6" stopIfTrue="1"/>
  </conditionalFormatting>
  <conditionalFormatting sqref="B24">
    <cfRule type="duplicateValues" dxfId="14" priority="5" stopIfTrue="1"/>
  </conditionalFormatting>
  <conditionalFormatting sqref="B25">
    <cfRule type="duplicateValues" dxfId="13" priority="4" stopIfTrue="1"/>
  </conditionalFormatting>
  <conditionalFormatting sqref="B26">
    <cfRule type="duplicateValues" dxfId="12" priority="3" stopIfTrue="1"/>
  </conditionalFormatting>
  <conditionalFormatting sqref="B53">
    <cfRule type="duplicateValues" dxfId="11" priority="2" stopIfTrue="1"/>
  </conditionalFormatting>
  <conditionalFormatting sqref="B335:B336 B304:B307 B309 B321 B328 B338:B339 B337:D337">
    <cfRule type="duplicateValues" dxfId="10" priority="1" stopIfTrue="1"/>
  </conditionalFormatting>
  <conditionalFormatting sqref="B27">
    <cfRule type="duplicateValues" dxfId="9" priority="9" stopIfTrue="1"/>
  </conditionalFormatting>
  <pageMargins left="0.23622047244094491" right="0.23622047244094491" top="0.74803149606299213" bottom="0" header="0.31496062992125984" footer="0"/>
  <pageSetup paperSize="9" scale="57" fitToHeight="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568"/>
  <sheetViews>
    <sheetView zoomScale="85" zoomScaleNormal="85" workbookViewId="0">
      <pane ySplit="5" topLeftCell="A6" activePane="bottomLeft" state="frozen"/>
      <selection pane="bottomLeft" activeCell="B31" sqref="B30:B31"/>
    </sheetView>
  </sheetViews>
  <sheetFormatPr defaultColWidth="9.140625" defaultRowHeight="15" outlineLevelRow="1" x14ac:dyDescent="0.25"/>
  <cols>
    <col min="1" max="1" width="11.85546875" style="73" bestFit="1" customWidth="1"/>
    <col min="2" max="2" width="58.42578125" style="75" customWidth="1"/>
    <col min="3" max="3" width="7.85546875" style="73" bestFit="1" customWidth="1"/>
    <col min="4" max="4" width="12.5703125" style="77" customWidth="1"/>
    <col min="5" max="5" width="15.42578125" style="74" customWidth="1"/>
    <col min="6" max="6" width="17.5703125" style="74" customWidth="1"/>
    <col min="7" max="7" width="13.42578125" style="74" customWidth="1"/>
    <col min="8" max="8" width="16.7109375" style="74" customWidth="1"/>
    <col min="9" max="9" width="18.5703125" style="74" customWidth="1"/>
    <col min="10" max="10" width="12.5703125" style="77" customWidth="1"/>
    <col min="11" max="11" width="15.42578125" style="74" customWidth="1"/>
    <col min="12" max="12" width="17.5703125" style="74" customWidth="1"/>
    <col min="13" max="13" width="13.42578125" style="74" customWidth="1"/>
    <col min="14" max="14" width="16.7109375" style="74" customWidth="1"/>
    <col min="15" max="15" width="18.5703125" style="74" customWidth="1"/>
    <col min="16" max="16" width="12.5703125" style="77" customWidth="1"/>
    <col min="17" max="17" width="15.42578125" style="74" customWidth="1"/>
    <col min="18" max="18" width="17.5703125" style="74" customWidth="1"/>
    <col min="19" max="19" width="13.42578125" style="74" customWidth="1"/>
    <col min="20" max="20" width="16.7109375" style="74" customWidth="1"/>
    <col min="21" max="21" width="18.5703125" style="74" customWidth="1"/>
    <col min="22" max="16384" width="9.140625" style="71"/>
  </cols>
  <sheetData>
    <row r="2" spans="1:21" s="72" customFormat="1" ht="18.75" x14ac:dyDescent="0.25">
      <c r="A2" s="243"/>
      <c r="B2" s="244"/>
      <c r="C2" s="244"/>
      <c r="D2" s="244"/>
      <c r="E2" s="244"/>
      <c r="F2" s="244"/>
      <c r="G2" s="244"/>
      <c r="H2" s="244"/>
      <c r="I2" s="244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1:21" x14ac:dyDescent="0.25">
      <c r="J3" s="245" t="s">
        <v>940</v>
      </c>
      <c r="K3" s="245"/>
      <c r="L3" s="245"/>
      <c r="M3" s="245"/>
      <c r="N3" s="245"/>
      <c r="O3" s="245"/>
      <c r="P3" s="245" t="s">
        <v>941</v>
      </c>
      <c r="Q3" s="245"/>
      <c r="R3" s="245"/>
      <c r="S3" s="245"/>
      <c r="T3" s="245"/>
      <c r="U3" s="245"/>
    </row>
    <row r="4" spans="1:21" s="163" customFormat="1" ht="39" customHeight="1" x14ac:dyDescent="0.25">
      <c r="A4" s="246" t="s">
        <v>0</v>
      </c>
      <c r="B4" s="248" t="s">
        <v>1</v>
      </c>
      <c r="C4" s="250" t="s">
        <v>2</v>
      </c>
      <c r="D4" s="250" t="s">
        <v>3</v>
      </c>
      <c r="E4" s="252" t="s">
        <v>934</v>
      </c>
      <c r="F4" s="253"/>
      <c r="G4" s="252" t="s">
        <v>935</v>
      </c>
      <c r="H4" s="253"/>
      <c r="I4" s="254" t="s">
        <v>936</v>
      </c>
      <c r="J4" s="235" t="s">
        <v>3</v>
      </c>
      <c r="K4" s="237" t="s">
        <v>934</v>
      </c>
      <c r="L4" s="238"/>
      <c r="M4" s="237" t="s">
        <v>935</v>
      </c>
      <c r="N4" s="238"/>
      <c r="O4" s="239" t="s">
        <v>936</v>
      </c>
      <c r="P4" s="241" t="s">
        <v>3</v>
      </c>
      <c r="Q4" s="231" t="s">
        <v>934</v>
      </c>
      <c r="R4" s="232"/>
      <c r="S4" s="231" t="s">
        <v>935</v>
      </c>
      <c r="T4" s="232"/>
      <c r="U4" s="233" t="s">
        <v>936</v>
      </c>
    </row>
    <row r="5" spans="1:21" s="163" customFormat="1" ht="27.75" customHeight="1" x14ac:dyDescent="0.25">
      <c r="A5" s="247"/>
      <c r="B5" s="249"/>
      <c r="C5" s="251"/>
      <c r="D5" s="251"/>
      <c r="E5" s="164" t="s">
        <v>4</v>
      </c>
      <c r="F5" s="164" t="s">
        <v>5</v>
      </c>
      <c r="G5" s="164" t="s">
        <v>6</v>
      </c>
      <c r="H5" s="164" t="s">
        <v>5</v>
      </c>
      <c r="I5" s="255"/>
      <c r="J5" s="236"/>
      <c r="K5" s="165" t="s">
        <v>4</v>
      </c>
      <c r="L5" s="165" t="s">
        <v>5</v>
      </c>
      <c r="M5" s="165" t="s">
        <v>6</v>
      </c>
      <c r="N5" s="165" t="s">
        <v>5</v>
      </c>
      <c r="O5" s="240"/>
      <c r="P5" s="242"/>
      <c r="Q5" s="201" t="s">
        <v>4</v>
      </c>
      <c r="R5" s="201" t="s">
        <v>5</v>
      </c>
      <c r="S5" s="201" t="s">
        <v>6</v>
      </c>
      <c r="T5" s="201" t="s">
        <v>5</v>
      </c>
      <c r="U5" s="234"/>
    </row>
    <row r="6" spans="1:21" s="76" customFormat="1" ht="25.5" x14ac:dyDescent="0.25">
      <c r="A6" s="85">
        <v>1</v>
      </c>
      <c r="B6" s="86" t="s">
        <v>7</v>
      </c>
      <c r="C6" s="87"/>
      <c r="D6" s="88"/>
      <c r="E6" s="89"/>
      <c r="F6" s="89"/>
      <c r="G6" s="89"/>
      <c r="H6" s="89"/>
      <c r="I6" s="89"/>
      <c r="J6" s="166"/>
      <c r="K6" s="167"/>
      <c r="L6" s="167"/>
      <c r="M6" s="167"/>
      <c r="N6" s="167"/>
      <c r="O6" s="167"/>
      <c r="P6" s="202"/>
      <c r="Q6" s="203"/>
      <c r="R6" s="203"/>
      <c r="S6" s="203"/>
      <c r="T6" s="203"/>
      <c r="U6" s="203"/>
    </row>
    <row r="7" spans="1:21" s="76" customFormat="1" ht="15.75" x14ac:dyDescent="0.25">
      <c r="A7" s="90" t="s">
        <v>8</v>
      </c>
      <c r="B7" s="91" t="s">
        <v>9</v>
      </c>
      <c r="C7" s="92"/>
      <c r="D7" s="92"/>
      <c r="E7" s="93"/>
      <c r="F7" s="93">
        <f>SUM(F8:F47)</f>
        <v>22129692.975504998</v>
      </c>
      <c r="G7" s="93"/>
      <c r="H7" s="93">
        <f>SUM(H8:H47)</f>
        <v>20718895.625329997</v>
      </c>
      <c r="I7" s="93">
        <f>SUM(I8:I47)</f>
        <v>42848588.600835003</v>
      </c>
      <c r="J7" s="168"/>
      <c r="K7" s="169"/>
      <c r="L7" s="169">
        <f>SUM(L8:L47)</f>
        <v>7040059.9473931203</v>
      </c>
      <c r="M7" s="169"/>
      <c r="N7" s="169">
        <f>SUM(N8:N47)</f>
        <v>7523129.8216942362</v>
      </c>
      <c r="O7" s="169">
        <f>SUM(O8:O47)</f>
        <v>14563189.769087356</v>
      </c>
      <c r="P7" s="204"/>
      <c r="Q7" s="205"/>
      <c r="R7" s="205">
        <f>SUM(R8:R47)</f>
        <v>15089633.028111881</v>
      </c>
      <c r="S7" s="205"/>
      <c r="T7" s="205">
        <f>SUM(T8:T47)</f>
        <v>13195765.803635765</v>
      </c>
      <c r="U7" s="205">
        <f>SUM(U8:U47)</f>
        <v>28285398.831747636</v>
      </c>
    </row>
    <row r="8" spans="1:21" s="79" customFormat="1" ht="17.45" customHeight="1" x14ac:dyDescent="0.25">
      <c r="A8" s="94"/>
      <c r="B8" s="95" t="s">
        <v>10</v>
      </c>
      <c r="C8" s="96"/>
      <c r="D8" s="97"/>
      <c r="E8" s="98"/>
      <c r="F8" s="89"/>
      <c r="G8" s="89"/>
      <c r="H8" s="89"/>
      <c r="I8" s="89"/>
      <c r="J8" s="170"/>
      <c r="K8" s="171"/>
      <c r="L8" s="167"/>
      <c r="M8" s="167"/>
      <c r="N8" s="167"/>
      <c r="O8" s="167"/>
      <c r="P8" s="206"/>
      <c r="Q8" s="207"/>
      <c r="R8" s="203"/>
      <c r="S8" s="203"/>
      <c r="T8" s="203"/>
      <c r="U8" s="203"/>
    </row>
    <row r="9" spans="1:21" s="79" customFormat="1" ht="17.45" customHeight="1" outlineLevel="1" x14ac:dyDescent="0.25">
      <c r="A9" s="94"/>
      <c r="B9" s="99" t="s">
        <v>11</v>
      </c>
      <c r="C9" s="94" t="s">
        <v>377</v>
      </c>
      <c r="D9" s="100">
        <v>0.44</v>
      </c>
      <c r="E9" s="101">
        <v>49415</v>
      </c>
      <c r="F9" s="93">
        <f>E9*D9</f>
        <v>21742.6</v>
      </c>
      <c r="G9" s="93"/>
      <c r="H9" s="93"/>
      <c r="I9" s="93">
        <f>F9+H9</f>
        <v>21742.6</v>
      </c>
      <c r="J9" s="172">
        <v>0.44</v>
      </c>
      <c r="K9" s="173">
        <v>49415</v>
      </c>
      <c r="L9" s="169">
        <f>K9*J9</f>
        <v>21742.6</v>
      </c>
      <c r="M9" s="169"/>
      <c r="N9" s="169"/>
      <c r="O9" s="169">
        <f>L9+N9</f>
        <v>21742.6</v>
      </c>
      <c r="P9" s="208">
        <f>D9-J9</f>
        <v>0</v>
      </c>
      <c r="Q9" s="209">
        <v>49415</v>
      </c>
      <c r="R9" s="205">
        <f>Q9*P9</f>
        <v>0</v>
      </c>
      <c r="S9" s="205"/>
      <c r="T9" s="205"/>
      <c r="U9" s="205">
        <f>R9+T9</f>
        <v>0</v>
      </c>
    </row>
    <row r="10" spans="1:21" s="79" customFormat="1" ht="17.45" customHeight="1" outlineLevel="1" x14ac:dyDescent="0.25">
      <c r="A10" s="94"/>
      <c r="B10" s="99" t="s">
        <v>12</v>
      </c>
      <c r="C10" s="94" t="s">
        <v>875</v>
      </c>
      <c r="D10" s="100">
        <v>389.4</v>
      </c>
      <c r="E10" s="101">
        <v>990.36</v>
      </c>
      <c r="F10" s="93">
        <f>E10*D10</f>
        <v>385646.18400000001</v>
      </c>
      <c r="G10" s="93"/>
      <c r="H10" s="93"/>
      <c r="I10" s="93">
        <f>F10+H10</f>
        <v>385646.18400000001</v>
      </c>
      <c r="J10" s="172">
        <v>389.4</v>
      </c>
      <c r="K10" s="173">
        <v>990.36</v>
      </c>
      <c r="L10" s="169">
        <f>K10*J10</f>
        <v>385646.18400000001</v>
      </c>
      <c r="M10" s="169"/>
      <c r="N10" s="169"/>
      <c r="O10" s="169">
        <f>L10+N10</f>
        <v>385646.18400000001</v>
      </c>
      <c r="P10" s="208">
        <f t="shared" ref="P10:P72" si="0">D10-J10</f>
        <v>0</v>
      </c>
      <c r="Q10" s="209">
        <v>990.36</v>
      </c>
      <c r="R10" s="205">
        <f>Q10*P10</f>
        <v>0</v>
      </c>
      <c r="S10" s="205"/>
      <c r="T10" s="205"/>
      <c r="U10" s="205">
        <f>R10+T10</f>
        <v>0</v>
      </c>
    </row>
    <row r="11" spans="1:21" s="79" customFormat="1" ht="17.45" customHeight="1" x14ac:dyDescent="0.25">
      <c r="A11" s="94"/>
      <c r="B11" s="95" t="s">
        <v>13</v>
      </c>
      <c r="C11" s="96" t="s">
        <v>377</v>
      </c>
      <c r="D11" s="97">
        <v>0.34</v>
      </c>
      <c r="E11" s="98">
        <v>95478</v>
      </c>
      <c r="F11" s="89">
        <f>E11*D11</f>
        <v>32462.520000000004</v>
      </c>
      <c r="G11" s="89">
        <v>229000</v>
      </c>
      <c r="H11" s="89">
        <f>G11*D11</f>
        <v>77860</v>
      </c>
      <c r="I11" s="89">
        <f>F11+H11</f>
        <v>110322.52</v>
      </c>
      <c r="J11" s="229">
        <v>0.34</v>
      </c>
      <c r="K11" s="171">
        <v>95478</v>
      </c>
      <c r="L11" s="167">
        <f>K11*J11</f>
        <v>32462.520000000004</v>
      </c>
      <c r="M11" s="167">
        <v>229000</v>
      </c>
      <c r="N11" s="167">
        <f>M11*J11</f>
        <v>77860</v>
      </c>
      <c r="O11" s="167">
        <f>L11+N11</f>
        <v>110322.52</v>
      </c>
      <c r="P11" s="208">
        <f t="shared" si="0"/>
        <v>0</v>
      </c>
      <c r="Q11" s="207">
        <v>95478</v>
      </c>
      <c r="R11" s="203">
        <f>Q11*P11</f>
        <v>0</v>
      </c>
      <c r="S11" s="203">
        <v>229000</v>
      </c>
      <c r="T11" s="203">
        <f>S11*P11</f>
        <v>0</v>
      </c>
      <c r="U11" s="203">
        <f>R11+T11</f>
        <v>0</v>
      </c>
    </row>
    <row r="12" spans="1:21" s="79" customFormat="1" ht="17.45" customHeight="1" x14ac:dyDescent="0.25">
      <c r="A12" s="94"/>
      <c r="B12" s="95" t="s">
        <v>14</v>
      </c>
      <c r="C12" s="96" t="s">
        <v>875</v>
      </c>
      <c r="D12" s="97">
        <v>389.4</v>
      </c>
      <c r="E12" s="98">
        <v>2711</v>
      </c>
      <c r="F12" s="89">
        <f>E12*D12</f>
        <v>1055663.3999999999</v>
      </c>
      <c r="G12" s="89">
        <v>6573</v>
      </c>
      <c r="H12" s="89">
        <f>G12*D12</f>
        <v>2559526.1999999997</v>
      </c>
      <c r="I12" s="89">
        <f>F12+H12</f>
        <v>3615189.5999999996</v>
      </c>
      <c r="J12" s="170">
        <v>389.4</v>
      </c>
      <c r="K12" s="171">
        <v>2711</v>
      </c>
      <c r="L12" s="167">
        <f>K12*J12</f>
        <v>1055663.3999999999</v>
      </c>
      <c r="M12" s="167">
        <v>6573</v>
      </c>
      <c r="N12" s="167">
        <f>M12*J12</f>
        <v>2559526.1999999997</v>
      </c>
      <c r="O12" s="167">
        <f>L12+N12</f>
        <v>3615189.5999999996</v>
      </c>
      <c r="P12" s="208">
        <f t="shared" si="0"/>
        <v>0</v>
      </c>
      <c r="Q12" s="207">
        <v>2711</v>
      </c>
      <c r="R12" s="203">
        <f>Q12*P12</f>
        <v>0</v>
      </c>
      <c r="S12" s="203">
        <v>6573</v>
      </c>
      <c r="T12" s="203">
        <f>S12*P12</f>
        <v>0</v>
      </c>
      <c r="U12" s="203">
        <f>R12+T12</f>
        <v>0</v>
      </c>
    </row>
    <row r="13" spans="1:21" s="79" customFormat="1" ht="17.45" customHeight="1" x14ac:dyDescent="0.25">
      <c r="A13" s="94"/>
      <c r="B13" s="95" t="s">
        <v>15</v>
      </c>
      <c r="C13" s="102"/>
      <c r="D13" s="97"/>
      <c r="E13" s="103"/>
      <c r="F13" s="98"/>
      <c r="G13" s="89"/>
      <c r="H13" s="89"/>
      <c r="I13" s="89"/>
      <c r="J13" s="170"/>
      <c r="K13" s="174"/>
      <c r="L13" s="171"/>
      <c r="M13" s="167"/>
      <c r="N13" s="167"/>
      <c r="O13" s="167"/>
      <c r="P13" s="208">
        <f t="shared" si="0"/>
        <v>0</v>
      </c>
      <c r="Q13" s="210"/>
      <c r="R13" s="207"/>
      <c r="S13" s="203"/>
      <c r="T13" s="203"/>
      <c r="U13" s="203"/>
    </row>
    <row r="14" spans="1:21" s="79" customFormat="1" ht="51" x14ac:dyDescent="0.25">
      <c r="A14" s="94"/>
      <c r="B14" s="104" t="s">
        <v>917</v>
      </c>
      <c r="C14" s="94" t="s">
        <v>875</v>
      </c>
      <c r="D14" s="100">
        <v>536</v>
      </c>
      <c r="E14" s="101">
        <v>4955</v>
      </c>
      <c r="F14" s="93">
        <f>E14*D14</f>
        <v>2655880</v>
      </c>
      <c r="G14" s="93">
        <v>4501</v>
      </c>
      <c r="H14" s="93">
        <f>G14*D14</f>
        <v>2412536</v>
      </c>
      <c r="I14" s="93">
        <f>F14+H14</f>
        <v>5068416</v>
      </c>
      <c r="J14" s="172">
        <v>536</v>
      </c>
      <c r="K14" s="173">
        <v>4955</v>
      </c>
      <c r="L14" s="169">
        <f>K14*J14</f>
        <v>2655880</v>
      </c>
      <c r="M14" s="169">
        <v>4501</v>
      </c>
      <c r="N14" s="169">
        <f>M14*J14</f>
        <v>2412536</v>
      </c>
      <c r="O14" s="169">
        <f>L14+N14</f>
        <v>5068416</v>
      </c>
      <c r="P14" s="208">
        <f t="shared" si="0"/>
        <v>0</v>
      </c>
      <c r="Q14" s="209">
        <v>4955</v>
      </c>
      <c r="R14" s="205">
        <f>Q14*P14</f>
        <v>0</v>
      </c>
      <c r="S14" s="205">
        <v>4501</v>
      </c>
      <c r="T14" s="205">
        <f>S14*P14</f>
        <v>0</v>
      </c>
      <c r="U14" s="205">
        <f>R14+T14</f>
        <v>0</v>
      </c>
    </row>
    <row r="15" spans="1:21" s="80" customFormat="1" ht="15.75" x14ac:dyDescent="0.25">
      <c r="A15" s="94"/>
      <c r="B15" s="104" t="s">
        <v>16</v>
      </c>
      <c r="C15" s="94" t="s">
        <v>17</v>
      </c>
      <c r="D15" s="100">
        <v>2</v>
      </c>
      <c r="E15" s="101">
        <v>8577.880000000001</v>
      </c>
      <c r="F15" s="93">
        <f>E15*D15</f>
        <v>17155.760000000002</v>
      </c>
      <c r="G15" s="93">
        <v>4657.25</v>
      </c>
      <c r="H15" s="93">
        <f>G15*D15</f>
        <v>9314.5</v>
      </c>
      <c r="I15" s="93">
        <f>F15+H15</f>
        <v>26470.260000000002</v>
      </c>
      <c r="J15" s="172"/>
      <c r="K15" s="173">
        <v>8577.880000000001</v>
      </c>
      <c r="L15" s="169">
        <f>K15*J15</f>
        <v>0</v>
      </c>
      <c r="M15" s="169">
        <v>4657.25</v>
      </c>
      <c r="N15" s="169">
        <f>M15*J15</f>
        <v>0</v>
      </c>
      <c r="O15" s="169">
        <f>L15+N15</f>
        <v>0</v>
      </c>
      <c r="P15" s="208">
        <f t="shared" si="0"/>
        <v>2</v>
      </c>
      <c r="Q15" s="209">
        <v>8577.880000000001</v>
      </c>
      <c r="R15" s="205">
        <f>Q15*P15</f>
        <v>17155.760000000002</v>
      </c>
      <c r="S15" s="205">
        <v>4657.25</v>
      </c>
      <c r="T15" s="205">
        <f>S15*P15</f>
        <v>9314.5</v>
      </c>
      <c r="U15" s="205">
        <f>R15+T15</f>
        <v>26470.260000000002</v>
      </c>
    </row>
    <row r="16" spans="1:21" s="79" customFormat="1" ht="17.45" customHeight="1" x14ac:dyDescent="0.25">
      <c r="A16" s="94"/>
      <c r="B16" s="95" t="s">
        <v>18</v>
      </c>
      <c r="C16" s="96"/>
      <c r="D16" s="97"/>
      <c r="E16" s="98"/>
      <c r="F16" s="89"/>
      <c r="G16" s="89"/>
      <c r="H16" s="89"/>
      <c r="I16" s="89"/>
      <c r="J16" s="170"/>
      <c r="K16" s="171"/>
      <c r="L16" s="167"/>
      <c r="M16" s="167"/>
      <c r="N16" s="167"/>
      <c r="O16" s="167"/>
      <c r="P16" s="208">
        <f t="shared" si="0"/>
        <v>0</v>
      </c>
      <c r="Q16" s="207"/>
      <c r="R16" s="203"/>
      <c r="S16" s="203"/>
      <c r="T16" s="203"/>
      <c r="U16" s="203"/>
    </row>
    <row r="17" spans="1:21" s="79" customFormat="1" ht="17.45" customHeight="1" x14ac:dyDescent="0.25">
      <c r="A17" s="94"/>
      <c r="B17" s="104" t="s">
        <v>19</v>
      </c>
      <c r="C17" s="94" t="s">
        <v>875</v>
      </c>
      <c r="D17" s="100">
        <v>301.39999999999998</v>
      </c>
      <c r="E17" s="101">
        <v>3957.0696000000007</v>
      </c>
      <c r="F17" s="93">
        <f t="shared" ref="F17:F24" si="1">E17*D17</f>
        <v>1192660.7774400001</v>
      </c>
      <c r="G17" s="93"/>
      <c r="H17" s="93"/>
      <c r="I17" s="93">
        <f t="shared" ref="I17:I24" si="2">F17+H17</f>
        <v>1192660.7774400001</v>
      </c>
      <c r="J17" s="172"/>
      <c r="K17" s="173">
        <v>3957.0696000000007</v>
      </c>
      <c r="L17" s="169">
        <f t="shared" ref="L17:L24" si="3">K17*J17</f>
        <v>0</v>
      </c>
      <c r="M17" s="169"/>
      <c r="N17" s="169"/>
      <c r="O17" s="169">
        <f t="shared" ref="O17:O24" si="4">L17+N17</f>
        <v>0</v>
      </c>
      <c r="P17" s="208">
        <f t="shared" si="0"/>
        <v>301.39999999999998</v>
      </c>
      <c r="Q17" s="209">
        <v>3957.0696000000007</v>
      </c>
      <c r="R17" s="205">
        <f t="shared" ref="R17:R24" si="5">Q17*P17</f>
        <v>1192660.7774400001</v>
      </c>
      <c r="S17" s="205"/>
      <c r="T17" s="205"/>
      <c r="U17" s="205">
        <f t="shared" ref="U17:U24" si="6">R17+T17</f>
        <v>1192660.7774400001</v>
      </c>
    </row>
    <row r="18" spans="1:21" s="79" customFormat="1" ht="17.45" customHeight="1" x14ac:dyDescent="0.25">
      <c r="A18" s="94"/>
      <c r="B18" s="104" t="s">
        <v>20</v>
      </c>
      <c r="C18" s="94" t="s">
        <v>875</v>
      </c>
      <c r="D18" s="100">
        <v>168.8</v>
      </c>
      <c r="E18" s="101">
        <v>1131.7614000000001</v>
      </c>
      <c r="F18" s="93">
        <f t="shared" si="1"/>
        <v>191041.32432000001</v>
      </c>
      <c r="G18" s="93">
        <v>3051.3912000000005</v>
      </c>
      <c r="H18" s="93">
        <f t="shared" ref="H18:H24" si="7">G18*D18</f>
        <v>515074.8345600001</v>
      </c>
      <c r="I18" s="93">
        <f t="shared" si="2"/>
        <v>706116.15888000012</v>
      </c>
      <c r="J18" s="172"/>
      <c r="K18" s="173">
        <v>1131.7614000000001</v>
      </c>
      <c r="L18" s="169">
        <f t="shared" si="3"/>
        <v>0</v>
      </c>
      <c r="M18" s="169">
        <v>3051.3912000000005</v>
      </c>
      <c r="N18" s="169">
        <f t="shared" ref="N18" si="8">M18*J18</f>
        <v>0</v>
      </c>
      <c r="O18" s="169">
        <f t="shared" si="4"/>
        <v>0</v>
      </c>
      <c r="P18" s="208">
        <f t="shared" si="0"/>
        <v>168.8</v>
      </c>
      <c r="Q18" s="209">
        <v>1131.7614000000001</v>
      </c>
      <c r="R18" s="205">
        <f t="shared" si="5"/>
        <v>191041.32432000001</v>
      </c>
      <c r="S18" s="205">
        <v>3051.3912000000005</v>
      </c>
      <c r="T18" s="205">
        <f t="shared" ref="T18" si="9">S18*P18</f>
        <v>515074.8345600001</v>
      </c>
      <c r="U18" s="205">
        <f t="shared" si="6"/>
        <v>706116.15888000012</v>
      </c>
    </row>
    <row r="19" spans="1:21" s="79" customFormat="1" ht="17.45" customHeight="1" x14ac:dyDescent="0.25">
      <c r="A19" s="94"/>
      <c r="B19" s="104" t="s">
        <v>21</v>
      </c>
      <c r="C19" s="94" t="s">
        <v>875</v>
      </c>
      <c r="D19" s="100">
        <v>111.8</v>
      </c>
      <c r="E19" s="101">
        <v>7888.9800000000014</v>
      </c>
      <c r="F19" s="93">
        <f t="shared" si="1"/>
        <v>881987.96400000015</v>
      </c>
      <c r="G19" s="93"/>
      <c r="H19" s="93"/>
      <c r="I19" s="93">
        <f t="shared" si="2"/>
        <v>881987.96400000015</v>
      </c>
      <c r="J19" s="172"/>
      <c r="K19" s="173">
        <v>7888.9800000000014</v>
      </c>
      <c r="L19" s="169">
        <f t="shared" si="3"/>
        <v>0</v>
      </c>
      <c r="M19" s="169"/>
      <c r="N19" s="169"/>
      <c r="O19" s="169">
        <f t="shared" si="4"/>
        <v>0</v>
      </c>
      <c r="P19" s="208">
        <f t="shared" si="0"/>
        <v>111.8</v>
      </c>
      <c r="Q19" s="209">
        <v>7888.9800000000014</v>
      </c>
      <c r="R19" s="205">
        <f t="shared" si="5"/>
        <v>881987.96400000015</v>
      </c>
      <c r="S19" s="205"/>
      <c r="T19" s="205"/>
      <c r="U19" s="205">
        <f t="shared" si="6"/>
        <v>881987.96400000015</v>
      </c>
    </row>
    <row r="20" spans="1:21" s="79" customFormat="1" ht="25.5" x14ac:dyDescent="0.25">
      <c r="A20" s="94"/>
      <c r="B20" s="104" t="s">
        <v>22</v>
      </c>
      <c r="C20" s="94" t="s">
        <v>875</v>
      </c>
      <c r="D20" s="100">
        <v>206.75</v>
      </c>
      <c r="E20" s="101">
        <v>1134.7875000000001</v>
      </c>
      <c r="F20" s="93">
        <f t="shared" si="1"/>
        <v>234617.31562500002</v>
      </c>
      <c r="G20" s="93">
        <v>719.08980000000008</v>
      </c>
      <c r="H20" s="93">
        <f t="shared" si="7"/>
        <v>148671.81615000003</v>
      </c>
      <c r="I20" s="93">
        <f t="shared" si="2"/>
        <v>383289.13177500002</v>
      </c>
      <c r="J20" s="172"/>
      <c r="K20" s="173">
        <v>1134.7875000000001</v>
      </c>
      <c r="L20" s="169">
        <f t="shared" si="3"/>
        <v>0</v>
      </c>
      <c r="M20" s="169">
        <v>719.08980000000008</v>
      </c>
      <c r="N20" s="169">
        <f t="shared" ref="N20:N24" si="10">M20*J20</f>
        <v>0</v>
      </c>
      <c r="O20" s="169">
        <f t="shared" si="4"/>
        <v>0</v>
      </c>
      <c r="P20" s="208">
        <f t="shared" si="0"/>
        <v>206.75</v>
      </c>
      <c r="Q20" s="209">
        <v>1134.7875000000001</v>
      </c>
      <c r="R20" s="205">
        <f t="shared" si="5"/>
        <v>234617.31562500002</v>
      </c>
      <c r="S20" s="205">
        <v>719.08980000000008</v>
      </c>
      <c r="T20" s="205">
        <f t="shared" ref="T20:T24" si="11">S20*P20</f>
        <v>148671.81615000003</v>
      </c>
      <c r="U20" s="205">
        <f t="shared" si="6"/>
        <v>383289.13177500002</v>
      </c>
    </row>
    <row r="21" spans="1:21" s="79" customFormat="1" ht="17.45" customHeight="1" x14ac:dyDescent="0.25">
      <c r="A21" s="94"/>
      <c r="B21" s="104" t="s">
        <v>23</v>
      </c>
      <c r="C21" s="94" t="s">
        <v>875</v>
      </c>
      <c r="D21" s="100">
        <v>69.400000000000006</v>
      </c>
      <c r="E21" s="101">
        <v>888.18000000000006</v>
      </c>
      <c r="F21" s="93">
        <f t="shared" si="1"/>
        <v>61639.69200000001</v>
      </c>
      <c r="G21" s="93">
        <v>462.8</v>
      </c>
      <c r="H21" s="93">
        <f t="shared" si="7"/>
        <v>32118.320000000003</v>
      </c>
      <c r="I21" s="93">
        <f t="shared" si="2"/>
        <v>93758.012000000017</v>
      </c>
      <c r="J21" s="172"/>
      <c r="K21" s="173">
        <v>888.18000000000006</v>
      </c>
      <c r="L21" s="169">
        <f t="shared" si="3"/>
        <v>0</v>
      </c>
      <c r="M21" s="169">
        <v>462.8</v>
      </c>
      <c r="N21" s="169">
        <f t="shared" si="10"/>
        <v>0</v>
      </c>
      <c r="O21" s="169">
        <f t="shared" si="4"/>
        <v>0</v>
      </c>
      <c r="P21" s="208">
        <f t="shared" si="0"/>
        <v>69.400000000000006</v>
      </c>
      <c r="Q21" s="209">
        <v>888.18000000000006</v>
      </c>
      <c r="R21" s="205">
        <f t="shared" si="5"/>
        <v>61639.69200000001</v>
      </c>
      <c r="S21" s="205">
        <v>462.8</v>
      </c>
      <c r="T21" s="205">
        <f t="shared" si="11"/>
        <v>32118.320000000003</v>
      </c>
      <c r="U21" s="205">
        <f t="shared" si="6"/>
        <v>93758.012000000017</v>
      </c>
    </row>
    <row r="22" spans="1:21" s="79" customFormat="1" ht="17.45" customHeight="1" x14ac:dyDescent="0.25">
      <c r="A22" s="94"/>
      <c r="B22" s="104" t="s">
        <v>24</v>
      </c>
      <c r="C22" s="94" t="s">
        <v>875</v>
      </c>
      <c r="D22" s="100">
        <v>69.400000000000006</v>
      </c>
      <c r="E22" s="101">
        <v>1277.25</v>
      </c>
      <c r="F22" s="93">
        <f t="shared" si="1"/>
        <v>88641.150000000009</v>
      </c>
      <c r="G22" s="93">
        <v>397.78700000000003</v>
      </c>
      <c r="H22" s="93">
        <f t="shared" si="7"/>
        <v>27606.417800000003</v>
      </c>
      <c r="I22" s="93">
        <f t="shared" si="2"/>
        <v>116247.56780000002</v>
      </c>
      <c r="J22" s="172"/>
      <c r="K22" s="173">
        <v>1277.25</v>
      </c>
      <c r="L22" s="169">
        <f t="shared" si="3"/>
        <v>0</v>
      </c>
      <c r="M22" s="169">
        <v>397.78700000000003</v>
      </c>
      <c r="N22" s="169">
        <f t="shared" si="10"/>
        <v>0</v>
      </c>
      <c r="O22" s="169">
        <f t="shared" si="4"/>
        <v>0</v>
      </c>
      <c r="P22" s="208">
        <f t="shared" si="0"/>
        <v>69.400000000000006</v>
      </c>
      <c r="Q22" s="209">
        <v>1277.25</v>
      </c>
      <c r="R22" s="205">
        <f t="shared" si="5"/>
        <v>88641.150000000009</v>
      </c>
      <c r="S22" s="205">
        <v>397.78700000000003</v>
      </c>
      <c r="T22" s="205">
        <f t="shared" si="11"/>
        <v>27606.417800000003</v>
      </c>
      <c r="U22" s="205">
        <f t="shared" si="6"/>
        <v>116247.56780000002</v>
      </c>
    </row>
    <row r="23" spans="1:21" s="79" customFormat="1" ht="17.45" customHeight="1" x14ac:dyDescent="0.25">
      <c r="A23" s="94"/>
      <c r="B23" s="104" t="s">
        <v>881</v>
      </c>
      <c r="C23" s="94" t="s">
        <v>875</v>
      </c>
      <c r="D23" s="100">
        <f>69.4*2</f>
        <v>138.80000000000001</v>
      </c>
      <c r="E23" s="101">
        <v>635.48100000000011</v>
      </c>
      <c r="F23" s="93">
        <f t="shared" si="1"/>
        <v>88204.762800000026</v>
      </c>
      <c r="G23" s="93">
        <v>740.96879999999999</v>
      </c>
      <c r="H23" s="93">
        <f t="shared" si="7"/>
        <v>102846.46944</v>
      </c>
      <c r="I23" s="93">
        <f t="shared" si="2"/>
        <v>191051.23224000004</v>
      </c>
      <c r="J23" s="172"/>
      <c r="K23" s="173">
        <v>635.48100000000011</v>
      </c>
      <c r="L23" s="169">
        <f t="shared" si="3"/>
        <v>0</v>
      </c>
      <c r="M23" s="169">
        <v>740.96879999999999</v>
      </c>
      <c r="N23" s="169">
        <f t="shared" si="10"/>
        <v>0</v>
      </c>
      <c r="O23" s="169">
        <f t="shared" si="4"/>
        <v>0</v>
      </c>
      <c r="P23" s="208">
        <f t="shared" si="0"/>
        <v>138.80000000000001</v>
      </c>
      <c r="Q23" s="209">
        <v>635.48100000000011</v>
      </c>
      <c r="R23" s="205">
        <f t="shared" si="5"/>
        <v>88204.762800000026</v>
      </c>
      <c r="S23" s="205">
        <v>740.96879999999999</v>
      </c>
      <c r="T23" s="205">
        <f t="shared" si="11"/>
        <v>102846.46944</v>
      </c>
      <c r="U23" s="205">
        <f t="shared" si="6"/>
        <v>191051.23224000004</v>
      </c>
    </row>
    <row r="24" spans="1:21" s="79" customFormat="1" ht="17.45" customHeight="1" x14ac:dyDescent="0.25">
      <c r="A24" s="94"/>
      <c r="B24" s="104" t="s">
        <v>25</v>
      </c>
      <c r="C24" s="94" t="s">
        <v>875</v>
      </c>
      <c r="D24" s="100">
        <f>69.4*2</f>
        <v>138.80000000000001</v>
      </c>
      <c r="E24" s="101">
        <v>75.652500000000018</v>
      </c>
      <c r="F24" s="93">
        <f t="shared" si="1"/>
        <v>10500.567000000003</v>
      </c>
      <c r="G24" s="93">
        <v>42.299400000000006</v>
      </c>
      <c r="H24" s="93">
        <f t="shared" si="7"/>
        <v>5871.1567200000009</v>
      </c>
      <c r="I24" s="93">
        <f t="shared" si="2"/>
        <v>16371.723720000004</v>
      </c>
      <c r="J24" s="172"/>
      <c r="K24" s="173">
        <v>75.652500000000018</v>
      </c>
      <c r="L24" s="169">
        <f t="shared" si="3"/>
        <v>0</v>
      </c>
      <c r="M24" s="169">
        <v>42.299400000000006</v>
      </c>
      <c r="N24" s="169">
        <f t="shared" si="10"/>
        <v>0</v>
      </c>
      <c r="O24" s="169">
        <f t="shared" si="4"/>
        <v>0</v>
      </c>
      <c r="P24" s="208">
        <f t="shared" si="0"/>
        <v>138.80000000000001</v>
      </c>
      <c r="Q24" s="209">
        <v>75.652500000000018</v>
      </c>
      <c r="R24" s="205">
        <f t="shared" si="5"/>
        <v>10500.567000000003</v>
      </c>
      <c r="S24" s="205">
        <v>42.299400000000006</v>
      </c>
      <c r="T24" s="205">
        <f t="shared" si="11"/>
        <v>5871.1567200000009</v>
      </c>
      <c r="U24" s="205">
        <f t="shared" si="6"/>
        <v>16371.723720000004</v>
      </c>
    </row>
    <row r="25" spans="1:21" s="79" customFormat="1" ht="17.45" customHeight="1" x14ac:dyDescent="0.25">
      <c r="A25" s="94"/>
      <c r="B25" s="95" t="s">
        <v>26</v>
      </c>
      <c r="C25" s="94"/>
      <c r="D25" s="100"/>
      <c r="E25" s="101"/>
      <c r="F25" s="93"/>
      <c r="G25" s="93"/>
      <c r="H25" s="93"/>
      <c r="I25" s="93"/>
      <c r="J25" s="172"/>
      <c r="K25" s="173"/>
      <c r="L25" s="169"/>
      <c r="M25" s="169"/>
      <c r="N25" s="169"/>
      <c r="O25" s="169"/>
      <c r="P25" s="208">
        <f t="shared" si="0"/>
        <v>0</v>
      </c>
      <c r="Q25" s="209"/>
      <c r="R25" s="205"/>
      <c r="S25" s="205"/>
      <c r="T25" s="205"/>
      <c r="U25" s="205"/>
    </row>
    <row r="26" spans="1:21" s="79" customFormat="1" ht="17.45" customHeight="1" x14ac:dyDescent="0.25">
      <c r="A26" s="94"/>
      <c r="B26" s="104" t="s">
        <v>27</v>
      </c>
      <c r="C26" s="94" t="s">
        <v>875</v>
      </c>
      <c r="D26" s="100">
        <v>352.5</v>
      </c>
      <c r="E26" s="101">
        <v>378.26249999999999</v>
      </c>
      <c r="F26" s="93">
        <f>E26*D26</f>
        <v>133337.53125</v>
      </c>
      <c r="G26" s="93">
        <v>72.930000000000007</v>
      </c>
      <c r="H26" s="93">
        <f>G26*D26</f>
        <v>25707.825000000001</v>
      </c>
      <c r="I26" s="93">
        <f>F26+H26</f>
        <v>159045.35625000001</v>
      </c>
      <c r="J26" s="172">
        <v>352.5</v>
      </c>
      <c r="K26" s="173">
        <v>378.26249999999999</v>
      </c>
      <c r="L26" s="169">
        <f>K26*J26</f>
        <v>133337.53125</v>
      </c>
      <c r="M26" s="169">
        <v>72.930000000000007</v>
      </c>
      <c r="N26" s="169">
        <f>M26*J26</f>
        <v>25707.825000000001</v>
      </c>
      <c r="O26" s="169">
        <f>L26+N26</f>
        <v>159045.35625000001</v>
      </c>
      <c r="P26" s="208">
        <f t="shared" si="0"/>
        <v>0</v>
      </c>
      <c r="Q26" s="209">
        <v>378.26249999999999</v>
      </c>
      <c r="R26" s="205">
        <f>Q26*P26</f>
        <v>0</v>
      </c>
      <c r="S26" s="205">
        <v>72.930000000000007</v>
      </c>
      <c r="T26" s="205">
        <f>S26*P26</f>
        <v>0</v>
      </c>
      <c r="U26" s="205">
        <f>R26+T26</f>
        <v>0</v>
      </c>
    </row>
    <row r="27" spans="1:21" s="79" customFormat="1" ht="17.45" customHeight="1" x14ac:dyDescent="0.25">
      <c r="A27" s="94"/>
      <c r="B27" s="104" t="s">
        <v>28</v>
      </c>
      <c r="C27" s="94" t="s">
        <v>879</v>
      </c>
      <c r="D27" s="100">
        <v>7.87</v>
      </c>
      <c r="E27" s="101">
        <v>13208</v>
      </c>
      <c r="F27" s="93">
        <f>E27*D27</f>
        <v>103946.96</v>
      </c>
      <c r="G27" s="93">
        <v>14998</v>
      </c>
      <c r="H27" s="93">
        <f>G27*D27</f>
        <v>118034.26</v>
      </c>
      <c r="I27" s="93">
        <f>F27+H27</f>
        <v>221981.22</v>
      </c>
      <c r="J27" s="172">
        <v>7.87</v>
      </c>
      <c r="K27" s="173">
        <v>13208</v>
      </c>
      <c r="L27" s="169">
        <f>K27*J27</f>
        <v>103946.96</v>
      </c>
      <c r="M27" s="169">
        <v>14998</v>
      </c>
      <c r="N27" s="169">
        <f>M27*J27</f>
        <v>118034.26</v>
      </c>
      <c r="O27" s="169">
        <f>L27+N27</f>
        <v>221981.22</v>
      </c>
      <c r="P27" s="208">
        <f t="shared" si="0"/>
        <v>0</v>
      </c>
      <c r="Q27" s="209">
        <v>13208</v>
      </c>
      <c r="R27" s="205">
        <f>Q27*P27</f>
        <v>0</v>
      </c>
      <c r="S27" s="205">
        <v>14998</v>
      </c>
      <c r="T27" s="205">
        <f>S27*P27</f>
        <v>0</v>
      </c>
      <c r="U27" s="205">
        <f>R27+T27</f>
        <v>0</v>
      </c>
    </row>
    <row r="28" spans="1:21" s="79" customFormat="1" ht="17.45" customHeight="1" x14ac:dyDescent="0.25">
      <c r="A28" s="94"/>
      <c r="B28" s="104" t="s">
        <v>882</v>
      </c>
      <c r="C28" s="94" t="s">
        <v>875</v>
      </c>
      <c r="D28" s="100">
        <v>187.8</v>
      </c>
      <c r="E28" s="101">
        <v>4772</v>
      </c>
      <c r="F28" s="93">
        <f t="shared" ref="F28:F36" si="12">E28*D28</f>
        <v>896181.60000000009</v>
      </c>
      <c r="G28" s="93">
        <v>2131</v>
      </c>
      <c r="H28" s="93">
        <f t="shared" ref="H28:H36" si="13">G28*D28</f>
        <v>400201.80000000005</v>
      </c>
      <c r="I28" s="93">
        <f t="shared" ref="I28:I36" si="14">F28+H28</f>
        <v>1296383.4000000001</v>
      </c>
      <c r="J28" s="172"/>
      <c r="K28" s="173">
        <v>4772</v>
      </c>
      <c r="L28" s="169">
        <f t="shared" ref="L28:L36" si="15">K28*J28</f>
        <v>0</v>
      </c>
      <c r="M28" s="169">
        <v>2131</v>
      </c>
      <c r="N28" s="169">
        <f t="shared" ref="N28:N36" si="16">M28*J28</f>
        <v>0</v>
      </c>
      <c r="O28" s="169">
        <f t="shared" ref="O28:O36" si="17">L28+N28</f>
        <v>0</v>
      </c>
      <c r="P28" s="208">
        <f t="shared" si="0"/>
        <v>187.8</v>
      </c>
      <c r="Q28" s="209">
        <v>4772</v>
      </c>
      <c r="R28" s="205">
        <f t="shared" ref="R28:R36" si="18">Q28*P28</f>
        <v>896181.60000000009</v>
      </c>
      <c r="S28" s="205">
        <v>2131</v>
      </c>
      <c r="T28" s="205">
        <f t="shared" ref="T28:T36" si="19">S28*P28</f>
        <v>400201.80000000005</v>
      </c>
      <c r="U28" s="205">
        <f t="shared" ref="U28:U36" si="20">R28+T28</f>
        <v>1296383.4000000001</v>
      </c>
    </row>
    <row r="29" spans="1:21" s="79" customFormat="1" ht="17.45" customHeight="1" x14ac:dyDescent="0.25">
      <c r="A29" s="94"/>
      <c r="B29" s="104" t="s">
        <v>29</v>
      </c>
      <c r="C29" s="94" t="s">
        <v>875</v>
      </c>
      <c r="D29" s="100">
        <v>332.1</v>
      </c>
      <c r="E29" s="101">
        <v>2629</v>
      </c>
      <c r="F29" s="93">
        <f t="shared" si="12"/>
        <v>873090.9</v>
      </c>
      <c r="G29" s="93">
        <v>3034</v>
      </c>
      <c r="H29" s="93">
        <f t="shared" si="13"/>
        <v>1007591.4</v>
      </c>
      <c r="I29" s="93">
        <f t="shared" si="14"/>
        <v>1880682.3</v>
      </c>
      <c r="J29" s="172"/>
      <c r="K29" s="173">
        <v>2629</v>
      </c>
      <c r="L29" s="169">
        <f t="shared" si="15"/>
        <v>0</v>
      </c>
      <c r="M29" s="169">
        <v>3034</v>
      </c>
      <c r="N29" s="169">
        <f t="shared" si="16"/>
        <v>0</v>
      </c>
      <c r="O29" s="169">
        <f t="shared" si="17"/>
        <v>0</v>
      </c>
      <c r="P29" s="208">
        <f t="shared" si="0"/>
        <v>332.1</v>
      </c>
      <c r="Q29" s="209">
        <v>2629</v>
      </c>
      <c r="R29" s="205">
        <f t="shared" si="18"/>
        <v>873090.9</v>
      </c>
      <c r="S29" s="205">
        <v>3034</v>
      </c>
      <c r="T29" s="205">
        <f t="shared" si="19"/>
        <v>1007591.4</v>
      </c>
      <c r="U29" s="205">
        <f t="shared" si="20"/>
        <v>1880682.3</v>
      </c>
    </row>
    <row r="30" spans="1:21" s="79" customFormat="1" ht="17.45" customHeight="1" x14ac:dyDescent="0.25">
      <c r="A30" s="94"/>
      <c r="B30" s="104" t="s">
        <v>30</v>
      </c>
      <c r="C30" s="94" t="s">
        <v>875</v>
      </c>
      <c r="D30" s="100">
        <v>121.8</v>
      </c>
      <c r="E30" s="101">
        <v>708.10739999999998</v>
      </c>
      <c r="F30" s="93">
        <f t="shared" si="12"/>
        <v>86247.481319999992</v>
      </c>
      <c r="G30" s="93">
        <v>2641.5246000000002</v>
      </c>
      <c r="H30" s="93">
        <f t="shared" si="13"/>
        <v>321737.69628000003</v>
      </c>
      <c r="I30" s="93">
        <f t="shared" si="14"/>
        <v>407985.17760000005</v>
      </c>
      <c r="J30" s="172"/>
      <c r="K30" s="173">
        <v>708.10739999999998</v>
      </c>
      <c r="L30" s="169">
        <f t="shared" si="15"/>
        <v>0</v>
      </c>
      <c r="M30" s="169">
        <v>2641.5246000000002</v>
      </c>
      <c r="N30" s="169">
        <f t="shared" si="16"/>
        <v>0</v>
      </c>
      <c r="O30" s="169">
        <f t="shared" si="17"/>
        <v>0</v>
      </c>
      <c r="P30" s="208">
        <f t="shared" si="0"/>
        <v>121.8</v>
      </c>
      <c r="Q30" s="209">
        <v>708.10739999999998</v>
      </c>
      <c r="R30" s="205">
        <f t="shared" si="18"/>
        <v>86247.481319999992</v>
      </c>
      <c r="S30" s="205">
        <v>2641.5246000000002</v>
      </c>
      <c r="T30" s="205">
        <f t="shared" si="19"/>
        <v>321737.69628000003</v>
      </c>
      <c r="U30" s="205">
        <f t="shared" si="20"/>
        <v>407985.17760000005</v>
      </c>
    </row>
    <row r="31" spans="1:21" s="79" customFormat="1" ht="17.45" customHeight="1" x14ac:dyDescent="0.25">
      <c r="A31" s="94"/>
      <c r="B31" s="104" t="s">
        <v>31</v>
      </c>
      <c r="C31" s="94" t="s">
        <v>875</v>
      </c>
      <c r="D31" s="100">
        <v>141.30000000000001</v>
      </c>
      <c r="E31" s="101">
        <v>680.87250000000006</v>
      </c>
      <c r="F31" s="93">
        <f t="shared" si="12"/>
        <v>96207.284250000012</v>
      </c>
      <c r="G31" s="93">
        <v>1083.7398000000001</v>
      </c>
      <c r="H31" s="93">
        <f t="shared" si="13"/>
        <v>153132.43374000001</v>
      </c>
      <c r="I31" s="93">
        <f t="shared" si="14"/>
        <v>249339.71799000003</v>
      </c>
      <c r="J31" s="172"/>
      <c r="K31" s="173">
        <v>680.87250000000006</v>
      </c>
      <c r="L31" s="169">
        <f t="shared" si="15"/>
        <v>0</v>
      </c>
      <c r="M31" s="169">
        <v>1083.7398000000001</v>
      </c>
      <c r="N31" s="169">
        <f t="shared" si="16"/>
        <v>0</v>
      </c>
      <c r="O31" s="169">
        <f t="shared" si="17"/>
        <v>0</v>
      </c>
      <c r="P31" s="208">
        <f t="shared" si="0"/>
        <v>141.30000000000001</v>
      </c>
      <c r="Q31" s="209">
        <v>680.87250000000006</v>
      </c>
      <c r="R31" s="205">
        <f t="shared" si="18"/>
        <v>96207.284250000012</v>
      </c>
      <c r="S31" s="205">
        <v>1083.7398000000001</v>
      </c>
      <c r="T31" s="205">
        <f t="shared" si="19"/>
        <v>153132.43374000001</v>
      </c>
      <c r="U31" s="205">
        <f t="shared" si="20"/>
        <v>249339.71799000003</v>
      </c>
    </row>
    <row r="32" spans="1:21" s="79" customFormat="1" ht="17.45" customHeight="1" x14ac:dyDescent="0.25">
      <c r="A32" s="94"/>
      <c r="B32" s="104" t="s">
        <v>32</v>
      </c>
      <c r="C32" s="94" t="s">
        <v>875</v>
      </c>
      <c r="D32" s="100">
        <v>355.6</v>
      </c>
      <c r="E32" s="101">
        <v>3576</v>
      </c>
      <c r="F32" s="93">
        <f t="shared" si="12"/>
        <v>1271625.6000000001</v>
      </c>
      <c r="G32" s="93">
        <v>1630</v>
      </c>
      <c r="H32" s="93">
        <f t="shared" si="13"/>
        <v>579628</v>
      </c>
      <c r="I32" s="93">
        <f t="shared" si="14"/>
        <v>1851253.6</v>
      </c>
      <c r="J32" s="172"/>
      <c r="K32" s="173">
        <v>3576</v>
      </c>
      <c r="L32" s="169">
        <f t="shared" si="15"/>
        <v>0</v>
      </c>
      <c r="M32" s="169">
        <v>1630</v>
      </c>
      <c r="N32" s="169">
        <f t="shared" si="16"/>
        <v>0</v>
      </c>
      <c r="O32" s="169">
        <f t="shared" si="17"/>
        <v>0</v>
      </c>
      <c r="P32" s="208">
        <f t="shared" si="0"/>
        <v>355.6</v>
      </c>
      <c r="Q32" s="209">
        <v>3576</v>
      </c>
      <c r="R32" s="205">
        <f t="shared" si="18"/>
        <v>1271625.6000000001</v>
      </c>
      <c r="S32" s="205">
        <v>1630</v>
      </c>
      <c r="T32" s="205">
        <f t="shared" si="19"/>
        <v>579628</v>
      </c>
      <c r="U32" s="205">
        <f t="shared" si="20"/>
        <v>1851253.6</v>
      </c>
    </row>
    <row r="33" spans="1:21" s="79" customFormat="1" ht="17.45" customHeight="1" x14ac:dyDescent="0.25">
      <c r="A33" s="94"/>
      <c r="B33" s="104" t="s">
        <v>883</v>
      </c>
      <c r="C33" s="94" t="s">
        <v>875</v>
      </c>
      <c r="D33" s="100">
        <v>2</v>
      </c>
      <c r="E33" s="101">
        <v>4149</v>
      </c>
      <c r="F33" s="93">
        <f t="shared" si="12"/>
        <v>8298</v>
      </c>
      <c r="G33" s="93">
        <v>2131</v>
      </c>
      <c r="H33" s="93">
        <f t="shared" si="13"/>
        <v>4262</v>
      </c>
      <c r="I33" s="93">
        <f t="shared" si="14"/>
        <v>12560</v>
      </c>
      <c r="J33" s="172"/>
      <c r="K33" s="173">
        <v>4149</v>
      </c>
      <c r="L33" s="169">
        <f t="shared" si="15"/>
        <v>0</v>
      </c>
      <c r="M33" s="169">
        <v>2131</v>
      </c>
      <c r="N33" s="169">
        <f t="shared" si="16"/>
        <v>0</v>
      </c>
      <c r="O33" s="169">
        <f t="shared" si="17"/>
        <v>0</v>
      </c>
      <c r="P33" s="208">
        <f t="shared" si="0"/>
        <v>2</v>
      </c>
      <c r="Q33" s="209">
        <v>4149</v>
      </c>
      <c r="R33" s="205">
        <f t="shared" si="18"/>
        <v>8298</v>
      </c>
      <c r="S33" s="205">
        <v>2131</v>
      </c>
      <c r="T33" s="205">
        <f t="shared" si="19"/>
        <v>4262</v>
      </c>
      <c r="U33" s="205">
        <f t="shared" si="20"/>
        <v>12560</v>
      </c>
    </row>
    <row r="34" spans="1:21" s="79" customFormat="1" ht="23.25" customHeight="1" x14ac:dyDescent="0.25">
      <c r="A34" s="94"/>
      <c r="B34" s="104" t="s">
        <v>33</v>
      </c>
      <c r="C34" s="94" t="s">
        <v>875</v>
      </c>
      <c r="D34" s="100">
        <v>141.30000000000001</v>
      </c>
      <c r="E34" s="101">
        <v>3470</v>
      </c>
      <c r="F34" s="93">
        <f t="shared" si="12"/>
        <v>490311.00000000006</v>
      </c>
      <c r="G34" s="93">
        <v>1590</v>
      </c>
      <c r="H34" s="93">
        <f t="shared" si="13"/>
        <v>224667.00000000003</v>
      </c>
      <c r="I34" s="93">
        <f t="shared" si="14"/>
        <v>714978.00000000012</v>
      </c>
      <c r="J34" s="172"/>
      <c r="K34" s="173">
        <v>3470</v>
      </c>
      <c r="L34" s="169">
        <f t="shared" si="15"/>
        <v>0</v>
      </c>
      <c r="M34" s="169">
        <v>1590</v>
      </c>
      <c r="N34" s="169">
        <f t="shared" si="16"/>
        <v>0</v>
      </c>
      <c r="O34" s="169">
        <f t="shared" si="17"/>
        <v>0</v>
      </c>
      <c r="P34" s="208">
        <f t="shared" si="0"/>
        <v>141.30000000000001</v>
      </c>
      <c r="Q34" s="209">
        <v>3470</v>
      </c>
      <c r="R34" s="205">
        <f t="shared" si="18"/>
        <v>490311.00000000006</v>
      </c>
      <c r="S34" s="205">
        <v>1590</v>
      </c>
      <c r="T34" s="205">
        <f t="shared" si="19"/>
        <v>224667.00000000003</v>
      </c>
      <c r="U34" s="205">
        <f t="shared" si="20"/>
        <v>714978.00000000012</v>
      </c>
    </row>
    <row r="35" spans="1:21" s="79" customFormat="1" ht="17.45" customHeight="1" x14ac:dyDescent="0.25">
      <c r="A35" s="94"/>
      <c r="B35" s="104" t="s">
        <v>34</v>
      </c>
      <c r="C35" s="94" t="s">
        <v>875</v>
      </c>
      <c r="D35" s="100">
        <v>1140.5999999999999</v>
      </c>
      <c r="E35" s="101">
        <v>75.652500000000018</v>
      </c>
      <c r="F35" s="93">
        <f t="shared" si="12"/>
        <v>86289.241500000018</v>
      </c>
      <c r="G35" s="93">
        <v>42.299400000000006</v>
      </c>
      <c r="H35" s="93">
        <f t="shared" si="13"/>
        <v>48246.695640000005</v>
      </c>
      <c r="I35" s="93">
        <f t="shared" si="14"/>
        <v>134535.93714000002</v>
      </c>
      <c r="J35" s="172"/>
      <c r="K35" s="173">
        <v>75.652500000000018</v>
      </c>
      <c r="L35" s="169">
        <f t="shared" si="15"/>
        <v>0</v>
      </c>
      <c r="M35" s="169">
        <v>42.299400000000006</v>
      </c>
      <c r="N35" s="169">
        <f t="shared" si="16"/>
        <v>0</v>
      </c>
      <c r="O35" s="169">
        <f t="shared" si="17"/>
        <v>0</v>
      </c>
      <c r="P35" s="208">
        <f t="shared" si="0"/>
        <v>1140.5999999999999</v>
      </c>
      <c r="Q35" s="209">
        <v>75.652500000000018</v>
      </c>
      <c r="R35" s="205">
        <f t="shared" si="18"/>
        <v>86289.241500000018</v>
      </c>
      <c r="S35" s="205">
        <v>42.299400000000006</v>
      </c>
      <c r="T35" s="205">
        <f t="shared" si="19"/>
        <v>48246.695640000005</v>
      </c>
      <c r="U35" s="205">
        <f t="shared" si="20"/>
        <v>134535.93714000002</v>
      </c>
    </row>
    <row r="36" spans="1:21" s="80" customFormat="1" ht="17.45" customHeight="1" x14ac:dyDescent="0.25">
      <c r="A36" s="96"/>
      <c r="B36" s="105" t="s">
        <v>35</v>
      </c>
      <c r="C36" s="96" t="s">
        <v>875</v>
      </c>
      <c r="D36" s="97">
        <v>1194.52</v>
      </c>
      <c r="E36" s="98">
        <v>4448.1898168301914</v>
      </c>
      <c r="F36" s="89">
        <f t="shared" si="12"/>
        <v>5313451.7</v>
      </c>
      <c r="G36" s="89">
        <v>3702.4359575394305</v>
      </c>
      <c r="H36" s="89">
        <f t="shared" si="13"/>
        <v>4422633.8000000007</v>
      </c>
      <c r="I36" s="89">
        <f t="shared" si="14"/>
        <v>9736085.5</v>
      </c>
      <c r="J36" s="170">
        <v>98.58</v>
      </c>
      <c r="K36" s="171">
        <v>4448.1898168301914</v>
      </c>
      <c r="L36" s="167">
        <f t="shared" si="15"/>
        <v>438502.55214312027</v>
      </c>
      <c r="M36" s="167">
        <v>3702.4359575394305</v>
      </c>
      <c r="N36" s="167">
        <f t="shared" si="16"/>
        <v>364986.13669423707</v>
      </c>
      <c r="O36" s="167">
        <f t="shared" si="17"/>
        <v>803488.68883735733</v>
      </c>
      <c r="P36" s="208">
        <f t="shared" si="0"/>
        <v>1095.94</v>
      </c>
      <c r="Q36" s="207">
        <v>4448.1898168301914</v>
      </c>
      <c r="R36" s="203">
        <f t="shared" si="18"/>
        <v>4874949.14785688</v>
      </c>
      <c r="S36" s="203">
        <v>3702.4359575394305</v>
      </c>
      <c r="T36" s="203">
        <f t="shared" si="19"/>
        <v>4057647.6633057636</v>
      </c>
      <c r="U36" s="203">
        <f t="shared" si="20"/>
        <v>8932596.8111626431</v>
      </c>
    </row>
    <row r="37" spans="1:21" s="80" customFormat="1" ht="17.45" customHeight="1" x14ac:dyDescent="0.25">
      <c r="A37" s="96"/>
      <c r="B37" s="105" t="s">
        <v>37</v>
      </c>
      <c r="C37" s="96" t="s">
        <v>17</v>
      </c>
      <c r="D37" s="97">
        <v>11</v>
      </c>
      <c r="E37" s="98">
        <v>34209</v>
      </c>
      <c r="F37" s="89">
        <f t="shared" ref="F37:F47" si="21">E37*D37</f>
        <v>376299</v>
      </c>
      <c r="G37" s="89">
        <v>89433</v>
      </c>
      <c r="H37" s="89">
        <f t="shared" ref="H37:H47" si="22">G37*D37</f>
        <v>983763</v>
      </c>
      <c r="I37" s="89">
        <f t="shared" ref="I37:I47" si="23">F37+H37</f>
        <v>1360062</v>
      </c>
      <c r="J37" s="170"/>
      <c r="K37" s="171">
        <v>34209</v>
      </c>
      <c r="L37" s="167">
        <f t="shared" ref="L37:L47" si="24">K37*J37</f>
        <v>0</v>
      </c>
      <c r="M37" s="167">
        <v>89433</v>
      </c>
      <c r="N37" s="167">
        <f t="shared" ref="N37:N47" si="25">M37*J37</f>
        <v>0</v>
      </c>
      <c r="O37" s="167">
        <f t="shared" ref="O37:O47" si="26">L37+N37</f>
        <v>0</v>
      </c>
      <c r="P37" s="208">
        <f t="shared" si="0"/>
        <v>11</v>
      </c>
      <c r="Q37" s="207">
        <v>34209</v>
      </c>
      <c r="R37" s="203">
        <f t="shared" ref="R37:R47" si="27">Q37*P37</f>
        <v>376299</v>
      </c>
      <c r="S37" s="203">
        <v>89433</v>
      </c>
      <c r="T37" s="203">
        <f t="shared" ref="T37:T47" si="28">S37*P37</f>
        <v>983763</v>
      </c>
      <c r="U37" s="203">
        <f t="shared" ref="U37:U47" si="29">R37+T37</f>
        <v>1360062</v>
      </c>
    </row>
    <row r="38" spans="1:21" s="80" customFormat="1" ht="17.45" customHeight="1" x14ac:dyDescent="0.25">
      <c r="A38" s="96"/>
      <c r="B38" s="105" t="s">
        <v>38</v>
      </c>
      <c r="C38" s="96" t="s">
        <v>17</v>
      </c>
      <c r="D38" s="97">
        <v>6</v>
      </c>
      <c r="E38" s="98">
        <v>18204</v>
      </c>
      <c r="F38" s="89">
        <f t="shared" si="21"/>
        <v>109224</v>
      </c>
      <c r="G38" s="89">
        <v>79865</v>
      </c>
      <c r="H38" s="89">
        <f t="shared" si="22"/>
        <v>479190</v>
      </c>
      <c r="I38" s="89">
        <f t="shared" si="23"/>
        <v>588414</v>
      </c>
      <c r="J38" s="170"/>
      <c r="K38" s="171">
        <v>18204</v>
      </c>
      <c r="L38" s="167">
        <f t="shared" si="24"/>
        <v>0</v>
      </c>
      <c r="M38" s="167">
        <v>79865</v>
      </c>
      <c r="N38" s="167">
        <f t="shared" si="25"/>
        <v>0</v>
      </c>
      <c r="O38" s="167">
        <f t="shared" si="26"/>
        <v>0</v>
      </c>
      <c r="P38" s="208">
        <f t="shared" si="0"/>
        <v>6</v>
      </c>
      <c r="Q38" s="207">
        <v>18204</v>
      </c>
      <c r="R38" s="203">
        <f t="shared" si="27"/>
        <v>109224</v>
      </c>
      <c r="S38" s="203">
        <v>79865</v>
      </c>
      <c r="T38" s="203">
        <f t="shared" si="28"/>
        <v>479190</v>
      </c>
      <c r="U38" s="203">
        <f t="shared" si="29"/>
        <v>588414</v>
      </c>
    </row>
    <row r="39" spans="1:21" s="80" customFormat="1" ht="17.45" customHeight="1" x14ac:dyDescent="0.25">
      <c r="A39" s="96"/>
      <c r="B39" s="105" t="s">
        <v>39</v>
      </c>
      <c r="C39" s="96" t="s">
        <v>17</v>
      </c>
      <c r="D39" s="97">
        <v>42</v>
      </c>
      <c r="E39" s="98">
        <v>14176</v>
      </c>
      <c r="F39" s="89">
        <f t="shared" si="21"/>
        <v>595392</v>
      </c>
      <c r="G39" s="89">
        <v>34900</v>
      </c>
      <c r="H39" s="89">
        <f t="shared" si="22"/>
        <v>1465800</v>
      </c>
      <c r="I39" s="89">
        <f t="shared" si="23"/>
        <v>2061192</v>
      </c>
      <c r="J39" s="170"/>
      <c r="K39" s="171">
        <v>14176</v>
      </c>
      <c r="L39" s="167">
        <f t="shared" si="24"/>
        <v>0</v>
      </c>
      <c r="M39" s="167">
        <v>34900</v>
      </c>
      <c r="N39" s="167">
        <f t="shared" si="25"/>
        <v>0</v>
      </c>
      <c r="O39" s="167">
        <f t="shared" si="26"/>
        <v>0</v>
      </c>
      <c r="P39" s="208">
        <f t="shared" si="0"/>
        <v>42</v>
      </c>
      <c r="Q39" s="207">
        <v>14176</v>
      </c>
      <c r="R39" s="203">
        <f t="shared" si="27"/>
        <v>595392</v>
      </c>
      <c r="S39" s="203">
        <v>34900</v>
      </c>
      <c r="T39" s="203">
        <f t="shared" si="28"/>
        <v>1465800</v>
      </c>
      <c r="U39" s="203">
        <f t="shared" si="29"/>
        <v>2061192</v>
      </c>
    </row>
    <row r="40" spans="1:21" s="79" customFormat="1" ht="17.45" customHeight="1" x14ac:dyDescent="0.25">
      <c r="A40" s="106"/>
      <c r="B40" s="95" t="s">
        <v>884</v>
      </c>
      <c r="C40" s="106" t="s">
        <v>17</v>
      </c>
      <c r="D40" s="107">
        <v>1</v>
      </c>
      <c r="E40" s="108">
        <v>504288.43</v>
      </c>
      <c r="F40" s="109">
        <f t="shared" si="21"/>
        <v>504288.43</v>
      </c>
      <c r="G40" s="109">
        <v>855301.20000000007</v>
      </c>
      <c r="H40" s="109">
        <f t="shared" si="22"/>
        <v>855301.20000000007</v>
      </c>
      <c r="I40" s="109">
        <f t="shared" si="23"/>
        <v>1359589.6300000001</v>
      </c>
      <c r="J40" s="175"/>
      <c r="K40" s="176">
        <v>504288.43</v>
      </c>
      <c r="L40" s="177">
        <f t="shared" si="24"/>
        <v>0</v>
      </c>
      <c r="M40" s="177">
        <v>855301.20000000007</v>
      </c>
      <c r="N40" s="177">
        <f t="shared" si="25"/>
        <v>0</v>
      </c>
      <c r="O40" s="177">
        <f t="shared" si="26"/>
        <v>0</v>
      </c>
      <c r="P40" s="208">
        <f t="shared" si="0"/>
        <v>1</v>
      </c>
      <c r="Q40" s="211">
        <v>504288.43</v>
      </c>
      <c r="R40" s="212">
        <f t="shared" si="27"/>
        <v>504288.43</v>
      </c>
      <c r="S40" s="212">
        <v>855301.20000000007</v>
      </c>
      <c r="T40" s="212">
        <f t="shared" si="28"/>
        <v>855301.20000000007</v>
      </c>
      <c r="U40" s="212">
        <f t="shared" si="29"/>
        <v>1359589.6300000001</v>
      </c>
    </row>
    <row r="41" spans="1:21" s="79" customFormat="1" ht="17.45" customHeight="1" x14ac:dyDescent="0.25">
      <c r="A41" s="106"/>
      <c r="B41" s="95" t="s">
        <v>42</v>
      </c>
      <c r="C41" s="106" t="s">
        <v>879</v>
      </c>
      <c r="D41" s="107">
        <v>41.2</v>
      </c>
      <c r="E41" s="108">
        <v>44343.5</v>
      </c>
      <c r="F41" s="109">
        <f t="shared" si="21"/>
        <v>1826952.2000000002</v>
      </c>
      <c r="G41" s="109">
        <v>47372</v>
      </c>
      <c r="H41" s="109">
        <f t="shared" si="22"/>
        <v>1951726.4000000001</v>
      </c>
      <c r="I41" s="109">
        <f t="shared" si="23"/>
        <v>3778678.6000000006</v>
      </c>
      <c r="J41" s="175">
        <v>41.2</v>
      </c>
      <c r="K41" s="176">
        <v>44343.5</v>
      </c>
      <c r="L41" s="177">
        <f t="shared" si="24"/>
        <v>1826952.2000000002</v>
      </c>
      <c r="M41" s="177">
        <v>47372</v>
      </c>
      <c r="N41" s="177">
        <f t="shared" si="25"/>
        <v>1951726.4000000001</v>
      </c>
      <c r="O41" s="177">
        <f t="shared" si="26"/>
        <v>3778678.6000000006</v>
      </c>
      <c r="P41" s="208">
        <f t="shared" si="0"/>
        <v>0</v>
      </c>
      <c r="Q41" s="211">
        <v>44343.5</v>
      </c>
      <c r="R41" s="212">
        <f t="shared" si="27"/>
        <v>0</v>
      </c>
      <c r="S41" s="212">
        <v>47372</v>
      </c>
      <c r="T41" s="212">
        <f t="shared" si="28"/>
        <v>0</v>
      </c>
      <c r="U41" s="212">
        <f t="shared" si="29"/>
        <v>0</v>
      </c>
    </row>
    <row r="42" spans="1:21" s="80" customFormat="1" ht="17.45" customHeight="1" x14ac:dyDescent="0.25">
      <c r="A42" s="110"/>
      <c r="B42" s="95" t="s">
        <v>43</v>
      </c>
      <c r="C42" s="110" t="s">
        <v>875</v>
      </c>
      <c r="D42" s="111">
        <v>387</v>
      </c>
      <c r="E42" s="112">
        <v>3576</v>
      </c>
      <c r="F42" s="112">
        <f t="shared" si="21"/>
        <v>1383912</v>
      </c>
      <c r="G42" s="112">
        <v>3510</v>
      </c>
      <c r="H42" s="112">
        <f t="shared" si="22"/>
        <v>1358370</v>
      </c>
      <c r="I42" s="109">
        <f t="shared" si="23"/>
        <v>2742282</v>
      </c>
      <c r="J42" s="178"/>
      <c r="K42" s="179">
        <v>3576</v>
      </c>
      <c r="L42" s="179">
        <f t="shared" si="24"/>
        <v>0</v>
      </c>
      <c r="M42" s="179">
        <v>3510</v>
      </c>
      <c r="N42" s="179">
        <f t="shared" si="25"/>
        <v>0</v>
      </c>
      <c r="O42" s="177">
        <f t="shared" si="26"/>
        <v>0</v>
      </c>
      <c r="P42" s="208">
        <f t="shared" si="0"/>
        <v>387</v>
      </c>
      <c r="Q42" s="213">
        <v>3576</v>
      </c>
      <c r="R42" s="213">
        <f t="shared" si="27"/>
        <v>1383912</v>
      </c>
      <c r="S42" s="213">
        <v>3510</v>
      </c>
      <c r="T42" s="213">
        <f t="shared" si="28"/>
        <v>1358370</v>
      </c>
      <c r="U42" s="212">
        <f t="shared" si="29"/>
        <v>2742282</v>
      </c>
    </row>
    <row r="43" spans="1:21" s="80" customFormat="1" ht="17.45" customHeight="1" x14ac:dyDescent="0.25">
      <c r="A43" s="110"/>
      <c r="B43" s="95" t="s">
        <v>45</v>
      </c>
      <c r="C43" s="110" t="s">
        <v>17</v>
      </c>
      <c r="D43" s="111">
        <v>15</v>
      </c>
      <c r="E43" s="112">
        <v>25728.400000000001</v>
      </c>
      <c r="F43" s="112">
        <f t="shared" si="21"/>
        <v>385926</v>
      </c>
      <c r="G43" s="112">
        <v>850.2</v>
      </c>
      <c r="H43" s="112">
        <f t="shared" si="22"/>
        <v>12753</v>
      </c>
      <c r="I43" s="109">
        <f t="shared" si="23"/>
        <v>398679</v>
      </c>
      <c r="J43" s="178">
        <v>15</v>
      </c>
      <c r="K43" s="179">
        <v>25728.400000000001</v>
      </c>
      <c r="L43" s="179">
        <f t="shared" si="24"/>
        <v>385926</v>
      </c>
      <c r="M43" s="179">
        <v>850.2</v>
      </c>
      <c r="N43" s="179">
        <f t="shared" si="25"/>
        <v>12753</v>
      </c>
      <c r="O43" s="177">
        <f t="shared" si="26"/>
        <v>398679</v>
      </c>
      <c r="P43" s="208">
        <f t="shared" si="0"/>
        <v>0</v>
      </c>
      <c r="Q43" s="213">
        <v>25728.400000000001</v>
      </c>
      <c r="R43" s="213">
        <f t="shared" si="27"/>
        <v>0</v>
      </c>
      <c r="S43" s="213">
        <v>850.2</v>
      </c>
      <c r="T43" s="213">
        <f t="shared" si="28"/>
        <v>0</v>
      </c>
      <c r="U43" s="212">
        <f t="shared" si="29"/>
        <v>0</v>
      </c>
    </row>
    <row r="44" spans="1:21" s="80" customFormat="1" ht="17.45" customHeight="1" x14ac:dyDescent="0.25">
      <c r="A44" s="110"/>
      <c r="B44" s="95" t="s">
        <v>46</v>
      </c>
      <c r="C44" s="110" t="s">
        <v>17</v>
      </c>
      <c r="D44" s="111">
        <v>1</v>
      </c>
      <c r="E44" s="112">
        <v>89509.680000000008</v>
      </c>
      <c r="F44" s="112">
        <f t="shared" si="21"/>
        <v>89509.680000000008</v>
      </c>
      <c r="G44" s="112">
        <v>73184.800000000003</v>
      </c>
      <c r="H44" s="112">
        <f t="shared" si="22"/>
        <v>73184.800000000003</v>
      </c>
      <c r="I44" s="109">
        <f t="shared" si="23"/>
        <v>162694.48000000001</v>
      </c>
      <c r="J44" s="178"/>
      <c r="K44" s="179">
        <v>89509.680000000008</v>
      </c>
      <c r="L44" s="179">
        <f t="shared" si="24"/>
        <v>0</v>
      </c>
      <c r="M44" s="179">
        <v>73184.800000000003</v>
      </c>
      <c r="N44" s="179">
        <f t="shared" si="25"/>
        <v>0</v>
      </c>
      <c r="O44" s="177">
        <f t="shared" si="26"/>
        <v>0</v>
      </c>
      <c r="P44" s="208">
        <f t="shared" si="0"/>
        <v>1</v>
      </c>
      <c r="Q44" s="213">
        <v>89509.680000000008</v>
      </c>
      <c r="R44" s="213">
        <f t="shared" si="27"/>
        <v>89509.680000000008</v>
      </c>
      <c r="S44" s="213">
        <v>73184.800000000003</v>
      </c>
      <c r="T44" s="213">
        <f t="shared" si="28"/>
        <v>73184.800000000003</v>
      </c>
      <c r="U44" s="212">
        <f t="shared" si="29"/>
        <v>162694.48000000001</v>
      </c>
    </row>
    <row r="45" spans="1:21" s="79" customFormat="1" ht="17.45" customHeight="1" x14ac:dyDescent="0.25">
      <c r="A45" s="110"/>
      <c r="B45" s="95" t="s">
        <v>47</v>
      </c>
      <c r="C45" s="110" t="s">
        <v>17</v>
      </c>
      <c r="D45" s="111">
        <v>12</v>
      </c>
      <c r="E45" s="112">
        <v>11909.974166666669</v>
      </c>
      <c r="F45" s="112">
        <f t="shared" si="21"/>
        <v>142919.69000000003</v>
      </c>
      <c r="G45" s="112">
        <v>4538.7333333333336</v>
      </c>
      <c r="H45" s="112">
        <f t="shared" si="22"/>
        <v>54464.800000000003</v>
      </c>
      <c r="I45" s="109">
        <f t="shared" si="23"/>
        <v>197384.49000000005</v>
      </c>
      <c r="J45" s="178"/>
      <c r="K45" s="179">
        <v>11909.974166666669</v>
      </c>
      <c r="L45" s="179">
        <f t="shared" si="24"/>
        <v>0</v>
      </c>
      <c r="M45" s="179">
        <v>4538.7333333333336</v>
      </c>
      <c r="N45" s="179">
        <f t="shared" si="25"/>
        <v>0</v>
      </c>
      <c r="O45" s="177">
        <f t="shared" si="26"/>
        <v>0</v>
      </c>
      <c r="P45" s="208">
        <f t="shared" si="0"/>
        <v>12</v>
      </c>
      <c r="Q45" s="213">
        <v>11909.974166666669</v>
      </c>
      <c r="R45" s="213">
        <f t="shared" si="27"/>
        <v>142919.69000000003</v>
      </c>
      <c r="S45" s="213">
        <v>4538.7333333333336</v>
      </c>
      <c r="T45" s="213">
        <f t="shared" si="28"/>
        <v>54464.800000000003</v>
      </c>
      <c r="U45" s="212">
        <f t="shared" si="29"/>
        <v>197384.49000000005</v>
      </c>
    </row>
    <row r="46" spans="1:21" s="80" customFormat="1" ht="28.5" customHeight="1" x14ac:dyDescent="0.25">
      <c r="A46" s="110"/>
      <c r="B46" s="95" t="s">
        <v>48</v>
      </c>
      <c r="C46" s="110" t="s">
        <v>17</v>
      </c>
      <c r="D46" s="111">
        <v>5</v>
      </c>
      <c r="E46" s="112">
        <v>43829.718000000008</v>
      </c>
      <c r="F46" s="112">
        <f t="shared" si="21"/>
        <v>219148.59000000003</v>
      </c>
      <c r="G46" s="112">
        <v>26306.28</v>
      </c>
      <c r="H46" s="112">
        <f t="shared" si="22"/>
        <v>131531.4</v>
      </c>
      <c r="I46" s="109">
        <f t="shared" si="23"/>
        <v>350679.99</v>
      </c>
      <c r="J46" s="178"/>
      <c r="K46" s="179">
        <v>43829.718000000008</v>
      </c>
      <c r="L46" s="179">
        <f t="shared" si="24"/>
        <v>0</v>
      </c>
      <c r="M46" s="179">
        <v>26306.28</v>
      </c>
      <c r="N46" s="179">
        <f t="shared" si="25"/>
        <v>0</v>
      </c>
      <c r="O46" s="177">
        <f t="shared" si="26"/>
        <v>0</v>
      </c>
      <c r="P46" s="208">
        <f t="shared" si="0"/>
        <v>5</v>
      </c>
      <c r="Q46" s="213">
        <v>43829.718000000008</v>
      </c>
      <c r="R46" s="213">
        <f t="shared" si="27"/>
        <v>219148.59000000003</v>
      </c>
      <c r="S46" s="213">
        <v>26306.28</v>
      </c>
      <c r="T46" s="213">
        <f t="shared" si="28"/>
        <v>131531.4</v>
      </c>
      <c r="U46" s="212">
        <f t="shared" si="29"/>
        <v>350679.99</v>
      </c>
    </row>
    <row r="47" spans="1:21" s="80" customFormat="1" ht="17.45" customHeight="1" x14ac:dyDescent="0.25">
      <c r="A47" s="110"/>
      <c r="B47" s="95" t="s">
        <v>49</v>
      </c>
      <c r="C47" s="110" t="s">
        <v>17</v>
      </c>
      <c r="D47" s="111">
        <v>1</v>
      </c>
      <c r="E47" s="112">
        <v>219290.07</v>
      </c>
      <c r="F47" s="112">
        <f t="shared" si="21"/>
        <v>219290.07</v>
      </c>
      <c r="G47" s="112">
        <v>155542.39999999999</v>
      </c>
      <c r="H47" s="112">
        <f t="shared" si="22"/>
        <v>155542.39999999999</v>
      </c>
      <c r="I47" s="109">
        <f t="shared" si="23"/>
        <v>374832.47</v>
      </c>
      <c r="J47" s="178"/>
      <c r="K47" s="179">
        <v>219290.07</v>
      </c>
      <c r="L47" s="179">
        <f t="shared" si="24"/>
        <v>0</v>
      </c>
      <c r="M47" s="179">
        <v>155542.39999999999</v>
      </c>
      <c r="N47" s="179">
        <f t="shared" si="25"/>
        <v>0</v>
      </c>
      <c r="O47" s="177">
        <f t="shared" si="26"/>
        <v>0</v>
      </c>
      <c r="P47" s="208">
        <f t="shared" si="0"/>
        <v>1</v>
      </c>
      <c r="Q47" s="213">
        <v>219290.07</v>
      </c>
      <c r="R47" s="213">
        <f t="shared" si="27"/>
        <v>219290.07</v>
      </c>
      <c r="S47" s="213">
        <v>155542.39999999999</v>
      </c>
      <c r="T47" s="213">
        <f t="shared" si="28"/>
        <v>155542.39999999999</v>
      </c>
      <c r="U47" s="212">
        <f t="shared" si="29"/>
        <v>374832.47</v>
      </c>
    </row>
    <row r="48" spans="1:21" s="81" customFormat="1" ht="17.45" customHeight="1" x14ac:dyDescent="0.25">
      <c r="A48" s="90" t="s">
        <v>50</v>
      </c>
      <c r="B48" s="113" t="s">
        <v>51</v>
      </c>
      <c r="C48" s="92"/>
      <c r="D48" s="92"/>
      <c r="E48" s="93"/>
      <c r="F48" s="93">
        <f>F49+F52+F54+F59+F61+F64</f>
        <v>11518228.359999999</v>
      </c>
      <c r="G48" s="93"/>
      <c r="H48" s="93">
        <f>H49+H52+H54+H59+H61+H64</f>
        <v>20862917.377999999</v>
      </c>
      <c r="I48" s="93">
        <f>I49+I52+I54+I59+I61+I64</f>
        <v>32381145.738000002</v>
      </c>
      <c r="J48" s="168"/>
      <c r="K48" s="169"/>
      <c r="L48" s="169">
        <f>L49+L52+L54+L59+L61+L64</f>
        <v>3406557.23</v>
      </c>
      <c r="M48" s="169"/>
      <c r="N48" s="169">
        <f>N49+N52+N54+N59+N61+N64</f>
        <v>9041265</v>
      </c>
      <c r="O48" s="169">
        <f>O49+O52+O54+O59+O61+O64</f>
        <v>12447822.23</v>
      </c>
      <c r="P48" s="208">
        <f t="shared" si="0"/>
        <v>0</v>
      </c>
      <c r="Q48" s="205"/>
      <c r="R48" s="205">
        <f>R49+R52+R54+R59+R61+R64</f>
        <v>8111671.129999999</v>
      </c>
      <c r="S48" s="205"/>
      <c r="T48" s="205">
        <f>T49+T52+T54+T59+T61+T64</f>
        <v>11821652.377999997</v>
      </c>
      <c r="U48" s="205">
        <f>U49+U52+U54+U59+U61+U64</f>
        <v>19933323.507999998</v>
      </c>
    </row>
    <row r="49" spans="1:21" s="76" customFormat="1" ht="17.45" customHeight="1" x14ac:dyDescent="0.25">
      <c r="A49" s="110"/>
      <c r="B49" s="95" t="s">
        <v>52</v>
      </c>
      <c r="C49" s="110"/>
      <c r="D49" s="111"/>
      <c r="E49" s="112"/>
      <c r="F49" s="112">
        <f>SUM(F50:F51)</f>
        <v>1391114.46</v>
      </c>
      <c r="G49" s="112"/>
      <c r="H49" s="112">
        <f>SUM(H50:H51)</f>
        <v>3336530</v>
      </c>
      <c r="I49" s="109">
        <f>SUM(I50:I51)</f>
        <v>4727644.46</v>
      </c>
      <c r="J49" s="178"/>
      <c r="K49" s="179"/>
      <c r="L49" s="179">
        <f>SUM(L50:L51)</f>
        <v>695557.23</v>
      </c>
      <c r="M49" s="179"/>
      <c r="N49" s="179">
        <f>SUM(N50:N51)</f>
        <v>1668265</v>
      </c>
      <c r="O49" s="177">
        <f>SUM(O50:O51)</f>
        <v>2363822.23</v>
      </c>
      <c r="P49" s="208">
        <f t="shared" si="0"/>
        <v>0</v>
      </c>
      <c r="Q49" s="213"/>
      <c r="R49" s="213">
        <f>SUM(R50:R51)</f>
        <v>695557.23</v>
      </c>
      <c r="S49" s="213"/>
      <c r="T49" s="213">
        <f>SUM(T50:T51)</f>
        <v>1668265</v>
      </c>
      <c r="U49" s="212">
        <f>SUM(U50:U51)</f>
        <v>2363822.23</v>
      </c>
    </row>
    <row r="50" spans="1:21" s="76" customFormat="1" ht="17.45" customHeight="1" x14ac:dyDescent="0.25">
      <c r="A50" s="94"/>
      <c r="B50" s="114" t="s">
        <v>911</v>
      </c>
      <c r="C50" s="100" t="s">
        <v>377</v>
      </c>
      <c r="D50" s="100">
        <v>13.9</v>
      </c>
      <c r="E50" s="93">
        <v>95478</v>
      </c>
      <c r="F50" s="93">
        <f t="shared" ref="F50:F51" si="30">E50*D50</f>
        <v>1327144.2</v>
      </c>
      <c r="G50" s="93">
        <v>229000</v>
      </c>
      <c r="H50" s="93">
        <f t="shared" ref="H50:H51" si="31">G50*D50</f>
        <v>3183100</v>
      </c>
      <c r="I50" s="93">
        <f>F50+H50</f>
        <v>4510244.2</v>
      </c>
      <c r="J50" s="172">
        <f>D50*0.5</f>
        <v>6.95</v>
      </c>
      <c r="K50" s="169">
        <v>95478</v>
      </c>
      <c r="L50" s="169">
        <f t="shared" ref="L50:L51" si="32">K50*J50</f>
        <v>663572.1</v>
      </c>
      <c r="M50" s="169">
        <v>229000</v>
      </c>
      <c r="N50" s="169">
        <f t="shared" ref="N50:N51" si="33">M50*J50</f>
        <v>1591550</v>
      </c>
      <c r="O50" s="169">
        <f>L50+N50</f>
        <v>2255122.1</v>
      </c>
      <c r="P50" s="208">
        <f t="shared" si="0"/>
        <v>6.95</v>
      </c>
      <c r="Q50" s="205">
        <v>95478</v>
      </c>
      <c r="R50" s="205">
        <f t="shared" ref="R50:R51" si="34">Q50*P50</f>
        <v>663572.1</v>
      </c>
      <c r="S50" s="205">
        <v>229000</v>
      </c>
      <c r="T50" s="205">
        <f t="shared" ref="T50:T51" si="35">S50*P50</f>
        <v>1591550</v>
      </c>
      <c r="U50" s="205">
        <f>R50+T50</f>
        <v>2255122.1</v>
      </c>
    </row>
    <row r="51" spans="1:21" s="76" customFormat="1" ht="28.5" customHeight="1" x14ac:dyDescent="0.25">
      <c r="A51" s="94"/>
      <c r="B51" s="114" t="s">
        <v>886</v>
      </c>
      <c r="C51" s="100" t="s">
        <v>377</v>
      </c>
      <c r="D51" s="100">
        <v>0.67</v>
      </c>
      <c r="E51" s="93">
        <v>95478</v>
      </c>
      <c r="F51" s="93">
        <f t="shared" si="30"/>
        <v>63970.26</v>
      </c>
      <c r="G51" s="93">
        <v>229000</v>
      </c>
      <c r="H51" s="93">
        <f t="shared" si="31"/>
        <v>153430</v>
      </c>
      <c r="I51" s="93">
        <f t="shared" ref="I51:I60" si="36">F51+H51</f>
        <v>217400.26</v>
      </c>
      <c r="J51" s="172">
        <f>D51*0.5</f>
        <v>0.33500000000000002</v>
      </c>
      <c r="K51" s="169">
        <v>95478</v>
      </c>
      <c r="L51" s="169">
        <f t="shared" si="32"/>
        <v>31985.13</v>
      </c>
      <c r="M51" s="169">
        <v>229000</v>
      </c>
      <c r="N51" s="169">
        <f t="shared" si="33"/>
        <v>76715</v>
      </c>
      <c r="O51" s="169">
        <f t="shared" ref="O51" si="37">L51+N51</f>
        <v>108700.13</v>
      </c>
      <c r="P51" s="208">
        <f t="shared" si="0"/>
        <v>0.33500000000000002</v>
      </c>
      <c r="Q51" s="205">
        <v>95478</v>
      </c>
      <c r="R51" s="205">
        <f t="shared" si="34"/>
        <v>31985.13</v>
      </c>
      <c r="S51" s="205">
        <v>229000</v>
      </c>
      <c r="T51" s="205">
        <f t="shared" si="35"/>
        <v>76715</v>
      </c>
      <c r="U51" s="205">
        <f t="shared" ref="U51" si="38">R51+T51</f>
        <v>108700.13</v>
      </c>
    </row>
    <row r="52" spans="1:21" s="76" customFormat="1" ht="17.45" customHeight="1" x14ac:dyDescent="0.25">
      <c r="A52" s="110"/>
      <c r="B52" s="95" t="s">
        <v>53</v>
      </c>
      <c r="C52" s="110" t="s">
        <v>875</v>
      </c>
      <c r="D52" s="111">
        <v>439.29</v>
      </c>
      <c r="E52" s="112"/>
      <c r="F52" s="112">
        <f>SUM(F53:F53)</f>
        <v>1823053.5</v>
      </c>
      <c r="G52" s="112"/>
      <c r="H52" s="112">
        <f>SUM(H53:H53)</f>
        <v>292127.85000000003</v>
      </c>
      <c r="I52" s="109">
        <f>SUM(I53:I53)</f>
        <v>2115181.35</v>
      </c>
      <c r="J52" s="178"/>
      <c r="K52" s="179"/>
      <c r="L52" s="179">
        <f>SUM(L53:L53)</f>
        <v>0</v>
      </c>
      <c r="M52" s="179"/>
      <c r="N52" s="179">
        <f>SUM(N53:N53)</f>
        <v>0</v>
      </c>
      <c r="O52" s="177">
        <f>SUM(O53:O53)</f>
        <v>0</v>
      </c>
      <c r="P52" s="208">
        <f t="shared" si="0"/>
        <v>439.29</v>
      </c>
      <c r="Q52" s="213"/>
      <c r="R52" s="213">
        <f>SUM(R53:R53)</f>
        <v>1823053.5</v>
      </c>
      <c r="S52" s="213"/>
      <c r="T52" s="213">
        <f>SUM(T53:T53)</f>
        <v>292127.85000000003</v>
      </c>
      <c r="U52" s="212">
        <f>SUM(U53:U53)</f>
        <v>2115181.35</v>
      </c>
    </row>
    <row r="53" spans="1:21" s="82" customFormat="1" ht="17.45" customHeight="1" x14ac:dyDescent="0.25">
      <c r="A53" s="94"/>
      <c r="B53" s="114" t="s">
        <v>887</v>
      </c>
      <c r="C53" s="115" t="s">
        <v>875</v>
      </c>
      <c r="D53" s="100">
        <v>439.29</v>
      </c>
      <c r="E53" s="93">
        <v>4150</v>
      </c>
      <c r="F53" s="93">
        <f>E53*D53</f>
        <v>1823053.5</v>
      </c>
      <c r="G53" s="93">
        <v>665</v>
      </c>
      <c r="H53" s="93">
        <f>G53*D53</f>
        <v>292127.85000000003</v>
      </c>
      <c r="I53" s="93">
        <f t="shared" si="36"/>
        <v>2115181.35</v>
      </c>
      <c r="J53" s="172"/>
      <c r="K53" s="169">
        <v>4150</v>
      </c>
      <c r="L53" s="169">
        <f>K53*J53</f>
        <v>0</v>
      </c>
      <c r="M53" s="169">
        <v>665</v>
      </c>
      <c r="N53" s="169">
        <f>M53*J53</f>
        <v>0</v>
      </c>
      <c r="O53" s="169">
        <f t="shared" ref="O53" si="39">L53+N53</f>
        <v>0</v>
      </c>
      <c r="P53" s="208">
        <f t="shared" si="0"/>
        <v>439.29</v>
      </c>
      <c r="Q53" s="205">
        <v>4150</v>
      </c>
      <c r="R53" s="205">
        <f>Q53*P53</f>
        <v>1823053.5</v>
      </c>
      <c r="S53" s="205">
        <v>665</v>
      </c>
      <c r="T53" s="205">
        <f>S53*P53</f>
        <v>292127.85000000003</v>
      </c>
      <c r="U53" s="205">
        <f t="shared" ref="U53" si="40">R53+T53</f>
        <v>2115181.35</v>
      </c>
    </row>
    <row r="54" spans="1:21" s="76" customFormat="1" ht="17.45" customHeight="1" x14ac:dyDescent="0.25">
      <c r="A54" s="110"/>
      <c r="B54" s="95" t="s">
        <v>54</v>
      </c>
      <c r="C54" s="110"/>
      <c r="D54" s="111"/>
      <c r="E54" s="112"/>
      <c r="F54" s="112">
        <f>SUM(F55:F58)</f>
        <v>202237.8</v>
      </c>
      <c r="G54" s="112"/>
      <c r="H54" s="112">
        <f>SUM(H55:H58)</f>
        <v>401840.08799999999</v>
      </c>
      <c r="I54" s="109">
        <f>SUM(I55:I58)</f>
        <v>604077.88800000004</v>
      </c>
      <c r="J54" s="178"/>
      <c r="K54" s="179"/>
      <c r="L54" s="179">
        <f>SUM(L55:L58)</f>
        <v>0</v>
      </c>
      <c r="M54" s="179"/>
      <c r="N54" s="179">
        <f>SUM(N55:N58)</f>
        <v>0</v>
      </c>
      <c r="O54" s="177">
        <f>SUM(O55:O58)</f>
        <v>0</v>
      </c>
      <c r="P54" s="208">
        <f t="shared" si="0"/>
        <v>0</v>
      </c>
      <c r="Q54" s="213"/>
      <c r="R54" s="213">
        <f>SUM(R55:R58)</f>
        <v>202237.8</v>
      </c>
      <c r="S54" s="213"/>
      <c r="T54" s="213">
        <f>SUM(T55:T58)</f>
        <v>401840.08799999999</v>
      </c>
      <c r="U54" s="212">
        <f>SUM(U55:U58)</f>
        <v>604077.88800000004</v>
      </c>
    </row>
    <row r="55" spans="1:21" s="76" customFormat="1" ht="17.45" customHeight="1" x14ac:dyDescent="0.25">
      <c r="A55" s="94"/>
      <c r="B55" s="114" t="s">
        <v>55</v>
      </c>
      <c r="C55" s="115" t="s">
        <v>17</v>
      </c>
      <c r="D55" s="100">
        <v>71</v>
      </c>
      <c r="E55" s="93">
        <v>707.4</v>
      </c>
      <c r="F55" s="93">
        <f>E55*D55</f>
        <v>50225.4</v>
      </c>
      <c r="G55" s="93">
        <v>1310.4000000000001</v>
      </c>
      <c r="H55" s="93">
        <f>G55*D55</f>
        <v>93038.400000000009</v>
      </c>
      <c r="I55" s="93">
        <f t="shared" si="36"/>
        <v>143263.80000000002</v>
      </c>
      <c r="J55" s="172"/>
      <c r="K55" s="169">
        <v>707.4</v>
      </c>
      <c r="L55" s="169">
        <f>K55*J55</f>
        <v>0</v>
      </c>
      <c r="M55" s="169">
        <v>1310.4000000000001</v>
      </c>
      <c r="N55" s="169">
        <f>M55*J55</f>
        <v>0</v>
      </c>
      <c r="O55" s="169">
        <f t="shared" ref="O55:O58" si="41">L55+N55</f>
        <v>0</v>
      </c>
      <c r="P55" s="208">
        <f t="shared" si="0"/>
        <v>71</v>
      </c>
      <c r="Q55" s="205">
        <v>707.4</v>
      </c>
      <c r="R55" s="205">
        <f>Q55*P55</f>
        <v>50225.4</v>
      </c>
      <c r="S55" s="205">
        <v>1310.4000000000001</v>
      </c>
      <c r="T55" s="205">
        <f>S55*P55</f>
        <v>93038.400000000009</v>
      </c>
      <c r="U55" s="205">
        <f t="shared" ref="U55:U58" si="42">R55+T55</f>
        <v>143263.80000000002</v>
      </c>
    </row>
    <row r="56" spans="1:21" s="76" customFormat="1" ht="17.45" customHeight="1" x14ac:dyDescent="0.25">
      <c r="A56" s="94"/>
      <c r="B56" s="114" t="s">
        <v>56</v>
      </c>
      <c r="C56" s="115" t="s">
        <v>17</v>
      </c>
      <c r="D56" s="100">
        <v>350</v>
      </c>
      <c r="E56" s="93">
        <v>235.8</v>
      </c>
      <c r="F56" s="93">
        <f>E56*D56</f>
        <v>82530</v>
      </c>
      <c r="G56" s="93">
        <v>326.35199999999998</v>
      </c>
      <c r="H56" s="93">
        <f>G56*D56</f>
        <v>114223.2</v>
      </c>
      <c r="I56" s="93">
        <f t="shared" si="36"/>
        <v>196753.2</v>
      </c>
      <c r="J56" s="172"/>
      <c r="K56" s="169">
        <v>235.8</v>
      </c>
      <c r="L56" s="169">
        <f>K56*J56</f>
        <v>0</v>
      </c>
      <c r="M56" s="169">
        <v>326.35199999999998</v>
      </c>
      <c r="N56" s="169">
        <f>M56*J56</f>
        <v>0</v>
      </c>
      <c r="O56" s="169">
        <f t="shared" si="41"/>
        <v>0</v>
      </c>
      <c r="P56" s="208">
        <f t="shared" si="0"/>
        <v>350</v>
      </c>
      <c r="Q56" s="205">
        <v>235.8</v>
      </c>
      <c r="R56" s="205">
        <f>Q56*P56</f>
        <v>82530</v>
      </c>
      <c r="S56" s="205">
        <v>326.35199999999998</v>
      </c>
      <c r="T56" s="205">
        <f>S56*P56</f>
        <v>114223.2</v>
      </c>
      <c r="U56" s="205">
        <f t="shared" si="42"/>
        <v>196753.2</v>
      </c>
    </row>
    <row r="57" spans="1:21" s="76" customFormat="1" ht="17.45" customHeight="1" x14ac:dyDescent="0.25">
      <c r="A57" s="94"/>
      <c r="B57" s="114" t="s">
        <v>41</v>
      </c>
      <c r="C57" s="115" t="s">
        <v>17</v>
      </c>
      <c r="D57" s="100">
        <v>260</v>
      </c>
      <c r="E57" s="93">
        <v>188.64000000000001</v>
      </c>
      <c r="F57" s="93">
        <f>E57*D57</f>
        <v>49046.400000000001</v>
      </c>
      <c r="G57" s="93">
        <v>492.96</v>
      </c>
      <c r="H57" s="93">
        <f>G57*D57</f>
        <v>128169.59999999999</v>
      </c>
      <c r="I57" s="93">
        <f t="shared" si="36"/>
        <v>177216</v>
      </c>
      <c r="J57" s="172"/>
      <c r="K57" s="169">
        <v>188.64000000000001</v>
      </c>
      <c r="L57" s="169">
        <f>K57*J57</f>
        <v>0</v>
      </c>
      <c r="M57" s="169">
        <v>492.96</v>
      </c>
      <c r="N57" s="169">
        <f>M57*J57</f>
        <v>0</v>
      </c>
      <c r="O57" s="169">
        <f t="shared" si="41"/>
        <v>0</v>
      </c>
      <c r="P57" s="208">
        <f t="shared" si="0"/>
        <v>260</v>
      </c>
      <c r="Q57" s="205">
        <v>188.64000000000001</v>
      </c>
      <c r="R57" s="205">
        <f>Q57*P57</f>
        <v>49046.400000000001</v>
      </c>
      <c r="S57" s="205">
        <v>492.96</v>
      </c>
      <c r="T57" s="205">
        <f>S57*P57</f>
        <v>128169.59999999999</v>
      </c>
      <c r="U57" s="205">
        <f t="shared" si="42"/>
        <v>177216</v>
      </c>
    </row>
    <row r="58" spans="1:21" s="76" customFormat="1" ht="17.45" customHeight="1" x14ac:dyDescent="0.25">
      <c r="A58" s="94"/>
      <c r="B58" s="114" t="s">
        <v>57</v>
      </c>
      <c r="C58" s="115" t="s">
        <v>17</v>
      </c>
      <c r="D58" s="100">
        <v>130</v>
      </c>
      <c r="E58" s="93">
        <v>157.20000000000002</v>
      </c>
      <c r="F58" s="93">
        <f>E58*D58</f>
        <v>20436.000000000004</v>
      </c>
      <c r="G58" s="93">
        <v>510.83759999999995</v>
      </c>
      <c r="H58" s="93">
        <f>G58*D58</f>
        <v>66408.887999999992</v>
      </c>
      <c r="I58" s="93">
        <f t="shared" si="36"/>
        <v>86844.887999999992</v>
      </c>
      <c r="J58" s="172"/>
      <c r="K58" s="169">
        <v>157.20000000000002</v>
      </c>
      <c r="L58" s="169">
        <f>K58*J58</f>
        <v>0</v>
      </c>
      <c r="M58" s="169">
        <v>510.83759999999995</v>
      </c>
      <c r="N58" s="169">
        <f>M58*J58</f>
        <v>0</v>
      </c>
      <c r="O58" s="169">
        <f t="shared" si="41"/>
        <v>0</v>
      </c>
      <c r="P58" s="208">
        <f t="shared" si="0"/>
        <v>130</v>
      </c>
      <c r="Q58" s="205">
        <v>157.20000000000002</v>
      </c>
      <c r="R58" s="205">
        <f>Q58*P58</f>
        <v>20436.000000000004</v>
      </c>
      <c r="S58" s="205">
        <v>510.83759999999995</v>
      </c>
      <c r="T58" s="205">
        <f>S58*P58</f>
        <v>66408.887999999992</v>
      </c>
      <c r="U58" s="205">
        <f t="shared" si="42"/>
        <v>86844.887999999992</v>
      </c>
    </row>
    <row r="59" spans="1:21" s="76" customFormat="1" ht="17.45" customHeight="1" x14ac:dyDescent="0.25">
      <c r="A59" s="110"/>
      <c r="B59" s="95" t="s">
        <v>58</v>
      </c>
      <c r="C59" s="110"/>
      <c r="D59" s="111"/>
      <c r="E59" s="112"/>
      <c r="F59" s="112">
        <f>F60</f>
        <v>103490</v>
      </c>
      <c r="G59" s="112"/>
      <c r="H59" s="112">
        <f>H60</f>
        <v>6500</v>
      </c>
      <c r="I59" s="109">
        <f>I60</f>
        <v>109990</v>
      </c>
      <c r="J59" s="178"/>
      <c r="K59" s="179"/>
      <c r="L59" s="179">
        <f>L60</f>
        <v>0</v>
      </c>
      <c r="M59" s="179"/>
      <c r="N59" s="179">
        <f>N60</f>
        <v>0</v>
      </c>
      <c r="O59" s="177">
        <f>O60</f>
        <v>0</v>
      </c>
      <c r="P59" s="208">
        <f t="shared" si="0"/>
        <v>0</v>
      </c>
      <c r="Q59" s="213"/>
      <c r="R59" s="213">
        <f>R60</f>
        <v>103490</v>
      </c>
      <c r="S59" s="213"/>
      <c r="T59" s="213">
        <f>T60</f>
        <v>6500</v>
      </c>
      <c r="U59" s="212">
        <f>U60</f>
        <v>109990</v>
      </c>
    </row>
    <row r="60" spans="1:21" s="76" customFormat="1" ht="25.5" customHeight="1" x14ac:dyDescent="0.25">
      <c r="A60" s="94"/>
      <c r="B60" s="114" t="s">
        <v>59</v>
      </c>
      <c r="C60" s="115" t="s">
        <v>377</v>
      </c>
      <c r="D60" s="100">
        <v>1</v>
      </c>
      <c r="E60" s="93">
        <v>103490</v>
      </c>
      <c r="F60" s="93">
        <f>E60*D60</f>
        <v>103490</v>
      </c>
      <c r="G60" s="93">
        <v>6500</v>
      </c>
      <c r="H60" s="93">
        <f>G60*D60</f>
        <v>6500</v>
      </c>
      <c r="I60" s="93">
        <f t="shared" si="36"/>
        <v>109990</v>
      </c>
      <c r="J60" s="172"/>
      <c r="K60" s="169">
        <v>103490</v>
      </c>
      <c r="L60" s="169">
        <f>K60*J60</f>
        <v>0</v>
      </c>
      <c r="M60" s="169">
        <v>6500</v>
      </c>
      <c r="N60" s="169">
        <f>M60*J60</f>
        <v>0</v>
      </c>
      <c r="O60" s="169">
        <f t="shared" ref="O60" si="43">L60+N60</f>
        <v>0</v>
      </c>
      <c r="P60" s="208">
        <f t="shared" si="0"/>
        <v>1</v>
      </c>
      <c r="Q60" s="205">
        <v>103490</v>
      </c>
      <c r="R60" s="205">
        <f>Q60*P60</f>
        <v>103490</v>
      </c>
      <c r="S60" s="205">
        <v>6500</v>
      </c>
      <c r="T60" s="205">
        <f>S60*P60</f>
        <v>6500</v>
      </c>
      <c r="U60" s="205">
        <f t="shared" ref="U60" si="44">R60+T60</f>
        <v>109990</v>
      </c>
    </row>
    <row r="61" spans="1:21" s="76" customFormat="1" ht="17.45" customHeight="1" x14ac:dyDescent="0.25">
      <c r="A61" s="110"/>
      <c r="B61" s="95" t="s">
        <v>60</v>
      </c>
      <c r="C61" s="110"/>
      <c r="D61" s="111"/>
      <c r="E61" s="112"/>
      <c r="F61" s="112">
        <f>SUM(F62:F63)</f>
        <v>6149267.5999999996</v>
      </c>
      <c r="G61" s="112"/>
      <c r="H61" s="112">
        <f>SUM(H62:H63)</f>
        <v>16539153.999999998</v>
      </c>
      <c r="I61" s="109">
        <f>SUM(I62:I63)</f>
        <v>22688421.599999998</v>
      </c>
      <c r="J61" s="178"/>
      <c r="K61" s="179"/>
      <c r="L61" s="179">
        <f>SUM(L62:L63)</f>
        <v>2711000</v>
      </c>
      <c r="M61" s="179"/>
      <c r="N61" s="179">
        <f>SUM(N62:N63)</f>
        <v>7373000</v>
      </c>
      <c r="O61" s="177">
        <f>SUM(O62:O63)</f>
        <v>10084000</v>
      </c>
      <c r="P61" s="208">
        <f t="shared" si="0"/>
        <v>0</v>
      </c>
      <c r="Q61" s="213"/>
      <c r="R61" s="213">
        <f>SUM(R62:R63)</f>
        <v>3438267.5999999996</v>
      </c>
      <c r="S61" s="213"/>
      <c r="T61" s="213">
        <f>SUM(T62:T63)</f>
        <v>9166153.9999999981</v>
      </c>
      <c r="U61" s="212">
        <f>SUM(U62:U63)</f>
        <v>12604421.599999998</v>
      </c>
    </row>
    <row r="62" spans="1:21" s="76" customFormat="1" ht="27" customHeight="1" x14ac:dyDescent="0.25">
      <c r="A62" s="94"/>
      <c r="B62" s="114" t="s">
        <v>61</v>
      </c>
      <c r="C62" s="115" t="s">
        <v>875</v>
      </c>
      <c r="D62" s="115">
        <v>2230.6</v>
      </c>
      <c r="E62" s="93">
        <v>2711</v>
      </c>
      <c r="F62" s="93">
        <f>E62*D62</f>
        <v>6047156.5999999996</v>
      </c>
      <c r="G62" s="93">
        <v>7373</v>
      </c>
      <c r="H62" s="116">
        <f>G62*D62</f>
        <v>16446213.799999999</v>
      </c>
      <c r="I62" s="117">
        <f>F62+H62</f>
        <v>22493370.399999999</v>
      </c>
      <c r="J62" s="180">
        <v>1000</v>
      </c>
      <c r="K62" s="169">
        <v>2711</v>
      </c>
      <c r="L62" s="169">
        <f>K62*J62</f>
        <v>2711000</v>
      </c>
      <c r="M62" s="169">
        <v>7373</v>
      </c>
      <c r="N62" s="181">
        <f>M62*J62</f>
        <v>7373000</v>
      </c>
      <c r="O62" s="182">
        <f>L62+N62</f>
        <v>10084000</v>
      </c>
      <c r="P62" s="208">
        <f t="shared" si="0"/>
        <v>1230.5999999999999</v>
      </c>
      <c r="Q62" s="205">
        <v>2711</v>
      </c>
      <c r="R62" s="205">
        <f>Q62*P62</f>
        <v>3336156.5999999996</v>
      </c>
      <c r="S62" s="205">
        <v>7373</v>
      </c>
      <c r="T62" s="214">
        <f>S62*P62</f>
        <v>9073213.7999999989</v>
      </c>
      <c r="U62" s="215">
        <f>R62+T62</f>
        <v>12409370.399999999</v>
      </c>
    </row>
    <row r="63" spans="1:21" s="76" customFormat="1" ht="26.25" customHeight="1" x14ac:dyDescent="0.25">
      <c r="A63" s="94"/>
      <c r="B63" s="114" t="s">
        <v>63</v>
      </c>
      <c r="C63" s="115" t="s">
        <v>875</v>
      </c>
      <c r="D63" s="100">
        <v>20.2</v>
      </c>
      <c r="E63" s="93">
        <v>5055</v>
      </c>
      <c r="F63" s="93">
        <f>E63*D63</f>
        <v>102111</v>
      </c>
      <c r="G63" s="93">
        <v>4601</v>
      </c>
      <c r="H63" s="118">
        <f>G63*D63</f>
        <v>92940.2</v>
      </c>
      <c r="I63" s="117">
        <f>F63+H63</f>
        <v>195051.2</v>
      </c>
      <c r="J63" s="172"/>
      <c r="K63" s="169">
        <v>5055</v>
      </c>
      <c r="L63" s="169">
        <f>K63*J63</f>
        <v>0</v>
      </c>
      <c r="M63" s="169">
        <v>4601</v>
      </c>
      <c r="N63" s="183">
        <f>M63*J63</f>
        <v>0</v>
      </c>
      <c r="O63" s="182">
        <f>L63+N63</f>
        <v>0</v>
      </c>
      <c r="P63" s="208">
        <f t="shared" si="0"/>
        <v>20.2</v>
      </c>
      <c r="Q63" s="205">
        <v>5055</v>
      </c>
      <c r="R63" s="205">
        <f>Q63*P63</f>
        <v>102111</v>
      </c>
      <c r="S63" s="205">
        <v>4601</v>
      </c>
      <c r="T63" s="216">
        <f>S63*P63</f>
        <v>92940.2</v>
      </c>
      <c r="U63" s="215">
        <f>R63+T63</f>
        <v>195051.2</v>
      </c>
    </row>
    <row r="64" spans="1:21" s="76" customFormat="1" ht="17.45" customHeight="1" x14ac:dyDescent="0.25">
      <c r="A64" s="110"/>
      <c r="B64" s="95" t="s">
        <v>65</v>
      </c>
      <c r="C64" s="110"/>
      <c r="D64" s="111"/>
      <c r="E64" s="112"/>
      <c r="F64" s="112">
        <f>SUM(F65:F67)</f>
        <v>1849065</v>
      </c>
      <c r="G64" s="112"/>
      <c r="H64" s="112">
        <f>SUM(H65:H67)</f>
        <v>286765.44</v>
      </c>
      <c r="I64" s="109">
        <f>SUM(I65:I67)</f>
        <v>2135830.44</v>
      </c>
      <c r="J64" s="178"/>
      <c r="K64" s="179"/>
      <c r="L64" s="179">
        <f>SUM(L65:L67)</f>
        <v>0</v>
      </c>
      <c r="M64" s="179"/>
      <c r="N64" s="179">
        <f>SUM(N65:N67)</f>
        <v>0</v>
      </c>
      <c r="O64" s="177">
        <f>SUM(O65:O67)</f>
        <v>0</v>
      </c>
      <c r="P64" s="208">
        <f t="shared" si="0"/>
        <v>0</v>
      </c>
      <c r="Q64" s="213"/>
      <c r="R64" s="213">
        <f>SUM(R65:R67)</f>
        <v>1849065</v>
      </c>
      <c r="S64" s="213"/>
      <c r="T64" s="213">
        <f>SUM(T65:T67)</f>
        <v>286765.44</v>
      </c>
      <c r="U64" s="212">
        <f>SUM(U65:U67)</f>
        <v>2135830.44</v>
      </c>
    </row>
    <row r="65" spans="1:21" s="76" customFormat="1" ht="17.45" customHeight="1" x14ac:dyDescent="0.25">
      <c r="A65" s="94"/>
      <c r="B65" s="114" t="s">
        <v>66</v>
      </c>
      <c r="C65" s="115" t="s">
        <v>879</v>
      </c>
      <c r="D65" s="100">
        <v>7.6</v>
      </c>
      <c r="E65" s="93">
        <v>39300</v>
      </c>
      <c r="F65" s="93">
        <f>E65*D65</f>
        <v>298680</v>
      </c>
      <c r="G65" s="93">
        <v>23774.400000000001</v>
      </c>
      <c r="H65" s="93">
        <f>G65*D65</f>
        <v>180685.44</v>
      </c>
      <c r="I65" s="93">
        <f>F65+H65</f>
        <v>479365.44</v>
      </c>
      <c r="J65" s="172"/>
      <c r="K65" s="169">
        <v>39300</v>
      </c>
      <c r="L65" s="169">
        <f>K65*J65</f>
        <v>0</v>
      </c>
      <c r="M65" s="169">
        <v>23774.400000000001</v>
      </c>
      <c r="N65" s="169">
        <f>M65*J65</f>
        <v>0</v>
      </c>
      <c r="O65" s="169">
        <f>L65+N65</f>
        <v>0</v>
      </c>
      <c r="P65" s="208">
        <f t="shared" si="0"/>
        <v>7.6</v>
      </c>
      <c r="Q65" s="205">
        <v>39300</v>
      </c>
      <c r="R65" s="205">
        <f>Q65*P65</f>
        <v>298680</v>
      </c>
      <c r="S65" s="205">
        <v>23774.400000000001</v>
      </c>
      <c r="T65" s="205">
        <f>S65*P65</f>
        <v>180685.44</v>
      </c>
      <c r="U65" s="205">
        <f>R65+T65</f>
        <v>479365.44</v>
      </c>
    </row>
    <row r="66" spans="1:21" s="76" customFormat="1" ht="17.45" customHeight="1" x14ac:dyDescent="0.25">
      <c r="A66" s="94"/>
      <c r="B66" s="114" t="s">
        <v>67</v>
      </c>
      <c r="C66" s="115" t="s">
        <v>875</v>
      </c>
      <c r="D66" s="100">
        <v>115</v>
      </c>
      <c r="E66" s="93">
        <v>1179</v>
      </c>
      <c r="F66" s="93">
        <f>E66*D66</f>
        <v>135585</v>
      </c>
      <c r="G66" s="93"/>
      <c r="H66" s="93"/>
      <c r="I66" s="93">
        <f>F66+H66</f>
        <v>135585</v>
      </c>
      <c r="J66" s="172"/>
      <c r="K66" s="169">
        <v>1179</v>
      </c>
      <c r="L66" s="169">
        <f>K66*J66</f>
        <v>0</v>
      </c>
      <c r="M66" s="169"/>
      <c r="N66" s="169"/>
      <c r="O66" s="169">
        <f>L66+N66</f>
        <v>0</v>
      </c>
      <c r="P66" s="208">
        <f t="shared" si="0"/>
        <v>115</v>
      </c>
      <c r="Q66" s="205">
        <v>1179</v>
      </c>
      <c r="R66" s="205">
        <f>Q66*P66</f>
        <v>135585</v>
      </c>
      <c r="S66" s="205"/>
      <c r="T66" s="205"/>
      <c r="U66" s="205">
        <f>R66+T66</f>
        <v>135585</v>
      </c>
    </row>
    <row r="67" spans="1:21" s="76" customFormat="1" ht="17.45" customHeight="1" x14ac:dyDescent="0.25">
      <c r="A67" s="94"/>
      <c r="B67" s="114" t="s">
        <v>40</v>
      </c>
      <c r="C67" s="115" t="s">
        <v>909</v>
      </c>
      <c r="D67" s="100">
        <v>600</v>
      </c>
      <c r="E67" s="93">
        <v>2358</v>
      </c>
      <c r="F67" s="93">
        <f>E67*D67</f>
        <v>1414800</v>
      </c>
      <c r="G67" s="93">
        <v>176.8</v>
      </c>
      <c r="H67" s="93">
        <f>G67*D67</f>
        <v>106080</v>
      </c>
      <c r="I67" s="93">
        <f>F67+H67</f>
        <v>1520880</v>
      </c>
      <c r="J67" s="172"/>
      <c r="K67" s="169">
        <v>2358</v>
      </c>
      <c r="L67" s="169">
        <f>K67*J67</f>
        <v>0</v>
      </c>
      <c r="M67" s="169">
        <v>176.8</v>
      </c>
      <c r="N67" s="169">
        <f>M67*J67</f>
        <v>0</v>
      </c>
      <c r="O67" s="169">
        <f>L67+N67</f>
        <v>0</v>
      </c>
      <c r="P67" s="208">
        <f t="shared" si="0"/>
        <v>600</v>
      </c>
      <c r="Q67" s="205">
        <v>2358</v>
      </c>
      <c r="R67" s="205">
        <f>Q67*P67</f>
        <v>1414800</v>
      </c>
      <c r="S67" s="205">
        <v>176.8</v>
      </c>
      <c r="T67" s="205">
        <f>S67*P67</f>
        <v>106080</v>
      </c>
      <c r="U67" s="205">
        <f>R67+T67</f>
        <v>1520880</v>
      </c>
    </row>
    <row r="68" spans="1:21" s="76" customFormat="1" ht="17.45" customHeight="1" x14ac:dyDescent="0.25">
      <c r="A68" s="119" t="s">
        <v>68</v>
      </c>
      <c r="B68" s="113" t="s">
        <v>69</v>
      </c>
      <c r="C68" s="92"/>
      <c r="D68" s="92"/>
      <c r="E68" s="93"/>
      <c r="F68" s="93">
        <f>SUM(F69:F72)</f>
        <v>3943362</v>
      </c>
      <c r="G68" s="93"/>
      <c r="H68" s="93">
        <f>SUM(H69:H72)</f>
        <v>7445173.6320000002</v>
      </c>
      <c r="I68" s="93">
        <f>SUM(I69:I72)</f>
        <v>11388535.632000001</v>
      </c>
      <c r="J68" s="168"/>
      <c r="K68" s="169"/>
      <c r="L68" s="169">
        <f>SUM(L69:L72)</f>
        <v>0</v>
      </c>
      <c r="M68" s="169"/>
      <c r="N68" s="169">
        <f>SUM(N69:N72)</f>
        <v>0</v>
      </c>
      <c r="O68" s="169">
        <f>SUM(O69:O72)</f>
        <v>0</v>
      </c>
      <c r="P68" s="208">
        <f t="shared" si="0"/>
        <v>0</v>
      </c>
      <c r="Q68" s="205"/>
      <c r="R68" s="205">
        <f>SUM(R69:R72)</f>
        <v>3943362</v>
      </c>
      <c r="S68" s="205"/>
      <c r="T68" s="205">
        <f>SUM(T69:T72)</f>
        <v>7445173.6320000002</v>
      </c>
      <c r="U68" s="205">
        <f>SUM(U69:U72)</f>
        <v>11388535.632000001</v>
      </c>
    </row>
    <row r="69" spans="1:21" s="76" customFormat="1" ht="17.45" customHeight="1" x14ac:dyDescent="0.25">
      <c r="A69" s="110"/>
      <c r="B69" s="95" t="s">
        <v>70</v>
      </c>
      <c r="C69" s="110" t="s">
        <v>71</v>
      </c>
      <c r="D69" s="111">
        <v>1</v>
      </c>
      <c r="E69" s="112">
        <v>910581</v>
      </c>
      <c r="F69" s="112">
        <f>E69*D69</f>
        <v>910581</v>
      </c>
      <c r="G69" s="112">
        <v>979866.57599999988</v>
      </c>
      <c r="H69" s="112">
        <f>G69*D69</f>
        <v>979866.57599999988</v>
      </c>
      <c r="I69" s="109">
        <f>F69+H69</f>
        <v>1890447.5759999999</v>
      </c>
      <c r="J69" s="178"/>
      <c r="K69" s="179">
        <v>910581</v>
      </c>
      <c r="L69" s="179">
        <f>K69*J69</f>
        <v>0</v>
      </c>
      <c r="M69" s="179">
        <v>979866.57599999988</v>
      </c>
      <c r="N69" s="179">
        <f>M69*J69</f>
        <v>0</v>
      </c>
      <c r="O69" s="177">
        <f>L69+N69</f>
        <v>0</v>
      </c>
      <c r="P69" s="208">
        <f t="shared" si="0"/>
        <v>1</v>
      </c>
      <c r="Q69" s="213">
        <v>910581</v>
      </c>
      <c r="R69" s="213">
        <f>Q69*P69</f>
        <v>910581</v>
      </c>
      <c r="S69" s="213">
        <v>979866.57599999988</v>
      </c>
      <c r="T69" s="213">
        <f>S69*P69</f>
        <v>979866.57599999988</v>
      </c>
      <c r="U69" s="212">
        <f>R69+T69</f>
        <v>1890447.5759999999</v>
      </c>
    </row>
    <row r="70" spans="1:21" s="76" customFormat="1" ht="17.45" customHeight="1" x14ac:dyDescent="0.25">
      <c r="A70" s="110"/>
      <c r="B70" s="95" t="s">
        <v>73</v>
      </c>
      <c r="C70" s="110" t="s">
        <v>71</v>
      </c>
      <c r="D70" s="111">
        <v>1</v>
      </c>
      <c r="E70" s="112">
        <v>1137342</v>
      </c>
      <c r="F70" s="112">
        <f t="shared" ref="F70:F72" si="45">E70*D70</f>
        <v>1137342</v>
      </c>
      <c r="G70" s="112">
        <v>1607675.4720000001</v>
      </c>
      <c r="H70" s="112">
        <f t="shared" ref="H70:H72" si="46">G70*D70</f>
        <v>1607675.4720000001</v>
      </c>
      <c r="I70" s="109">
        <f t="shared" ref="I70:I72" si="47">F70+H70</f>
        <v>2745017.4720000001</v>
      </c>
      <c r="J70" s="178"/>
      <c r="K70" s="179">
        <v>1137342</v>
      </c>
      <c r="L70" s="179">
        <f t="shared" ref="L70:L72" si="48">K70*J70</f>
        <v>0</v>
      </c>
      <c r="M70" s="179">
        <v>1607675.4720000001</v>
      </c>
      <c r="N70" s="179">
        <f t="shared" ref="N70:N72" si="49">M70*J70</f>
        <v>0</v>
      </c>
      <c r="O70" s="177">
        <f t="shared" ref="O70:O72" si="50">L70+N70</f>
        <v>0</v>
      </c>
      <c r="P70" s="208">
        <f t="shared" si="0"/>
        <v>1</v>
      </c>
      <c r="Q70" s="213">
        <v>1137342</v>
      </c>
      <c r="R70" s="213">
        <f t="shared" ref="R70:R72" si="51">Q70*P70</f>
        <v>1137342</v>
      </c>
      <c r="S70" s="213">
        <v>1607675.4720000001</v>
      </c>
      <c r="T70" s="213">
        <f t="shared" ref="T70:T72" si="52">S70*P70</f>
        <v>1607675.4720000001</v>
      </c>
      <c r="U70" s="212">
        <f t="shared" ref="U70:U72" si="53">R70+T70</f>
        <v>2745017.4720000001</v>
      </c>
    </row>
    <row r="71" spans="1:21" s="76" customFormat="1" ht="17.45" customHeight="1" x14ac:dyDescent="0.25">
      <c r="A71" s="110"/>
      <c r="B71" s="95" t="s">
        <v>74</v>
      </c>
      <c r="C71" s="110" t="s">
        <v>71</v>
      </c>
      <c r="D71" s="111">
        <v>1</v>
      </c>
      <c r="E71" s="112">
        <v>1545276</v>
      </c>
      <c r="F71" s="112">
        <f t="shared" si="45"/>
        <v>1545276</v>
      </c>
      <c r="G71" s="112">
        <v>4118434.9440000001</v>
      </c>
      <c r="H71" s="112">
        <f t="shared" si="46"/>
        <v>4118434.9440000001</v>
      </c>
      <c r="I71" s="109">
        <f t="shared" si="47"/>
        <v>5663710.9440000001</v>
      </c>
      <c r="J71" s="178"/>
      <c r="K71" s="179">
        <v>1545276</v>
      </c>
      <c r="L71" s="179">
        <f t="shared" si="48"/>
        <v>0</v>
      </c>
      <c r="M71" s="179">
        <v>4118434.9440000001</v>
      </c>
      <c r="N71" s="179">
        <f t="shared" si="49"/>
        <v>0</v>
      </c>
      <c r="O71" s="177">
        <f t="shared" si="50"/>
        <v>0</v>
      </c>
      <c r="P71" s="208">
        <f t="shared" si="0"/>
        <v>1</v>
      </c>
      <c r="Q71" s="213">
        <v>1545276</v>
      </c>
      <c r="R71" s="213">
        <f t="shared" si="51"/>
        <v>1545276</v>
      </c>
      <c r="S71" s="213">
        <v>4118434.9440000001</v>
      </c>
      <c r="T71" s="213">
        <f t="shared" si="52"/>
        <v>4118434.9440000001</v>
      </c>
      <c r="U71" s="212">
        <f t="shared" si="53"/>
        <v>5663710.9440000001</v>
      </c>
    </row>
    <row r="72" spans="1:21" s="76" customFormat="1" ht="17.45" customHeight="1" x14ac:dyDescent="0.25">
      <c r="A72" s="110"/>
      <c r="B72" s="95" t="s">
        <v>75</v>
      </c>
      <c r="C72" s="110" t="s">
        <v>71</v>
      </c>
      <c r="D72" s="111">
        <v>1</v>
      </c>
      <c r="E72" s="112">
        <v>350163</v>
      </c>
      <c r="F72" s="112">
        <f t="shared" si="45"/>
        <v>350163</v>
      </c>
      <c r="G72" s="112">
        <v>739196.6399999999</v>
      </c>
      <c r="H72" s="112">
        <f t="shared" si="46"/>
        <v>739196.6399999999</v>
      </c>
      <c r="I72" s="109">
        <f t="shared" si="47"/>
        <v>1089359.6399999999</v>
      </c>
      <c r="J72" s="178"/>
      <c r="K72" s="179">
        <v>350163</v>
      </c>
      <c r="L72" s="179">
        <f t="shared" si="48"/>
        <v>0</v>
      </c>
      <c r="M72" s="179">
        <v>739196.6399999999</v>
      </c>
      <c r="N72" s="179">
        <f t="shared" si="49"/>
        <v>0</v>
      </c>
      <c r="O72" s="177">
        <f t="shared" si="50"/>
        <v>0</v>
      </c>
      <c r="P72" s="208">
        <f t="shared" si="0"/>
        <v>1</v>
      </c>
      <c r="Q72" s="213">
        <v>350163</v>
      </c>
      <c r="R72" s="213">
        <f t="shared" si="51"/>
        <v>350163</v>
      </c>
      <c r="S72" s="213">
        <v>739196.6399999999</v>
      </c>
      <c r="T72" s="213">
        <f t="shared" si="52"/>
        <v>739196.6399999999</v>
      </c>
      <c r="U72" s="212">
        <f t="shared" si="53"/>
        <v>1089359.6399999999</v>
      </c>
    </row>
    <row r="73" spans="1:21" s="76" customFormat="1" ht="17.45" customHeight="1" x14ac:dyDescent="0.25">
      <c r="A73" s="90" t="s">
        <v>76</v>
      </c>
      <c r="B73" s="113" t="s">
        <v>77</v>
      </c>
      <c r="C73" s="92"/>
      <c r="D73" s="92"/>
      <c r="E73" s="93"/>
      <c r="F73" s="93">
        <f>SUM(F74:F124)</f>
        <v>2676199</v>
      </c>
      <c r="G73" s="93"/>
      <c r="H73" s="93">
        <f>SUM(H74:H124)</f>
        <v>4039309.352</v>
      </c>
      <c r="I73" s="93">
        <f>SUM(I74:I124)</f>
        <v>6715508.352</v>
      </c>
      <c r="J73" s="168"/>
      <c r="K73" s="169"/>
      <c r="L73" s="169">
        <f>SUM(L74:L124)</f>
        <v>0</v>
      </c>
      <c r="M73" s="169"/>
      <c r="N73" s="169">
        <f>SUM(N74:N124)</f>
        <v>0</v>
      </c>
      <c r="O73" s="169">
        <f>SUM(O74:O124)</f>
        <v>0</v>
      </c>
      <c r="P73" s="208">
        <f t="shared" ref="P73:P136" si="54">D73-J73</f>
        <v>0</v>
      </c>
      <c r="Q73" s="205"/>
      <c r="R73" s="205">
        <f>SUM(R74:R124)</f>
        <v>2676199</v>
      </c>
      <c r="S73" s="205"/>
      <c r="T73" s="205">
        <f>SUM(T74:T124)</f>
        <v>4039309.352</v>
      </c>
      <c r="U73" s="205">
        <f>SUM(U74:U124)</f>
        <v>6715508.352</v>
      </c>
    </row>
    <row r="74" spans="1:21" s="76" customFormat="1" ht="17.45" customHeight="1" x14ac:dyDescent="0.25">
      <c r="A74" s="90"/>
      <c r="B74" s="113" t="s">
        <v>78</v>
      </c>
      <c r="C74" s="120" t="s">
        <v>124</v>
      </c>
      <c r="D74" s="120">
        <v>1</v>
      </c>
      <c r="E74" s="93">
        <v>50304</v>
      </c>
      <c r="F74" s="93">
        <f t="shared" ref="F74:F124" si="55">E74*D74</f>
        <v>50304</v>
      </c>
      <c r="G74" s="93"/>
      <c r="H74" s="93"/>
      <c r="I74" s="93">
        <f>F74+H74</f>
        <v>50304</v>
      </c>
      <c r="J74" s="184"/>
      <c r="K74" s="169">
        <v>50304</v>
      </c>
      <c r="L74" s="169">
        <f t="shared" ref="L74:L122" si="56">K74*J74</f>
        <v>0</v>
      </c>
      <c r="M74" s="169"/>
      <c r="N74" s="169"/>
      <c r="O74" s="169">
        <f>L74+N74</f>
        <v>0</v>
      </c>
      <c r="P74" s="208">
        <f t="shared" si="54"/>
        <v>1</v>
      </c>
      <c r="Q74" s="205">
        <v>50304</v>
      </c>
      <c r="R74" s="205">
        <f t="shared" ref="R74:R122" si="57">Q74*P74</f>
        <v>50304</v>
      </c>
      <c r="S74" s="205"/>
      <c r="T74" s="205"/>
      <c r="U74" s="205">
        <f>R74+T74</f>
        <v>50304</v>
      </c>
    </row>
    <row r="75" spans="1:21" s="76" customFormat="1" ht="17.45" customHeight="1" x14ac:dyDescent="0.25">
      <c r="A75" s="90"/>
      <c r="B75" s="113" t="s">
        <v>79</v>
      </c>
      <c r="C75" s="120" t="s">
        <v>17</v>
      </c>
      <c r="D75" s="120">
        <v>2</v>
      </c>
      <c r="E75" s="93">
        <v>5502</v>
      </c>
      <c r="F75" s="93">
        <f t="shared" si="55"/>
        <v>11004</v>
      </c>
      <c r="G75" s="93">
        <v>36625.68</v>
      </c>
      <c r="H75" s="93">
        <f t="shared" ref="H75:H123" si="58">D75*G75</f>
        <v>73251.360000000001</v>
      </c>
      <c r="I75" s="93">
        <f t="shared" ref="I75:I124" si="59">F75+H75</f>
        <v>84255.360000000001</v>
      </c>
      <c r="J75" s="184"/>
      <c r="K75" s="169">
        <v>5502</v>
      </c>
      <c r="L75" s="169">
        <f t="shared" si="56"/>
        <v>0</v>
      </c>
      <c r="M75" s="169">
        <v>36625.68</v>
      </c>
      <c r="N75" s="169">
        <f t="shared" ref="N75:N123" si="60">J75*M75</f>
        <v>0</v>
      </c>
      <c r="O75" s="169">
        <f t="shared" ref="O75:O124" si="61">L75+N75</f>
        <v>0</v>
      </c>
      <c r="P75" s="208">
        <f t="shared" si="54"/>
        <v>2</v>
      </c>
      <c r="Q75" s="205">
        <v>5502</v>
      </c>
      <c r="R75" s="205">
        <f t="shared" si="57"/>
        <v>11004</v>
      </c>
      <c r="S75" s="205">
        <v>36625.68</v>
      </c>
      <c r="T75" s="205">
        <f t="shared" ref="T75:T123" si="62">P75*S75</f>
        <v>73251.360000000001</v>
      </c>
      <c r="U75" s="205">
        <f t="shared" ref="U75:U124" si="63">R75+T75</f>
        <v>84255.360000000001</v>
      </c>
    </row>
    <row r="76" spans="1:21" s="76" customFormat="1" ht="17.45" customHeight="1" x14ac:dyDescent="0.25">
      <c r="A76" s="90"/>
      <c r="B76" s="113" t="s">
        <v>918</v>
      </c>
      <c r="C76" s="120" t="s">
        <v>17</v>
      </c>
      <c r="D76" s="120">
        <v>1</v>
      </c>
      <c r="E76" s="93">
        <v>2358</v>
      </c>
      <c r="F76" s="93">
        <f t="shared" si="55"/>
        <v>2358</v>
      </c>
      <c r="G76" s="93">
        <v>1456</v>
      </c>
      <c r="H76" s="93">
        <f t="shared" si="58"/>
        <v>1456</v>
      </c>
      <c r="I76" s="93">
        <f t="shared" si="59"/>
        <v>3814</v>
      </c>
      <c r="J76" s="184"/>
      <c r="K76" s="169">
        <v>2358</v>
      </c>
      <c r="L76" s="169">
        <f t="shared" si="56"/>
        <v>0</v>
      </c>
      <c r="M76" s="169">
        <v>1456</v>
      </c>
      <c r="N76" s="169">
        <f t="shared" si="60"/>
        <v>0</v>
      </c>
      <c r="O76" s="169">
        <f t="shared" si="61"/>
        <v>0</v>
      </c>
      <c r="P76" s="208">
        <f t="shared" si="54"/>
        <v>1</v>
      </c>
      <c r="Q76" s="205">
        <v>2358</v>
      </c>
      <c r="R76" s="205">
        <f t="shared" si="57"/>
        <v>2358</v>
      </c>
      <c r="S76" s="205">
        <v>1456</v>
      </c>
      <c r="T76" s="205">
        <f t="shared" si="62"/>
        <v>1456</v>
      </c>
      <c r="U76" s="205">
        <f t="shared" si="63"/>
        <v>3814</v>
      </c>
    </row>
    <row r="77" spans="1:21" s="76" customFormat="1" ht="17.45" customHeight="1" x14ac:dyDescent="0.25">
      <c r="A77" s="90"/>
      <c r="B77" s="113" t="s">
        <v>80</v>
      </c>
      <c r="C77" s="120" t="s">
        <v>17</v>
      </c>
      <c r="D77" s="120">
        <v>1</v>
      </c>
      <c r="E77" s="93">
        <v>5502</v>
      </c>
      <c r="F77" s="93">
        <f t="shared" si="55"/>
        <v>5502</v>
      </c>
      <c r="G77" s="93">
        <v>15730</v>
      </c>
      <c r="H77" s="93">
        <f t="shared" si="58"/>
        <v>15730</v>
      </c>
      <c r="I77" s="93">
        <f t="shared" si="59"/>
        <v>21232</v>
      </c>
      <c r="J77" s="184"/>
      <c r="K77" s="169">
        <v>5502</v>
      </c>
      <c r="L77" s="169">
        <f t="shared" si="56"/>
        <v>0</v>
      </c>
      <c r="M77" s="169">
        <v>15730</v>
      </c>
      <c r="N77" s="169">
        <f t="shared" si="60"/>
        <v>0</v>
      </c>
      <c r="O77" s="169">
        <f t="shared" si="61"/>
        <v>0</v>
      </c>
      <c r="P77" s="208">
        <f t="shared" si="54"/>
        <v>1</v>
      </c>
      <c r="Q77" s="205">
        <v>5502</v>
      </c>
      <c r="R77" s="205">
        <f t="shared" si="57"/>
        <v>5502</v>
      </c>
      <c r="S77" s="205">
        <v>15730</v>
      </c>
      <c r="T77" s="205">
        <f t="shared" si="62"/>
        <v>15730</v>
      </c>
      <c r="U77" s="205">
        <f t="shared" si="63"/>
        <v>21232</v>
      </c>
    </row>
    <row r="78" spans="1:21" s="76" customFormat="1" ht="17.45" customHeight="1" x14ac:dyDescent="0.25">
      <c r="A78" s="90"/>
      <c r="B78" s="113" t="s">
        <v>81</v>
      </c>
      <c r="C78" s="120" t="s">
        <v>17</v>
      </c>
      <c r="D78" s="120">
        <v>1</v>
      </c>
      <c r="E78" s="93">
        <v>5502</v>
      </c>
      <c r="F78" s="93">
        <f t="shared" si="55"/>
        <v>5502</v>
      </c>
      <c r="G78" s="93">
        <v>42033.68</v>
      </c>
      <c r="H78" s="93">
        <f t="shared" si="58"/>
        <v>42033.68</v>
      </c>
      <c r="I78" s="93">
        <f t="shared" si="59"/>
        <v>47535.68</v>
      </c>
      <c r="J78" s="184"/>
      <c r="K78" s="169">
        <v>5502</v>
      </c>
      <c r="L78" s="169">
        <f t="shared" si="56"/>
        <v>0</v>
      </c>
      <c r="M78" s="169">
        <v>42033.68</v>
      </c>
      <c r="N78" s="169">
        <f t="shared" si="60"/>
        <v>0</v>
      </c>
      <c r="O78" s="169">
        <f t="shared" si="61"/>
        <v>0</v>
      </c>
      <c r="P78" s="208">
        <f t="shared" si="54"/>
        <v>1</v>
      </c>
      <c r="Q78" s="205">
        <v>5502</v>
      </c>
      <c r="R78" s="205">
        <f t="shared" si="57"/>
        <v>5502</v>
      </c>
      <c r="S78" s="205">
        <v>42033.68</v>
      </c>
      <c r="T78" s="205">
        <f t="shared" si="62"/>
        <v>42033.68</v>
      </c>
      <c r="U78" s="205">
        <f t="shared" si="63"/>
        <v>47535.68</v>
      </c>
    </row>
    <row r="79" spans="1:21" s="76" customFormat="1" ht="17.45" customHeight="1" x14ac:dyDescent="0.25">
      <c r="A79" s="90"/>
      <c r="B79" s="113" t="s">
        <v>82</v>
      </c>
      <c r="C79" s="120" t="s">
        <v>17</v>
      </c>
      <c r="D79" s="120">
        <v>6</v>
      </c>
      <c r="E79" s="93">
        <v>524</v>
      </c>
      <c r="F79" s="93">
        <f t="shared" si="55"/>
        <v>3144</v>
      </c>
      <c r="G79" s="93">
        <v>7368.4000000000005</v>
      </c>
      <c r="H79" s="93">
        <f t="shared" si="58"/>
        <v>44210.400000000001</v>
      </c>
      <c r="I79" s="93">
        <f t="shared" si="59"/>
        <v>47354.400000000001</v>
      </c>
      <c r="J79" s="184"/>
      <c r="K79" s="169">
        <v>524</v>
      </c>
      <c r="L79" s="169">
        <f t="shared" si="56"/>
        <v>0</v>
      </c>
      <c r="M79" s="169">
        <v>7368.4000000000005</v>
      </c>
      <c r="N79" s="169">
        <f t="shared" si="60"/>
        <v>0</v>
      </c>
      <c r="O79" s="169">
        <f t="shared" si="61"/>
        <v>0</v>
      </c>
      <c r="P79" s="208">
        <f t="shared" si="54"/>
        <v>6</v>
      </c>
      <c r="Q79" s="205">
        <v>524</v>
      </c>
      <c r="R79" s="205">
        <f t="shared" si="57"/>
        <v>3144</v>
      </c>
      <c r="S79" s="205">
        <v>7368.4000000000005</v>
      </c>
      <c r="T79" s="205">
        <f t="shared" si="62"/>
        <v>44210.400000000001</v>
      </c>
      <c r="U79" s="205">
        <f t="shared" si="63"/>
        <v>47354.400000000001</v>
      </c>
    </row>
    <row r="80" spans="1:21" s="76" customFormat="1" ht="17.45" customHeight="1" x14ac:dyDescent="0.25">
      <c r="A80" s="90"/>
      <c r="B80" s="113" t="s">
        <v>83</v>
      </c>
      <c r="C80" s="120" t="s">
        <v>17</v>
      </c>
      <c r="D80" s="120">
        <v>1</v>
      </c>
      <c r="E80" s="93">
        <v>3406</v>
      </c>
      <c r="F80" s="93">
        <f t="shared" si="55"/>
        <v>3406</v>
      </c>
      <c r="G80" s="93">
        <v>14788.176000000001</v>
      </c>
      <c r="H80" s="93">
        <f t="shared" si="58"/>
        <v>14788.176000000001</v>
      </c>
      <c r="I80" s="93">
        <f t="shared" si="59"/>
        <v>18194.175999999999</v>
      </c>
      <c r="J80" s="184"/>
      <c r="K80" s="169">
        <v>3406</v>
      </c>
      <c r="L80" s="169">
        <f t="shared" si="56"/>
        <v>0</v>
      </c>
      <c r="M80" s="169">
        <v>14788.176000000001</v>
      </c>
      <c r="N80" s="169">
        <f t="shared" si="60"/>
        <v>0</v>
      </c>
      <c r="O80" s="169">
        <f t="shared" si="61"/>
        <v>0</v>
      </c>
      <c r="P80" s="208">
        <f t="shared" si="54"/>
        <v>1</v>
      </c>
      <c r="Q80" s="205">
        <v>3406</v>
      </c>
      <c r="R80" s="205">
        <f t="shared" si="57"/>
        <v>3406</v>
      </c>
      <c r="S80" s="205">
        <v>14788.176000000001</v>
      </c>
      <c r="T80" s="205">
        <f t="shared" si="62"/>
        <v>14788.176000000001</v>
      </c>
      <c r="U80" s="205">
        <f t="shared" si="63"/>
        <v>18194.175999999999</v>
      </c>
    </row>
    <row r="81" spans="1:21" s="76" customFormat="1" ht="17.45" customHeight="1" x14ac:dyDescent="0.25">
      <c r="A81" s="90"/>
      <c r="B81" s="113" t="s">
        <v>84</v>
      </c>
      <c r="C81" s="120" t="s">
        <v>17</v>
      </c>
      <c r="D81" s="120">
        <v>2</v>
      </c>
      <c r="E81" s="93">
        <v>3406</v>
      </c>
      <c r="F81" s="93">
        <f t="shared" si="55"/>
        <v>6812</v>
      </c>
      <c r="G81" s="93">
        <v>6507.8519999999999</v>
      </c>
      <c r="H81" s="93">
        <f t="shared" si="58"/>
        <v>13015.704</v>
      </c>
      <c r="I81" s="93">
        <f t="shared" si="59"/>
        <v>19827.703999999998</v>
      </c>
      <c r="J81" s="184"/>
      <c r="K81" s="169">
        <v>3406</v>
      </c>
      <c r="L81" s="169">
        <f t="shared" si="56"/>
        <v>0</v>
      </c>
      <c r="M81" s="169">
        <v>6507.8519999999999</v>
      </c>
      <c r="N81" s="169">
        <f t="shared" si="60"/>
        <v>0</v>
      </c>
      <c r="O81" s="169">
        <f t="shared" si="61"/>
        <v>0</v>
      </c>
      <c r="P81" s="208">
        <f t="shared" si="54"/>
        <v>2</v>
      </c>
      <c r="Q81" s="205">
        <v>3406</v>
      </c>
      <c r="R81" s="205">
        <f t="shared" si="57"/>
        <v>6812</v>
      </c>
      <c r="S81" s="205">
        <v>6507.8519999999999</v>
      </c>
      <c r="T81" s="205">
        <f t="shared" si="62"/>
        <v>13015.704</v>
      </c>
      <c r="U81" s="205">
        <f t="shared" si="63"/>
        <v>19827.703999999998</v>
      </c>
    </row>
    <row r="82" spans="1:21" s="76" customFormat="1" ht="17.45" customHeight="1" x14ac:dyDescent="0.25">
      <c r="A82" s="90"/>
      <c r="B82" s="113" t="s">
        <v>85</v>
      </c>
      <c r="C82" s="120" t="s">
        <v>17</v>
      </c>
      <c r="D82" s="120">
        <v>1</v>
      </c>
      <c r="E82" s="93">
        <v>3406</v>
      </c>
      <c r="F82" s="93">
        <f t="shared" si="55"/>
        <v>3406</v>
      </c>
      <c r="G82" s="93">
        <v>5933.9280000000008</v>
      </c>
      <c r="H82" s="93">
        <f t="shared" si="58"/>
        <v>5933.9280000000008</v>
      </c>
      <c r="I82" s="93">
        <f t="shared" si="59"/>
        <v>9339.9279999999999</v>
      </c>
      <c r="J82" s="184"/>
      <c r="K82" s="169">
        <v>3406</v>
      </c>
      <c r="L82" s="169">
        <f t="shared" si="56"/>
        <v>0</v>
      </c>
      <c r="M82" s="169">
        <v>5933.9280000000008</v>
      </c>
      <c r="N82" s="169">
        <f t="shared" si="60"/>
        <v>0</v>
      </c>
      <c r="O82" s="169">
        <f t="shared" si="61"/>
        <v>0</v>
      </c>
      <c r="P82" s="208">
        <f t="shared" si="54"/>
        <v>1</v>
      </c>
      <c r="Q82" s="205">
        <v>3406</v>
      </c>
      <c r="R82" s="205">
        <f t="shared" si="57"/>
        <v>3406</v>
      </c>
      <c r="S82" s="205">
        <v>5933.9280000000008</v>
      </c>
      <c r="T82" s="205">
        <f t="shared" si="62"/>
        <v>5933.9280000000008</v>
      </c>
      <c r="U82" s="205">
        <f t="shared" si="63"/>
        <v>9339.9279999999999</v>
      </c>
    </row>
    <row r="83" spans="1:21" s="76" customFormat="1" ht="22.5" customHeight="1" x14ac:dyDescent="0.25">
      <c r="A83" s="90"/>
      <c r="B83" s="113" t="s">
        <v>86</v>
      </c>
      <c r="C83" s="120" t="s">
        <v>17</v>
      </c>
      <c r="D83" s="120">
        <v>71</v>
      </c>
      <c r="E83" s="93">
        <v>1572</v>
      </c>
      <c r="F83" s="93">
        <f t="shared" si="55"/>
        <v>111612</v>
      </c>
      <c r="G83" s="93">
        <v>2472.34</v>
      </c>
      <c r="H83" s="93">
        <f t="shared" si="58"/>
        <v>175536.14</v>
      </c>
      <c r="I83" s="93">
        <f t="shared" si="59"/>
        <v>287148.14</v>
      </c>
      <c r="J83" s="184"/>
      <c r="K83" s="169">
        <v>1572</v>
      </c>
      <c r="L83" s="169">
        <f t="shared" si="56"/>
        <v>0</v>
      </c>
      <c r="M83" s="169">
        <v>2472.34</v>
      </c>
      <c r="N83" s="169">
        <f t="shared" si="60"/>
        <v>0</v>
      </c>
      <c r="O83" s="169">
        <f t="shared" si="61"/>
        <v>0</v>
      </c>
      <c r="P83" s="208">
        <f t="shared" si="54"/>
        <v>71</v>
      </c>
      <c r="Q83" s="205">
        <v>1572</v>
      </c>
      <c r="R83" s="205">
        <f t="shared" si="57"/>
        <v>111612</v>
      </c>
      <c r="S83" s="205">
        <v>2472.34</v>
      </c>
      <c r="T83" s="205">
        <f t="shared" si="62"/>
        <v>175536.14</v>
      </c>
      <c r="U83" s="205">
        <f t="shared" si="63"/>
        <v>287148.14</v>
      </c>
    </row>
    <row r="84" spans="1:21" s="76" customFormat="1" ht="17.45" customHeight="1" x14ac:dyDescent="0.25">
      <c r="A84" s="90"/>
      <c r="B84" s="113" t="s">
        <v>87</v>
      </c>
      <c r="C84" s="120" t="s">
        <v>17</v>
      </c>
      <c r="D84" s="120">
        <v>26</v>
      </c>
      <c r="E84" s="93">
        <v>4454</v>
      </c>
      <c r="F84" s="93">
        <f t="shared" si="55"/>
        <v>115804</v>
      </c>
      <c r="G84" s="93">
        <v>37518</v>
      </c>
      <c r="H84" s="93">
        <f t="shared" si="58"/>
        <v>975468</v>
      </c>
      <c r="I84" s="93">
        <f t="shared" si="59"/>
        <v>1091272</v>
      </c>
      <c r="J84" s="184"/>
      <c r="K84" s="169">
        <v>4454</v>
      </c>
      <c r="L84" s="169">
        <f t="shared" si="56"/>
        <v>0</v>
      </c>
      <c r="M84" s="169">
        <v>37518</v>
      </c>
      <c r="N84" s="169">
        <f t="shared" si="60"/>
        <v>0</v>
      </c>
      <c r="O84" s="169">
        <f t="shared" si="61"/>
        <v>0</v>
      </c>
      <c r="P84" s="208">
        <f t="shared" si="54"/>
        <v>26</v>
      </c>
      <c r="Q84" s="205">
        <v>4454</v>
      </c>
      <c r="R84" s="205">
        <f t="shared" si="57"/>
        <v>115804</v>
      </c>
      <c r="S84" s="205">
        <v>37518</v>
      </c>
      <c r="T84" s="205">
        <f t="shared" si="62"/>
        <v>975468</v>
      </c>
      <c r="U84" s="205">
        <f t="shared" si="63"/>
        <v>1091272</v>
      </c>
    </row>
    <row r="85" spans="1:21" s="76" customFormat="1" ht="17.45" customHeight="1" x14ac:dyDescent="0.25">
      <c r="A85" s="90"/>
      <c r="B85" s="113" t="s">
        <v>88</v>
      </c>
      <c r="C85" s="120" t="s">
        <v>17</v>
      </c>
      <c r="D85" s="120">
        <v>20</v>
      </c>
      <c r="E85" s="93">
        <v>1572</v>
      </c>
      <c r="F85" s="93">
        <f t="shared" si="55"/>
        <v>31440</v>
      </c>
      <c r="G85" s="93">
        <v>1458.34</v>
      </c>
      <c r="H85" s="93">
        <f t="shared" si="58"/>
        <v>29166.799999999999</v>
      </c>
      <c r="I85" s="93">
        <f t="shared" si="59"/>
        <v>60606.8</v>
      </c>
      <c r="J85" s="184"/>
      <c r="K85" s="169">
        <v>1572</v>
      </c>
      <c r="L85" s="169">
        <f t="shared" si="56"/>
        <v>0</v>
      </c>
      <c r="M85" s="169">
        <v>1458.34</v>
      </c>
      <c r="N85" s="169">
        <f t="shared" si="60"/>
        <v>0</v>
      </c>
      <c r="O85" s="169">
        <f t="shared" si="61"/>
        <v>0</v>
      </c>
      <c r="P85" s="208">
        <f t="shared" si="54"/>
        <v>20</v>
      </c>
      <c r="Q85" s="205">
        <v>1572</v>
      </c>
      <c r="R85" s="205">
        <f t="shared" si="57"/>
        <v>31440</v>
      </c>
      <c r="S85" s="205">
        <v>1458.34</v>
      </c>
      <c r="T85" s="205">
        <f t="shared" si="62"/>
        <v>29166.799999999999</v>
      </c>
      <c r="U85" s="205">
        <f t="shared" si="63"/>
        <v>60606.8</v>
      </c>
    </row>
    <row r="86" spans="1:21" s="76" customFormat="1" ht="17.45" customHeight="1" x14ac:dyDescent="0.25">
      <c r="A86" s="90"/>
      <c r="B86" s="113" t="s">
        <v>89</v>
      </c>
      <c r="C86" s="120" t="s">
        <v>17</v>
      </c>
      <c r="D86" s="120">
        <v>4</v>
      </c>
      <c r="E86" s="93">
        <v>1310</v>
      </c>
      <c r="F86" s="93">
        <f t="shared" si="55"/>
        <v>5240</v>
      </c>
      <c r="G86" s="93">
        <v>833.50800000000004</v>
      </c>
      <c r="H86" s="93">
        <f t="shared" si="58"/>
        <v>3334.0320000000002</v>
      </c>
      <c r="I86" s="93">
        <f t="shared" si="59"/>
        <v>8574.0319999999992</v>
      </c>
      <c r="J86" s="184"/>
      <c r="K86" s="169">
        <v>1310</v>
      </c>
      <c r="L86" s="169">
        <f t="shared" si="56"/>
        <v>0</v>
      </c>
      <c r="M86" s="169">
        <v>833.50800000000004</v>
      </c>
      <c r="N86" s="169">
        <f t="shared" si="60"/>
        <v>0</v>
      </c>
      <c r="O86" s="169">
        <f t="shared" si="61"/>
        <v>0</v>
      </c>
      <c r="P86" s="208">
        <f t="shared" si="54"/>
        <v>4</v>
      </c>
      <c r="Q86" s="205">
        <v>1310</v>
      </c>
      <c r="R86" s="205">
        <f t="shared" si="57"/>
        <v>5240</v>
      </c>
      <c r="S86" s="205">
        <v>833.50800000000004</v>
      </c>
      <c r="T86" s="205">
        <f t="shared" si="62"/>
        <v>3334.0320000000002</v>
      </c>
      <c r="U86" s="205">
        <f t="shared" si="63"/>
        <v>8574.0319999999992</v>
      </c>
    </row>
    <row r="87" spans="1:21" s="76" customFormat="1" ht="17.45" customHeight="1" x14ac:dyDescent="0.25">
      <c r="A87" s="90"/>
      <c r="B87" s="113" t="s">
        <v>90</v>
      </c>
      <c r="C87" s="120" t="s">
        <v>17</v>
      </c>
      <c r="D87" s="120">
        <v>4</v>
      </c>
      <c r="E87" s="93">
        <v>4192</v>
      </c>
      <c r="F87" s="93">
        <f t="shared" si="55"/>
        <v>16768</v>
      </c>
      <c r="G87" s="93">
        <v>15047.760000000002</v>
      </c>
      <c r="H87" s="93">
        <f t="shared" si="58"/>
        <v>60191.040000000008</v>
      </c>
      <c r="I87" s="93">
        <f t="shared" si="59"/>
        <v>76959.040000000008</v>
      </c>
      <c r="J87" s="184"/>
      <c r="K87" s="169">
        <v>4192</v>
      </c>
      <c r="L87" s="169">
        <f t="shared" si="56"/>
        <v>0</v>
      </c>
      <c r="M87" s="169">
        <v>15047.760000000002</v>
      </c>
      <c r="N87" s="169">
        <f t="shared" si="60"/>
        <v>0</v>
      </c>
      <c r="O87" s="169">
        <f t="shared" si="61"/>
        <v>0</v>
      </c>
      <c r="P87" s="208">
        <f t="shared" si="54"/>
        <v>4</v>
      </c>
      <c r="Q87" s="205">
        <v>4192</v>
      </c>
      <c r="R87" s="205">
        <f t="shared" si="57"/>
        <v>16768</v>
      </c>
      <c r="S87" s="205">
        <v>15047.760000000002</v>
      </c>
      <c r="T87" s="205">
        <f t="shared" si="62"/>
        <v>60191.040000000008</v>
      </c>
      <c r="U87" s="205">
        <f t="shared" si="63"/>
        <v>76959.040000000008</v>
      </c>
    </row>
    <row r="88" spans="1:21" s="76" customFormat="1" ht="17.45" customHeight="1" x14ac:dyDescent="0.25">
      <c r="A88" s="90"/>
      <c r="B88" s="113" t="s">
        <v>91</v>
      </c>
      <c r="C88" s="120" t="s">
        <v>17</v>
      </c>
      <c r="D88" s="120">
        <v>4</v>
      </c>
      <c r="E88" s="93">
        <v>393</v>
      </c>
      <c r="F88" s="93">
        <f t="shared" si="55"/>
        <v>1572</v>
      </c>
      <c r="G88" s="93">
        <v>3135.9119999999998</v>
      </c>
      <c r="H88" s="93">
        <f t="shared" si="58"/>
        <v>12543.647999999999</v>
      </c>
      <c r="I88" s="93">
        <f t="shared" si="59"/>
        <v>14115.647999999999</v>
      </c>
      <c r="J88" s="184"/>
      <c r="K88" s="169">
        <v>393</v>
      </c>
      <c r="L88" s="169">
        <f t="shared" si="56"/>
        <v>0</v>
      </c>
      <c r="M88" s="169">
        <v>3135.9119999999998</v>
      </c>
      <c r="N88" s="169">
        <f t="shared" si="60"/>
        <v>0</v>
      </c>
      <c r="O88" s="169">
        <f t="shared" si="61"/>
        <v>0</v>
      </c>
      <c r="P88" s="208">
        <f t="shared" si="54"/>
        <v>4</v>
      </c>
      <c r="Q88" s="205">
        <v>393</v>
      </c>
      <c r="R88" s="205">
        <f t="shared" si="57"/>
        <v>1572</v>
      </c>
      <c r="S88" s="205">
        <v>3135.9119999999998</v>
      </c>
      <c r="T88" s="205">
        <f t="shared" si="62"/>
        <v>12543.647999999999</v>
      </c>
      <c r="U88" s="205">
        <f t="shared" si="63"/>
        <v>14115.647999999999</v>
      </c>
    </row>
    <row r="89" spans="1:21" s="76" customFormat="1" ht="17.45" customHeight="1" x14ac:dyDescent="0.25">
      <c r="A89" s="90"/>
      <c r="B89" s="113" t="s">
        <v>92</v>
      </c>
      <c r="C89" s="120" t="s">
        <v>17</v>
      </c>
      <c r="D89" s="120">
        <v>4</v>
      </c>
      <c r="E89" s="93">
        <v>393</v>
      </c>
      <c r="F89" s="93">
        <f t="shared" si="55"/>
        <v>1572</v>
      </c>
      <c r="G89" s="93">
        <v>1027</v>
      </c>
      <c r="H89" s="93">
        <f t="shared" si="58"/>
        <v>4108</v>
      </c>
      <c r="I89" s="93">
        <f t="shared" si="59"/>
        <v>5680</v>
      </c>
      <c r="J89" s="184"/>
      <c r="K89" s="169">
        <v>393</v>
      </c>
      <c r="L89" s="169">
        <f t="shared" si="56"/>
        <v>0</v>
      </c>
      <c r="M89" s="169">
        <v>1027</v>
      </c>
      <c r="N89" s="169">
        <f t="shared" si="60"/>
        <v>0</v>
      </c>
      <c r="O89" s="169">
        <f t="shared" si="61"/>
        <v>0</v>
      </c>
      <c r="P89" s="208">
        <f t="shared" si="54"/>
        <v>4</v>
      </c>
      <c r="Q89" s="205">
        <v>393</v>
      </c>
      <c r="R89" s="205">
        <f t="shared" si="57"/>
        <v>1572</v>
      </c>
      <c r="S89" s="205">
        <v>1027</v>
      </c>
      <c r="T89" s="205">
        <f t="shared" si="62"/>
        <v>4108</v>
      </c>
      <c r="U89" s="205">
        <f t="shared" si="63"/>
        <v>5680</v>
      </c>
    </row>
    <row r="90" spans="1:21" s="76" customFormat="1" ht="17.45" customHeight="1" x14ac:dyDescent="0.25">
      <c r="A90" s="90"/>
      <c r="B90" s="113" t="s">
        <v>93</v>
      </c>
      <c r="C90" s="120" t="s">
        <v>17</v>
      </c>
      <c r="D90" s="120">
        <v>20</v>
      </c>
      <c r="E90" s="93">
        <v>3406</v>
      </c>
      <c r="F90" s="93">
        <f t="shared" si="55"/>
        <v>68120</v>
      </c>
      <c r="G90" s="93">
        <v>1774.5</v>
      </c>
      <c r="H90" s="93">
        <f t="shared" si="58"/>
        <v>35490</v>
      </c>
      <c r="I90" s="93">
        <f t="shared" si="59"/>
        <v>103610</v>
      </c>
      <c r="J90" s="184"/>
      <c r="K90" s="169">
        <v>3406</v>
      </c>
      <c r="L90" s="169">
        <f t="shared" si="56"/>
        <v>0</v>
      </c>
      <c r="M90" s="169">
        <v>1774.5</v>
      </c>
      <c r="N90" s="169">
        <f t="shared" si="60"/>
        <v>0</v>
      </c>
      <c r="O90" s="169">
        <f t="shared" si="61"/>
        <v>0</v>
      </c>
      <c r="P90" s="208">
        <f t="shared" si="54"/>
        <v>20</v>
      </c>
      <c r="Q90" s="205">
        <v>3406</v>
      </c>
      <c r="R90" s="205">
        <f t="shared" si="57"/>
        <v>68120</v>
      </c>
      <c r="S90" s="205">
        <v>1774.5</v>
      </c>
      <c r="T90" s="205">
        <f t="shared" si="62"/>
        <v>35490</v>
      </c>
      <c r="U90" s="205">
        <f t="shared" si="63"/>
        <v>103610</v>
      </c>
    </row>
    <row r="91" spans="1:21" s="76" customFormat="1" ht="17.45" customHeight="1" x14ac:dyDescent="0.25">
      <c r="A91" s="90"/>
      <c r="B91" s="113" t="s">
        <v>94</v>
      </c>
      <c r="C91" s="120" t="s">
        <v>17</v>
      </c>
      <c r="D91" s="120">
        <v>5</v>
      </c>
      <c r="E91" s="93">
        <v>1572</v>
      </c>
      <c r="F91" s="93">
        <f t="shared" si="55"/>
        <v>7860</v>
      </c>
      <c r="G91" s="93">
        <v>478.40000000000003</v>
      </c>
      <c r="H91" s="93">
        <f t="shared" si="58"/>
        <v>2392</v>
      </c>
      <c r="I91" s="93">
        <f t="shared" si="59"/>
        <v>10252</v>
      </c>
      <c r="J91" s="184"/>
      <c r="K91" s="169">
        <v>1572</v>
      </c>
      <c r="L91" s="169">
        <f t="shared" si="56"/>
        <v>0</v>
      </c>
      <c r="M91" s="169">
        <v>478.40000000000003</v>
      </c>
      <c r="N91" s="169">
        <f t="shared" si="60"/>
        <v>0</v>
      </c>
      <c r="O91" s="169">
        <f t="shared" si="61"/>
        <v>0</v>
      </c>
      <c r="P91" s="208">
        <f t="shared" si="54"/>
        <v>5</v>
      </c>
      <c r="Q91" s="205">
        <v>1572</v>
      </c>
      <c r="R91" s="205">
        <f t="shared" si="57"/>
        <v>7860</v>
      </c>
      <c r="S91" s="205">
        <v>478.40000000000003</v>
      </c>
      <c r="T91" s="205">
        <f t="shared" si="62"/>
        <v>2392</v>
      </c>
      <c r="U91" s="205">
        <f t="shared" si="63"/>
        <v>10252</v>
      </c>
    </row>
    <row r="92" spans="1:21" s="76" customFormat="1" ht="17.45" customHeight="1" x14ac:dyDescent="0.25">
      <c r="A92" s="90"/>
      <c r="B92" s="113" t="s">
        <v>94</v>
      </c>
      <c r="C92" s="120" t="s">
        <v>17</v>
      </c>
      <c r="D92" s="120">
        <v>8</v>
      </c>
      <c r="E92" s="93">
        <v>1572</v>
      </c>
      <c r="F92" s="93">
        <f t="shared" si="55"/>
        <v>12576</v>
      </c>
      <c r="G92" s="93">
        <v>478.40000000000003</v>
      </c>
      <c r="H92" s="93">
        <f t="shared" si="58"/>
        <v>3827.2000000000003</v>
      </c>
      <c r="I92" s="93">
        <f t="shared" si="59"/>
        <v>16403.2</v>
      </c>
      <c r="J92" s="184"/>
      <c r="K92" s="169">
        <v>1572</v>
      </c>
      <c r="L92" s="169">
        <f t="shared" si="56"/>
        <v>0</v>
      </c>
      <c r="M92" s="169">
        <v>478.40000000000003</v>
      </c>
      <c r="N92" s="169">
        <f t="shared" si="60"/>
        <v>0</v>
      </c>
      <c r="O92" s="169">
        <f t="shared" si="61"/>
        <v>0</v>
      </c>
      <c r="P92" s="208">
        <f t="shared" si="54"/>
        <v>8</v>
      </c>
      <c r="Q92" s="205">
        <v>1572</v>
      </c>
      <c r="R92" s="205">
        <f t="shared" si="57"/>
        <v>12576</v>
      </c>
      <c r="S92" s="205">
        <v>478.40000000000003</v>
      </c>
      <c r="T92" s="205">
        <f t="shared" si="62"/>
        <v>3827.2000000000003</v>
      </c>
      <c r="U92" s="205">
        <f t="shared" si="63"/>
        <v>16403.2</v>
      </c>
    </row>
    <row r="93" spans="1:21" s="76" customFormat="1" ht="17.45" customHeight="1" x14ac:dyDescent="0.25">
      <c r="A93" s="90"/>
      <c r="B93" s="113" t="s">
        <v>94</v>
      </c>
      <c r="C93" s="120" t="s">
        <v>17</v>
      </c>
      <c r="D93" s="120">
        <v>6</v>
      </c>
      <c r="E93" s="93">
        <v>1572</v>
      </c>
      <c r="F93" s="93">
        <f t="shared" si="55"/>
        <v>9432</v>
      </c>
      <c r="G93" s="93">
        <v>478.40000000000003</v>
      </c>
      <c r="H93" s="93">
        <f t="shared" si="58"/>
        <v>2870.4</v>
      </c>
      <c r="I93" s="93">
        <f t="shared" si="59"/>
        <v>12302.4</v>
      </c>
      <c r="J93" s="184"/>
      <c r="K93" s="169">
        <v>1572</v>
      </c>
      <c r="L93" s="169">
        <f t="shared" si="56"/>
        <v>0</v>
      </c>
      <c r="M93" s="169">
        <v>478.40000000000003</v>
      </c>
      <c r="N93" s="169">
        <f t="shared" si="60"/>
        <v>0</v>
      </c>
      <c r="O93" s="169">
        <f t="shared" si="61"/>
        <v>0</v>
      </c>
      <c r="P93" s="208">
        <f t="shared" si="54"/>
        <v>6</v>
      </c>
      <c r="Q93" s="205">
        <v>1572</v>
      </c>
      <c r="R93" s="205">
        <f t="shared" si="57"/>
        <v>9432</v>
      </c>
      <c r="S93" s="205">
        <v>478.40000000000003</v>
      </c>
      <c r="T93" s="205">
        <f t="shared" si="62"/>
        <v>2870.4</v>
      </c>
      <c r="U93" s="205">
        <f t="shared" si="63"/>
        <v>12302.4</v>
      </c>
    </row>
    <row r="94" spans="1:21" s="76" customFormat="1" ht="17.45" customHeight="1" x14ac:dyDescent="0.25">
      <c r="A94" s="90"/>
      <c r="B94" s="113" t="s">
        <v>95</v>
      </c>
      <c r="C94" s="120" t="s">
        <v>17</v>
      </c>
      <c r="D94" s="120">
        <v>13</v>
      </c>
      <c r="E94" s="93">
        <v>1572</v>
      </c>
      <c r="F94" s="93">
        <f t="shared" si="55"/>
        <v>20436</v>
      </c>
      <c r="G94" s="93">
        <v>522.6</v>
      </c>
      <c r="H94" s="93">
        <f t="shared" si="58"/>
        <v>6793.8</v>
      </c>
      <c r="I94" s="93">
        <f t="shared" si="59"/>
        <v>27229.8</v>
      </c>
      <c r="J94" s="184"/>
      <c r="K94" s="169">
        <v>1572</v>
      </c>
      <c r="L94" s="169">
        <f t="shared" si="56"/>
        <v>0</v>
      </c>
      <c r="M94" s="169">
        <v>522.6</v>
      </c>
      <c r="N94" s="169">
        <f t="shared" si="60"/>
        <v>0</v>
      </c>
      <c r="O94" s="169">
        <f t="shared" si="61"/>
        <v>0</v>
      </c>
      <c r="P94" s="208">
        <f t="shared" si="54"/>
        <v>13</v>
      </c>
      <c r="Q94" s="205">
        <v>1572</v>
      </c>
      <c r="R94" s="205">
        <f t="shared" si="57"/>
        <v>20436</v>
      </c>
      <c r="S94" s="205">
        <v>522.6</v>
      </c>
      <c r="T94" s="205">
        <f t="shared" si="62"/>
        <v>6793.8</v>
      </c>
      <c r="U94" s="205">
        <f t="shared" si="63"/>
        <v>27229.8</v>
      </c>
    </row>
    <row r="95" spans="1:21" s="76" customFormat="1" ht="17.45" customHeight="1" x14ac:dyDescent="0.25">
      <c r="A95" s="90"/>
      <c r="B95" s="113" t="s">
        <v>96</v>
      </c>
      <c r="C95" s="120" t="s">
        <v>17</v>
      </c>
      <c r="D95" s="120">
        <v>1</v>
      </c>
      <c r="E95" s="93">
        <v>2620</v>
      </c>
      <c r="F95" s="93">
        <f t="shared" si="55"/>
        <v>2620</v>
      </c>
      <c r="G95" s="93">
        <v>1900.6000000000001</v>
      </c>
      <c r="H95" s="93">
        <f t="shared" si="58"/>
        <v>1900.6000000000001</v>
      </c>
      <c r="I95" s="93">
        <f t="shared" si="59"/>
        <v>4520.6000000000004</v>
      </c>
      <c r="J95" s="184"/>
      <c r="K95" s="169">
        <v>2620</v>
      </c>
      <c r="L95" s="169">
        <f t="shared" si="56"/>
        <v>0</v>
      </c>
      <c r="M95" s="169">
        <v>1900.6000000000001</v>
      </c>
      <c r="N95" s="169">
        <f t="shared" si="60"/>
        <v>0</v>
      </c>
      <c r="O95" s="169">
        <f t="shared" si="61"/>
        <v>0</v>
      </c>
      <c r="P95" s="208">
        <f t="shared" si="54"/>
        <v>1</v>
      </c>
      <c r="Q95" s="205">
        <v>2620</v>
      </c>
      <c r="R95" s="205">
        <f t="shared" si="57"/>
        <v>2620</v>
      </c>
      <c r="S95" s="205">
        <v>1900.6000000000001</v>
      </c>
      <c r="T95" s="205">
        <f t="shared" si="62"/>
        <v>1900.6000000000001</v>
      </c>
      <c r="U95" s="205">
        <f t="shared" si="63"/>
        <v>4520.6000000000004</v>
      </c>
    </row>
    <row r="96" spans="1:21" s="76" customFormat="1" ht="17.45" customHeight="1" x14ac:dyDescent="0.25">
      <c r="A96" s="90"/>
      <c r="B96" s="113" t="s">
        <v>97</v>
      </c>
      <c r="C96" s="120" t="s">
        <v>17</v>
      </c>
      <c r="D96" s="120">
        <v>24</v>
      </c>
      <c r="E96" s="93">
        <v>131</v>
      </c>
      <c r="F96" s="93">
        <f t="shared" si="55"/>
        <v>3144</v>
      </c>
      <c r="G96" s="93">
        <v>93.288000000000011</v>
      </c>
      <c r="H96" s="93">
        <f t="shared" si="58"/>
        <v>2238.9120000000003</v>
      </c>
      <c r="I96" s="93">
        <f t="shared" si="59"/>
        <v>5382.9120000000003</v>
      </c>
      <c r="J96" s="184"/>
      <c r="K96" s="169">
        <v>131</v>
      </c>
      <c r="L96" s="169">
        <f t="shared" si="56"/>
        <v>0</v>
      </c>
      <c r="M96" s="169">
        <v>93.288000000000011</v>
      </c>
      <c r="N96" s="169">
        <f t="shared" si="60"/>
        <v>0</v>
      </c>
      <c r="O96" s="169">
        <f t="shared" si="61"/>
        <v>0</v>
      </c>
      <c r="P96" s="208">
        <f t="shared" si="54"/>
        <v>24</v>
      </c>
      <c r="Q96" s="205">
        <v>131</v>
      </c>
      <c r="R96" s="205">
        <f t="shared" si="57"/>
        <v>3144</v>
      </c>
      <c r="S96" s="205">
        <v>93.288000000000011</v>
      </c>
      <c r="T96" s="205">
        <f t="shared" si="62"/>
        <v>2238.9120000000003</v>
      </c>
      <c r="U96" s="205">
        <f t="shared" si="63"/>
        <v>5382.9120000000003</v>
      </c>
    </row>
    <row r="97" spans="1:21" s="76" customFormat="1" ht="17.45" customHeight="1" x14ac:dyDescent="0.25">
      <c r="A97" s="90"/>
      <c r="B97" s="113" t="s">
        <v>98</v>
      </c>
      <c r="C97" s="120" t="s">
        <v>17</v>
      </c>
      <c r="D97" s="120">
        <v>40</v>
      </c>
      <c r="E97" s="93">
        <v>1965</v>
      </c>
      <c r="F97" s="93">
        <f t="shared" si="55"/>
        <v>78600</v>
      </c>
      <c r="G97" s="93">
        <v>1093.0920000000001</v>
      </c>
      <c r="H97" s="93">
        <f t="shared" si="58"/>
        <v>43723.680000000008</v>
      </c>
      <c r="I97" s="93">
        <f t="shared" si="59"/>
        <v>122323.68000000001</v>
      </c>
      <c r="J97" s="184"/>
      <c r="K97" s="169">
        <v>1965</v>
      </c>
      <c r="L97" s="169">
        <f t="shared" si="56"/>
        <v>0</v>
      </c>
      <c r="M97" s="169">
        <v>1093.0920000000001</v>
      </c>
      <c r="N97" s="169">
        <f t="shared" si="60"/>
        <v>0</v>
      </c>
      <c r="O97" s="169">
        <f t="shared" si="61"/>
        <v>0</v>
      </c>
      <c r="P97" s="208">
        <f t="shared" si="54"/>
        <v>40</v>
      </c>
      <c r="Q97" s="205">
        <v>1965</v>
      </c>
      <c r="R97" s="205">
        <f t="shared" si="57"/>
        <v>78600</v>
      </c>
      <c r="S97" s="205">
        <v>1093.0920000000001</v>
      </c>
      <c r="T97" s="205">
        <f t="shared" si="62"/>
        <v>43723.680000000008</v>
      </c>
      <c r="U97" s="205">
        <f t="shared" si="63"/>
        <v>122323.68000000001</v>
      </c>
    </row>
    <row r="98" spans="1:21" s="76" customFormat="1" ht="17.45" customHeight="1" x14ac:dyDescent="0.25">
      <c r="A98" s="90"/>
      <c r="B98" s="113" t="s">
        <v>99</v>
      </c>
      <c r="C98" s="120" t="s">
        <v>17</v>
      </c>
      <c r="D98" s="120">
        <v>1</v>
      </c>
      <c r="E98" s="93">
        <v>3406</v>
      </c>
      <c r="F98" s="93">
        <f t="shared" si="55"/>
        <v>3406</v>
      </c>
      <c r="G98" s="93">
        <v>4581.2520000000004</v>
      </c>
      <c r="H98" s="93">
        <f t="shared" si="58"/>
        <v>4581.2520000000004</v>
      </c>
      <c r="I98" s="93">
        <f t="shared" si="59"/>
        <v>7987.2520000000004</v>
      </c>
      <c r="J98" s="184"/>
      <c r="K98" s="169">
        <v>3406</v>
      </c>
      <c r="L98" s="169">
        <f t="shared" si="56"/>
        <v>0</v>
      </c>
      <c r="M98" s="169">
        <v>4581.2520000000004</v>
      </c>
      <c r="N98" s="169">
        <f t="shared" si="60"/>
        <v>0</v>
      </c>
      <c r="O98" s="169">
        <f t="shared" si="61"/>
        <v>0</v>
      </c>
      <c r="P98" s="208">
        <f t="shared" si="54"/>
        <v>1</v>
      </c>
      <c r="Q98" s="205">
        <v>3406</v>
      </c>
      <c r="R98" s="205">
        <f t="shared" si="57"/>
        <v>3406</v>
      </c>
      <c r="S98" s="205">
        <v>4581.2520000000004</v>
      </c>
      <c r="T98" s="205">
        <f t="shared" si="62"/>
        <v>4581.2520000000004</v>
      </c>
      <c r="U98" s="205">
        <f t="shared" si="63"/>
        <v>7987.2520000000004</v>
      </c>
    </row>
    <row r="99" spans="1:21" s="76" customFormat="1" ht="17.45" customHeight="1" x14ac:dyDescent="0.25">
      <c r="A99" s="90"/>
      <c r="B99" s="113" t="s">
        <v>888</v>
      </c>
      <c r="C99" s="120" t="s">
        <v>17</v>
      </c>
      <c r="D99" s="120">
        <v>1</v>
      </c>
      <c r="E99" s="93">
        <v>3406</v>
      </c>
      <c r="F99" s="93">
        <f t="shared" si="55"/>
        <v>3406</v>
      </c>
      <c r="G99" s="93">
        <v>11700</v>
      </c>
      <c r="H99" s="93">
        <f t="shared" si="58"/>
        <v>11700</v>
      </c>
      <c r="I99" s="93">
        <f t="shared" si="59"/>
        <v>15106</v>
      </c>
      <c r="J99" s="184"/>
      <c r="K99" s="169">
        <v>3406</v>
      </c>
      <c r="L99" s="169">
        <f t="shared" si="56"/>
        <v>0</v>
      </c>
      <c r="M99" s="169">
        <v>11700</v>
      </c>
      <c r="N99" s="169">
        <f t="shared" si="60"/>
        <v>0</v>
      </c>
      <c r="O99" s="169">
        <f t="shared" si="61"/>
        <v>0</v>
      </c>
      <c r="P99" s="208">
        <f t="shared" si="54"/>
        <v>1</v>
      </c>
      <c r="Q99" s="205">
        <v>3406</v>
      </c>
      <c r="R99" s="205">
        <f t="shared" si="57"/>
        <v>3406</v>
      </c>
      <c r="S99" s="205">
        <v>11700</v>
      </c>
      <c r="T99" s="205">
        <f t="shared" si="62"/>
        <v>11700</v>
      </c>
      <c r="U99" s="205">
        <f t="shared" si="63"/>
        <v>15106</v>
      </c>
    </row>
    <row r="100" spans="1:21" s="76" customFormat="1" ht="17.45" customHeight="1" x14ac:dyDescent="0.25">
      <c r="A100" s="90"/>
      <c r="B100" s="113" t="s">
        <v>100</v>
      </c>
      <c r="C100" s="120" t="s">
        <v>17</v>
      </c>
      <c r="D100" s="120">
        <v>1</v>
      </c>
      <c r="E100" s="93">
        <v>3930</v>
      </c>
      <c r="F100" s="93">
        <f t="shared" si="55"/>
        <v>3930</v>
      </c>
      <c r="G100" s="93">
        <v>3325.4</v>
      </c>
      <c r="H100" s="93">
        <f t="shared" si="58"/>
        <v>3325.4</v>
      </c>
      <c r="I100" s="93">
        <f t="shared" si="59"/>
        <v>7255.4</v>
      </c>
      <c r="J100" s="184"/>
      <c r="K100" s="169">
        <v>3930</v>
      </c>
      <c r="L100" s="169">
        <f t="shared" si="56"/>
        <v>0</v>
      </c>
      <c r="M100" s="169">
        <v>3325.4</v>
      </c>
      <c r="N100" s="169">
        <f t="shared" si="60"/>
        <v>0</v>
      </c>
      <c r="O100" s="169">
        <f t="shared" si="61"/>
        <v>0</v>
      </c>
      <c r="P100" s="208">
        <f t="shared" si="54"/>
        <v>1</v>
      </c>
      <c r="Q100" s="205">
        <v>3930</v>
      </c>
      <c r="R100" s="205">
        <f t="shared" si="57"/>
        <v>3930</v>
      </c>
      <c r="S100" s="205">
        <v>3325.4</v>
      </c>
      <c r="T100" s="205">
        <f t="shared" si="62"/>
        <v>3325.4</v>
      </c>
      <c r="U100" s="205">
        <f t="shared" si="63"/>
        <v>7255.4</v>
      </c>
    </row>
    <row r="101" spans="1:21" s="76" customFormat="1" ht="17.45" customHeight="1" x14ac:dyDescent="0.25">
      <c r="A101" s="90"/>
      <c r="B101" s="113" t="s">
        <v>101</v>
      </c>
      <c r="C101" s="120" t="s">
        <v>64</v>
      </c>
      <c r="D101" s="120">
        <v>890</v>
      </c>
      <c r="E101" s="93">
        <v>497.8</v>
      </c>
      <c r="F101" s="93">
        <f t="shared" si="55"/>
        <v>443042</v>
      </c>
      <c r="G101" s="93">
        <v>587.75599999999997</v>
      </c>
      <c r="H101" s="93">
        <f t="shared" si="58"/>
        <v>523102.83999999997</v>
      </c>
      <c r="I101" s="93">
        <f t="shared" si="59"/>
        <v>966144.84</v>
      </c>
      <c r="J101" s="184"/>
      <c r="K101" s="169">
        <v>497.8</v>
      </c>
      <c r="L101" s="169">
        <f t="shared" si="56"/>
        <v>0</v>
      </c>
      <c r="M101" s="169">
        <v>587.75599999999997</v>
      </c>
      <c r="N101" s="169">
        <f t="shared" si="60"/>
        <v>0</v>
      </c>
      <c r="O101" s="169">
        <f t="shared" si="61"/>
        <v>0</v>
      </c>
      <c r="P101" s="208">
        <f t="shared" si="54"/>
        <v>890</v>
      </c>
      <c r="Q101" s="205">
        <v>497.8</v>
      </c>
      <c r="R101" s="205">
        <f t="shared" si="57"/>
        <v>443042</v>
      </c>
      <c r="S101" s="205">
        <v>587.75599999999997</v>
      </c>
      <c r="T101" s="205">
        <f t="shared" si="62"/>
        <v>523102.83999999997</v>
      </c>
      <c r="U101" s="205">
        <f t="shared" si="63"/>
        <v>966144.84</v>
      </c>
    </row>
    <row r="102" spans="1:21" s="76" customFormat="1" ht="17.45" customHeight="1" x14ac:dyDescent="0.25">
      <c r="A102" s="90"/>
      <c r="B102" s="113" t="s">
        <v>102</v>
      </c>
      <c r="C102" s="120" t="s">
        <v>64</v>
      </c>
      <c r="D102" s="120">
        <v>890</v>
      </c>
      <c r="E102" s="93">
        <v>131</v>
      </c>
      <c r="F102" s="93">
        <f t="shared" si="55"/>
        <v>116590</v>
      </c>
      <c r="G102" s="93">
        <v>380.64000000000004</v>
      </c>
      <c r="H102" s="93">
        <f t="shared" si="58"/>
        <v>338769.60000000003</v>
      </c>
      <c r="I102" s="93">
        <f t="shared" si="59"/>
        <v>455359.60000000003</v>
      </c>
      <c r="J102" s="184"/>
      <c r="K102" s="169">
        <v>131</v>
      </c>
      <c r="L102" s="169">
        <f t="shared" si="56"/>
        <v>0</v>
      </c>
      <c r="M102" s="169">
        <v>380.64000000000004</v>
      </c>
      <c r="N102" s="169">
        <f t="shared" si="60"/>
        <v>0</v>
      </c>
      <c r="O102" s="169">
        <f t="shared" si="61"/>
        <v>0</v>
      </c>
      <c r="P102" s="208">
        <f t="shared" si="54"/>
        <v>890</v>
      </c>
      <c r="Q102" s="205">
        <v>131</v>
      </c>
      <c r="R102" s="205">
        <f t="shared" si="57"/>
        <v>116590</v>
      </c>
      <c r="S102" s="205">
        <v>380.64000000000004</v>
      </c>
      <c r="T102" s="205">
        <f t="shared" si="62"/>
        <v>338769.60000000003</v>
      </c>
      <c r="U102" s="205">
        <f t="shared" si="63"/>
        <v>455359.60000000003</v>
      </c>
    </row>
    <row r="103" spans="1:21" s="76" customFormat="1" ht="17.45" customHeight="1" x14ac:dyDescent="0.25">
      <c r="A103" s="90"/>
      <c r="B103" s="113" t="s">
        <v>103</v>
      </c>
      <c r="C103" s="120" t="s">
        <v>64</v>
      </c>
      <c r="D103" s="120">
        <v>890</v>
      </c>
      <c r="E103" s="93">
        <v>157.20000000000002</v>
      </c>
      <c r="F103" s="93">
        <f t="shared" si="55"/>
        <v>139908.00000000003</v>
      </c>
      <c r="G103" s="93">
        <v>278.72000000000003</v>
      </c>
      <c r="H103" s="93">
        <f t="shared" si="58"/>
        <v>248060.80000000002</v>
      </c>
      <c r="I103" s="93">
        <f t="shared" si="59"/>
        <v>387968.80000000005</v>
      </c>
      <c r="J103" s="184"/>
      <c r="K103" s="169">
        <v>157.20000000000002</v>
      </c>
      <c r="L103" s="169">
        <f t="shared" si="56"/>
        <v>0</v>
      </c>
      <c r="M103" s="169">
        <v>278.72000000000003</v>
      </c>
      <c r="N103" s="169">
        <f t="shared" si="60"/>
        <v>0</v>
      </c>
      <c r="O103" s="169">
        <f t="shared" si="61"/>
        <v>0</v>
      </c>
      <c r="P103" s="208">
        <f t="shared" si="54"/>
        <v>890</v>
      </c>
      <c r="Q103" s="205">
        <v>157.20000000000002</v>
      </c>
      <c r="R103" s="205">
        <f t="shared" si="57"/>
        <v>139908.00000000003</v>
      </c>
      <c r="S103" s="205">
        <v>278.72000000000003</v>
      </c>
      <c r="T103" s="205">
        <f t="shared" si="62"/>
        <v>248060.80000000002</v>
      </c>
      <c r="U103" s="205">
        <f t="shared" si="63"/>
        <v>387968.80000000005</v>
      </c>
    </row>
    <row r="104" spans="1:21" s="76" customFormat="1" ht="17.45" customHeight="1" x14ac:dyDescent="0.25">
      <c r="A104" s="90"/>
      <c r="B104" s="113" t="s">
        <v>104</v>
      </c>
      <c r="C104" s="120" t="s">
        <v>17</v>
      </c>
      <c r="D104" s="120">
        <v>16</v>
      </c>
      <c r="E104" s="93">
        <v>1572</v>
      </c>
      <c r="F104" s="93">
        <f t="shared" si="55"/>
        <v>25152</v>
      </c>
      <c r="G104" s="93">
        <v>2107.04</v>
      </c>
      <c r="H104" s="93">
        <f t="shared" si="58"/>
        <v>33712.639999999999</v>
      </c>
      <c r="I104" s="93">
        <f t="shared" si="59"/>
        <v>58864.639999999999</v>
      </c>
      <c r="J104" s="184"/>
      <c r="K104" s="169">
        <v>1572</v>
      </c>
      <c r="L104" s="169">
        <f t="shared" si="56"/>
        <v>0</v>
      </c>
      <c r="M104" s="169">
        <v>2107.04</v>
      </c>
      <c r="N104" s="169">
        <f t="shared" si="60"/>
        <v>0</v>
      </c>
      <c r="O104" s="169">
        <f t="shared" si="61"/>
        <v>0</v>
      </c>
      <c r="P104" s="208">
        <f t="shared" si="54"/>
        <v>16</v>
      </c>
      <c r="Q104" s="205">
        <v>1572</v>
      </c>
      <c r="R104" s="205">
        <f t="shared" si="57"/>
        <v>25152</v>
      </c>
      <c r="S104" s="205">
        <v>2107.04</v>
      </c>
      <c r="T104" s="205">
        <f t="shared" si="62"/>
        <v>33712.639999999999</v>
      </c>
      <c r="U104" s="205">
        <f t="shared" si="63"/>
        <v>58864.639999999999</v>
      </c>
    </row>
    <row r="105" spans="1:21" s="76" customFormat="1" ht="17.45" customHeight="1" x14ac:dyDescent="0.25">
      <c r="A105" s="90"/>
      <c r="B105" s="113" t="s">
        <v>105</v>
      </c>
      <c r="C105" s="120" t="s">
        <v>17</v>
      </c>
      <c r="D105" s="120">
        <v>10</v>
      </c>
      <c r="E105" s="93">
        <v>1572</v>
      </c>
      <c r="F105" s="93">
        <f t="shared" si="55"/>
        <v>15720</v>
      </c>
      <c r="G105" s="93">
        <v>2459.6</v>
      </c>
      <c r="H105" s="93">
        <f t="shared" si="58"/>
        <v>24596</v>
      </c>
      <c r="I105" s="93">
        <f t="shared" si="59"/>
        <v>40316</v>
      </c>
      <c r="J105" s="184"/>
      <c r="K105" s="169">
        <v>1572</v>
      </c>
      <c r="L105" s="169">
        <f t="shared" si="56"/>
        <v>0</v>
      </c>
      <c r="M105" s="169">
        <v>2459.6</v>
      </c>
      <c r="N105" s="169">
        <f t="shared" si="60"/>
        <v>0</v>
      </c>
      <c r="O105" s="169">
        <f t="shared" si="61"/>
        <v>0</v>
      </c>
      <c r="P105" s="208">
        <f t="shared" si="54"/>
        <v>10</v>
      </c>
      <c r="Q105" s="205">
        <v>1572</v>
      </c>
      <c r="R105" s="205">
        <f t="shared" si="57"/>
        <v>15720</v>
      </c>
      <c r="S105" s="205">
        <v>2459.6</v>
      </c>
      <c r="T105" s="205">
        <f t="shared" si="62"/>
        <v>24596</v>
      </c>
      <c r="U105" s="205">
        <f t="shared" si="63"/>
        <v>40316</v>
      </c>
    </row>
    <row r="106" spans="1:21" s="76" customFormat="1" ht="17.45" customHeight="1" x14ac:dyDescent="0.25">
      <c r="A106" s="90"/>
      <c r="B106" s="113" t="s">
        <v>106</v>
      </c>
      <c r="C106" s="120" t="s">
        <v>17</v>
      </c>
      <c r="D106" s="120">
        <v>100</v>
      </c>
      <c r="E106" s="93">
        <v>353.7</v>
      </c>
      <c r="F106" s="93">
        <f t="shared" si="55"/>
        <v>35370</v>
      </c>
      <c r="G106" s="93">
        <v>456.27400000000006</v>
      </c>
      <c r="H106" s="93">
        <f t="shared" si="58"/>
        <v>45627.400000000009</v>
      </c>
      <c r="I106" s="93">
        <f t="shared" si="59"/>
        <v>80997.400000000009</v>
      </c>
      <c r="J106" s="184"/>
      <c r="K106" s="169">
        <v>353.7</v>
      </c>
      <c r="L106" s="169">
        <f t="shared" si="56"/>
        <v>0</v>
      </c>
      <c r="M106" s="169">
        <v>456.27400000000006</v>
      </c>
      <c r="N106" s="169">
        <f t="shared" si="60"/>
        <v>0</v>
      </c>
      <c r="O106" s="169">
        <f t="shared" si="61"/>
        <v>0</v>
      </c>
      <c r="P106" s="208">
        <f t="shared" si="54"/>
        <v>100</v>
      </c>
      <c r="Q106" s="205">
        <v>353.7</v>
      </c>
      <c r="R106" s="205">
        <f t="shared" si="57"/>
        <v>35370</v>
      </c>
      <c r="S106" s="205">
        <v>456.27400000000006</v>
      </c>
      <c r="T106" s="205">
        <f t="shared" si="62"/>
        <v>45627.400000000009</v>
      </c>
      <c r="U106" s="205">
        <f t="shared" si="63"/>
        <v>80997.400000000009</v>
      </c>
    </row>
    <row r="107" spans="1:21" s="76" customFormat="1" ht="17.45" customHeight="1" x14ac:dyDescent="0.25">
      <c r="A107" s="90"/>
      <c r="B107" s="113" t="s">
        <v>107</v>
      </c>
      <c r="C107" s="120" t="s">
        <v>17</v>
      </c>
      <c r="D107" s="120">
        <v>300</v>
      </c>
      <c r="E107" s="93">
        <v>183.4</v>
      </c>
      <c r="F107" s="93">
        <f t="shared" si="55"/>
        <v>55020</v>
      </c>
      <c r="G107" s="93">
        <v>291.33</v>
      </c>
      <c r="H107" s="93">
        <f t="shared" si="58"/>
        <v>87399</v>
      </c>
      <c r="I107" s="93">
        <f t="shared" si="59"/>
        <v>142419</v>
      </c>
      <c r="J107" s="184"/>
      <c r="K107" s="169">
        <v>183.4</v>
      </c>
      <c r="L107" s="169">
        <f t="shared" si="56"/>
        <v>0</v>
      </c>
      <c r="M107" s="169">
        <v>291.33</v>
      </c>
      <c r="N107" s="169">
        <f t="shared" si="60"/>
        <v>0</v>
      </c>
      <c r="O107" s="169">
        <f t="shared" si="61"/>
        <v>0</v>
      </c>
      <c r="P107" s="208">
        <f t="shared" si="54"/>
        <v>300</v>
      </c>
      <c r="Q107" s="205">
        <v>183.4</v>
      </c>
      <c r="R107" s="205">
        <f t="shared" si="57"/>
        <v>55020</v>
      </c>
      <c r="S107" s="205">
        <v>291.33</v>
      </c>
      <c r="T107" s="205">
        <f t="shared" si="62"/>
        <v>87399</v>
      </c>
      <c r="U107" s="205">
        <f t="shared" si="63"/>
        <v>142419</v>
      </c>
    </row>
    <row r="108" spans="1:21" s="76" customFormat="1" ht="17.45" customHeight="1" x14ac:dyDescent="0.25">
      <c r="A108" s="90"/>
      <c r="B108" s="113" t="s">
        <v>108</v>
      </c>
      <c r="C108" s="120" t="s">
        <v>17</v>
      </c>
      <c r="D108" s="120">
        <v>60</v>
      </c>
      <c r="E108" s="93">
        <v>117.9</v>
      </c>
      <c r="F108" s="93">
        <f t="shared" si="55"/>
        <v>7074</v>
      </c>
      <c r="G108" s="93">
        <v>98.8</v>
      </c>
      <c r="H108" s="93">
        <f t="shared" si="58"/>
        <v>5928</v>
      </c>
      <c r="I108" s="93">
        <f t="shared" si="59"/>
        <v>13002</v>
      </c>
      <c r="J108" s="184"/>
      <c r="K108" s="169">
        <v>117.9</v>
      </c>
      <c r="L108" s="169">
        <f t="shared" si="56"/>
        <v>0</v>
      </c>
      <c r="M108" s="169">
        <v>98.8</v>
      </c>
      <c r="N108" s="169">
        <f t="shared" si="60"/>
        <v>0</v>
      </c>
      <c r="O108" s="169">
        <f t="shared" si="61"/>
        <v>0</v>
      </c>
      <c r="P108" s="208">
        <f t="shared" si="54"/>
        <v>60</v>
      </c>
      <c r="Q108" s="205">
        <v>117.9</v>
      </c>
      <c r="R108" s="205">
        <f t="shared" si="57"/>
        <v>7074</v>
      </c>
      <c r="S108" s="205">
        <v>98.8</v>
      </c>
      <c r="T108" s="205">
        <f t="shared" si="62"/>
        <v>5928</v>
      </c>
      <c r="U108" s="205">
        <f t="shared" si="63"/>
        <v>13002</v>
      </c>
    </row>
    <row r="109" spans="1:21" s="76" customFormat="1" ht="17.45" customHeight="1" x14ac:dyDescent="0.25">
      <c r="A109" s="90"/>
      <c r="B109" s="113" t="s">
        <v>109</v>
      </c>
      <c r="C109" s="120" t="s">
        <v>17</v>
      </c>
      <c r="D109" s="120">
        <v>60</v>
      </c>
      <c r="E109" s="93">
        <v>117.9</v>
      </c>
      <c r="F109" s="93">
        <f t="shared" si="55"/>
        <v>7074</v>
      </c>
      <c r="G109" s="93">
        <v>120.9</v>
      </c>
      <c r="H109" s="93">
        <f t="shared" si="58"/>
        <v>7254</v>
      </c>
      <c r="I109" s="93">
        <f t="shared" si="59"/>
        <v>14328</v>
      </c>
      <c r="J109" s="184"/>
      <c r="K109" s="169">
        <v>117.9</v>
      </c>
      <c r="L109" s="169">
        <f t="shared" si="56"/>
        <v>0</v>
      </c>
      <c r="M109" s="169">
        <v>120.9</v>
      </c>
      <c r="N109" s="169">
        <f t="shared" si="60"/>
        <v>0</v>
      </c>
      <c r="O109" s="169">
        <f t="shared" si="61"/>
        <v>0</v>
      </c>
      <c r="P109" s="208">
        <f t="shared" si="54"/>
        <v>60</v>
      </c>
      <c r="Q109" s="205">
        <v>117.9</v>
      </c>
      <c r="R109" s="205">
        <f t="shared" si="57"/>
        <v>7074</v>
      </c>
      <c r="S109" s="205">
        <v>120.9</v>
      </c>
      <c r="T109" s="205">
        <f t="shared" si="62"/>
        <v>7254</v>
      </c>
      <c r="U109" s="205">
        <f t="shared" si="63"/>
        <v>14328</v>
      </c>
    </row>
    <row r="110" spans="1:21" s="76" customFormat="1" ht="17.45" customHeight="1" x14ac:dyDescent="0.25">
      <c r="A110" s="90"/>
      <c r="B110" s="113" t="s">
        <v>889</v>
      </c>
      <c r="C110" s="120" t="s">
        <v>17</v>
      </c>
      <c r="D110" s="120">
        <v>400</v>
      </c>
      <c r="E110" s="93">
        <v>32.75</v>
      </c>
      <c r="F110" s="93">
        <f t="shared" si="55"/>
        <v>13100</v>
      </c>
      <c r="G110" s="93">
        <v>107.926</v>
      </c>
      <c r="H110" s="93">
        <f t="shared" si="58"/>
        <v>43170.400000000001</v>
      </c>
      <c r="I110" s="93">
        <f t="shared" si="59"/>
        <v>56270.400000000001</v>
      </c>
      <c r="J110" s="184"/>
      <c r="K110" s="169">
        <v>32.75</v>
      </c>
      <c r="L110" s="169">
        <f t="shared" si="56"/>
        <v>0</v>
      </c>
      <c r="M110" s="169">
        <v>107.926</v>
      </c>
      <c r="N110" s="169">
        <f t="shared" si="60"/>
        <v>0</v>
      </c>
      <c r="O110" s="169">
        <f t="shared" si="61"/>
        <v>0</v>
      </c>
      <c r="P110" s="208">
        <f t="shared" si="54"/>
        <v>400</v>
      </c>
      <c r="Q110" s="205">
        <v>32.75</v>
      </c>
      <c r="R110" s="205">
        <f t="shared" si="57"/>
        <v>13100</v>
      </c>
      <c r="S110" s="205">
        <v>107.926</v>
      </c>
      <c r="T110" s="205">
        <f t="shared" si="62"/>
        <v>43170.400000000001</v>
      </c>
      <c r="U110" s="205">
        <f t="shared" si="63"/>
        <v>56270.400000000001</v>
      </c>
    </row>
    <row r="111" spans="1:21" s="76" customFormat="1" ht="17.45" customHeight="1" x14ac:dyDescent="0.25">
      <c r="A111" s="90"/>
      <c r="B111" s="113" t="s">
        <v>110</v>
      </c>
      <c r="C111" s="120" t="s">
        <v>17</v>
      </c>
      <c r="D111" s="120">
        <v>100</v>
      </c>
      <c r="E111" s="93">
        <v>19.650000000000002</v>
      </c>
      <c r="F111" s="93">
        <f t="shared" si="55"/>
        <v>1965.0000000000002</v>
      </c>
      <c r="G111" s="93">
        <v>8.84</v>
      </c>
      <c r="H111" s="93">
        <f t="shared" si="58"/>
        <v>884</v>
      </c>
      <c r="I111" s="93">
        <f t="shared" si="59"/>
        <v>2849</v>
      </c>
      <c r="J111" s="184"/>
      <c r="K111" s="169">
        <v>19.650000000000002</v>
      </c>
      <c r="L111" s="169">
        <f t="shared" si="56"/>
        <v>0</v>
      </c>
      <c r="M111" s="169">
        <v>8.84</v>
      </c>
      <c r="N111" s="169">
        <f t="shared" si="60"/>
        <v>0</v>
      </c>
      <c r="O111" s="169">
        <f t="shared" si="61"/>
        <v>0</v>
      </c>
      <c r="P111" s="208">
        <f t="shared" si="54"/>
        <v>100</v>
      </c>
      <c r="Q111" s="205">
        <v>19.650000000000002</v>
      </c>
      <c r="R111" s="205">
        <f t="shared" si="57"/>
        <v>1965.0000000000002</v>
      </c>
      <c r="S111" s="205">
        <v>8.84</v>
      </c>
      <c r="T111" s="205">
        <f t="shared" si="62"/>
        <v>884</v>
      </c>
      <c r="U111" s="205">
        <f t="shared" si="63"/>
        <v>2849</v>
      </c>
    </row>
    <row r="112" spans="1:21" s="76" customFormat="1" ht="17.45" customHeight="1" x14ac:dyDescent="0.25">
      <c r="A112" s="90"/>
      <c r="B112" s="113" t="s">
        <v>111</v>
      </c>
      <c r="C112" s="120" t="s">
        <v>64</v>
      </c>
      <c r="D112" s="120">
        <v>200</v>
      </c>
      <c r="E112" s="93">
        <v>393</v>
      </c>
      <c r="F112" s="93">
        <f t="shared" si="55"/>
        <v>78600</v>
      </c>
      <c r="G112" s="93">
        <v>127.4</v>
      </c>
      <c r="H112" s="93">
        <f t="shared" si="58"/>
        <v>25480</v>
      </c>
      <c r="I112" s="93">
        <f t="shared" si="59"/>
        <v>104080</v>
      </c>
      <c r="J112" s="184"/>
      <c r="K112" s="169">
        <v>393</v>
      </c>
      <c r="L112" s="169">
        <f t="shared" si="56"/>
        <v>0</v>
      </c>
      <c r="M112" s="169">
        <v>127.4</v>
      </c>
      <c r="N112" s="169">
        <f t="shared" si="60"/>
        <v>0</v>
      </c>
      <c r="O112" s="169">
        <f t="shared" si="61"/>
        <v>0</v>
      </c>
      <c r="P112" s="208">
        <f t="shared" si="54"/>
        <v>200</v>
      </c>
      <c r="Q112" s="205">
        <v>393</v>
      </c>
      <c r="R112" s="205">
        <f t="shared" si="57"/>
        <v>78600</v>
      </c>
      <c r="S112" s="205">
        <v>127.4</v>
      </c>
      <c r="T112" s="205">
        <f t="shared" si="62"/>
        <v>25480</v>
      </c>
      <c r="U112" s="205">
        <f t="shared" si="63"/>
        <v>104080</v>
      </c>
    </row>
    <row r="113" spans="1:21" s="76" customFormat="1" ht="17.45" customHeight="1" x14ac:dyDescent="0.25">
      <c r="A113" s="90"/>
      <c r="B113" s="113" t="s">
        <v>112</v>
      </c>
      <c r="C113" s="120" t="s">
        <v>64</v>
      </c>
      <c r="D113" s="120">
        <v>2960</v>
      </c>
      <c r="E113" s="93">
        <v>162.44</v>
      </c>
      <c r="F113" s="93">
        <f t="shared" si="55"/>
        <v>480822.39999999997</v>
      </c>
      <c r="G113" s="93">
        <v>188.31800000000001</v>
      </c>
      <c r="H113" s="93">
        <f t="shared" si="58"/>
        <v>557421.28</v>
      </c>
      <c r="I113" s="93">
        <f t="shared" si="59"/>
        <v>1038243.6799999999</v>
      </c>
      <c r="J113" s="184"/>
      <c r="K113" s="169">
        <v>162.44</v>
      </c>
      <c r="L113" s="169">
        <f t="shared" si="56"/>
        <v>0</v>
      </c>
      <c r="M113" s="169">
        <v>188.31800000000001</v>
      </c>
      <c r="N113" s="169">
        <f t="shared" si="60"/>
        <v>0</v>
      </c>
      <c r="O113" s="169">
        <f t="shared" si="61"/>
        <v>0</v>
      </c>
      <c r="P113" s="208">
        <f t="shared" si="54"/>
        <v>2960</v>
      </c>
      <c r="Q113" s="205">
        <v>162.44</v>
      </c>
      <c r="R113" s="205">
        <f t="shared" si="57"/>
        <v>480822.39999999997</v>
      </c>
      <c r="S113" s="205">
        <v>188.31800000000001</v>
      </c>
      <c r="T113" s="205">
        <f t="shared" si="62"/>
        <v>557421.28</v>
      </c>
      <c r="U113" s="205">
        <f t="shared" si="63"/>
        <v>1038243.6799999999</v>
      </c>
    </row>
    <row r="114" spans="1:21" s="76" customFormat="1" ht="17.45" customHeight="1" x14ac:dyDescent="0.25">
      <c r="A114" s="90"/>
      <c r="B114" s="113" t="s">
        <v>112</v>
      </c>
      <c r="C114" s="120" t="s">
        <v>64</v>
      </c>
      <c r="D114" s="120">
        <v>930</v>
      </c>
      <c r="E114" s="93">
        <v>162.44</v>
      </c>
      <c r="F114" s="93">
        <f t="shared" si="55"/>
        <v>151069.20000000001</v>
      </c>
      <c r="G114" s="93">
        <v>107.822</v>
      </c>
      <c r="H114" s="93">
        <f t="shared" si="58"/>
        <v>100274.46</v>
      </c>
      <c r="I114" s="93">
        <f t="shared" si="59"/>
        <v>251343.66000000003</v>
      </c>
      <c r="J114" s="184"/>
      <c r="K114" s="169">
        <v>162.44</v>
      </c>
      <c r="L114" s="169">
        <f t="shared" si="56"/>
        <v>0</v>
      </c>
      <c r="M114" s="169">
        <v>107.822</v>
      </c>
      <c r="N114" s="169">
        <f t="shared" si="60"/>
        <v>0</v>
      </c>
      <c r="O114" s="169">
        <f t="shared" si="61"/>
        <v>0</v>
      </c>
      <c r="P114" s="208">
        <f t="shared" si="54"/>
        <v>930</v>
      </c>
      <c r="Q114" s="205">
        <v>162.44</v>
      </c>
      <c r="R114" s="205">
        <f t="shared" si="57"/>
        <v>151069.20000000001</v>
      </c>
      <c r="S114" s="205">
        <v>107.822</v>
      </c>
      <c r="T114" s="205">
        <f t="shared" si="62"/>
        <v>100274.46</v>
      </c>
      <c r="U114" s="205">
        <f t="shared" si="63"/>
        <v>251343.66000000003</v>
      </c>
    </row>
    <row r="115" spans="1:21" s="76" customFormat="1" ht="17.45" customHeight="1" x14ac:dyDescent="0.25">
      <c r="A115" s="90"/>
      <c r="B115" s="113" t="s">
        <v>112</v>
      </c>
      <c r="C115" s="120" t="s">
        <v>64</v>
      </c>
      <c r="D115" s="120">
        <v>510</v>
      </c>
      <c r="E115" s="93">
        <v>162.44</v>
      </c>
      <c r="F115" s="93">
        <f t="shared" si="55"/>
        <v>82844.399999999994</v>
      </c>
      <c r="G115" s="93">
        <v>182.80600000000001</v>
      </c>
      <c r="H115" s="93">
        <f t="shared" si="58"/>
        <v>93231.060000000012</v>
      </c>
      <c r="I115" s="93">
        <f t="shared" si="59"/>
        <v>176075.46000000002</v>
      </c>
      <c r="J115" s="184"/>
      <c r="K115" s="169">
        <v>162.44</v>
      </c>
      <c r="L115" s="169">
        <f t="shared" si="56"/>
        <v>0</v>
      </c>
      <c r="M115" s="169">
        <v>182.80600000000001</v>
      </c>
      <c r="N115" s="169">
        <f t="shared" si="60"/>
        <v>0</v>
      </c>
      <c r="O115" s="169">
        <f t="shared" si="61"/>
        <v>0</v>
      </c>
      <c r="P115" s="208">
        <f t="shared" si="54"/>
        <v>510</v>
      </c>
      <c r="Q115" s="205">
        <v>162.44</v>
      </c>
      <c r="R115" s="205">
        <f t="shared" si="57"/>
        <v>82844.399999999994</v>
      </c>
      <c r="S115" s="205">
        <v>182.80600000000001</v>
      </c>
      <c r="T115" s="205">
        <f t="shared" si="62"/>
        <v>93231.060000000012</v>
      </c>
      <c r="U115" s="205">
        <f t="shared" si="63"/>
        <v>176075.46000000002</v>
      </c>
    </row>
    <row r="116" spans="1:21" s="76" customFormat="1" ht="17.45" customHeight="1" x14ac:dyDescent="0.25">
      <c r="A116" s="90"/>
      <c r="B116" s="113" t="s">
        <v>112</v>
      </c>
      <c r="C116" s="120" t="s">
        <v>64</v>
      </c>
      <c r="D116" s="120">
        <v>600</v>
      </c>
      <c r="E116" s="93">
        <v>162.44</v>
      </c>
      <c r="F116" s="93">
        <f t="shared" si="55"/>
        <v>97464</v>
      </c>
      <c r="G116" s="93">
        <v>111.72199999999999</v>
      </c>
      <c r="H116" s="93">
        <f t="shared" si="58"/>
        <v>67033.2</v>
      </c>
      <c r="I116" s="93">
        <f t="shared" si="59"/>
        <v>164497.20000000001</v>
      </c>
      <c r="J116" s="184"/>
      <c r="K116" s="169">
        <v>162.44</v>
      </c>
      <c r="L116" s="169">
        <f t="shared" si="56"/>
        <v>0</v>
      </c>
      <c r="M116" s="169">
        <v>111.72199999999999</v>
      </c>
      <c r="N116" s="169">
        <f t="shared" si="60"/>
        <v>0</v>
      </c>
      <c r="O116" s="169">
        <f t="shared" si="61"/>
        <v>0</v>
      </c>
      <c r="P116" s="208">
        <f t="shared" si="54"/>
        <v>600</v>
      </c>
      <c r="Q116" s="205">
        <v>162.44</v>
      </c>
      <c r="R116" s="205">
        <f t="shared" si="57"/>
        <v>97464</v>
      </c>
      <c r="S116" s="205">
        <v>111.72199999999999</v>
      </c>
      <c r="T116" s="205">
        <f t="shared" si="62"/>
        <v>67033.2</v>
      </c>
      <c r="U116" s="205">
        <f t="shared" si="63"/>
        <v>164497.20000000001</v>
      </c>
    </row>
    <row r="117" spans="1:21" s="76" customFormat="1" ht="17.45" customHeight="1" x14ac:dyDescent="0.25">
      <c r="A117" s="90"/>
      <c r="B117" s="113" t="s">
        <v>113</v>
      </c>
      <c r="C117" s="120" t="s">
        <v>64</v>
      </c>
      <c r="D117" s="120">
        <v>1410</v>
      </c>
      <c r="E117" s="93">
        <v>78.600000000000009</v>
      </c>
      <c r="F117" s="93">
        <f t="shared" si="55"/>
        <v>110826.00000000001</v>
      </c>
      <c r="G117" s="93">
        <v>116.012</v>
      </c>
      <c r="H117" s="93">
        <f t="shared" si="58"/>
        <v>163576.92000000001</v>
      </c>
      <c r="I117" s="93">
        <f t="shared" si="59"/>
        <v>274402.92000000004</v>
      </c>
      <c r="J117" s="184"/>
      <c r="K117" s="169">
        <v>78.600000000000009</v>
      </c>
      <c r="L117" s="169">
        <f t="shared" si="56"/>
        <v>0</v>
      </c>
      <c r="M117" s="169">
        <v>116.012</v>
      </c>
      <c r="N117" s="169">
        <f t="shared" si="60"/>
        <v>0</v>
      </c>
      <c r="O117" s="169">
        <f t="shared" si="61"/>
        <v>0</v>
      </c>
      <c r="P117" s="208">
        <f t="shared" si="54"/>
        <v>1410</v>
      </c>
      <c r="Q117" s="205">
        <v>78.600000000000009</v>
      </c>
      <c r="R117" s="205">
        <f t="shared" si="57"/>
        <v>110826.00000000001</v>
      </c>
      <c r="S117" s="205">
        <v>116.012</v>
      </c>
      <c r="T117" s="205">
        <f t="shared" si="62"/>
        <v>163576.92000000001</v>
      </c>
      <c r="U117" s="205">
        <f t="shared" si="63"/>
        <v>274402.92000000004</v>
      </c>
    </row>
    <row r="118" spans="1:21" s="76" customFormat="1" ht="17.45" customHeight="1" x14ac:dyDescent="0.25">
      <c r="A118" s="90"/>
      <c r="B118" s="113" t="s">
        <v>114</v>
      </c>
      <c r="C118" s="120" t="s">
        <v>64</v>
      </c>
      <c r="D118" s="120">
        <v>600</v>
      </c>
      <c r="E118" s="93">
        <v>45.85</v>
      </c>
      <c r="F118" s="93">
        <f t="shared" si="55"/>
        <v>27510</v>
      </c>
      <c r="G118" s="93">
        <v>28.080000000000002</v>
      </c>
      <c r="H118" s="93">
        <f t="shared" si="58"/>
        <v>16848</v>
      </c>
      <c r="I118" s="93">
        <f t="shared" si="59"/>
        <v>44358</v>
      </c>
      <c r="J118" s="184"/>
      <c r="K118" s="169">
        <v>45.85</v>
      </c>
      <c r="L118" s="169">
        <f t="shared" si="56"/>
        <v>0</v>
      </c>
      <c r="M118" s="169">
        <v>28.080000000000002</v>
      </c>
      <c r="N118" s="169">
        <f t="shared" si="60"/>
        <v>0</v>
      </c>
      <c r="O118" s="169">
        <f t="shared" si="61"/>
        <v>0</v>
      </c>
      <c r="P118" s="208">
        <f t="shared" si="54"/>
        <v>600</v>
      </c>
      <c r="Q118" s="205">
        <v>45.85</v>
      </c>
      <c r="R118" s="205">
        <f t="shared" si="57"/>
        <v>27510</v>
      </c>
      <c r="S118" s="205">
        <v>28.080000000000002</v>
      </c>
      <c r="T118" s="205">
        <f t="shared" si="62"/>
        <v>16848</v>
      </c>
      <c r="U118" s="205">
        <f t="shared" si="63"/>
        <v>44358</v>
      </c>
    </row>
    <row r="119" spans="1:21" s="76" customFormat="1" ht="17.45" customHeight="1" x14ac:dyDescent="0.25">
      <c r="A119" s="90"/>
      <c r="B119" s="113" t="s">
        <v>115</v>
      </c>
      <c r="C119" s="120" t="s">
        <v>17</v>
      </c>
      <c r="D119" s="120">
        <v>1200</v>
      </c>
      <c r="E119" s="93">
        <v>6.5500000000000007</v>
      </c>
      <c r="F119" s="93">
        <f t="shared" si="55"/>
        <v>7860.0000000000009</v>
      </c>
      <c r="G119" s="93">
        <v>3.3800000000000003</v>
      </c>
      <c r="H119" s="93">
        <f t="shared" si="58"/>
        <v>4056.0000000000005</v>
      </c>
      <c r="I119" s="93">
        <f t="shared" si="59"/>
        <v>11916.000000000002</v>
      </c>
      <c r="J119" s="184"/>
      <c r="K119" s="169">
        <v>6.5500000000000007</v>
      </c>
      <c r="L119" s="169">
        <f t="shared" si="56"/>
        <v>0</v>
      </c>
      <c r="M119" s="169">
        <v>3.3800000000000003</v>
      </c>
      <c r="N119" s="169">
        <f t="shared" si="60"/>
        <v>0</v>
      </c>
      <c r="O119" s="169">
        <f t="shared" si="61"/>
        <v>0</v>
      </c>
      <c r="P119" s="208">
        <f t="shared" si="54"/>
        <v>1200</v>
      </c>
      <c r="Q119" s="205">
        <v>6.5500000000000007</v>
      </c>
      <c r="R119" s="205">
        <f t="shared" si="57"/>
        <v>7860.0000000000009</v>
      </c>
      <c r="S119" s="205">
        <v>3.3800000000000003</v>
      </c>
      <c r="T119" s="205">
        <f t="shared" si="62"/>
        <v>4056.0000000000005</v>
      </c>
      <c r="U119" s="205">
        <f t="shared" si="63"/>
        <v>11916.000000000002</v>
      </c>
    </row>
    <row r="120" spans="1:21" s="76" customFormat="1" ht="17.45" customHeight="1" x14ac:dyDescent="0.25">
      <c r="A120" s="90"/>
      <c r="B120" s="113" t="s">
        <v>116</v>
      </c>
      <c r="C120" s="120" t="s">
        <v>17</v>
      </c>
      <c r="D120" s="120">
        <v>400</v>
      </c>
      <c r="E120" s="93">
        <v>6.5500000000000007</v>
      </c>
      <c r="F120" s="93">
        <f t="shared" si="55"/>
        <v>2620.0000000000005</v>
      </c>
      <c r="G120" s="93">
        <v>4.6800000000000006</v>
      </c>
      <c r="H120" s="93">
        <f t="shared" si="58"/>
        <v>1872.0000000000002</v>
      </c>
      <c r="I120" s="93">
        <f t="shared" si="59"/>
        <v>4492.0000000000009</v>
      </c>
      <c r="J120" s="184"/>
      <c r="K120" s="169">
        <v>6.5500000000000007</v>
      </c>
      <c r="L120" s="169">
        <f t="shared" si="56"/>
        <v>0</v>
      </c>
      <c r="M120" s="169">
        <v>4.6800000000000006</v>
      </c>
      <c r="N120" s="169">
        <f t="shared" si="60"/>
        <v>0</v>
      </c>
      <c r="O120" s="169">
        <f t="shared" si="61"/>
        <v>0</v>
      </c>
      <c r="P120" s="208">
        <f t="shared" si="54"/>
        <v>400</v>
      </c>
      <c r="Q120" s="205">
        <v>6.5500000000000007</v>
      </c>
      <c r="R120" s="205">
        <f t="shared" si="57"/>
        <v>2620.0000000000005</v>
      </c>
      <c r="S120" s="205">
        <v>4.6800000000000006</v>
      </c>
      <c r="T120" s="205">
        <f t="shared" si="62"/>
        <v>1872.0000000000002</v>
      </c>
      <c r="U120" s="205">
        <f t="shared" si="63"/>
        <v>4492.0000000000009</v>
      </c>
    </row>
    <row r="121" spans="1:21" s="76" customFormat="1" ht="17.45" customHeight="1" x14ac:dyDescent="0.25">
      <c r="A121" s="90"/>
      <c r="B121" s="113" t="s">
        <v>117</v>
      </c>
      <c r="C121" s="120" t="s">
        <v>17</v>
      </c>
      <c r="D121" s="120">
        <v>1600</v>
      </c>
      <c r="E121" s="93">
        <v>6.5500000000000007</v>
      </c>
      <c r="F121" s="93">
        <f t="shared" si="55"/>
        <v>10480.000000000002</v>
      </c>
      <c r="G121" s="93">
        <v>18.46</v>
      </c>
      <c r="H121" s="93">
        <f t="shared" si="58"/>
        <v>29536</v>
      </c>
      <c r="I121" s="93">
        <f t="shared" si="59"/>
        <v>40016</v>
      </c>
      <c r="J121" s="184"/>
      <c r="K121" s="169">
        <v>6.5500000000000007</v>
      </c>
      <c r="L121" s="169">
        <f t="shared" si="56"/>
        <v>0</v>
      </c>
      <c r="M121" s="169">
        <v>18.46</v>
      </c>
      <c r="N121" s="169">
        <f t="shared" si="60"/>
        <v>0</v>
      </c>
      <c r="O121" s="169">
        <f t="shared" si="61"/>
        <v>0</v>
      </c>
      <c r="P121" s="208">
        <f t="shared" si="54"/>
        <v>1600</v>
      </c>
      <c r="Q121" s="205">
        <v>6.5500000000000007</v>
      </c>
      <c r="R121" s="205">
        <f t="shared" si="57"/>
        <v>10480.000000000002</v>
      </c>
      <c r="S121" s="205">
        <v>18.46</v>
      </c>
      <c r="T121" s="205">
        <f t="shared" si="62"/>
        <v>29536</v>
      </c>
      <c r="U121" s="205">
        <f t="shared" si="63"/>
        <v>40016</v>
      </c>
    </row>
    <row r="122" spans="1:21" s="76" customFormat="1" ht="17.45" customHeight="1" x14ac:dyDescent="0.25">
      <c r="A122" s="90"/>
      <c r="B122" s="113" t="s">
        <v>118</v>
      </c>
      <c r="C122" s="120" t="s">
        <v>17</v>
      </c>
      <c r="D122" s="120">
        <v>1600</v>
      </c>
      <c r="E122" s="93">
        <v>6.5500000000000007</v>
      </c>
      <c r="F122" s="93">
        <f t="shared" si="55"/>
        <v>10480.000000000002</v>
      </c>
      <c r="G122" s="93">
        <v>2.3660000000000001</v>
      </c>
      <c r="H122" s="93">
        <f t="shared" si="58"/>
        <v>3785.6000000000004</v>
      </c>
      <c r="I122" s="93">
        <f t="shared" si="59"/>
        <v>14265.600000000002</v>
      </c>
      <c r="J122" s="184"/>
      <c r="K122" s="169">
        <v>6.5500000000000007</v>
      </c>
      <c r="L122" s="169">
        <f t="shared" si="56"/>
        <v>0</v>
      </c>
      <c r="M122" s="169">
        <v>2.3660000000000001</v>
      </c>
      <c r="N122" s="169">
        <f t="shared" si="60"/>
        <v>0</v>
      </c>
      <c r="O122" s="169">
        <f t="shared" si="61"/>
        <v>0</v>
      </c>
      <c r="P122" s="208">
        <f t="shared" si="54"/>
        <v>1600</v>
      </c>
      <c r="Q122" s="205">
        <v>6.5500000000000007</v>
      </c>
      <c r="R122" s="205">
        <f t="shared" si="57"/>
        <v>10480.000000000002</v>
      </c>
      <c r="S122" s="205">
        <v>2.3660000000000001</v>
      </c>
      <c r="T122" s="205">
        <f t="shared" si="62"/>
        <v>3785.6000000000004</v>
      </c>
      <c r="U122" s="205">
        <f t="shared" si="63"/>
        <v>14265.600000000002</v>
      </c>
    </row>
    <row r="123" spans="1:21" s="76" customFormat="1" ht="17.45" customHeight="1" x14ac:dyDescent="0.25">
      <c r="A123" s="90"/>
      <c r="B123" s="113" t="s">
        <v>119</v>
      </c>
      <c r="C123" s="120" t="s">
        <v>124</v>
      </c>
      <c r="D123" s="120">
        <v>1</v>
      </c>
      <c r="E123" s="93"/>
      <c r="F123" s="93"/>
      <c r="G123" s="93">
        <v>28080</v>
      </c>
      <c r="H123" s="93">
        <f t="shared" si="58"/>
        <v>28080</v>
      </c>
      <c r="I123" s="93">
        <f t="shared" si="59"/>
        <v>28080</v>
      </c>
      <c r="J123" s="184"/>
      <c r="K123" s="169"/>
      <c r="L123" s="169"/>
      <c r="M123" s="169">
        <v>28080</v>
      </c>
      <c r="N123" s="169">
        <f t="shared" si="60"/>
        <v>0</v>
      </c>
      <c r="O123" s="169">
        <f t="shared" si="61"/>
        <v>0</v>
      </c>
      <c r="P123" s="208">
        <f t="shared" si="54"/>
        <v>1</v>
      </c>
      <c r="Q123" s="205"/>
      <c r="R123" s="205"/>
      <c r="S123" s="205">
        <v>28080</v>
      </c>
      <c r="T123" s="205">
        <f t="shared" si="62"/>
        <v>28080</v>
      </c>
      <c r="U123" s="205">
        <f t="shared" si="63"/>
        <v>28080</v>
      </c>
    </row>
    <row r="124" spans="1:21" s="76" customFormat="1" ht="17.45" customHeight="1" x14ac:dyDescent="0.25">
      <c r="A124" s="90"/>
      <c r="B124" s="113" t="s">
        <v>120</v>
      </c>
      <c r="C124" s="120" t="s">
        <v>124</v>
      </c>
      <c r="D124" s="120">
        <v>1</v>
      </c>
      <c r="E124" s="93">
        <v>166632</v>
      </c>
      <c r="F124" s="93">
        <f t="shared" si="55"/>
        <v>166632</v>
      </c>
      <c r="G124" s="93"/>
      <c r="H124" s="93"/>
      <c r="I124" s="93">
        <f t="shared" si="59"/>
        <v>166632</v>
      </c>
      <c r="J124" s="184"/>
      <c r="K124" s="169">
        <v>166632</v>
      </c>
      <c r="L124" s="169">
        <f t="shared" ref="L124" si="64">K124*J124</f>
        <v>0</v>
      </c>
      <c r="M124" s="169"/>
      <c r="N124" s="169"/>
      <c r="O124" s="169">
        <f t="shared" si="61"/>
        <v>0</v>
      </c>
      <c r="P124" s="208">
        <f t="shared" si="54"/>
        <v>1</v>
      </c>
      <c r="Q124" s="205">
        <v>166632</v>
      </c>
      <c r="R124" s="205">
        <f t="shared" ref="R124" si="65">Q124*P124</f>
        <v>166632</v>
      </c>
      <c r="S124" s="205"/>
      <c r="T124" s="205"/>
      <c r="U124" s="205">
        <f t="shared" si="63"/>
        <v>166632</v>
      </c>
    </row>
    <row r="125" spans="1:21" s="76" customFormat="1" ht="17.45" customHeight="1" x14ac:dyDescent="0.25">
      <c r="A125" s="90" t="s">
        <v>121</v>
      </c>
      <c r="B125" s="113" t="s">
        <v>122</v>
      </c>
      <c r="C125" s="92"/>
      <c r="D125" s="92"/>
      <c r="E125" s="93"/>
      <c r="F125" s="93">
        <f>SUM(F126:F141)</f>
        <v>24808118.754999995</v>
      </c>
      <c r="G125" s="93"/>
      <c r="H125" s="93">
        <f>SUM(H126:H141)</f>
        <v>62756587.3596</v>
      </c>
      <c r="I125" s="93">
        <f>SUM(I126:I141)</f>
        <v>87564706.114600003</v>
      </c>
      <c r="J125" s="168"/>
      <c r="K125" s="169"/>
      <c r="L125" s="169">
        <f>SUM(L126:L141)</f>
        <v>10327329.259094192</v>
      </c>
      <c r="M125" s="169"/>
      <c r="N125" s="169">
        <f>SUM(N126:N141)</f>
        <v>34513430.600000001</v>
      </c>
      <c r="O125" s="169">
        <f>SUM(O126:O141)</f>
        <v>44840759.859094195</v>
      </c>
      <c r="P125" s="208">
        <f t="shared" si="54"/>
        <v>0</v>
      </c>
      <c r="Q125" s="205"/>
      <c r="R125" s="205">
        <f>SUM(R126:R141)</f>
        <v>14480789.495905807</v>
      </c>
      <c r="S125" s="205"/>
      <c r="T125" s="205">
        <f>SUM(T126:T141)</f>
        <v>28243156.759600002</v>
      </c>
      <c r="U125" s="205">
        <f>SUM(U126:U141)</f>
        <v>42723946.255505815</v>
      </c>
    </row>
    <row r="126" spans="1:21" s="76" customFormat="1" ht="17.45" customHeight="1" x14ac:dyDescent="0.25">
      <c r="A126" s="110"/>
      <c r="B126" s="95" t="s">
        <v>123</v>
      </c>
      <c r="C126" s="110" t="s">
        <v>124</v>
      </c>
      <c r="D126" s="111">
        <v>6</v>
      </c>
      <c r="E126" s="112">
        <v>125450</v>
      </c>
      <c r="F126" s="112">
        <f>E126*D126</f>
        <v>752700</v>
      </c>
      <c r="G126" s="112">
        <v>982545</v>
      </c>
      <c r="H126" s="112">
        <f>G126*D126</f>
        <v>5895270</v>
      </c>
      <c r="I126" s="109">
        <f>H126+F126</f>
        <v>6647970</v>
      </c>
      <c r="J126" s="178">
        <v>6</v>
      </c>
      <c r="K126" s="179">
        <v>125450</v>
      </c>
      <c r="L126" s="179">
        <f>K126*J126</f>
        <v>752700</v>
      </c>
      <c r="M126" s="179">
        <v>982545</v>
      </c>
      <c r="N126" s="179">
        <f>M126*J126</f>
        <v>5895270</v>
      </c>
      <c r="O126" s="177">
        <f>N126+L126</f>
        <v>6647970</v>
      </c>
      <c r="P126" s="208">
        <f t="shared" si="54"/>
        <v>0</v>
      </c>
      <c r="Q126" s="213">
        <v>125450</v>
      </c>
      <c r="R126" s="213">
        <f>Q126*P126</f>
        <v>0</v>
      </c>
      <c r="S126" s="213">
        <v>982545</v>
      </c>
      <c r="T126" s="213">
        <f>S126*P126</f>
        <v>0</v>
      </c>
      <c r="U126" s="212">
        <f>T126+R126</f>
        <v>0</v>
      </c>
    </row>
    <row r="127" spans="1:21" s="76" customFormat="1" ht="17.45" customHeight="1" x14ac:dyDescent="0.25">
      <c r="A127" s="110"/>
      <c r="B127" s="95" t="s">
        <v>125</v>
      </c>
      <c r="C127" s="110" t="s">
        <v>124</v>
      </c>
      <c r="D127" s="111">
        <v>5</v>
      </c>
      <c r="E127" s="112">
        <v>29545</v>
      </c>
      <c r="F127" s="112">
        <f>E127*D127</f>
        <v>147725</v>
      </c>
      <c r="G127" s="112">
        <v>469586</v>
      </c>
      <c r="H127" s="112">
        <f>G127*D127</f>
        <v>2347930</v>
      </c>
      <c r="I127" s="109">
        <f>H127+F127</f>
        <v>2495655</v>
      </c>
      <c r="J127" s="178"/>
      <c r="K127" s="179">
        <v>29545</v>
      </c>
      <c r="L127" s="179">
        <f>K127*J127</f>
        <v>0</v>
      </c>
      <c r="M127" s="179">
        <v>469586</v>
      </c>
      <c r="N127" s="179">
        <f>M127*J127</f>
        <v>0</v>
      </c>
      <c r="O127" s="177">
        <f>N127+L127</f>
        <v>0</v>
      </c>
      <c r="P127" s="208">
        <f t="shared" si="54"/>
        <v>5</v>
      </c>
      <c r="Q127" s="213">
        <v>29545</v>
      </c>
      <c r="R127" s="213">
        <f>Q127*P127</f>
        <v>147725</v>
      </c>
      <c r="S127" s="213">
        <v>469586</v>
      </c>
      <c r="T127" s="213">
        <f>S127*P127</f>
        <v>2347930</v>
      </c>
      <c r="U127" s="212">
        <f>T127+R127</f>
        <v>2495655</v>
      </c>
    </row>
    <row r="128" spans="1:21" s="76" customFormat="1" ht="17.45" customHeight="1" x14ac:dyDescent="0.25">
      <c r="A128" s="110"/>
      <c r="B128" s="95" t="s">
        <v>919</v>
      </c>
      <c r="C128" s="110" t="s">
        <v>124</v>
      </c>
      <c r="D128" s="111">
        <v>11</v>
      </c>
      <c r="E128" s="112">
        <v>102635.07494545454</v>
      </c>
      <c r="F128" s="112">
        <f>E128*D128</f>
        <v>1128985.8244</v>
      </c>
      <c r="G128" s="112">
        <v>309219.33883636363</v>
      </c>
      <c r="H128" s="112">
        <f>G128*D128</f>
        <v>3401412.7272000001</v>
      </c>
      <c r="I128" s="109">
        <f>H128+F128</f>
        <v>4530398.5515999999</v>
      </c>
      <c r="J128" s="178"/>
      <c r="K128" s="179">
        <v>102635.07494545454</v>
      </c>
      <c r="L128" s="179">
        <f>K128*J128</f>
        <v>0</v>
      </c>
      <c r="M128" s="179">
        <v>309219.33883636363</v>
      </c>
      <c r="N128" s="179">
        <f>M128*J128</f>
        <v>0</v>
      </c>
      <c r="O128" s="177">
        <f>N128+L128</f>
        <v>0</v>
      </c>
      <c r="P128" s="208">
        <f t="shared" si="54"/>
        <v>11</v>
      </c>
      <c r="Q128" s="213">
        <v>102635.07494545454</v>
      </c>
      <c r="R128" s="213">
        <f>Q128*P128</f>
        <v>1128985.8244</v>
      </c>
      <c r="S128" s="213">
        <v>309219.33883636363</v>
      </c>
      <c r="T128" s="213">
        <f>S128*P128</f>
        <v>3401412.7272000001</v>
      </c>
      <c r="U128" s="212">
        <f>T128+R128</f>
        <v>4530398.5515999999</v>
      </c>
    </row>
    <row r="129" spans="1:21" s="76" customFormat="1" ht="17.45" customHeight="1" x14ac:dyDescent="0.25">
      <c r="A129" s="110"/>
      <c r="B129" s="95" t="s">
        <v>126</v>
      </c>
      <c r="C129" s="110" t="s">
        <v>17</v>
      </c>
      <c r="D129" s="111">
        <v>86</v>
      </c>
      <c r="E129" s="112">
        <v>4332.5980348837211</v>
      </c>
      <c r="F129" s="112">
        <f t="shared" ref="F129:F131" si="66">E129*D129</f>
        <v>372603.43100000004</v>
      </c>
      <c r="G129" s="112">
        <v>10463.972093023256</v>
      </c>
      <c r="H129" s="112">
        <f t="shared" ref="H129:H131" si="67">G129*D129</f>
        <v>899901.6</v>
      </c>
      <c r="I129" s="109">
        <f t="shared" ref="I129:I131" si="68">H129+F129</f>
        <v>1272505.031</v>
      </c>
      <c r="J129" s="178"/>
      <c r="K129" s="179">
        <v>4332.5980348837211</v>
      </c>
      <c r="L129" s="179">
        <f t="shared" ref="L129:L135" si="69">K129*J129</f>
        <v>0</v>
      </c>
      <c r="M129" s="179">
        <v>10463.972093023256</v>
      </c>
      <c r="N129" s="179">
        <f t="shared" ref="N129:N135" si="70">M129*J129</f>
        <v>0</v>
      </c>
      <c r="O129" s="177">
        <f t="shared" ref="O129:O134" si="71">N129+L129</f>
        <v>0</v>
      </c>
      <c r="P129" s="208">
        <f t="shared" si="54"/>
        <v>86</v>
      </c>
      <c r="Q129" s="213">
        <v>4332.5980348837211</v>
      </c>
      <c r="R129" s="213">
        <f t="shared" ref="R129:R135" si="72">Q129*P129</f>
        <v>372603.43100000004</v>
      </c>
      <c r="S129" s="213">
        <v>10463.972093023256</v>
      </c>
      <c r="T129" s="213">
        <f t="shared" ref="T129:T135" si="73">S129*P129</f>
        <v>899901.6</v>
      </c>
      <c r="U129" s="212">
        <f t="shared" ref="U129:U134" si="74">T129+R129</f>
        <v>1272505.031</v>
      </c>
    </row>
    <row r="130" spans="1:21" s="76" customFormat="1" ht="17.45" customHeight="1" x14ac:dyDescent="0.25">
      <c r="A130" s="110"/>
      <c r="B130" s="95" t="s">
        <v>127</v>
      </c>
      <c r="C130" s="110" t="s">
        <v>875</v>
      </c>
      <c r="D130" s="111">
        <v>2907.8999999999996</v>
      </c>
      <c r="E130" s="112">
        <v>2655.5948880635515</v>
      </c>
      <c r="F130" s="112">
        <f t="shared" si="66"/>
        <v>7722204.375</v>
      </c>
      <c r="G130" s="112">
        <v>1958</v>
      </c>
      <c r="H130" s="112">
        <f t="shared" si="67"/>
        <v>5693668.1999999993</v>
      </c>
      <c r="I130" s="109">
        <f t="shared" si="68"/>
        <v>13415872.574999999</v>
      </c>
      <c r="J130" s="178">
        <f>641.2+564</f>
        <v>1205.2</v>
      </c>
      <c r="K130" s="179">
        <v>2655.5948880635515</v>
      </c>
      <c r="L130" s="179">
        <f t="shared" si="69"/>
        <v>3200522.9590941924</v>
      </c>
      <c r="M130" s="179">
        <v>1958</v>
      </c>
      <c r="N130" s="179">
        <f t="shared" si="70"/>
        <v>2359781.6</v>
      </c>
      <c r="O130" s="177">
        <f t="shared" si="71"/>
        <v>5560304.5590941925</v>
      </c>
      <c r="P130" s="208">
        <f t="shared" si="54"/>
        <v>1702.6999999999996</v>
      </c>
      <c r="Q130" s="213">
        <v>2655.5948880635515</v>
      </c>
      <c r="R130" s="213">
        <f t="shared" si="72"/>
        <v>4521681.4159058081</v>
      </c>
      <c r="S130" s="213">
        <v>1958</v>
      </c>
      <c r="T130" s="213">
        <f t="shared" si="73"/>
        <v>3333886.5999999992</v>
      </c>
      <c r="U130" s="212">
        <f t="shared" si="74"/>
        <v>7855568.0159058068</v>
      </c>
    </row>
    <row r="131" spans="1:21" s="76" customFormat="1" ht="17.45" customHeight="1" x14ac:dyDescent="0.25">
      <c r="A131" s="110"/>
      <c r="B131" s="95" t="s">
        <v>128</v>
      </c>
      <c r="C131" s="110" t="s">
        <v>17</v>
      </c>
      <c r="D131" s="111">
        <v>8</v>
      </c>
      <c r="E131" s="112">
        <v>11973.056124999999</v>
      </c>
      <c r="F131" s="112">
        <f t="shared" si="66"/>
        <v>95784.448999999993</v>
      </c>
      <c r="G131" s="112">
        <v>32008.274999999998</v>
      </c>
      <c r="H131" s="112">
        <f t="shared" si="67"/>
        <v>256066.19999999998</v>
      </c>
      <c r="I131" s="109">
        <f t="shared" si="68"/>
        <v>351850.64899999998</v>
      </c>
      <c r="J131" s="178"/>
      <c r="K131" s="179">
        <v>11973.056124999999</v>
      </c>
      <c r="L131" s="179">
        <f t="shared" si="69"/>
        <v>0</v>
      </c>
      <c r="M131" s="179">
        <v>32008.274999999998</v>
      </c>
      <c r="N131" s="179">
        <f t="shared" si="70"/>
        <v>0</v>
      </c>
      <c r="O131" s="177">
        <f t="shared" si="71"/>
        <v>0</v>
      </c>
      <c r="P131" s="208">
        <f t="shared" si="54"/>
        <v>8</v>
      </c>
      <c r="Q131" s="213">
        <v>11973.056124999999</v>
      </c>
      <c r="R131" s="213">
        <f t="shared" si="72"/>
        <v>95784.448999999993</v>
      </c>
      <c r="S131" s="213">
        <v>32008.274999999998</v>
      </c>
      <c r="T131" s="213">
        <f t="shared" si="73"/>
        <v>256066.19999999998</v>
      </c>
      <c r="U131" s="212">
        <f t="shared" si="74"/>
        <v>351850.64899999998</v>
      </c>
    </row>
    <row r="132" spans="1:21" s="76" customFormat="1" ht="17.45" customHeight="1" x14ac:dyDescent="0.25">
      <c r="A132" s="110"/>
      <c r="B132" s="95" t="s">
        <v>129</v>
      </c>
      <c r="C132" s="110" t="s">
        <v>124</v>
      </c>
      <c r="D132" s="111">
        <v>12</v>
      </c>
      <c r="E132" s="112">
        <v>637410.63</v>
      </c>
      <c r="F132" s="112">
        <f t="shared" ref="F132" si="75">E132*D132</f>
        <v>7648927.5600000005</v>
      </c>
      <c r="G132" s="112">
        <v>2625837.9000000004</v>
      </c>
      <c r="H132" s="112">
        <f t="shared" ref="H132" si="76">G132*D132</f>
        <v>31510054.800000004</v>
      </c>
      <c r="I132" s="109">
        <f t="shared" ref="I132:I134" si="77">H132+F132</f>
        <v>39158982.360000007</v>
      </c>
      <c r="J132" s="178">
        <v>10</v>
      </c>
      <c r="K132" s="179">
        <v>637410.63</v>
      </c>
      <c r="L132" s="179">
        <f t="shared" si="69"/>
        <v>6374106.2999999998</v>
      </c>
      <c r="M132" s="179">
        <v>2625837.9000000004</v>
      </c>
      <c r="N132" s="179">
        <f t="shared" si="70"/>
        <v>26258379.000000004</v>
      </c>
      <c r="O132" s="177">
        <f t="shared" si="71"/>
        <v>32632485.300000004</v>
      </c>
      <c r="P132" s="208">
        <f t="shared" si="54"/>
        <v>2</v>
      </c>
      <c r="Q132" s="213">
        <v>637410.63</v>
      </c>
      <c r="R132" s="213">
        <f t="shared" si="72"/>
        <v>1274821.26</v>
      </c>
      <c r="S132" s="213">
        <v>2625837.9000000004</v>
      </c>
      <c r="T132" s="213">
        <f t="shared" si="73"/>
        <v>5251675.8000000007</v>
      </c>
      <c r="U132" s="212">
        <f t="shared" si="74"/>
        <v>6526497.0600000005</v>
      </c>
    </row>
    <row r="133" spans="1:21" s="76" customFormat="1" ht="17.45" customHeight="1" x14ac:dyDescent="0.25">
      <c r="A133" s="110"/>
      <c r="B133" s="95" t="s">
        <v>130</v>
      </c>
      <c r="C133" s="110" t="s">
        <v>17</v>
      </c>
      <c r="D133" s="111">
        <v>24</v>
      </c>
      <c r="E133" s="112">
        <v>8305.7144000000008</v>
      </c>
      <c r="F133" s="112">
        <f t="shared" ref="F133:F135" si="78">E133*D133</f>
        <v>199337.14560000002</v>
      </c>
      <c r="G133" s="112">
        <v>20103.2</v>
      </c>
      <c r="H133" s="112">
        <f t="shared" ref="H133:H135" si="79">G133*D133</f>
        <v>482476.80000000005</v>
      </c>
      <c r="I133" s="109">
        <f t="shared" si="77"/>
        <v>681813.94560000009</v>
      </c>
      <c r="J133" s="178"/>
      <c r="K133" s="179">
        <v>8305.7144000000008</v>
      </c>
      <c r="L133" s="179">
        <f t="shared" si="69"/>
        <v>0</v>
      </c>
      <c r="M133" s="179">
        <v>20103.2</v>
      </c>
      <c r="N133" s="179">
        <f t="shared" si="70"/>
        <v>0</v>
      </c>
      <c r="O133" s="177">
        <f t="shared" si="71"/>
        <v>0</v>
      </c>
      <c r="P133" s="208">
        <f t="shared" si="54"/>
        <v>24</v>
      </c>
      <c r="Q133" s="213">
        <v>8305.7144000000008</v>
      </c>
      <c r="R133" s="213">
        <f t="shared" si="72"/>
        <v>199337.14560000002</v>
      </c>
      <c r="S133" s="213">
        <v>20103.2</v>
      </c>
      <c r="T133" s="213">
        <f t="shared" si="73"/>
        <v>482476.80000000005</v>
      </c>
      <c r="U133" s="212">
        <f t="shared" si="74"/>
        <v>681813.94560000009</v>
      </c>
    </row>
    <row r="134" spans="1:21" s="76" customFormat="1" ht="17.45" customHeight="1" x14ac:dyDescent="0.25">
      <c r="A134" s="110"/>
      <c r="B134" s="95" t="s">
        <v>127</v>
      </c>
      <c r="C134" s="110" t="s">
        <v>875</v>
      </c>
      <c r="D134" s="111">
        <v>564.5</v>
      </c>
      <c r="E134" s="112">
        <v>3758</v>
      </c>
      <c r="F134" s="112">
        <f t="shared" si="78"/>
        <v>2121391</v>
      </c>
      <c r="G134" s="112">
        <v>1100</v>
      </c>
      <c r="H134" s="112">
        <f t="shared" si="79"/>
        <v>620950</v>
      </c>
      <c r="I134" s="109">
        <f t="shared" si="77"/>
        <v>2742341</v>
      </c>
      <c r="J134" s="178"/>
      <c r="K134" s="179">
        <v>3758</v>
      </c>
      <c r="L134" s="179">
        <f t="shared" si="69"/>
        <v>0</v>
      </c>
      <c r="M134" s="179">
        <v>1100</v>
      </c>
      <c r="N134" s="179">
        <f t="shared" si="70"/>
        <v>0</v>
      </c>
      <c r="O134" s="177">
        <f t="shared" si="71"/>
        <v>0</v>
      </c>
      <c r="P134" s="208">
        <f t="shared" si="54"/>
        <v>564.5</v>
      </c>
      <c r="Q134" s="213">
        <v>3758</v>
      </c>
      <c r="R134" s="213">
        <f t="shared" si="72"/>
        <v>2121391</v>
      </c>
      <c r="S134" s="213">
        <v>1100</v>
      </c>
      <c r="T134" s="213">
        <f t="shared" si="73"/>
        <v>620950</v>
      </c>
      <c r="U134" s="212">
        <f t="shared" si="74"/>
        <v>2742341</v>
      </c>
    </row>
    <row r="135" spans="1:21" s="76" customFormat="1" ht="17.45" customHeight="1" x14ac:dyDescent="0.25">
      <c r="A135" s="110"/>
      <c r="B135" s="95" t="s">
        <v>131</v>
      </c>
      <c r="C135" s="110" t="s">
        <v>124</v>
      </c>
      <c r="D135" s="111">
        <v>16</v>
      </c>
      <c r="E135" s="112">
        <v>46198.46</v>
      </c>
      <c r="F135" s="112">
        <f t="shared" si="78"/>
        <v>739175.36</v>
      </c>
      <c r="G135" s="112">
        <v>372209.49577500008</v>
      </c>
      <c r="H135" s="112">
        <f t="shared" si="79"/>
        <v>5955351.9324000012</v>
      </c>
      <c r="I135" s="109">
        <f>H135+F135</f>
        <v>6694527.2924000015</v>
      </c>
      <c r="J135" s="178"/>
      <c r="K135" s="179">
        <v>46198.46</v>
      </c>
      <c r="L135" s="179">
        <f t="shared" si="69"/>
        <v>0</v>
      </c>
      <c r="M135" s="179">
        <v>372209.49577500008</v>
      </c>
      <c r="N135" s="179">
        <f t="shared" si="70"/>
        <v>0</v>
      </c>
      <c r="O135" s="177">
        <f>N135+L135</f>
        <v>0</v>
      </c>
      <c r="P135" s="208">
        <f t="shared" si="54"/>
        <v>16</v>
      </c>
      <c r="Q135" s="213">
        <v>46198.46</v>
      </c>
      <c r="R135" s="213">
        <f t="shared" si="72"/>
        <v>739175.36</v>
      </c>
      <c r="S135" s="213">
        <v>372209.49577500008</v>
      </c>
      <c r="T135" s="213">
        <f t="shared" si="73"/>
        <v>5955351.9324000012</v>
      </c>
      <c r="U135" s="212">
        <f>T135+R135</f>
        <v>6694527.2924000015</v>
      </c>
    </row>
    <row r="136" spans="1:21" s="76" customFormat="1" ht="17.45" customHeight="1" outlineLevel="1" x14ac:dyDescent="0.25">
      <c r="A136" s="121"/>
      <c r="B136" s="122" t="s">
        <v>132</v>
      </c>
      <c r="C136" s="123"/>
      <c r="D136" s="124"/>
      <c r="E136" s="125"/>
      <c r="F136" s="125"/>
      <c r="G136" s="125"/>
      <c r="H136" s="125"/>
      <c r="I136" s="126"/>
      <c r="J136" s="185"/>
      <c r="K136" s="186"/>
      <c r="L136" s="186"/>
      <c r="M136" s="186"/>
      <c r="N136" s="186"/>
      <c r="O136" s="187"/>
      <c r="P136" s="208">
        <f t="shared" si="54"/>
        <v>0</v>
      </c>
      <c r="Q136" s="217"/>
      <c r="R136" s="217"/>
      <c r="S136" s="217"/>
      <c r="T136" s="217"/>
      <c r="U136" s="218"/>
    </row>
    <row r="137" spans="1:21" s="76" customFormat="1" ht="17.45" customHeight="1" outlineLevel="1" x14ac:dyDescent="0.25">
      <c r="A137" s="127"/>
      <c r="B137" s="128" t="s">
        <v>133</v>
      </c>
      <c r="C137" s="129" t="s">
        <v>17</v>
      </c>
      <c r="D137" s="130">
        <v>4</v>
      </c>
      <c r="E137" s="93">
        <v>46198.46</v>
      </c>
      <c r="F137" s="93">
        <f t="shared" ref="F137:F141" si="80">E137*D137</f>
        <v>184793.84</v>
      </c>
      <c r="G137" s="93">
        <v>191555</v>
      </c>
      <c r="H137" s="93">
        <f t="shared" ref="H137:H141" si="81">G137*D137</f>
        <v>766220</v>
      </c>
      <c r="I137" s="93">
        <f t="shared" ref="I137:I141" si="82">H137+F137</f>
        <v>951013.84</v>
      </c>
      <c r="J137" s="188"/>
      <c r="K137" s="169">
        <v>46198.46</v>
      </c>
      <c r="L137" s="169">
        <f t="shared" ref="L137:L141" si="83">K137*J137</f>
        <v>0</v>
      </c>
      <c r="M137" s="169">
        <v>191555</v>
      </c>
      <c r="N137" s="169">
        <f t="shared" ref="N137:N141" si="84">M137*J137</f>
        <v>0</v>
      </c>
      <c r="O137" s="169">
        <f t="shared" ref="O137:O141" si="85">N137+L137</f>
        <v>0</v>
      </c>
      <c r="P137" s="208">
        <f t="shared" ref="P137:P200" si="86">D137-J137</f>
        <v>4</v>
      </c>
      <c r="Q137" s="205">
        <v>46198.46</v>
      </c>
      <c r="R137" s="205">
        <f t="shared" ref="R137:R141" si="87">Q137*P137</f>
        <v>184793.84</v>
      </c>
      <c r="S137" s="205">
        <v>191555</v>
      </c>
      <c r="T137" s="205">
        <f t="shared" ref="T137:T141" si="88">S137*P137</f>
        <v>766220</v>
      </c>
      <c r="U137" s="205">
        <f t="shared" ref="U137:U141" si="89">T137+R137</f>
        <v>951013.84</v>
      </c>
    </row>
    <row r="138" spans="1:21" s="76" customFormat="1" ht="17.45" customHeight="1" outlineLevel="1" x14ac:dyDescent="0.25">
      <c r="A138" s="127"/>
      <c r="B138" s="128" t="s">
        <v>134</v>
      </c>
      <c r="C138" s="129" t="s">
        <v>17</v>
      </c>
      <c r="D138" s="130">
        <v>12</v>
      </c>
      <c r="E138" s="93">
        <v>46198.46</v>
      </c>
      <c r="F138" s="93">
        <f t="shared" si="80"/>
        <v>554381.52</v>
      </c>
      <c r="G138" s="93">
        <v>229879</v>
      </c>
      <c r="H138" s="93">
        <f t="shared" si="81"/>
        <v>2758548</v>
      </c>
      <c r="I138" s="93">
        <f t="shared" si="82"/>
        <v>3312929.52</v>
      </c>
      <c r="J138" s="188"/>
      <c r="K138" s="169">
        <v>46198.46</v>
      </c>
      <c r="L138" s="169">
        <f t="shared" si="83"/>
        <v>0</v>
      </c>
      <c r="M138" s="169">
        <v>229879</v>
      </c>
      <c r="N138" s="169">
        <f t="shared" si="84"/>
        <v>0</v>
      </c>
      <c r="O138" s="169">
        <f t="shared" si="85"/>
        <v>0</v>
      </c>
      <c r="P138" s="208">
        <f t="shared" si="86"/>
        <v>12</v>
      </c>
      <c r="Q138" s="205">
        <v>46198.46</v>
      </c>
      <c r="R138" s="205">
        <f t="shared" si="87"/>
        <v>554381.52</v>
      </c>
      <c r="S138" s="205">
        <v>229879</v>
      </c>
      <c r="T138" s="205">
        <f t="shared" si="88"/>
        <v>2758548</v>
      </c>
      <c r="U138" s="205">
        <f t="shared" si="89"/>
        <v>3312929.52</v>
      </c>
    </row>
    <row r="139" spans="1:21" s="76" customFormat="1" ht="17.45" customHeight="1" x14ac:dyDescent="0.25">
      <c r="A139" s="110"/>
      <c r="B139" s="95" t="s">
        <v>135</v>
      </c>
      <c r="C139" s="110" t="s">
        <v>909</v>
      </c>
      <c r="D139" s="111">
        <v>166</v>
      </c>
      <c r="E139" s="112">
        <v>2887.5240963855426</v>
      </c>
      <c r="F139" s="112">
        <f t="shared" si="80"/>
        <v>479329.00000000006</v>
      </c>
      <c r="G139" s="112">
        <v>4676.726506024097</v>
      </c>
      <c r="H139" s="112">
        <f t="shared" si="81"/>
        <v>776336.60000000009</v>
      </c>
      <c r="I139" s="109">
        <f t="shared" si="82"/>
        <v>1255665.6000000001</v>
      </c>
      <c r="J139" s="178"/>
      <c r="K139" s="179">
        <v>2887.5240963855426</v>
      </c>
      <c r="L139" s="179">
        <f t="shared" si="83"/>
        <v>0</v>
      </c>
      <c r="M139" s="179">
        <v>4676.726506024097</v>
      </c>
      <c r="N139" s="179">
        <f t="shared" si="84"/>
        <v>0</v>
      </c>
      <c r="O139" s="177">
        <f t="shared" si="85"/>
        <v>0</v>
      </c>
      <c r="P139" s="208">
        <f t="shared" si="86"/>
        <v>166</v>
      </c>
      <c r="Q139" s="213">
        <v>2887.5240963855426</v>
      </c>
      <c r="R139" s="213">
        <f t="shared" si="87"/>
        <v>479329.00000000006</v>
      </c>
      <c r="S139" s="213">
        <v>4676.726506024097</v>
      </c>
      <c r="T139" s="213">
        <f t="shared" si="88"/>
        <v>776336.60000000009</v>
      </c>
      <c r="U139" s="212">
        <f t="shared" si="89"/>
        <v>1255665.6000000001</v>
      </c>
    </row>
    <row r="140" spans="1:21" s="76" customFormat="1" ht="17.45" customHeight="1" x14ac:dyDescent="0.25">
      <c r="A140" s="110"/>
      <c r="B140" s="95" t="s">
        <v>136</v>
      </c>
      <c r="C140" s="110" t="s">
        <v>124</v>
      </c>
      <c r="D140" s="111">
        <v>1</v>
      </c>
      <c r="E140" s="112">
        <v>1432280.25</v>
      </c>
      <c r="F140" s="112">
        <f t="shared" si="80"/>
        <v>1432280.25</v>
      </c>
      <c r="G140" s="112">
        <v>1392400.5</v>
      </c>
      <c r="H140" s="112">
        <f t="shared" si="81"/>
        <v>1392400.5</v>
      </c>
      <c r="I140" s="109">
        <f t="shared" si="82"/>
        <v>2824680.75</v>
      </c>
      <c r="J140" s="178"/>
      <c r="K140" s="179">
        <v>1432280.25</v>
      </c>
      <c r="L140" s="179">
        <f t="shared" si="83"/>
        <v>0</v>
      </c>
      <c r="M140" s="179">
        <v>1392400.5</v>
      </c>
      <c r="N140" s="179">
        <f t="shared" si="84"/>
        <v>0</v>
      </c>
      <c r="O140" s="177">
        <f t="shared" si="85"/>
        <v>0</v>
      </c>
      <c r="P140" s="208">
        <f t="shared" si="86"/>
        <v>1</v>
      </c>
      <c r="Q140" s="213">
        <v>1432280.25</v>
      </c>
      <c r="R140" s="213">
        <f t="shared" si="87"/>
        <v>1432280.25</v>
      </c>
      <c r="S140" s="213">
        <v>1392400.5</v>
      </c>
      <c r="T140" s="213">
        <f t="shared" si="88"/>
        <v>1392400.5</v>
      </c>
      <c r="U140" s="212">
        <f t="shared" si="89"/>
        <v>2824680.75</v>
      </c>
    </row>
    <row r="141" spans="1:21" s="76" customFormat="1" ht="17.45" customHeight="1" x14ac:dyDescent="0.25">
      <c r="A141" s="110"/>
      <c r="B141" s="95" t="s">
        <v>137</v>
      </c>
      <c r="C141" s="110" t="s">
        <v>124</v>
      </c>
      <c r="D141" s="111">
        <v>1</v>
      </c>
      <c r="E141" s="112">
        <v>1228500</v>
      </c>
      <c r="F141" s="112">
        <f t="shared" si="80"/>
        <v>1228500</v>
      </c>
      <c r="G141" s="112">
        <v>0</v>
      </c>
      <c r="H141" s="112">
        <f t="shared" si="81"/>
        <v>0</v>
      </c>
      <c r="I141" s="109">
        <f t="shared" si="82"/>
        <v>1228500</v>
      </c>
      <c r="J141" s="178"/>
      <c r="K141" s="179">
        <v>1228500</v>
      </c>
      <c r="L141" s="179">
        <f t="shared" si="83"/>
        <v>0</v>
      </c>
      <c r="M141" s="179">
        <v>0</v>
      </c>
      <c r="N141" s="179">
        <f t="shared" si="84"/>
        <v>0</v>
      </c>
      <c r="O141" s="177">
        <f t="shared" si="85"/>
        <v>0</v>
      </c>
      <c r="P141" s="208">
        <f t="shared" si="86"/>
        <v>1</v>
      </c>
      <c r="Q141" s="213">
        <v>1228500</v>
      </c>
      <c r="R141" s="213">
        <f t="shared" si="87"/>
        <v>1228500</v>
      </c>
      <c r="S141" s="213">
        <v>0</v>
      </c>
      <c r="T141" s="213">
        <f t="shared" si="88"/>
        <v>0</v>
      </c>
      <c r="U141" s="212">
        <f t="shared" si="89"/>
        <v>1228500</v>
      </c>
    </row>
    <row r="142" spans="1:21" s="76" customFormat="1" ht="17.45" customHeight="1" x14ac:dyDescent="0.25">
      <c r="A142" s="90" t="s">
        <v>138</v>
      </c>
      <c r="B142" s="113" t="s">
        <v>139</v>
      </c>
      <c r="C142" s="92"/>
      <c r="D142" s="92"/>
      <c r="E142" s="93"/>
      <c r="F142" s="93">
        <f>SUM(F143:F163)</f>
        <v>4413698.76</v>
      </c>
      <c r="G142" s="93"/>
      <c r="H142" s="93">
        <f>SUM(H143:H163)</f>
        <v>5088361.2729999991</v>
      </c>
      <c r="I142" s="93">
        <f>SUM(I143:I163)</f>
        <v>9502060.0330000017</v>
      </c>
      <c r="J142" s="168"/>
      <c r="K142" s="169"/>
      <c r="L142" s="169">
        <f>SUM(L143:L163)</f>
        <v>0</v>
      </c>
      <c r="M142" s="169"/>
      <c r="N142" s="169">
        <f>SUM(N143:N163)</f>
        <v>0</v>
      </c>
      <c r="O142" s="169">
        <f>SUM(O143:O163)</f>
        <v>0</v>
      </c>
      <c r="P142" s="208">
        <f t="shared" si="86"/>
        <v>0</v>
      </c>
      <c r="Q142" s="205"/>
      <c r="R142" s="205">
        <f>SUM(R143:R163)</f>
        <v>4413698.76</v>
      </c>
      <c r="S142" s="205"/>
      <c r="T142" s="205">
        <f>SUM(T143:T163)</f>
        <v>5088361.2729999991</v>
      </c>
      <c r="U142" s="205">
        <f>SUM(U143:U163)</f>
        <v>9502060.0330000017</v>
      </c>
    </row>
    <row r="143" spans="1:21" s="76" customFormat="1" ht="25.5" x14ac:dyDescent="0.25">
      <c r="A143" s="110"/>
      <c r="B143" s="95" t="s">
        <v>920</v>
      </c>
      <c r="C143" s="110" t="s">
        <v>17</v>
      </c>
      <c r="D143" s="111">
        <v>58</v>
      </c>
      <c r="E143" s="112">
        <v>7205</v>
      </c>
      <c r="F143" s="112">
        <f t="shared" ref="F143:F153" si="90">E143*D143</f>
        <v>417890</v>
      </c>
      <c r="G143" s="112">
        <v>17301.587931034483</v>
      </c>
      <c r="H143" s="112">
        <f t="shared" ref="H143:H153" si="91">G143*D143</f>
        <v>1003492.1</v>
      </c>
      <c r="I143" s="109">
        <f>F143+H143</f>
        <v>1421382.1</v>
      </c>
      <c r="J143" s="178"/>
      <c r="K143" s="179">
        <v>7205</v>
      </c>
      <c r="L143" s="179">
        <f t="shared" ref="L143:L145" si="92">K143*J143</f>
        <v>0</v>
      </c>
      <c r="M143" s="179">
        <v>17301.587931034483</v>
      </c>
      <c r="N143" s="179">
        <f t="shared" ref="N143:N145" si="93">M143*J143</f>
        <v>0</v>
      </c>
      <c r="O143" s="177">
        <f>L143+N143</f>
        <v>0</v>
      </c>
      <c r="P143" s="208">
        <f t="shared" si="86"/>
        <v>58</v>
      </c>
      <c r="Q143" s="213">
        <v>7205</v>
      </c>
      <c r="R143" s="213">
        <f t="shared" ref="R143:R145" si="94">Q143*P143</f>
        <v>417890</v>
      </c>
      <c r="S143" s="213">
        <v>17301.587931034483</v>
      </c>
      <c r="T143" s="213">
        <f t="shared" ref="T143:T145" si="95">S143*P143</f>
        <v>1003492.1</v>
      </c>
      <c r="U143" s="212">
        <f>R143+T143</f>
        <v>1421382.1</v>
      </c>
    </row>
    <row r="144" spans="1:21" s="76" customFormat="1" ht="17.45" customHeight="1" x14ac:dyDescent="0.25">
      <c r="A144" s="110"/>
      <c r="B144" s="95" t="s">
        <v>140</v>
      </c>
      <c r="C144" s="110" t="s">
        <v>909</v>
      </c>
      <c r="D144" s="111">
        <v>933</v>
      </c>
      <c r="E144" s="112">
        <v>1451.6653376205788</v>
      </c>
      <c r="F144" s="112">
        <f t="shared" si="90"/>
        <v>1354403.76</v>
      </c>
      <c r="G144" s="112">
        <v>811.65284030010719</v>
      </c>
      <c r="H144" s="112">
        <f t="shared" si="91"/>
        <v>757272.1</v>
      </c>
      <c r="I144" s="109">
        <f>F144+H144</f>
        <v>2111675.86</v>
      </c>
      <c r="J144" s="178"/>
      <c r="K144" s="179">
        <v>1451.6653376205788</v>
      </c>
      <c r="L144" s="179">
        <f t="shared" si="92"/>
        <v>0</v>
      </c>
      <c r="M144" s="179">
        <v>811.65284030010719</v>
      </c>
      <c r="N144" s="179">
        <f t="shared" si="93"/>
        <v>0</v>
      </c>
      <c r="O144" s="177">
        <f>L144+N144</f>
        <v>0</v>
      </c>
      <c r="P144" s="208">
        <f t="shared" si="86"/>
        <v>933</v>
      </c>
      <c r="Q144" s="213">
        <v>1451.6653376205788</v>
      </c>
      <c r="R144" s="213">
        <f t="shared" si="94"/>
        <v>1354403.76</v>
      </c>
      <c r="S144" s="213">
        <v>811.65284030010719</v>
      </c>
      <c r="T144" s="213">
        <f t="shared" si="95"/>
        <v>757272.1</v>
      </c>
      <c r="U144" s="212">
        <f>R144+T144</f>
        <v>2111675.86</v>
      </c>
    </row>
    <row r="145" spans="1:21" s="76" customFormat="1" ht="17.25" customHeight="1" x14ac:dyDescent="0.25">
      <c r="A145" s="110"/>
      <c r="B145" s="95" t="s">
        <v>141</v>
      </c>
      <c r="C145" s="110" t="s">
        <v>17</v>
      </c>
      <c r="D145" s="111">
        <v>1</v>
      </c>
      <c r="E145" s="112">
        <v>39090</v>
      </c>
      <c r="F145" s="112">
        <f t="shared" si="90"/>
        <v>39090</v>
      </c>
      <c r="G145" s="112">
        <v>204170</v>
      </c>
      <c r="H145" s="112">
        <f t="shared" si="91"/>
        <v>204170</v>
      </c>
      <c r="I145" s="109">
        <f>F145+H145</f>
        <v>243260</v>
      </c>
      <c r="J145" s="178"/>
      <c r="K145" s="179">
        <v>39090</v>
      </c>
      <c r="L145" s="179">
        <f t="shared" si="92"/>
        <v>0</v>
      </c>
      <c r="M145" s="179">
        <v>204170</v>
      </c>
      <c r="N145" s="179">
        <f t="shared" si="93"/>
        <v>0</v>
      </c>
      <c r="O145" s="177">
        <f>L145+N145</f>
        <v>0</v>
      </c>
      <c r="P145" s="208">
        <f t="shared" si="86"/>
        <v>1</v>
      </c>
      <c r="Q145" s="213">
        <v>39090</v>
      </c>
      <c r="R145" s="213">
        <f t="shared" si="94"/>
        <v>39090</v>
      </c>
      <c r="S145" s="213">
        <v>204170</v>
      </c>
      <c r="T145" s="213">
        <f t="shared" si="95"/>
        <v>204170</v>
      </c>
      <c r="U145" s="212">
        <f>R145+T145</f>
        <v>243260</v>
      </c>
    </row>
    <row r="146" spans="1:21" s="76" customFormat="1" ht="17.45" customHeight="1" x14ac:dyDescent="0.25">
      <c r="A146" s="93"/>
      <c r="B146" s="131" t="s">
        <v>142</v>
      </c>
      <c r="C146" s="93"/>
      <c r="D146" s="92"/>
      <c r="E146" s="93"/>
      <c r="F146" s="93"/>
      <c r="G146" s="93"/>
      <c r="H146" s="93"/>
      <c r="I146" s="93"/>
      <c r="J146" s="168"/>
      <c r="K146" s="169"/>
      <c r="L146" s="169"/>
      <c r="M146" s="169"/>
      <c r="N146" s="169"/>
      <c r="O146" s="169"/>
      <c r="P146" s="208">
        <f t="shared" si="86"/>
        <v>0</v>
      </c>
      <c r="Q146" s="205"/>
      <c r="R146" s="205"/>
      <c r="S146" s="205"/>
      <c r="T146" s="205"/>
      <c r="U146" s="205"/>
    </row>
    <row r="147" spans="1:21" s="76" customFormat="1" ht="17.45" customHeight="1" x14ac:dyDescent="0.25">
      <c r="A147" s="110"/>
      <c r="B147" s="95" t="s">
        <v>143</v>
      </c>
      <c r="C147" s="110" t="s">
        <v>909</v>
      </c>
      <c r="D147" s="111">
        <v>390</v>
      </c>
      <c r="E147" s="112">
        <v>1239.4615384615386</v>
      </c>
      <c r="F147" s="112">
        <f t="shared" si="90"/>
        <v>483390.00000000006</v>
      </c>
      <c r="G147" s="112">
        <v>505.48</v>
      </c>
      <c r="H147" s="112">
        <f t="shared" si="91"/>
        <v>197137.2</v>
      </c>
      <c r="I147" s="109">
        <f t="shared" ref="I147:I153" si="96">F147+H147</f>
        <v>680527.20000000007</v>
      </c>
      <c r="J147" s="178"/>
      <c r="K147" s="179">
        <v>1239.4615384615386</v>
      </c>
      <c r="L147" s="179">
        <f t="shared" ref="L147" si="97">K147*J147</f>
        <v>0</v>
      </c>
      <c r="M147" s="179">
        <v>505.48</v>
      </c>
      <c r="N147" s="179">
        <f t="shared" ref="N147" si="98">M147*J147</f>
        <v>0</v>
      </c>
      <c r="O147" s="177">
        <f t="shared" ref="O147" si="99">L147+N147</f>
        <v>0</v>
      </c>
      <c r="P147" s="208">
        <f t="shared" si="86"/>
        <v>390</v>
      </c>
      <c r="Q147" s="213">
        <v>1239.4615384615386</v>
      </c>
      <c r="R147" s="213">
        <f t="shared" ref="R147" si="100">Q147*P147</f>
        <v>483390.00000000006</v>
      </c>
      <c r="S147" s="213">
        <v>505.48</v>
      </c>
      <c r="T147" s="213">
        <f t="shared" ref="T147" si="101">S147*P147</f>
        <v>197137.2</v>
      </c>
      <c r="U147" s="212">
        <f t="shared" ref="U147" si="102">R147+T147</f>
        <v>680527.20000000007</v>
      </c>
    </row>
    <row r="148" spans="1:21" s="76" customFormat="1" ht="17.45" customHeight="1" x14ac:dyDescent="0.25">
      <c r="A148" s="93"/>
      <c r="B148" s="131" t="s">
        <v>144</v>
      </c>
      <c r="C148" s="93"/>
      <c r="D148" s="92"/>
      <c r="E148" s="93"/>
      <c r="F148" s="93"/>
      <c r="G148" s="93"/>
      <c r="H148" s="93"/>
      <c r="I148" s="93"/>
      <c r="J148" s="168"/>
      <c r="K148" s="169"/>
      <c r="L148" s="169"/>
      <c r="M148" s="169"/>
      <c r="N148" s="169"/>
      <c r="O148" s="169"/>
      <c r="P148" s="208">
        <f t="shared" si="86"/>
        <v>0</v>
      </c>
      <c r="Q148" s="205"/>
      <c r="R148" s="205"/>
      <c r="S148" s="205"/>
      <c r="T148" s="205"/>
      <c r="U148" s="205"/>
    </row>
    <row r="149" spans="1:21" s="76" customFormat="1" ht="17.45" customHeight="1" x14ac:dyDescent="0.25">
      <c r="A149" s="110"/>
      <c r="B149" s="95" t="s">
        <v>123</v>
      </c>
      <c r="C149" s="110" t="s">
        <v>124</v>
      </c>
      <c r="D149" s="111">
        <v>1</v>
      </c>
      <c r="E149" s="112">
        <v>88935.900000000009</v>
      </c>
      <c r="F149" s="112">
        <f t="shared" si="90"/>
        <v>88935.900000000009</v>
      </c>
      <c r="G149" s="112">
        <v>212371.0056</v>
      </c>
      <c r="H149" s="112">
        <f t="shared" si="91"/>
        <v>212371.0056</v>
      </c>
      <c r="I149" s="109">
        <f t="shared" si="96"/>
        <v>301306.9056</v>
      </c>
      <c r="J149" s="178"/>
      <c r="K149" s="179">
        <v>88935.900000000009</v>
      </c>
      <c r="L149" s="179">
        <f t="shared" ref="L149:L156" si="103">K149*J149</f>
        <v>0</v>
      </c>
      <c r="M149" s="179">
        <v>212371.0056</v>
      </c>
      <c r="N149" s="179">
        <f t="shared" ref="N149:N156" si="104">M149*J149</f>
        <v>0</v>
      </c>
      <c r="O149" s="177">
        <f t="shared" ref="O149:O156" si="105">L149+N149</f>
        <v>0</v>
      </c>
      <c r="P149" s="208">
        <f t="shared" si="86"/>
        <v>1</v>
      </c>
      <c r="Q149" s="213">
        <v>88935.900000000009</v>
      </c>
      <c r="R149" s="213">
        <f t="shared" ref="R149:R156" si="106">Q149*P149</f>
        <v>88935.900000000009</v>
      </c>
      <c r="S149" s="213">
        <v>212371.0056</v>
      </c>
      <c r="T149" s="213">
        <f t="shared" ref="T149:T156" si="107">S149*P149</f>
        <v>212371.0056</v>
      </c>
      <c r="U149" s="212">
        <f t="shared" ref="U149:U156" si="108">R149+T149</f>
        <v>301306.9056</v>
      </c>
    </row>
    <row r="150" spans="1:21" s="76" customFormat="1" ht="17.45" customHeight="1" x14ac:dyDescent="0.25">
      <c r="A150" s="110"/>
      <c r="B150" s="95" t="s">
        <v>145</v>
      </c>
      <c r="C150" s="110" t="s">
        <v>124</v>
      </c>
      <c r="D150" s="111">
        <v>1</v>
      </c>
      <c r="E150" s="112">
        <v>27333.15</v>
      </c>
      <c r="F150" s="112">
        <f t="shared" si="90"/>
        <v>27333.15</v>
      </c>
      <c r="G150" s="112">
        <v>92996.28</v>
      </c>
      <c r="H150" s="112">
        <f t="shared" si="91"/>
        <v>92996.28</v>
      </c>
      <c r="I150" s="109">
        <f t="shared" si="96"/>
        <v>120329.43</v>
      </c>
      <c r="J150" s="178"/>
      <c r="K150" s="179">
        <v>27333.15</v>
      </c>
      <c r="L150" s="179">
        <f t="shared" si="103"/>
        <v>0</v>
      </c>
      <c r="M150" s="179">
        <v>92996.28</v>
      </c>
      <c r="N150" s="179">
        <f t="shared" si="104"/>
        <v>0</v>
      </c>
      <c r="O150" s="177">
        <f t="shared" si="105"/>
        <v>0</v>
      </c>
      <c r="P150" s="208">
        <f t="shared" si="86"/>
        <v>1</v>
      </c>
      <c r="Q150" s="213">
        <v>27333.15</v>
      </c>
      <c r="R150" s="213">
        <f t="shared" si="106"/>
        <v>27333.15</v>
      </c>
      <c r="S150" s="213">
        <v>92996.28</v>
      </c>
      <c r="T150" s="213">
        <f t="shared" si="107"/>
        <v>92996.28</v>
      </c>
      <c r="U150" s="212">
        <f t="shared" si="108"/>
        <v>120329.43</v>
      </c>
    </row>
    <row r="151" spans="1:21" s="76" customFormat="1" ht="17.45" customHeight="1" x14ac:dyDescent="0.25">
      <c r="A151" s="110"/>
      <c r="B151" s="95" t="s">
        <v>146</v>
      </c>
      <c r="C151" s="110" t="s">
        <v>124</v>
      </c>
      <c r="D151" s="111">
        <v>5</v>
      </c>
      <c r="E151" s="112">
        <v>8541.7240000000002</v>
      </c>
      <c r="F151" s="112">
        <f t="shared" si="90"/>
        <v>42708.62</v>
      </c>
      <c r="G151" s="112">
        <v>15825.326399999998</v>
      </c>
      <c r="H151" s="112">
        <f t="shared" si="91"/>
        <v>79126.631999999983</v>
      </c>
      <c r="I151" s="109">
        <f t="shared" si="96"/>
        <v>121835.25199999998</v>
      </c>
      <c r="J151" s="178"/>
      <c r="K151" s="179">
        <v>8541.7240000000002</v>
      </c>
      <c r="L151" s="179">
        <f t="shared" si="103"/>
        <v>0</v>
      </c>
      <c r="M151" s="179">
        <v>15825.326399999998</v>
      </c>
      <c r="N151" s="179">
        <f t="shared" si="104"/>
        <v>0</v>
      </c>
      <c r="O151" s="177">
        <f t="shared" si="105"/>
        <v>0</v>
      </c>
      <c r="P151" s="208">
        <f t="shared" si="86"/>
        <v>5</v>
      </c>
      <c r="Q151" s="213">
        <v>8541.7240000000002</v>
      </c>
      <c r="R151" s="213">
        <f t="shared" si="106"/>
        <v>42708.62</v>
      </c>
      <c r="S151" s="213">
        <v>15825.326399999998</v>
      </c>
      <c r="T151" s="213">
        <f t="shared" si="107"/>
        <v>79126.631999999983</v>
      </c>
      <c r="U151" s="212">
        <f t="shared" si="108"/>
        <v>121835.25199999998</v>
      </c>
    </row>
    <row r="152" spans="1:21" s="76" customFormat="1" ht="25.5" x14ac:dyDescent="0.25">
      <c r="A152" s="110"/>
      <c r="B152" s="95" t="s">
        <v>147</v>
      </c>
      <c r="C152" s="110" t="s">
        <v>17</v>
      </c>
      <c r="D152" s="111">
        <v>75</v>
      </c>
      <c r="E152" s="112">
        <v>896.04000000000008</v>
      </c>
      <c r="F152" s="112">
        <f t="shared" si="90"/>
        <v>67203</v>
      </c>
      <c r="G152" s="112">
        <v>784.68000000000006</v>
      </c>
      <c r="H152" s="112">
        <f t="shared" si="91"/>
        <v>58851.000000000007</v>
      </c>
      <c r="I152" s="109">
        <f t="shared" si="96"/>
        <v>126054</v>
      </c>
      <c r="J152" s="178"/>
      <c r="K152" s="179">
        <v>896.04000000000008</v>
      </c>
      <c r="L152" s="179">
        <f t="shared" si="103"/>
        <v>0</v>
      </c>
      <c r="M152" s="179">
        <v>784.68000000000006</v>
      </c>
      <c r="N152" s="179">
        <f t="shared" si="104"/>
        <v>0</v>
      </c>
      <c r="O152" s="177">
        <f t="shared" si="105"/>
        <v>0</v>
      </c>
      <c r="P152" s="208">
        <f t="shared" si="86"/>
        <v>75</v>
      </c>
      <c r="Q152" s="213">
        <v>896.04000000000008</v>
      </c>
      <c r="R152" s="213">
        <f t="shared" si="106"/>
        <v>67203</v>
      </c>
      <c r="S152" s="213">
        <v>784.68000000000006</v>
      </c>
      <c r="T152" s="213">
        <f t="shared" si="107"/>
        <v>58851.000000000007</v>
      </c>
      <c r="U152" s="212">
        <f t="shared" si="108"/>
        <v>126054</v>
      </c>
    </row>
    <row r="153" spans="1:21" s="76" customFormat="1" ht="17.45" customHeight="1" x14ac:dyDescent="0.25">
      <c r="A153" s="110"/>
      <c r="B153" s="95" t="s">
        <v>127</v>
      </c>
      <c r="C153" s="110" t="s">
        <v>875</v>
      </c>
      <c r="D153" s="111">
        <v>289.2</v>
      </c>
      <c r="E153" s="112">
        <v>1375.5</v>
      </c>
      <c r="F153" s="112">
        <f t="shared" si="90"/>
        <v>397794.6</v>
      </c>
      <c r="G153" s="112">
        <v>1858.420124481328</v>
      </c>
      <c r="H153" s="112">
        <f t="shared" si="91"/>
        <v>537455.10000000009</v>
      </c>
      <c r="I153" s="109">
        <f t="shared" si="96"/>
        <v>935249.70000000007</v>
      </c>
      <c r="J153" s="178"/>
      <c r="K153" s="179">
        <v>1375.5</v>
      </c>
      <c r="L153" s="179">
        <f t="shared" si="103"/>
        <v>0</v>
      </c>
      <c r="M153" s="179">
        <v>1858.420124481328</v>
      </c>
      <c r="N153" s="179">
        <f t="shared" si="104"/>
        <v>0</v>
      </c>
      <c r="O153" s="177">
        <f t="shared" si="105"/>
        <v>0</v>
      </c>
      <c r="P153" s="208">
        <f t="shared" si="86"/>
        <v>289.2</v>
      </c>
      <c r="Q153" s="213">
        <v>1375.5</v>
      </c>
      <c r="R153" s="213">
        <f t="shared" si="106"/>
        <v>397794.6</v>
      </c>
      <c r="S153" s="213">
        <v>1858.420124481328</v>
      </c>
      <c r="T153" s="213">
        <f t="shared" si="107"/>
        <v>537455.10000000009</v>
      </c>
      <c r="U153" s="212">
        <f t="shared" si="108"/>
        <v>935249.70000000007</v>
      </c>
    </row>
    <row r="154" spans="1:21" s="76" customFormat="1" ht="17.45" customHeight="1" x14ac:dyDescent="0.25">
      <c r="A154" s="110"/>
      <c r="B154" s="95" t="s">
        <v>148</v>
      </c>
      <c r="C154" s="110" t="s">
        <v>124</v>
      </c>
      <c r="D154" s="111">
        <v>2</v>
      </c>
      <c r="E154" s="112">
        <v>100586.38500000001</v>
      </c>
      <c r="F154" s="112">
        <f t="shared" ref="F154:F156" si="109">E154*D154</f>
        <v>201172.77000000002</v>
      </c>
      <c r="G154" s="112">
        <v>266448.06760000001</v>
      </c>
      <c r="H154" s="112">
        <f t="shared" ref="H154:H156" si="110">G154*D154</f>
        <v>532896.13520000002</v>
      </c>
      <c r="I154" s="109">
        <f t="shared" ref="I154:I156" si="111">F154+H154</f>
        <v>734068.90520000004</v>
      </c>
      <c r="J154" s="178"/>
      <c r="K154" s="179">
        <v>100586.38500000001</v>
      </c>
      <c r="L154" s="179">
        <f t="shared" si="103"/>
        <v>0</v>
      </c>
      <c r="M154" s="179">
        <v>266448.06760000001</v>
      </c>
      <c r="N154" s="179">
        <f t="shared" si="104"/>
        <v>0</v>
      </c>
      <c r="O154" s="177">
        <f t="shared" si="105"/>
        <v>0</v>
      </c>
      <c r="P154" s="208">
        <f t="shared" si="86"/>
        <v>2</v>
      </c>
      <c r="Q154" s="213">
        <v>100586.38500000001</v>
      </c>
      <c r="R154" s="213">
        <f t="shared" si="106"/>
        <v>201172.77000000002</v>
      </c>
      <c r="S154" s="213">
        <v>266448.06760000001</v>
      </c>
      <c r="T154" s="213">
        <f t="shared" si="107"/>
        <v>532896.13520000002</v>
      </c>
      <c r="U154" s="212">
        <f t="shared" si="108"/>
        <v>734068.90520000004</v>
      </c>
    </row>
    <row r="155" spans="1:21" s="76" customFormat="1" ht="17.45" customHeight="1" x14ac:dyDescent="0.25">
      <c r="A155" s="110"/>
      <c r="B155" s="95" t="s">
        <v>149</v>
      </c>
      <c r="C155" s="110" t="s">
        <v>17</v>
      </c>
      <c r="D155" s="111">
        <v>6</v>
      </c>
      <c r="E155" s="112">
        <v>8489.2366666666658</v>
      </c>
      <c r="F155" s="112">
        <f t="shared" si="109"/>
        <v>50935.42</v>
      </c>
      <c r="G155" s="112">
        <v>18251.225200000001</v>
      </c>
      <c r="H155" s="112">
        <f t="shared" si="110"/>
        <v>109507.3512</v>
      </c>
      <c r="I155" s="109">
        <f t="shared" si="111"/>
        <v>160442.77120000002</v>
      </c>
      <c r="J155" s="178"/>
      <c r="K155" s="179">
        <v>8489.2366666666658</v>
      </c>
      <c r="L155" s="179">
        <f t="shared" si="103"/>
        <v>0</v>
      </c>
      <c r="M155" s="179">
        <v>18251.225200000001</v>
      </c>
      <c r="N155" s="179">
        <f t="shared" si="104"/>
        <v>0</v>
      </c>
      <c r="O155" s="177">
        <f t="shared" si="105"/>
        <v>0</v>
      </c>
      <c r="P155" s="208">
        <f t="shared" si="86"/>
        <v>6</v>
      </c>
      <c r="Q155" s="213">
        <v>8489.2366666666658</v>
      </c>
      <c r="R155" s="213">
        <f t="shared" si="106"/>
        <v>50935.42</v>
      </c>
      <c r="S155" s="213">
        <v>18251.225200000001</v>
      </c>
      <c r="T155" s="213">
        <f t="shared" si="107"/>
        <v>109507.3512</v>
      </c>
      <c r="U155" s="212">
        <f t="shared" si="108"/>
        <v>160442.77120000002</v>
      </c>
    </row>
    <row r="156" spans="1:21" s="76" customFormat="1" ht="17.45" customHeight="1" x14ac:dyDescent="0.25">
      <c r="A156" s="110"/>
      <c r="B156" s="95" t="s">
        <v>150</v>
      </c>
      <c r="C156" s="110" t="s">
        <v>875</v>
      </c>
      <c r="D156" s="111">
        <v>152</v>
      </c>
      <c r="E156" s="112">
        <v>2456.7671052631581</v>
      </c>
      <c r="F156" s="112">
        <f t="shared" si="109"/>
        <v>373428.60000000003</v>
      </c>
      <c r="G156" s="112">
        <v>4354.8717105263158</v>
      </c>
      <c r="H156" s="112">
        <f t="shared" si="110"/>
        <v>661940.5</v>
      </c>
      <c r="I156" s="109">
        <f t="shared" si="111"/>
        <v>1035369.1000000001</v>
      </c>
      <c r="J156" s="178"/>
      <c r="K156" s="179">
        <v>2456.7671052631581</v>
      </c>
      <c r="L156" s="179">
        <f t="shared" si="103"/>
        <v>0</v>
      </c>
      <c r="M156" s="179">
        <v>4354.8717105263158</v>
      </c>
      <c r="N156" s="179">
        <f t="shared" si="104"/>
        <v>0</v>
      </c>
      <c r="O156" s="177">
        <f t="shared" si="105"/>
        <v>0</v>
      </c>
      <c r="P156" s="208">
        <f t="shared" si="86"/>
        <v>152</v>
      </c>
      <c r="Q156" s="213">
        <v>2456.7671052631581</v>
      </c>
      <c r="R156" s="213">
        <f t="shared" si="106"/>
        <v>373428.60000000003</v>
      </c>
      <c r="S156" s="213">
        <v>4354.8717105263158</v>
      </c>
      <c r="T156" s="213">
        <f t="shared" si="107"/>
        <v>661940.5</v>
      </c>
      <c r="U156" s="212">
        <f t="shared" si="108"/>
        <v>1035369.1000000001</v>
      </c>
    </row>
    <row r="157" spans="1:21" s="76" customFormat="1" ht="17.45" customHeight="1" x14ac:dyDescent="0.25">
      <c r="A157" s="93"/>
      <c r="B157" s="131" t="s">
        <v>151</v>
      </c>
      <c r="C157" s="93"/>
      <c r="D157" s="92"/>
      <c r="E157" s="93"/>
      <c r="F157" s="93"/>
      <c r="G157" s="93"/>
      <c r="H157" s="93"/>
      <c r="I157" s="93"/>
      <c r="J157" s="168"/>
      <c r="K157" s="169"/>
      <c r="L157" s="169"/>
      <c r="M157" s="169"/>
      <c r="N157" s="169"/>
      <c r="O157" s="169"/>
      <c r="P157" s="208">
        <f t="shared" si="86"/>
        <v>0</v>
      </c>
      <c r="Q157" s="205"/>
      <c r="R157" s="205"/>
      <c r="S157" s="205"/>
      <c r="T157" s="205"/>
      <c r="U157" s="205"/>
    </row>
    <row r="158" spans="1:21" s="76" customFormat="1" ht="25.5" x14ac:dyDescent="0.25">
      <c r="A158" s="110"/>
      <c r="B158" s="95" t="s">
        <v>152</v>
      </c>
      <c r="C158" s="110" t="s">
        <v>124</v>
      </c>
      <c r="D158" s="111">
        <v>1</v>
      </c>
      <c r="E158" s="112">
        <v>61132.46</v>
      </c>
      <c r="F158" s="112">
        <f t="shared" ref="F158:F163" si="112">E158*D158</f>
        <v>61132.46</v>
      </c>
      <c r="G158" s="112">
        <v>389269.56900000002</v>
      </c>
      <c r="H158" s="112">
        <f t="shared" ref="H158:H162" si="113">G158*D158</f>
        <v>389269.56900000002</v>
      </c>
      <c r="I158" s="109">
        <f t="shared" ref="I158:I163" si="114">F158+H158</f>
        <v>450402.02900000004</v>
      </c>
      <c r="J158" s="178"/>
      <c r="K158" s="179">
        <v>61132.46</v>
      </c>
      <c r="L158" s="179">
        <f t="shared" ref="L158:L163" si="115">K158*J158</f>
        <v>0</v>
      </c>
      <c r="M158" s="179">
        <v>389269.56900000002</v>
      </c>
      <c r="N158" s="179">
        <f t="shared" ref="N158:N162" si="116">M158*J158</f>
        <v>0</v>
      </c>
      <c r="O158" s="177">
        <f t="shared" ref="O158:O163" si="117">L158+N158</f>
        <v>0</v>
      </c>
      <c r="P158" s="208">
        <f t="shared" si="86"/>
        <v>1</v>
      </c>
      <c r="Q158" s="213">
        <v>61132.46</v>
      </c>
      <c r="R158" s="213">
        <f t="shared" ref="R158:R163" si="118">Q158*P158</f>
        <v>61132.46</v>
      </c>
      <c r="S158" s="213">
        <v>389269.56900000002</v>
      </c>
      <c r="T158" s="213">
        <f t="shared" ref="T158:T162" si="119">S158*P158</f>
        <v>389269.56900000002</v>
      </c>
      <c r="U158" s="212">
        <f t="shared" ref="U158:U163" si="120">R158+T158</f>
        <v>450402.02900000004</v>
      </c>
    </row>
    <row r="159" spans="1:21" s="76" customFormat="1" ht="25.5" x14ac:dyDescent="0.25">
      <c r="A159" s="110"/>
      <c r="B159" s="95" t="s">
        <v>153</v>
      </c>
      <c r="C159" s="110" t="s">
        <v>124</v>
      </c>
      <c r="D159" s="111">
        <v>3</v>
      </c>
      <c r="E159" s="112">
        <v>18340</v>
      </c>
      <c r="F159" s="112">
        <f t="shared" si="112"/>
        <v>55020</v>
      </c>
      <c r="G159" s="112">
        <v>52353.599999999999</v>
      </c>
      <c r="H159" s="112">
        <f t="shared" si="113"/>
        <v>157060.79999999999</v>
      </c>
      <c r="I159" s="109">
        <f t="shared" si="114"/>
        <v>212080.8</v>
      </c>
      <c r="J159" s="178"/>
      <c r="K159" s="179">
        <v>18340</v>
      </c>
      <c r="L159" s="179">
        <f t="shared" si="115"/>
        <v>0</v>
      </c>
      <c r="M159" s="179">
        <v>52353.599999999999</v>
      </c>
      <c r="N159" s="179">
        <f t="shared" si="116"/>
        <v>0</v>
      </c>
      <c r="O159" s="177">
        <f t="shared" si="117"/>
        <v>0</v>
      </c>
      <c r="P159" s="208">
        <f t="shared" si="86"/>
        <v>3</v>
      </c>
      <c r="Q159" s="213">
        <v>18340</v>
      </c>
      <c r="R159" s="213">
        <f t="shared" si="118"/>
        <v>55020</v>
      </c>
      <c r="S159" s="213">
        <v>52353.599999999999</v>
      </c>
      <c r="T159" s="213">
        <f t="shared" si="119"/>
        <v>157060.79999999999</v>
      </c>
      <c r="U159" s="212">
        <f t="shared" si="120"/>
        <v>212080.8</v>
      </c>
    </row>
    <row r="160" spans="1:21" s="76" customFormat="1" ht="17.45" customHeight="1" x14ac:dyDescent="0.25">
      <c r="A160" s="110"/>
      <c r="B160" s="95" t="s">
        <v>154</v>
      </c>
      <c r="C160" s="110" t="s">
        <v>909</v>
      </c>
      <c r="D160" s="111">
        <v>74</v>
      </c>
      <c r="E160" s="112">
        <v>557.77675675675675</v>
      </c>
      <c r="F160" s="112">
        <f t="shared" si="112"/>
        <v>41275.480000000003</v>
      </c>
      <c r="G160" s="112">
        <v>815.66216216216219</v>
      </c>
      <c r="H160" s="112">
        <f t="shared" si="113"/>
        <v>60359</v>
      </c>
      <c r="I160" s="109">
        <f t="shared" si="114"/>
        <v>101634.48000000001</v>
      </c>
      <c r="J160" s="178"/>
      <c r="K160" s="179">
        <v>557.77675675675675</v>
      </c>
      <c r="L160" s="179">
        <f t="shared" si="115"/>
        <v>0</v>
      </c>
      <c r="M160" s="179">
        <v>815.66216216216219</v>
      </c>
      <c r="N160" s="179">
        <f t="shared" si="116"/>
        <v>0</v>
      </c>
      <c r="O160" s="177">
        <f t="shared" si="117"/>
        <v>0</v>
      </c>
      <c r="P160" s="208">
        <f t="shared" si="86"/>
        <v>74</v>
      </c>
      <c r="Q160" s="213">
        <v>557.77675675675675</v>
      </c>
      <c r="R160" s="213">
        <f t="shared" si="118"/>
        <v>41275.480000000003</v>
      </c>
      <c r="S160" s="213">
        <v>815.66216216216219</v>
      </c>
      <c r="T160" s="213">
        <f t="shared" si="119"/>
        <v>60359</v>
      </c>
      <c r="U160" s="212">
        <f t="shared" si="120"/>
        <v>101634.48000000001</v>
      </c>
    </row>
    <row r="161" spans="1:21" s="76" customFormat="1" ht="17.45" customHeight="1" x14ac:dyDescent="0.25">
      <c r="A161" s="110"/>
      <c r="B161" s="95" t="s">
        <v>155</v>
      </c>
      <c r="C161" s="110" t="s">
        <v>909</v>
      </c>
      <c r="D161" s="111">
        <v>16</v>
      </c>
      <c r="E161" s="112">
        <v>655</v>
      </c>
      <c r="F161" s="112">
        <f t="shared" si="112"/>
        <v>10480</v>
      </c>
      <c r="G161" s="112">
        <v>152.1</v>
      </c>
      <c r="H161" s="112">
        <f t="shared" si="113"/>
        <v>2433.6</v>
      </c>
      <c r="I161" s="109">
        <f t="shared" si="114"/>
        <v>12913.6</v>
      </c>
      <c r="J161" s="178"/>
      <c r="K161" s="179">
        <v>655</v>
      </c>
      <c r="L161" s="179">
        <f t="shared" si="115"/>
        <v>0</v>
      </c>
      <c r="M161" s="179">
        <v>152.1</v>
      </c>
      <c r="N161" s="179">
        <f t="shared" si="116"/>
        <v>0</v>
      </c>
      <c r="O161" s="177">
        <f t="shared" si="117"/>
        <v>0</v>
      </c>
      <c r="P161" s="208">
        <f t="shared" si="86"/>
        <v>16</v>
      </c>
      <c r="Q161" s="213">
        <v>655</v>
      </c>
      <c r="R161" s="213">
        <f t="shared" si="118"/>
        <v>10480</v>
      </c>
      <c r="S161" s="213">
        <v>152.1</v>
      </c>
      <c r="T161" s="213">
        <f t="shared" si="119"/>
        <v>2433.6</v>
      </c>
      <c r="U161" s="212">
        <f t="shared" si="120"/>
        <v>12913.6</v>
      </c>
    </row>
    <row r="162" spans="1:21" s="76" customFormat="1" ht="17.45" customHeight="1" x14ac:dyDescent="0.25">
      <c r="A162" s="110"/>
      <c r="B162" s="95" t="s">
        <v>156</v>
      </c>
      <c r="C162" s="110" t="s">
        <v>17</v>
      </c>
      <c r="D162" s="111">
        <v>3</v>
      </c>
      <c r="E162" s="112">
        <v>3275</v>
      </c>
      <c r="F162" s="112">
        <f t="shared" si="112"/>
        <v>9825</v>
      </c>
      <c r="G162" s="112">
        <v>10674.300000000001</v>
      </c>
      <c r="H162" s="112">
        <f t="shared" si="113"/>
        <v>32022.9</v>
      </c>
      <c r="I162" s="109">
        <f t="shared" si="114"/>
        <v>41847.9</v>
      </c>
      <c r="J162" s="178"/>
      <c r="K162" s="179">
        <v>3275</v>
      </c>
      <c r="L162" s="179">
        <f t="shared" si="115"/>
        <v>0</v>
      </c>
      <c r="M162" s="179">
        <v>10674.300000000001</v>
      </c>
      <c r="N162" s="179">
        <f t="shared" si="116"/>
        <v>0</v>
      </c>
      <c r="O162" s="177">
        <f t="shared" si="117"/>
        <v>0</v>
      </c>
      <c r="P162" s="208">
        <f t="shared" si="86"/>
        <v>3</v>
      </c>
      <c r="Q162" s="213">
        <v>3275</v>
      </c>
      <c r="R162" s="213">
        <f t="shared" si="118"/>
        <v>9825</v>
      </c>
      <c r="S162" s="213">
        <v>10674.300000000001</v>
      </c>
      <c r="T162" s="213">
        <f t="shared" si="119"/>
        <v>32022.9</v>
      </c>
      <c r="U162" s="212">
        <f t="shared" si="120"/>
        <v>41847.9</v>
      </c>
    </row>
    <row r="163" spans="1:21" s="76" customFormat="1" ht="17.45" customHeight="1" x14ac:dyDescent="0.25">
      <c r="A163" s="110"/>
      <c r="B163" s="95" t="s">
        <v>137</v>
      </c>
      <c r="C163" s="110" t="s">
        <v>124</v>
      </c>
      <c r="D163" s="111">
        <v>1</v>
      </c>
      <c r="E163" s="112">
        <v>691680</v>
      </c>
      <c r="F163" s="112">
        <f t="shared" si="112"/>
        <v>691680</v>
      </c>
      <c r="G163" s="112"/>
      <c r="H163" s="112"/>
      <c r="I163" s="109">
        <f t="shared" si="114"/>
        <v>691680</v>
      </c>
      <c r="J163" s="178"/>
      <c r="K163" s="179">
        <v>691680</v>
      </c>
      <c r="L163" s="179">
        <f t="shared" si="115"/>
        <v>0</v>
      </c>
      <c r="M163" s="179"/>
      <c r="N163" s="179"/>
      <c r="O163" s="177">
        <f t="shared" si="117"/>
        <v>0</v>
      </c>
      <c r="P163" s="208">
        <f t="shared" si="86"/>
        <v>1</v>
      </c>
      <c r="Q163" s="213">
        <v>691680</v>
      </c>
      <c r="R163" s="213">
        <f t="shared" si="118"/>
        <v>691680</v>
      </c>
      <c r="S163" s="213"/>
      <c r="T163" s="213"/>
      <c r="U163" s="212">
        <f t="shared" si="120"/>
        <v>691680</v>
      </c>
    </row>
    <row r="164" spans="1:21" s="76" customFormat="1" ht="17.45" customHeight="1" x14ac:dyDescent="0.25">
      <c r="A164" s="90" t="s">
        <v>157</v>
      </c>
      <c r="B164" s="113" t="s">
        <v>158</v>
      </c>
      <c r="C164" s="92"/>
      <c r="D164" s="92"/>
      <c r="E164" s="93"/>
      <c r="F164" s="93">
        <f>SUM(F165:F222)</f>
        <v>3561339.34</v>
      </c>
      <c r="G164" s="93"/>
      <c r="H164" s="93">
        <f>SUM(H165:H222)</f>
        <v>3312247.2719999999</v>
      </c>
      <c r="I164" s="93">
        <f>SUM(I165:I222)</f>
        <v>6873586.6119999997</v>
      </c>
      <c r="J164" s="168"/>
      <c r="K164" s="169"/>
      <c r="L164" s="169">
        <f>SUM(L165:L222)</f>
        <v>0</v>
      </c>
      <c r="M164" s="169"/>
      <c r="N164" s="169">
        <f>SUM(N165:N222)</f>
        <v>0</v>
      </c>
      <c r="O164" s="169">
        <f>SUM(O165:O222)</f>
        <v>0</v>
      </c>
      <c r="P164" s="208">
        <f t="shared" si="86"/>
        <v>0</v>
      </c>
      <c r="Q164" s="205"/>
      <c r="R164" s="205">
        <f>SUM(R165:R222)</f>
        <v>3561339.34</v>
      </c>
      <c r="S164" s="205"/>
      <c r="T164" s="205">
        <f>SUM(T165:T222)</f>
        <v>3312247.2719999999</v>
      </c>
      <c r="U164" s="205">
        <f>SUM(U165:U222)</f>
        <v>6873586.6119999997</v>
      </c>
    </row>
    <row r="165" spans="1:21" s="76" customFormat="1" ht="25.5" x14ac:dyDescent="0.25">
      <c r="A165" s="132"/>
      <c r="B165" s="133" t="s">
        <v>159</v>
      </c>
      <c r="C165" s="120" t="s">
        <v>124</v>
      </c>
      <c r="D165" s="134">
        <v>4</v>
      </c>
      <c r="E165" s="93">
        <v>5502</v>
      </c>
      <c r="F165" s="93">
        <f t="shared" ref="F165:F222" si="121">E165*D165</f>
        <v>22008</v>
      </c>
      <c r="G165" s="93">
        <v>42612.700000000004</v>
      </c>
      <c r="H165" s="93">
        <f t="shared" ref="H165:H222" si="122">G165*D165</f>
        <v>170450.80000000002</v>
      </c>
      <c r="I165" s="93">
        <f>F165+H165</f>
        <v>192458.80000000002</v>
      </c>
      <c r="J165" s="189"/>
      <c r="K165" s="169">
        <v>5502</v>
      </c>
      <c r="L165" s="169">
        <f t="shared" ref="L165:L222" si="123">K165*J165</f>
        <v>0</v>
      </c>
      <c r="M165" s="169">
        <v>42612.700000000004</v>
      </c>
      <c r="N165" s="169">
        <f t="shared" ref="N165" si="124">M165*J165</f>
        <v>0</v>
      </c>
      <c r="O165" s="169">
        <f>L165+N165</f>
        <v>0</v>
      </c>
      <c r="P165" s="208">
        <f t="shared" si="86"/>
        <v>4</v>
      </c>
      <c r="Q165" s="205">
        <v>5502</v>
      </c>
      <c r="R165" s="205">
        <f t="shared" ref="R165:R222" si="125">Q165*P165</f>
        <v>22008</v>
      </c>
      <c r="S165" s="205">
        <v>42612.700000000004</v>
      </c>
      <c r="T165" s="205">
        <f t="shared" ref="T165" si="126">S165*P165</f>
        <v>170450.80000000002</v>
      </c>
      <c r="U165" s="205">
        <f>R165+T165</f>
        <v>192458.80000000002</v>
      </c>
    </row>
    <row r="166" spans="1:21" s="76" customFormat="1" ht="25.5" x14ac:dyDescent="0.25">
      <c r="A166" s="132"/>
      <c r="B166" s="133" t="s">
        <v>159</v>
      </c>
      <c r="C166" s="120" t="s">
        <v>124</v>
      </c>
      <c r="D166" s="134">
        <v>1</v>
      </c>
      <c r="E166" s="93">
        <v>5502</v>
      </c>
      <c r="F166" s="93">
        <f t="shared" si="121"/>
        <v>5502</v>
      </c>
      <c r="G166" s="93"/>
      <c r="H166" s="93"/>
      <c r="I166" s="93">
        <f t="shared" ref="I166:I222" si="127">F166+H166</f>
        <v>5502</v>
      </c>
      <c r="J166" s="189"/>
      <c r="K166" s="169">
        <v>5502</v>
      </c>
      <c r="L166" s="169">
        <f t="shared" si="123"/>
        <v>0</v>
      </c>
      <c r="M166" s="169"/>
      <c r="N166" s="169"/>
      <c r="O166" s="169">
        <f t="shared" ref="O166:O222" si="128">L166+N166</f>
        <v>0</v>
      </c>
      <c r="P166" s="208">
        <f t="shared" si="86"/>
        <v>1</v>
      </c>
      <c r="Q166" s="205">
        <v>5502</v>
      </c>
      <c r="R166" s="205">
        <f t="shared" si="125"/>
        <v>5502</v>
      </c>
      <c r="S166" s="205"/>
      <c r="T166" s="205"/>
      <c r="U166" s="205">
        <f t="shared" ref="U166:U222" si="129">R166+T166</f>
        <v>5502</v>
      </c>
    </row>
    <row r="167" spans="1:21" s="76" customFormat="1" ht="25.5" x14ac:dyDescent="0.25">
      <c r="A167" s="132"/>
      <c r="B167" s="133" t="s">
        <v>160</v>
      </c>
      <c r="C167" s="120" t="s">
        <v>124</v>
      </c>
      <c r="D167" s="134">
        <v>1</v>
      </c>
      <c r="E167" s="93">
        <v>5502</v>
      </c>
      <c r="F167" s="93">
        <f t="shared" si="121"/>
        <v>5502</v>
      </c>
      <c r="G167" s="93"/>
      <c r="H167" s="93"/>
      <c r="I167" s="93">
        <f t="shared" si="127"/>
        <v>5502</v>
      </c>
      <c r="J167" s="189"/>
      <c r="K167" s="169">
        <v>5502</v>
      </c>
      <c r="L167" s="169">
        <f t="shared" si="123"/>
        <v>0</v>
      </c>
      <c r="M167" s="169"/>
      <c r="N167" s="169"/>
      <c r="O167" s="169">
        <f t="shared" si="128"/>
        <v>0</v>
      </c>
      <c r="P167" s="208">
        <f t="shared" si="86"/>
        <v>1</v>
      </c>
      <c r="Q167" s="205">
        <v>5502</v>
      </c>
      <c r="R167" s="205">
        <f t="shared" si="125"/>
        <v>5502</v>
      </c>
      <c r="S167" s="205"/>
      <c r="T167" s="205"/>
      <c r="U167" s="205">
        <f t="shared" si="129"/>
        <v>5502</v>
      </c>
    </row>
    <row r="168" spans="1:21" s="76" customFormat="1" ht="25.5" x14ac:dyDescent="0.25">
      <c r="A168" s="132"/>
      <c r="B168" s="133" t="s">
        <v>161</v>
      </c>
      <c r="C168" s="134" t="s">
        <v>17</v>
      </c>
      <c r="D168" s="134">
        <v>2</v>
      </c>
      <c r="E168" s="93">
        <v>1310</v>
      </c>
      <c r="F168" s="93">
        <f t="shared" si="121"/>
        <v>2620</v>
      </c>
      <c r="G168" s="93">
        <v>5053.1000000000004</v>
      </c>
      <c r="H168" s="93">
        <f t="shared" si="122"/>
        <v>10106.200000000001</v>
      </c>
      <c r="I168" s="93">
        <f t="shared" si="127"/>
        <v>12726.2</v>
      </c>
      <c r="J168" s="189"/>
      <c r="K168" s="169">
        <v>1310</v>
      </c>
      <c r="L168" s="169">
        <f t="shared" si="123"/>
        <v>0</v>
      </c>
      <c r="M168" s="169">
        <v>5053.1000000000004</v>
      </c>
      <c r="N168" s="169">
        <f t="shared" ref="N168:N170" si="130">M168*J168</f>
        <v>0</v>
      </c>
      <c r="O168" s="169">
        <f t="shared" si="128"/>
        <v>0</v>
      </c>
      <c r="P168" s="208">
        <f t="shared" si="86"/>
        <v>2</v>
      </c>
      <c r="Q168" s="205">
        <v>1310</v>
      </c>
      <c r="R168" s="205">
        <f t="shared" si="125"/>
        <v>2620</v>
      </c>
      <c r="S168" s="205">
        <v>5053.1000000000004</v>
      </c>
      <c r="T168" s="205">
        <f t="shared" ref="T168:T170" si="131">S168*P168</f>
        <v>10106.200000000001</v>
      </c>
      <c r="U168" s="205">
        <f t="shared" si="129"/>
        <v>12726.2</v>
      </c>
    </row>
    <row r="169" spans="1:21" s="76" customFormat="1" ht="25.5" x14ac:dyDescent="0.25">
      <c r="A169" s="132"/>
      <c r="B169" s="133" t="s">
        <v>162</v>
      </c>
      <c r="C169" s="134" t="s">
        <v>17</v>
      </c>
      <c r="D169" s="134">
        <v>1</v>
      </c>
      <c r="E169" s="93">
        <v>1310</v>
      </c>
      <c r="F169" s="93">
        <f t="shared" si="121"/>
        <v>1310</v>
      </c>
      <c r="G169" s="93">
        <v>11354.2</v>
      </c>
      <c r="H169" s="93">
        <f t="shared" si="122"/>
        <v>11354.2</v>
      </c>
      <c r="I169" s="93">
        <f t="shared" si="127"/>
        <v>12664.2</v>
      </c>
      <c r="J169" s="189"/>
      <c r="K169" s="169">
        <v>1310</v>
      </c>
      <c r="L169" s="169">
        <f t="shared" si="123"/>
        <v>0</v>
      </c>
      <c r="M169" s="169">
        <v>11354.2</v>
      </c>
      <c r="N169" s="169">
        <f t="shared" si="130"/>
        <v>0</v>
      </c>
      <c r="O169" s="169">
        <f t="shared" si="128"/>
        <v>0</v>
      </c>
      <c r="P169" s="208">
        <f t="shared" si="86"/>
        <v>1</v>
      </c>
      <c r="Q169" s="205">
        <v>1310</v>
      </c>
      <c r="R169" s="205">
        <f t="shared" si="125"/>
        <v>1310</v>
      </c>
      <c r="S169" s="205">
        <v>11354.2</v>
      </c>
      <c r="T169" s="205">
        <f t="shared" si="131"/>
        <v>11354.2</v>
      </c>
      <c r="U169" s="205">
        <f t="shared" si="129"/>
        <v>12664.2</v>
      </c>
    </row>
    <row r="170" spans="1:21" s="76" customFormat="1" ht="25.5" x14ac:dyDescent="0.25">
      <c r="A170" s="132"/>
      <c r="B170" s="133" t="s">
        <v>163</v>
      </c>
      <c r="C170" s="120" t="s">
        <v>124</v>
      </c>
      <c r="D170" s="134">
        <v>8</v>
      </c>
      <c r="E170" s="93">
        <v>3930</v>
      </c>
      <c r="F170" s="93">
        <f t="shared" si="121"/>
        <v>31440</v>
      </c>
      <c r="G170" s="93">
        <v>4232.8</v>
      </c>
      <c r="H170" s="93">
        <f t="shared" si="122"/>
        <v>33862.400000000001</v>
      </c>
      <c r="I170" s="93">
        <f t="shared" si="127"/>
        <v>65302.400000000001</v>
      </c>
      <c r="J170" s="189"/>
      <c r="K170" s="169">
        <v>3930</v>
      </c>
      <c r="L170" s="169">
        <f t="shared" si="123"/>
        <v>0</v>
      </c>
      <c r="M170" s="169">
        <v>4232.8</v>
      </c>
      <c r="N170" s="169">
        <f t="shared" si="130"/>
        <v>0</v>
      </c>
      <c r="O170" s="169">
        <f t="shared" si="128"/>
        <v>0</v>
      </c>
      <c r="P170" s="208">
        <f t="shared" si="86"/>
        <v>8</v>
      </c>
      <c r="Q170" s="205">
        <v>3930</v>
      </c>
      <c r="R170" s="205">
        <f t="shared" si="125"/>
        <v>31440</v>
      </c>
      <c r="S170" s="205">
        <v>4232.8</v>
      </c>
      <c r="T170" s="205">
        <f t="shared" si="131"/>
        <v>33862.400000000001</v>
      </c>
      <c r="U170" s="205">
        <f t="shared" si="129"/>
        <v>65302.400000000001</v>
      </c>
    </row>
    <row r="171" spans="1:21" s="76" customFormat="1" ht="25.5" x14ac:dyDescent="0.25">
      <c r="A171" s="132"/>
      <c r="B171" s="133" t="s">
        <v>163</v>
      </c>
      <c r="C171" s="120" t="s">
        <v>124</v>
      </c>
      <c r="D171" s="134">
        <v>1</v>
      </c>
      <c r="E171" s="93">
        <v>3930</v>
      </c>
      <c r="F171" s="93">
        <f t="shared" si="121"/>
        <v>3930</v>
      </c>
      <c r="G171" s="93"/>
      <c r="H171" s="93"/>
      <c r="I171" s="93">
        <f t="shared" si="127"/>
        <v>3930</v>
      </c>
      <c r="J171" s="189"/>
      <c r="K171" s="169">
        <v>3930</v>
      </c>
      <c r="L171" s="169">
        <f t="shared" si="123"/>
        <v>0</v>
      </c>
      <c r="M171" s="169"/>
      <c r="N171" s="169"/>
      <c r="O171" s="169">
        <f t="shared" si="128"/>
        <v>0</v>
      </c>
      <c r="P171" s="208">
        <f t="shared" si="86"/>
        <v>1</v>
      </c>
      <c r="Q171" s="205">
        <v>3930</v>
      </c>
      <c r="R171" s="205">
        <f t="shared" si="125"/>
        <v>3930</v>
      </c>
      <c r="S171" s="205"/>
      <c r="T171" s="205"/>
      <c r="U171" s="205">
        <f t="shared" si="129"/>
        <v>3930</v>
      </c>
    </row>
    <row r="172" spans="1:21" s="76" customFormat="1" ht="15.75" x14ac:dyDescent="0.25">
      <c r="A172" s="132"/>
      <c r="B172" s="133" t="s">
        <v>164</v>
      </c>
      <c r="C172" s="134" t="s">
        <v>17</v>
      </c>
      <c r="D172" s="134">
        <v>192</v>
      </c>
      <c r="E172" s="93">
        <v>32.75</v>
      </c>
      <c r="F172" s="93">
        <f t="shared" si="121"/>
        <v>6288</v>
      </c>
      <c r="G172" s="93">
        <v>128.70000000000002</v>
      </c>
      <c r="H172" s="93">
        <f t="shared" si="122"/>
        <v>24710.400000000001</v>
      </c>
      <c r="I172" s="93">
        <f t="shared" si="127"/>
        <v>30998.400000000001</v>
      </c>
      <c r="J172" s="189"/>
      <c r="K172" s="169">
        <v>32.75</v>
      </c>
      <c r="L172" s="169">
        <f t="shared" si="123"/>
        <v>0</v>
      </c>
      <c r="M172" s="169">
        <v>128.70000000000002</v>
      </c>
      <c r="N172" s="169">
        <f t="shared" ref="N172:N174" si="132">M172*J172</f>
        <v>0</v>
      </c>
      <c r="O172" s="169">
        <f t="shared" si="128"/>
        <v>0</v>
      </c>
      <c r="P172" s="208">
        <f t="shared" si="86"/>
        <v>192</v>
      </c>
      <c r="Q172" s="205">
        <v>32.75</v>
      </c>
      <c r="R172" s="205">
        <f t="shared" si="125"/>
        <v>6288</v>
      </c>
      <c r="S172" s="205">
        <v>128.70000000000002</v>
      </c>
      <c r="T172" s="205">
        <f t="shared" ref="T172:T174" si="133">S172*P172</f>
        <v>24710.400000000001</v>
      </c>
      <c r="U172" s="205">
        <f t="shared" si="129"/>
        <v>30998.400000000001</v>
      </c>
    </row>
    <row r="173" spans="1:21" s="76" customFormat="1" ht="15.75" x14ac:dyDescent="0.25">
      <c r="A173" s="132"/>
      <c r="B173" s="133" t="s">
        <v>165</v>
      </c>
      <c r="C173" s="134" t="s">
        <v>17</v>
      </c>
      <c r="D173" s="134">
        <v>96</v>
      </c>
      <c r="E173" s="93">
        <v>32.75</v>
      </c>
      <c r="F173" s="93">
        <f t="shared" si="121"/>
        <v>3144</v>
      </c>
      <c r="G173" s="93">
        <v>93.600000000000009</v>
      </c>
      <c r="H173" s="93">
        <f t="shared" si="122"/>
        <v>8985.6</v>
      </c>
      <c r="I173" s="93">
        <f t="shared" si="127"/>
        <v>12129.6</v>
      </c>
      <c r="J173" s="189"/>
      <c r="K173" s="169">
        <v>32.75</v>
      </c>
      <c r="L173" s="169">
        <f t="shared" si="123"/>
        <v>0</v>
      </c>
      <c r="M173" s="169">
        <v>93.600000000000009</v>
      </c>
      <c r="N173" s="169">
        <f t="shared" si="132"/>
        <v>0</v>
      </c>
      <c r="O173" s="169">
        <f t="shared" si="128"/>
        <v>0</v>
      </c>
      <c r="P173" s="208">
        <f t="shared" si="86"/>
        <v>96</v>
      </c>
      <c r="Q173" s="205">
        <v>32.75</v>
      </c>
      <c r="R173" s="205">
        <f t="shared" si="125"/>
        <v>3144</v>
      </c>
      <c r="S173" s="205">
        <v>93.600000000000009</v>
      </c>
      <c r="T173" s="205">
        <f t="shared" si="133"/>
        <v>8985.6</v>
      </c>
      <c r="U173" s="205">
        <f t="shared" si="129"/>
        <v>12129.6</v>
      </c>
    </row>
    <row r="174" spans="1:21" s="76" customFormat="1" ht="25.5" x14ac:dyDescent="0.25">
      <c r="A174" s="132"/>
      <c r="B174" s="133" t="s">
        <v>166</v>
      </c>
      <c r="C174" s="134" t="s">
        <v>17</v>
      </c>
      <c r="D174" s="134">
        <v>4</v>
      </c>
      <c r="E174" s="93">
        <v>4716</v>
      </c>
      <c r="F174" s="93">
        <f t="shared" si="121"/>
        <v>18864</v>
      </c>
      <c r="G174" s="93">
        <v>7410</v>
      </c>
      <c r="H174" s="93">
        <f t="shared" si="122"/>
        <v>29640</v>
      </c>
      <c r="I174" s="93">
        <f t="shared" si="127"/>
        <v>48504</v>
      </c>
      <c r="J174" s="189"/>
      <c r="K174" s="169">
        <v>4716</v>
      </c>
      <c r="L174" s="169">
        <f t="shared" si="123"/>
        <v>0</v>
      </c>
      <c r="M174" s="169">
        <v>7410</v>
      </c>
      <c r="N174" s="169">
        <f t="shared" si="132"/>
        <v>0</v>
      </c>
      <c r="O174" s="169">
        <f t="shared" si="128"/>
        <v>0</v>
      </c>
      <c r="P174" s="208">
        <f t="shared" si="86"/>
        <v>4</v>
      </c>
      <c r="Q174" s="205">
        <v>4716</v>
      </c>
      <c r="R174" s="205">
        <f t="shared" si="125"/>
        <v>18864</v>
      </c>
      <c r="S174" s="205">
        <v>7410</v>
      </c>
      <c r="T174" s="205">
        <f t="shared" si="133"/>
        <v>29640</v>
      </c>
      <c r="U174" s="205">
        <f t="shared" si="129"/>
        <v>48504</v>
      </c>
    </row>
    <row r="175" spans="1:21" s="76" customFormat="1" ht="25.5" x14ac:dyDescent="0.25">
      <c r="A175" s="132"/>
      <c r="B175" s="133" t="s">
        <v>166</v>
      </c>
      <c r="C175" s="134" t="s">
        <v>17</v>
      </c>
      <c r="D175" s="134">
        <v>10</v>
      </c>
      <c r="E175" s="93">
        <v>4716</v>
      </c>
      <c r="F175" s="93">
        <f t="shared" si="121"/>
        <v>47160</v>
      </c>
      <c r="G175" s="93"/>
      <c r="H175" s="93"/>
      <c r="I175" s="93">
        <f t="shared" si="127"/>
        <v>47160</v>
      </c>
      <c r="J175" s="189"/>
      <c r="K175" s="169">
        <v>4716</v>
      </c>
      <c r="L175" s="169">
        <f t="shared" si="123"/>
        <v>0</v>
      </c>
      <c r="M175" s="169"/>
      <c r="N175" s="169"/>
      <c r="O175" s="169">
        <f t="shared" si="128"/>
        <v>0</v>
      </c>
      <c r="P175" s="208">
        <f t="shared" si="86"/>
        <v>10</v>
      </c>
      <c r="Q175" s="205">
        <v>4716</v>
      </c>
      <c r="R175" s="205">
        <f t="shared" si="125"/>
        <v>47160</v>
      </c>
      <c r="S175" s="205"/>
      <c r="T175" s="205"/>
      <c r="U175" s="205">
        <f t="shared" si="129"/>
        <v>47160</v>
      </c>
    </row>
    <row r="176" spans="1:21" s="76" customFormat="1" ht="25.5" x14ac:dyDescent="0.25">
      <c r="A176" s="132"/>
      <c r="B176" s="133" t="s">
        <v>167</v>
      </c>
      <c r="C176" s="134" t="s">
        <v>17</v>
      </c>
      <c r="D176" s="134">
        <v>4</v>
      </c>
      <c r="E176" s="93">
        <v>3275</v>
      </c>
      <c r="F176" s="93">
        <f t="shared" si="121"/>
        <v>13100</v>
      </c>
      <c r="G176" s="93"/>
      <c r="H176" s="93"/>
      <c r="I176" s="93">
        <f t="shared" si="127"/>
        <v>13100</v>
      </c>
      <c r="J176" s="189"/>
      <c r="K176" s="169">
        <v>3275</v>
      </c>
      <c r="L176" s="169">
        <f t="shared" si="123"/>
        <v>0</v>
      </c>
      <c r="M176" s="169"/>
      <c r="N176" s="169"/>
      <c r="O176" s="169">
        <f t="shared" si="128"/>
        <v>0</v>
      </c>
      <c r="P176" s="208">
        <f t="shared" si="86"/>
        <v>4</v>
      </c>
      <c r="Q176" s="205">
        <v>3275</v>
      </c>
      <c r="R176" s="205">
        <f t="shared" si="125"/>
        <v>13100</v>
      </c>
      <c r="S176" s="205"/>
      <c r="T176" s="205"/>
      <c r="U176" s="205">
        <f t="shared" si="129"/>
        <v>13100</v>
      </c>
    </row>
    <row r="177" spans="1:21" s="76" customFormat="1" ht="25.5" x14ac:dyDescent="0.25">
      <c r="A177" s="132"/>
      <c r="B177" s="133" t="s">
        <v>168</v>
      </c>
      <c r="C177" s="134" t="s">
        <v>17</v>
      </c>
      <c r="D177" s="134">
        <v>1</v>
      </c>
      <c r="E177" s="93">
        <v>3930</v>
      </c>
      <c r="F177" s="93">
        <f t="shared" si="121"/>
        <v>3930</v>
      </c>
      <c r="G177" s="93"/>
      <c r="H177" s="93"/>
      <c r="I177" s="93">
        <f t="shared" si="127"/>
        <v>3930</v>
      </c>
      <c r="J177" s="189"/>
      <c r="K177" s="169">
        <v>3930</v>
      </c>
      <c r="L177" s="169">
        <f t="shared" si="123"/>
        <v>0</v>
      </c>
      <c r="M177" s="169"/>
      <c r="N177" s="169"/>
      <c r="O177" s="169">
        <f t="shared" si="128"/>
        <v>0</v>
      </c>
      <c r="P177" s="208">
        <f t="shared" si="86"/>
        <v>1</v>
      </c>
      <c r="Q177" s="205">
        <v>3930</v>
      </c>
      <c r="R177" s="205">
        <f t="shared" si="125"/>
        <v>3930</v>
      </c>
      <c r="S177" s="205"/>
      <c r="T177" s="205"/>
      <c r="U177" s="205">
        <f t="shared" si="129"/>
        <v>3930</v>
      </c>
    </row>
    <row r="178" spans="1:21" s="76" customFormat="1" ht="25.5" x14ac:dyDescent="0.25">
      <c r="A178" s="132"/>
      <c r="B178" s="133" t="s">
        <v>169</v>
      </c>
      <c r="C178" s="134" t="s">
        <v>17</v>
      </c>
      <c r="D178" s="134">
        <v>5</v>
      </c>
      <c r="E178" s="93">
        <v>3930</v>
      </c>
      <c r="F178" s="93">
        <f t="shared" si="121"/>
        <v>19650</v>
      </c>
      <c r="G178" s="93">
        <v>38230.400000000001</v>
      </c>
      <c r="H178" s="93">
        <f t="shared" si="122"/>
        <v>191152</v>
      </c>
      <c r="I178" s="93">
        <f t="shared" si="127"/>
        <v>210802</v>
      </c>
      <c r="J178" s="189"/>
      <c r="K178" s="169">
        <v>3930</v>
      </c>
      <c r="L178" s="169">
        <f t="shared" si="123"/>
        <v>0</v>
      </c>
      <c r="M178" s="169">
        <v>38230.400000000001</v>
      </c>
      <c r="N178" s="169">
        <f t="shared" ref="N178" si="134">M178*J178</f>
        <v>0</v>
      </c>
      <c r="O178" s="169">
        <f t="shared" si="128"/>
        <v>0</v>
      </c>
      <c r="P178" s="208">
        <f t="shared" si="86"/>
        <v>5</v>
      </c>
      <c r="Q178" s="205">
        <v>3930</v>
      </c>
      <c r="R178" s="205">
        <f t="shared" si="125"/>
        <v>19650</v>
      </c>
      <c r="S178" s="205">
        <v>38230.400000000001</v>
      </c>
      <c r="T178" s="205">
        <f t="shared" ref="T178" si="135">S178*P178</f>
        <v>191152</v>
      </c>
      <c r="U178" s="205">
        <f t="shared" si="129"/>
        <v>210802</v>
      </c>
    </row>
    <row r="179" spans="1:21" s="76" customFormat="1" ht="25.5" x14ac:dyDescent="0.25">
      <c r="A179" s="132"/>
      <c r="B179" s="133" t="s">
        <v>170</v>
      </c>
      <c r="C179" s="134" t="s">
        <v>17</v>
      </c>
      <c r="D179" s="134">
        <v>2</v>
      </c>
      <c r="E179" s="93">
        <v>1965</v>
      </c>
      <c r="F179" s="93">
        <f t="shared" si="121"/>
        <v>3930</v>
      </c>
      <c r="G179" s="93"/>
      <c r="H179" s="93"/>
      <c r="I179" s="93">
        <f t="shared" si="127"/>
        <v>3930</v>
      </c>
      <c r="J179" s="189"/>
      <c r="K179" s="169">
        <v>1965</v>
      </c>
      <c r="L179" s="169">
        <f t="shared" si="123"/>
        <v>0</v>
      </c>
      <c r="M179" s="169"/>
      <c r="N179" s="169"/>
      <c r="O179" s="169">
        <f t="shared" si="128"/>
        <v>0</v>
      </c>
      <c r="P179" s="208">
        <f t="shared" si="86"/>
        <v>2</v>
      </c>
      <c r="Q179" s="205">
        <v>1965</v>
      </c>
      <c r="R179" s="205">
        <f t="shared" si="125"/>
        <v>3930</v>
      </c>
      <c r="S179" s="205"/>
      <c r="T179" s="205"/>
      <c r="U179" s="205">
        <f t="shared" si="129"/>
        <v>3930</v>
      </c>
    </row>
    <row r="180" spans="1:21" s="76" customFormat="1" ht="25.5" x14ac:dyDescent="0.25">
      <c r="A180" s="132"/>
      <c r="B180" s="133" t="s">
        <v>171</v>
      </c>
      <c r="C180" s="134" t="s">
        <v>17</v>
      </c>
      <c r="D180" s="134">
        <v>11</v>
      </c>
      <c r="E180" s="93">
        <v>1965</v>
      </c>
      <c r="F180" s="93">
        <f t="shared" si="121"/>
        <v>21615</v>
      </c>
      <c r="G180" s="93">
        <v>902.2</v>
      </c>
      <c r="H180" s="93">
        <f t="shared" si="122"/>
        <v>9924.2000000000007</v>
      </c>
      <c r="I180" s="93">
        <f t="shared" si="127"/>
        <v>31539.200000000001</v>
      </c>
      <c r="J180" s="189"/>
      <c r="K180" s="169">
        <v>1965</v>
      </c>
      <c r="L180" s="169">
        <f t="shared" si="123"/>
        <v>0</v>
      </c>
      <c r="M180" s="169">
        <v>902.2</v>
      </c>
      <c r="N180" s="169">
        <f t="shared" ref="N180" si="136">M180*J180</f>
        <v>0</v>
      </c>
      <c r="O180" s="169">
        <f t="shared" si="128"/>
        <v>0</v>
      </c>
      <c r="P180" s="208">
        <f t="shared" si="86"/>
        <v>11</v>
      </c>
      <c r="Q180" s="205">
        <v>1965</v>
      </c>
      <c r="R180" s="205">
        <f t="shared" si="125"/>
        <v>21615</v>
      </c>
      <c r="S180" s="205">
        <v>902.2</v>
      </c>
      <c r="T180" s="205">
        <f t="shared" ref="T180" si="137">S180*P180</f>
        <v>9924.2000000000007</v>
      </c>
      <c r="U180" s="205">
        <f t="shared" si="129"/>
        <v>31539.200000000001</v>
      </c>
    </row>
    <row r="181" spans="1:21" s="76" customFormat="1" ht="25.5" x14ac:dyDescent="0.25">
      <c r="A181" s="132"/>
      <c r="B181" s="133" t="s">
        <v>171</v>
      </c>
      <c r="C181" s="134" t="s">
        <v>17</v>
      </c>
      <c r="D181" s="134">
        <v>16</v>
      </c>
      <c r="E181" s="93">
        <v>1965</v>
      </c>
      <c r="F181" s="93">
        <f t="shared" si="121"/>
        <v>31440</v>
      </c>
      <c r="G181" s="93"/>
      <c r="H181" s="93"/>
      <c r="I181" s="93">
        <f t="shared" si="127"/>
        <v>31440</v>
      </c>
      <c r="J181" s="189"/>
      <c r="K181" s="169">
        <v>1965</v>
      </c>
      <c r="L181" s="169">
        <f t="shared" si="123"/>
        <v>0</v>
      </c>
      <c r="M181" s="169"/>
      <c r="N181" s="169"/>
      <c r="O181" s="169">
        <f t="shared" si="128"/>
        <v>0</v>
      </c>
      <c r="P181" s="208">
        <f t="shared" si="86"/>
        <v>16</v>
      </c>
      <c r="Q181" s="205">
        <v>1965</v>
      </c>
      <c r="R181" s="205">
        <f t="shared" si="125"/>
        <v>31440</v>
      </c>
      <c r="S181" s="205"/>
      <c r="T181" s="205"/>
      <c r="U181" s="205">
        <f t="shared" si="129"/>
        <v>31440</v>
      </c>
    </row>
    <row r="182" spans="1:21" s="76" customFormat="1" ht="25.5" x14ac:dyDescent="0.25">
      <c r="A182" s="132"/>
      <c r="B182" s="133" t="s">
        <v>172</v>
      </c>
      <c r="C182" s="134" t="s">
        <v>17</v>
      </c>
      <c r="D182" s="134">
        <v>4</v>
      </c>
      <c r="E182" s="93">
        <v>3275</v>
      </c>
      <c r="F182" s="93">
        <f t="shared" si="121"/>
        <v>13100</v>
      </c>
      <c r="G182" s="93">
        <v>3539.1460000000002</v>
      </c>
      <c r="H182" s="93">
        <f t="shared" si="122"/>
        <v>14156.584000000001</v>
      </c>
      <c r="I182" s="93">
        <f t="shared" si="127"/>
        <v>27256.584000000003</v>
      </c>
      <c r="J182" s="189"/>
      <c r="K182" s="169">
        <v>3275</v>
      </c>
      <c r="L182" s="169">
        <f t="shared" si="123"/>
        <v>0</v>
      </c>
      <c r="M182" s="169">
        <v>3539.1460000000002</v>
      </c>
      <c r="N182" s="169">
        <f t="shared" ref="N182" si="138">M182*J182</f>
        <v>0</v>
      </c>
      <c r="O182" s="169">
        <f t="shared" si="128"/>
        <v>0</v>
      </c>
      <c r="P182" s="208">
        <f t="shared" si="86"/>
        <v>4</v>
      </c>
      <c r="Q182" s="205">
        <v>3275</v>
      </c>
      <c r="R182" s="205">
        <f t="shared" si="125"/>
        <v>13100</v>
      </c>
      <c r="S182" s="205">
        <v>3539.1460000000002</v>
      </c>
      <c r="T182" s="205">
        <f t="shared" ref="T182" si="139">S182*P182</f>
        <v>14156.584000000001</v>
      </c>
      <c r="U182" s="205">
        <f t="shared" si="129"/>
        <v>27256.584000000003</v>
      </c>
    </row>
    <row r="183" spans="1:21" s="76" customFormat="1" ht="25.5" x14ac:dyDescent="0.25">
      <c r="A183" s="132"/>
      <c r="B183" s="133" t="s">
        <v>172</v>
      </c>
      <c r="C183" s="134" t="s">
        <v>17</v>
      </c>
      <c r="D183" s="134">
        <v>2</v>
      </c>
      <c r="E183" s="93">
        <v>3275</v>
      </c>
      <c r="F183" s="93">
        <f t="shared" si="121"/>
        <v>6550</v>
      </c>
      <c r="G183" s="93"/>
      <c r="H183" s="93"/>
      <c r="I183" s="93">
        <f t="shared" si="127"/>
        <v>6550</v>
      </c>
      <c r="J183" s="189"/>
      <c r="K183" s="169">
        <v>3275</v>
      </c>
      <c r="L183" s="169">
        <f t="shared" si="123"/>
        <v>0</v>
      </c>
      <c r="M183" s="169"/>
      <c r="N183" s="169"/>
      <c r="O183" s="169">
        <f t="shared" si="128"/>
        <v>0</v>
      </c>
      <c r="P183" s="208">
        <f t="shared" si="86"/>
        <v>2</v>
      </c>
      <c r="Q183" s="205">
        <v>3275</v>
      </c>
      <c r="R183" s="205">
        <f t="shared" si="125"/>
        <v>6550</v>
      </c>
      <c r="S183" s="205"/>
      <c r="T183" s="205"/>
      <c r="U183" s="205">
        <f t="shared" si="129"/>
        <v>6550</v>
      </c>
    </row>
    <row r="184" spans="1:21" s="76" customFormat="1" ht="15.75" x14ac:dyDescent="0.25">
      <c r="A184" s="132"/>
      <c r="B184" s="133" t="s">
        <v>173</v>
      </c>
      <c r="C184" s="134" t="s">
        <v>17</v>
      </c>
      <c r="D184" s="134">
        <v>5</v>
      </c>
      <c r="E184" s="93">
        <v>393</v>
      </c>
      <c r="F184" s="93">
        <f t="shared" si="121"/>
        <v>1965</v>
      </c>
      <c r="G184" s="93">
        <v>2462.2000000000003</v>
      </c>
      <c r="H184" s="93">
        <f t="shared" si="122"/>
        <v>12311.000000000002</v>
      </c>
      <c r="I184" s="93">
        <f t="shared" si="127"/>
        <v>14276.000000000002</v>
      </c>
      <c r="J184" s="189"/>
      <c r="K184" s="169">
        <v>393</v>
      </c>
      <c r="L184" s="169">
        <f t="shared" si="123"/>
        <v>0</v>
      </c>
      <c r="M184" s="169">
        <v>2462.2000000000003</v>
      </c>
      <c r="N184" s="169">
        <f t="shared" ref="N184:N190" si="140">M184*J184</f>
        <v>0</v>
      </c>
      <c r="O184" s="169">
        <f t="shared" si="128"/>
        <v>0</v>
      </c>
      <c r="P184" s="208">
        <f t="shared" si="86"/>
        <v>5</v>
      </c>
      <c r="Q184" s="205">
        <v>393</v>
      </c>
      <c r="R184" s="205">
        <f t="shared" si="125"/>
        <v>1965</v>
      </c>
      <c r="S184" s="205">
        <v>2462.2000000000003</v>
      </c>
      <c r="T184" s="205">
        <f t="shared" ref="T184:T190" si="141">S184*P184</f>
        <v>12311.000000000002</v>
      </c>
      <c r="U184" s="205">
        <f t="shared" si="129"/>
        <v>14276.000000000002</v>
      </c>
    </row>
    <row r="185" spans="1:21" s="76" customFormat="1" ht="15.75" x14ac:dyDescent="0.25">
      <c r="A185" s="132"/>
      <c r="B185" s="133" t="s">
        <v>174</v>
      </c>
      <c r="C185" s="134" t="s">
        <v>17</v>
      </c>
      <c r="D185" s="134">
        <v>1</v>
      </c>
      <c r="E185" s="93">
        <v>393</v>
      </c>
      <c r="F185" s="93">
        <f t="shared" si="121"/>
        <v>393</v>
      </c>
      <c r="G185" s="93">
        <v>2433.6</v>
      </c>
      <c r="H185" s="93">
        <f t="shared" si="122"/>
        <v>2433.6</v>
      </c>
      <c r="I185" s="93">
        <f t="shared" si="127"/>
        <v>2826.6</v>
      </c>
      <c r="J185" s="189"/>
      <c r="K185" s="169">
        <v>393</v>
      </c>
      <c r="L185" s="169">
        <f t="shared" si="123"/>
        <v>0</v>
      </c>
      <c r="M185" s="169">
        <v>2433.6</v>
      </c>
      <c r="N185" s="169">
        <f t="shared" si="140"/>
        <v>0</v>
      </c>
      <c r="O185" s="169">
        <f t="shared" si="128"/>
        <v>0</v>
      </c>
      <c r="P185" s="208">
        <f t="shared" si="86"/>
        <v>1</v>
      </c>
      <c r="Q185" s="205">
        <v>393</v>
      </c>
      <c r="R185" s="205">
        <f t="shared" si="125"/>
        <v>393</v>
      </c>
      <c r="S185" s="205">
        <v>2433.6</v>
      </c>
      <c r="T185" s="205">
        <f t="shared" si="141"/>
        <v>2433.6</v>
      </c>
      <c r="U185" s="205">
        <f t="shared" si="129"/>
        <v>2826.6</v>
      </c>
    </row>
    <row r="186" spans="1:21" s="76" customFormat="1" ht="25.5" x14ac:dyDescent="0.25">
      <c r="A186" s="132"/>
      <c r="B186" s="133" t="s">
        <v>921</v>
      </c>
      <c r="C186" s="134" t="s">
        <v>17</v>
      </c>
      <c r="D186" s="134">
        <v>202</v>
      </c>
      <c r="E186" s="93">
        <v>623</v>
      </c>
      <c r="F186" s="93">
        <f t="shared" si="121"/>
        <v>125846</v>
      </c>
      <c r="G186" s="93">
        <v>281</v>
      </c>
      <c r="H186" s="93">
        <f t="shared" si="122"/>
        <v>56762</v>
      </c>
      <c r="I186" s="93">
        <f t="shared" si="127"/>
        <v>182608</v>
      </c>
      <c r="J186" s="189"/>
      <c r="K186" s="169">
        <v>623</v>
      </c>
      <c r="L186" s="169">
        <f t="shared" si="123"/>
        <v>0</v>
      </c>
      <c r="M186" s="169">
        <v>281</v>
      </c>
      <c r="N186" s="169">
        <f t="shared" si="140"/>
        <v>0</v>
      </c>
      <c r="O186" s="169">
        <f t="shared" si="128"/>
        <v>0</v>
      </c>
      <c r="P186" s="208">
        <f t="shared" si="86"/>
        <v>202</v>
      </c>
      <c r="Q186" s="205">
        <v>623</v>
      </c>
      <c r="R186" s="205">
        <f t="shared" si="125"/>
        <v>125846</v>
      </c>
      <c r="S186" s="205">
        <v>281</v>
      </c>
      <c r="T186" s="205">
        <f t="shared" si="141"/>
        <v>56762</v>
      </c>
      <c r="U186" s="205">
        <f t="shared" si="129"/>
        <v>182608</v>
      </c>
    </row>
    <row r="187" spans="1:21" s="76" customFormat="1" ht="25.5" x14ac:dyDescent="0.25">
      <c r="A187" s="132"/>
      <c r="B187" s="133" t="s">
        <v>922</v>
      </c>
      <c r="C187" s="134" t="s">
        <v>17</v>
      </c>
      <c r="D187" s="134">
        <v>3</v>
      </c>
      <c r="E187" s="93">
        <v>393</v>
      </c>
      <c r="F187" s="93">
        <f t="shared" si="121"/>
        <v>1179</v>
      </c>
      <c r="G187" s="93">
        <v>7013.5</v>
      </c>
      <c r="H187" s="93">
        <f t="shared" si="122"/>
        <v>21040.5</v>
      </c>
      <c r="I187" s="93">
        <f t="shared" si="127"/>
        <v>22219.5</v>
      </c>
      <c r="J187" s="189"/>
      <c r="K187" s="169">
        <v>393</v>
      </c>
      <c r="L187" s="169">
        <f t="shared" si="123"/>
        <v>0</v>
      </c>
      <c r="M187" s="169">
        <v>7013.5</v>
      </c>
      <c r="N187" s="169">
        <f t="shared" si="140"/>
        <v>0</v>
      </c>
      <c r="O187" s="169">
        <f t="shared" si="128"/>
        <v>0</v>
      </c>
      <c r="P187" s="208">
        <f t="shared" si="86"/>
        <v>3</v>
      </c>
      <c r="Q187" s="205">
        <v>393</v>
      </c>
      <c r="R187" s="205">
        <f t="shared" si="125"/>
        <v>1179</v>
      </c>
      <c r="S187" s="205">
        <v>7013.5</v>
      </c>
      <c r="T187" s="205">
        <f t="shared" si="141"/>
        <v>21040.5</v>
      </c>
      <c r="U187" s="205">
        <f t="shared" si="129"/>
        <v>22219.5</v>
      </c>
    </row>
    <row r="188" spans="1:21" s="76" customFormat="1" ht="15.75" x14ac:dyDescent="0.25">
      <c r="A188" s="132"/>
      <c r="B188" s="133" t="s">
        <v>923</v>
      </c>
      <c r="C188" s="134" t="s">
        <v>17</v>
      </c>
      <c r="D188" s="134">
        <v>5</v>
      </c>
      <c r="E188" s="93">
        <v>262</v>
      </c>
      <c r="F188" s="93">
        <f t="shared" si="121"/>
        <v>1310</v>
      </c>
      <c r="G188" s="93">
        <v>153.4</v>
      </c>
      <c r="H188" s="93">
        <f t="shared" si="122"/>
        <v>767</v>
      </c>
      <c r="I188" s="93">
        <f t="shared" si="127"/>
        <v>2077</v>
      </c>
      <c r="J188" s="189"/>
      <c r="K188" s="169">
        <v>262</v>
      </c>
      <c r="L188" s="169">
        <f t="shared" si="123"/>
        <v>0</v>
      </c>
      <c r="M188" s="169">
        <v>153.4</v>
      </c>
      <c r="N188" s="169">
        <f t="shared" si="140"/>
        <v>0</v>
      </c>
      <c r="O188" s="169">
        <f t="shared" si="128"/>
        <v>0</v>
      </c>
      <c r="P188" s="208">
        <f t="shared" si="86"/>
        <v>5</v>
      </c>
      <c r="Q188" s="205">
        <v>262</v>
      </c>
      <c r="R188" s="205">
        <f t="shared" si="125"/>
        <v>1310</v>
      </c>
      <c r="S188" s="205">
        <v>153.4</v>
      </c>
      <c r="T188" s="205">
        <f t="shared" si="141"/>
        <v>767</v>
      </c>
      <c r="U188" s="205">
        <f t="shared" si="129"/>
        <v>2077</v>
      </c>
    </row>
    <row r="189" spans="1:21" s="76" customFormat="1" ht="25.5" x14ac:dyDescent="0.25">
      <c r="A189" s="132"/>
      <c r="B189" s="133" t="s">
        <v>912</v>
      </c>
      <c r="C189" s="134" t="s">
        <v>17</v>
      </c>
      <c r="D189" s="134">
        <v>5</v>
      </c>
      <c r="E189" s="93">
        <v>131</v>
      </c>
      <c r="F189" s="93">
        <f t="shared" si="121"/>
        <v>655</v>
      </c>
      <c r="G189" s="93">
        <v>273</v>
      </c>
      <c r="H189" s="93">
        <f t="shared" si="122"/>
        <v>1365</v>
      </c>
      <c r="I189" s="93">
        <f t="shared" si="127"/>
        <v>2020</v>
      </c>
      <c r="J189" s="189"/>
      <c r="K189" s="169">
        <v>131</v>
      </c>
      <c r="L189" s="169">
        <f t="shared" si="123"/>
        <v>0</v>
      </c>
      <c r="M189" s="169">
        <v>273</v>
      </c>
      <c r="N189" s="169">
        <f t="shared" si="140"/>
        <v>0</v>
      </c>
      <c r="O189" s="169">
        <f t="shared" si="128"/>
        <v>0</v>
      </c>
      <c r="P189" s="208">
        <f t="shared" si="86"/>
        <v>5</v>
      </c>
      <c r="Q189" s="205">
        <v>131</v>
      </c>
      <c r="R189" s="205">
        <f t="shared" si="125"/>
        <v>655</v>
      </c>
      <c r="S189" s="205">
        <v>273</v>
      </c>
      <c r="T189" s="205">
        <f t="shared" si="141"/>
        <v>1365</v>
      </c>
      <c r="U189" s="205">
        <f t="shared" si="129"/>
        <v>2020</v>
      </c>
    </row>
    <row r="190" spans="1:21" s="76" customFormat="1" ht="25.5" x14ac:dyDescent="0.25">
      <c r="A190" s="132"/>
      <c r="B190" s="133" t="s">
        <v>175</v>
      </c>
      <c r="C190" s="134" t="s">
        <v>17</v>
      </c>
      <c r="D190" s="134">
        <v>6</v>
      </c>
      <c r="E190" s="93">
        <v>393</v>
      </c>
      <c r="F190" s="93">
        <f t="shared" si="121"/>
        <v>2358</v>
      </c>
      <c r="G190" s="93">
        <v>365.11800000000005</v>
      </c>
      <c r="H190" s="93">
        <f t="shared" si="122"/>
        <v>2190.7080000000005</v>
      </c>
      <c r="I190" s="93">
        <f t="shared" si="127"/>
        <v>4548.7080000000005</v>
      </c>
      <c r="J190" s="189"/>
      <c r="K190" s="169">
        <v>393</v>
      </c>
      <c r="L190" s="169">
        <f t="shared" si="123"/>
        <v>0</v>
      </c>
      <c r="M190" s="169">
        <v>365.11800000000005</v>
      </c>
      <c r="N190" s="169">
        <f t="shared" si="140"/>
        <v>0</v>
      </c>
      <c r="O190" s="169">
        <f t="shared" si="128"/>
        <v>0</v>
      </c>
      <c r="P190" s="208">
        <f t="shared" si="86"/>
        <v>6</v>
      </c>
      <c r="Q190" s="205">
        <v>393</v>
      </c>
      <c r="R190" s="205">
        <f t="shared" si="125"/>
        <v>2358</v>
      </c>
      <c r="S190" s="205">
        <v>365.11800000000005</v>
      </c>
      <c r="T190" s="205">
        <f t="shared" si="141"/>
        <v>2190.7080000000005</v>
      </c>
      <c r="U190" s="205">
        <f t="shared" si="129"/>
        <v>4548.7080000000005</v>
      </c>
    </row>
    <row r="191" spans="1:21" s="76" customFormat="1" ht="25.5" x14ac:dyDescent="0.25">
      <c r="A191" s="132"/>
      <c r="B191" s="133" t="s">
        <v>176</v>
      </c>
      <c r="C191" s="134" t="s">
        <v>17</v>
      </c>
      <c r="D191" s="134">
        <v>5</v>
      </c>
      <c r="E191" s="93">
        <v>1572</v>
      </c>
      <c r="F191" s="93">
        <f t="shared" si="121"/>
        <v>7860</v>
      </c>
      <c r="G191" s="93"/>
      <c r="H191" s="93"/>
      <c r="I191" s="93">
        <f t="shared" si="127"/>
        <v>7860</v>
      </c>
      <c r="J191" s="189"/>
      <c r="K191" s="169">
        <v>1572</v>
      </c>
      <c r="L191" s="169">
        <f t="shared" si="123"/>
        <v>0</v>
      </c>
      <c r="M191" s="169"/>
      <c r="N191" s="169"/>
      <c r="O191" s="169">
        <f t="shared" si="128"/>
        <v>0</v>
      </c>
      <c r="P191" s="208">
        <f t="shared" si="86"/>
        <v>5</v>
      </c>
      <c r="Q191" s="205">
        <v>1572</v>
      </c>
      <c r="R191" s="205">
        <f t="shared" si="125"/>
        <v>7860</v>
      </c>
      <c r="S191" s="205"/>
      <c r="T191" s="205"/>
      <c r="U191" s="205">
        <f t="shared" si="129"/>
        <v>7860</v>
      </c>
    </row>
    <row r="192" spans="1:21" s="76" customFormat="1" ht="25.5" x14ac:dyDescent="0.25">
      <c r="A192" s="132"/>
      <c r="B192" s="133" t="s">
        <v>177</v>
      </c>
      <c r="C192" s="92" t="s">
        <v>17</v>
      </c>
      <c r="D192" s="92">
        <v>8</v>
      </c>
      <c r="E192" s="93">
        <v>65.5</v>
      </c>
      <c r="F192" s="93">
        <f t="shared" si="121"/>
        <v>524</v>
      </c>
      <c r="G192" s="93">
        <v>557.70000000000005</v>
      </c>
      <c r="H192" s="93">
        <f t="shared" si="122"/>
        <v>4461.6000000000004</v>
      </c>
      <c r="I192" s="93">
        <f t="shared" si="127"/>
        <v>4985.6000000000004</v>
      </c>
      <c r="J192" s="168"/>
      <c r="K192" s="169">
        <v>65.5</v>
      </c>
      <c r="L192" s="169">
        <f t="shared" si="123"/>
        <v>0</v>
      </c>
      <c r="M192" s="169">
        <v>557.70000000000005</v>
      </c>
      <c r="N192" s="169">
        <f t="shared" ref="N192:N222" si="142">M192*J192</f>
        <v>0</v>
      </c>
      <c r="O192" s="169">
        <f t="shared" si="128"/>
        <v>0</v>
      </c>
      <c r="P192" s="208">
        <f t="shared" si="86"/>
        <v>8</v>
      </c>
      <c r="Q192" s="205">
        <v>65.5</v>
      </c>
      <c r="R192" s="205">
        <f t="shared" si="125"/>
        <v>524</v>
      </c>
      <c r="S192" s="205">
        <v>557.70000000000005</v>
      </c>
      <c r="T192" s="205">
        <f t="shared" ref="T192:T222" si="143">S192*P192</f>
        <v>4461.6000000000004</v>
      </c>
      <c r="U192" s="205">
        <f t="shared" si="129"/>
        <v>4985.6000000000004</v>
      </c>
    </row>
    <row r="193" spans="1:21" s="76" customFormat="1" ht="25.5" x14ac:dyDescent="0.25">
      <c r="A193" s="132"/>
      <c r="B193" s="133" t="s">
        <v>178</v>
      </c>
      <c r="C193" s="134" t="s">
        <v>17</v>
      </c>
      <c r="D193" s="134">
        <v>57</v>
      </c>
      <c r="E193" s="93">
        <v>65.5</v>
      </c>
      <c r="F193" s="93">
        <f t="shared" si="121"/>
        <v>3733.5</v>
      </c>
      <c r="G193" s="93">
        <v>370.5</v>
      </c>
      <c r="H193" s="93">
        <f t="shared" si="122"/>
        <v>21118.5</v>
      </c>
      <c r="I193" s="93">
        <f t="shared" si="127"/>
        <v>24852</v>
      </c>
      <c r="J193" s="189"/>
      <c r="K193" s="169">
        <v>65.5</v>
      </c>
      <c r="L193" s="169">
        <f t="shared" si="123"/>
        <v>0</v>
      </c>
      <c r="M193" s="169">
        <v>370.5</v>
      </c>
      <c r="N193" s="169">
        <f t="shared" si="142"/>
        <v>0</v>
      </c>
      <c r="O193" s="169">
        <f t="shared" si="128"/>
        <v>0</v>
      </c>
      <c r="P193" s="208">
        <f t="shared" si="86"/>
        <v>57</v>
      </c>
      <c r="Q193" s="205">
        <v>65.5</v>
      </c>
      <c r="R193" s="205">
        <f t="shared" si="125"/>
        <v>3733.5</v>
      </c>
      <c r="S193" s="205">
        <v>370.5</v>
      </c>
      <c r="T193" s="205">
        <f t="shared" si="143"/>
        <v>21118.5</v>
      </c>
      <c r="U193" s="205">
        <f t="shared" si="129"/>
        <v>24852</v>
      </c>
    </row>
    <row r="194" spans="1:21" s="76" customFormat="1" ht="25.5" x14ac:dyDescent="0.25">
      <c r="A194" s="132"/>
      <c r="B194" s="133" t="s">
        <v>179</v>
      </c>
      <c r="C194" s="134" t="s">
        <v>17</v>
      </c>
      <c r="D194" s="134">
        <v>163</v>
      </c>
      <c r="E194" s="93">
        <v>65.5</v>
      </c>
      <c r="F194" s="93">
        <f t="shared" si="121"/>
        <v>10676.5</v>
      </c>
      <c r="G194" s="93">
        <v>767</v>
      </c>
      <c r="H194" s="93">
        <f t="shared" si="122"/>
        <v>125021</v>
      </c>
      <c r="I194" s="93">
        <f t="shared" si="127"/>
        <v>135697.5</v>
      </c>
      <c r="J194" s="189"/>
      <c r="K194" s="169">
        <v>65.5</v>
      </c>
      <c r="L194" s="169">
        <f t="shared" si="123"/>
        <v>0</v>
      </c>
      <c r="M194" s="169">
        <v>767</v>
      </c>
      <c r="N194" s="169">
        <f t="shared" si="142"/>
        <v>0</v>
      </c>
      <c r="O194" s="169">
        <f t="shared" si="128"/>
        <v>0</v>
      </c>
      <c r="P194" s="208">
        <f t="shared" si="86"/>
        <v>163</v>
      </c>
      <c r="Q194" s="205">
        <v>65.5</v>
      </c>
      <c r="R194" s="205">
        <f t="shared" si="125"/>
        <v>10676.5</v>
      </c>
      <c r="S194" s="205">
        <v>767</v>
      </c>
      <c r="T194" s="205">
        <f t="shared" si="143"/>
        <v>125021</v>
      </c>
      <c r="U194" s="205">
        <f t="shared" si="129"/>
        <v>135697.5</v>
      </c>
    </row>
    <row r="195" spans="1:21" s="76" customFormat="1" ht="25.5" x14ac:dyDescent="0.25">
      <c r="A195" s="132"/>
      <c r="B195" s="133" t="s">
        <v>180</v>
      </c>
      <c r="C195" s="134" t="s">
        <v>17</v>
      </c>
      <c r="D195" s="134">
        <v>2</v>
      </c>
      <c r="E195" s="93">
        <v>65.5</v>
      </c>
      <c r="F195" s="93">
        <f t="shared" si="121"/>
        <v>131</v>
      </c>
      <c r="G195" s="93">
        <v>557.70000000000005</v>
      </c>
      <c r="H195" s="93">
        <f t="shared" si="122"/>
        <v>1115.4000000000001</v>
      </c>
      <c r="I195" s="93">
        <f t="shared" si="127"/>
        <v>1246.4000000000001</v>
      </c>
      <c r="J195" s="189"/>
      <c r="K195" s="169">
        <v>65.5</v>
      </c>
      <c r="L195" s="169">
        <f t="shared" si="123"/>
        <v>0</v>
      </c>
      <c r="M195" s="169">
        <v>557.70000000000005</v>
      </c>
      <c r="N195" s="169">
        <f t="shared" si="142"/>
        <v>0</v>
      </c>
      <c r="O195" s="169">
        <f t="shared" si="128"/>
        <v>0</v>
      </c>
      <c r="P195" s="208">
        <f t="shared" si="86"/>
        <v>2</v>
      </c>
      <c r="Q195" s="205">
        <v>65.5</v>
      </c>
      <c r="R195" s="205">
        <f t="shared" si="125"/>
        <v>131</v>
      </c>
      <c r="S195" s="205">
        <v>557.70000000000005</v>
      </c>
      <c r="T195" s="205">
        <f t="shared" si="143"/>
        <v>1115.4000000000001</v>
      </c>
      <c r="U195" s="205">
        <f t="shared" si="129"/>
        <v>1246.4000000000001</v>
      </c>
    </row>
    <row r="196" spans="1:21" s="76" customFormat="1" ht="15.75" x14ac:dyDescent="0.25">
      <c r="A196" s="132"/>
      <c r="B196" s="133" t="s">
        <v>181</v>
      </c>
      <c r="C196" s="134" t="s">
        <v>64</v>
      </c>
      <c r="D196" s="134">
        <v>96</v>
      </c>
      <c r="E196" s="93">
        <v>393</v>
      </c>
      <c r="F196" s="93">
        <f t="shared" si="121"/>
        <v>37728</v>
      </c>
      <c r="G196" s="93">
        <v>600.6</v>
      </c>
      <c r="H196" s="93">
        <f t="shared" si="122"/>
        <v>57657.600000000006</v>
      </c>
      <c r="I196" s="93">
        <f t="shared" si="127"/>
        <v>95385.600000000006</v>
      </c>
      <c r="J196" s="189"/>
      <c r="K196" s="169">
        <v>393</v>
      </c>
      <c r="L196" s="169">
        <f t="shared" si="123"/>
        <v>0</v>
      </c>
      <c r="M196" s="169">
        <v>600.6</v>
      </c>
      <c r="N196" s="169">
        <f t="shared" si="142"/>
        <v>0</v>
      </c>
      <c r="O196" s="169">
        <f t="shared" si="128"/>
        <v>0</v>
      </c>
      <c r="P196" s="208">
        <f t="shared" si="86"/>
        <v>96</v>
      </c>
      <c r="Q196" s="205">
        <v>393</v>
      </c>
      <c r="R196" s="205">
        <f t="shared" si="125"/>
        <v>37728</v>
      </c>
      <c r="S196" s="205">
        <v>600.6</v>
      </c>
      <c r="T196" s="205">
        <f t="shared" si="143"/>
        <v>57657.600000000006</v>
      </c>
      <c r="U196" s="205">
        <f t="shared" si="129"/>
        <v>95385.600000000006</v>
      </c>
    </row>
    <row r="197" spans="1:21" s="76" customFormat="1" ht="15.75" x14ac:dyDescent="0.25">
      <c r="A197" s="132"/>
      <c r="B197" s="133" t="s">
        <v>182</v>
      </c>
      <c r="C197" s="134" t="s">
        <v>64</v>
      </c>
      <c r="D197" s="120">
        <v>96</v>
      </c>
      <c r="E197" s="93">
        <v>262</v>
      </c>
      <c r="F197" s="93">
        <f t="shared" si="121"/>
        <v>25152</v>
      </c>
      <c r="G197" s="93">
        <v>143</v>
      </c>
      <c r="H197" s="93">
        <f t="shared" si="122"/>
        <v>13728</v>
      </c>
      <c r="I197" s="93">
        <f t="shared" si="127"/>
        <v>38880</v>
      </c>
      <c r="J197" s="184"/>
      <c r="K197" s="169">
        <v>262</v>
      </c>
      <c r="L197" s="169">
        <f t="shared" si="123"/>
        <v>0</v>
      </c>
      <c r="M197" s="169">
        <v>143</v>
      </c>
      <c r="N197" s="169">
        <f t="shared" si="142"/>
        <v>0</v>
      </c>
      <c r="O197" s="169">
        <f t="shared" si="128"/>
        <v>0</v>
      </c>
      <c r="P197" s="208">
        <f t="shared" si="86"/>
        <v>96</v>
      </c>
      <c r="Q197" s="205">
        <v>262</v>
      </c>
      <c r="R197" s="205">
        <f t="shared" si="125"/>
        <v>25152</v>
      </c>
      <c r="S197" s="205">
        <v>143</v>
      </c>
      <c r="T197" s="205">
        <f t="shared" si="143"/>
        <v>13728</v>
      </c>
      <c r="U197" s="205">
        <f t="shared" si="129"/>
        <v>38880</v>
      </c>
    </row>
    <row r="198" spans="1:21" s="76" customFormat="1" ht="25.5" x14ac:dyDescent="0.25">
      <c r="A198" s="132"/>
      <c r="B198" s="133" t="s">
        <v>183</v>
      </c>
      <c r="C198" s="134" t="s">
        <v>17</v>
      </c>
      <c r="D198" s="134">
        <v>12</v>
      </c>
      <c r="E198" s="93">
        <v>65.5</v>
      </c>
      <c r="F198" s="93">
        <f t="shared" si="121"/>
        <v>786</v>
      </c>
      <c r="G198" s="93">
        <v>806</v>
      </c>
      <c r="H198" s="93">
        <f t="shared" si="122"/>
        <v>9672</v>
      </c>
      <c r="I198" s="93">
        <f t="shared" si="127"/>
        <v>10458</v>
      </c>
      <c r="J198" s="189"/>
      <c r="K198" s="169">
        <v>65.5</v>
      </c>
      <c r="L198" s="169">
        <f t="shared" si="123"/>
        <v>0</v>
      </c>
      <c r="M198" s="169">
        <v>806</v>
      </c>
      <c r="N198" s="169">
        <f t="shared" si="142"/>
        <v>0</v>
      </c>
      <c r="O198" s="169">
        <f t="shared" si="128"/>
        <v>0</v>
      </c>
      <c r="P198" s="208">
        <f t="shared" si="86"/>
        <v>12</v>
      </c>
      <c r="Q198" s="205">
        <v>65.5</v>
      </c>
      <c r="R198" s="205">
        <f t="shared" si="125"/>
        <v>786</v>
      </c>
      <c r="S198" s="205">
        <v>806</v>
      </c>
      <c r="T198" s="205">
        <f t="shared" si="143"/>
        <v>9672</v>
      </c>
      <c r="U198" s="205">
        <f t="shared" si="129"/>
        <v>10458</v>
      </c>
    </row>
    <row r="199" spans="1:21" s="76" customFormat="1" ht="16.5" customHeight="1" x14ac:dyDescent="0.25">
      <c r="A199" s="132"/>
      <c r="B199" s="133" t="s">
        <v>184</v>
      </c>
      <c r="C199" s="134" t="s">
        <v>17</v>
      </c>
      <c r="D199" s="134">
        <v>5</v>
      </c>
      <c r="E199" s="93">
        <v>65.5</v>
      </c>
      <c r="F199" s="93">
        <f t="shared" si="121"/>
        <v>327.5</v>
      </c>
      <c r="G199" s="93">
        <v>860.6</v>
      </c>
      <c r="H199" s="93">
        <f t="shared" si="122"/>
        <v>4303</v>
      </c>
      <c r="I199" s="93">
        <f t="shared" si="127"/>
        <v>4630.5</v>
      </c>
      <c r="J199" s="189"/>
      <c r="K199" s="169">
        <v>65.5</v>
      </c>
      <c r="L199" s="169">
        <f t="shared" si="123"/>
        <v>0</v>
      </c>
      <c r="M199" s="169">
        <v>860.6</v>
      </c>
      <c r="N199" s="169">
        <f t="shared" si="142"/>
        <v>0</v>
      </c>
      <c r="O199" s="169">
        <f t="shared" si="128"/>
        <v>0</v>
      </c>
      <c r="P199" s="208">
        <f t="shared" si="86"/>
        <v>5</v>
      </c>
      <c r="Q199" s="205">
        <v>65.5</v>
      </c>
      <c r="R199" s="205">
        <f t="shared" si="125"/>
        <v>327.5</v>
      </c>
      <c r="S199" s="205">
        <v>860.6</v>
      </c>
      <c r="T199" s="205">
        <f t="shared" si="143"/>
        <v>4303</v>
      </c>
      <c r="U199" s="205">
        <f t="shared" si="129"/>
        <v>4630.5</v>
      </c>
    </row>
    <row r="200" spans="1:21" s="76" customFormat="1" ht="15.75" x14ac:dyDescent="0.25">
      <c r="A200" s="132"/>
      <c r="B200" s="133" t="s">
        <v>185</v>
      </c>
      <c r="C200" s="134" t="s">
        <v>17</v>
      </c>
      <c r="D200" s="134">
        <v>120</v>
      </c>
      <c r="E200" s="93">
        <v>131</v>
      </c>
      <c r="F200" s="93">
        <f t="shared" si="121"/>
        <v>15720</v>
      </c>
      <c r="G200" s="93">
        <v>140.4</v>
      </c>
      <c r="H200" s="93">
        <f t="shared" si="122"/>
        <v>16848</v>
      </c>
      <c r="I200" s="93">
        <f t="shared" si="127"/>
        <v>32568</v>
      </c>
      <c r="J200" s="189"/>
      <c r="K200" s="169">
        <v>131</v>
      </c>
      <c r="L200" s="169">
        <f t="shared" si="123"/>
        <v>0</v>
      </c>
      <c r="M200" s="169">
        <v>140.4</v>
      </c>
      <c r="N200" s="169">
        <f t="shared" si="142"/>
        <v>0</v>
      </c>
      <c r="O200" s="169">
        <f t="shared" si="128"/>
        <v>0</v>
      </c>
      <c r="P200" s="208">
        <f t="shared" si="86"/>
        <v>120</v>
      </c>
      <c r="Q200" s="205">
        <v>131</v>
      </c>
      <c r="R200" s="205">
        <f t="shared" si="125"/>
        <v>15720</v>
      </c>
      <c r="S200" s="205">
        <v>140.4</v>
      </c>
      <c r="T200" s="205">
        <f t="shared" si="143"/>
        <v>16848</v>
      </c>
      <c r="U200" s="205">
        <f t="shared" si="129"/>
        <v>32568</v>
      </c>
    </row>
    <row r="201" spans="1:21" s="76" customFormat="1" ht="15.75" x14ac:dyDescent="0.25">
      <c r="A201" s="132"/>
      <c r="B201" s="133" t="s">
        <v>186</v>
      </c>
      <c r="C201" s="134" t="s">
        <v>17</v>
      </c>
      <c r="D201" s="134">
        <v>20</v>
      </c>
      <c r="E201" s="93">
        <v>32.75</v>
      </c>
      <c r="F201" s="93">
        <f t="shared" si="121"/>
        <v>655</v>
      </c>
      <c r="G201" s="93">
        <v>59.800000000000004</v>
      </c>
      <c r="H201" s="93">
        <f t="shared" si="122"/>
        <v>1196</v>
      </c>
      <c r="I201" s="93">
        <f t="shared" si="127"/>
        <v>1851</v>
      </c>
      <c r="J201" s="189"/>
      <c r="K201" s="169">
        <v>32.75</v>
      </c>
      <c r="L201" s="169">
        <f t="shared" si="123"/>
        <v>0</v>
      </c>
      <c r="M201" s="169">
        <v>59.800000000000004</v>
      </c>
      <c r="N201" s="169">
        <f t="shared" si="142"/>
        <v>0</v>
      </c>
      <c r="O201" s="169">
        <f t="shared" si="128"/>
        <v>0</v>
      </c>
      <c r="P201" s="208">
        <f t="shared" ref="P201:P264" si="144">D201-J201</f>
        <v>20</v>
      </c>
      <c r="Q201" s="205">
        <v>32.75</v>
      </c>
      <c r="R201" s="205">
        <f t="shared" si="125"/>
        <v>655</v>
      </c>
      <c r="S201" s="205">
        <v>59.800000000000004</v>
      </c>
      <c r="T201" s="205">
        <f t="shared" si="143"/>
        <v>1196</v>
      </c>
      <c r="U201" s="205">
        <f t="shared" si="129"/>
        <v>1851</v>
      </c>
    </row>
    <row r="202" spans="1:21" s="76" customFormat="1" ht="15.75" x14ac:dyDescent="0.25">
      <c r="A202" s="132"/>
      <c r="B202" s="133" t="s">
        <v>187</v>
      </c>
      <c r="C202" s="134" t="s">
        <v>17</v>
      </c>
      <c r="D202" s="134">
        <v>20</v>
      </c>
      <c r="E202" s="93">
        <v>32.75</v>
      </c>
      <c r="F202" s="93">
        <f t="shared" si="121"/>
        <v>655</v>
      </c>
      <c r="G202" s="93">
        <v>122.2</v>
      </c>
      <c r="H202" s="93">
        <f t="shared" si="122"/>
        <v>2444</v>
      </c>
      <c r="I202" s="93">
        <f t="shared" si="127"/>
        <v>3099</v>
      </c>
      <c r="J202" s="189"/>
      <c r="K202" s="169">
        <v>32.75</v>
      </c>
      <c r="L202" s="169">
        <f t="shared" si="123"/>
        <v>0</v>
      </c>
      <c r="M202" s="169">
        <v>122.2</v>
      </c>
      <c r="N202" s="169">
        <f t="shared" si="142"/>
        <v>0</v>
      </c>
      <c r="O202" s="169">
        <f t="shared" si="128"/>
        <v>0</v>
      </c>
      <c r="P202" s="208">
        <f t="shared" si="144"/>
        <v>20</v>
      </c>
      <c r="Q202" s="205">
        <v>32.75</v>
      </c>
      <c r="R202" s="205">
        <f t="shared" si="125"/>
        <v>655</v>
      </c>
      <c r="S202" s="205">
        <v>122.2</v>
      </c>
      <c r="T202" s="205">
        <f t="shared" si="143"/>
        <v>2444</v>
      </c>
      <c r="U202" s="205">
        <f t="shared" si="129"/>
        <v>3099</v>
      </c>
    </row>
    <row r="203" spans="1:21" s="76" customFormat="1" ht="15.75" x14ac:dyDescent="0.25">
      <c r="A203" s="132"/>
      <c r="B203" s="133" t="s">
        <v>188</v>
      </c>
      <c r="C203" s="134" t="s">
        <v>17</v>
      </c>
      <c r="D203" s="134">
        <v>4</v>
      </c>
      <c r="E203" s="93">
        <v>65.5</v>
      </c>
      <c r="F203" s="93">
        <f t="shared" si="121"/>
        <v>262</v>
      </c>
      <c r="G203" s="93">
        <v>440.7</v>
      </c>
      <c r="H203" s="93">
        <f t="shared" si="122"/>
        <v>1762.8</v>
      </c>
      <c r="I203" s="93">
        <f t="shared" si="127"/>
        <v>2024.8</v>
      </c>
      <c r="J203" s="189"/>
      <c r="K203" s="169">
        <v>65.5</v>
      </c>
      <c r="L203" s="169">
        <f t="shared" si="123"/>
        <v>0</v>
      </c>
      <c r="M203" s="169">
        <v>440.7</v>
      </c>
      <c r="N203" s="169">
        <f t="shared" si="142"/>
        <v>0</v>
      </c>
      <c r="O203" s="169">
        <f t="shared" si="128"/>
        <v>0</v>
      </c>
      <c r="P203" s="208">
        <f t="shared" si="144"/>
        <v>4</v>
      </c>
      <c r="Q203" s="205">
        <v>65.5</v>
      </c>
      <c r="R203" s="205">
        <f t="shared" si="125"/>
        <v>262</v>
      </c>
      <c r="S203" s="205">
        <v>440.7</v>
      </c>
      <c r="T203" s="205">
        <f t="shared" si="143"/>
        <v>1762.8</v>
      </c>
      <c r="U203" s="205">
        <f t="shared" si="129"/>
        <v>2024.8</v>
      </c>
    </row>
    <row r="204" spans="1:21" s="76" customFormat="1" ht="25.5" x14ac:dyDescent="0.25">
      <c r="A204" s="132"/>
      <c r="B204" s="133" t="s">
        <v>189</v>
      </c>
      <c r="C204" s="134" t="s">
        <v>17</v>
      </c>
      <c r="D204" s="134">
        <v>8</v>
      </c>
      <c r="E204" s="93">
        <v>32.75</v>
      </c>
      <c r="F204" s="93">
        <f t="shared" si="121"/>
        <v>262</v>
      </c>
      <c r="G204" s="93">
        <v>205.4</v>
      </c>
      <c r="H204" s="93">
        <f t="shared" si="122"/>
        <v>1643.2</v>
      </c>
      <c r="I204" s="93">
        <f t="shared" si="127"/>
        <v>1905.2</v>
      </c>
      <c r="J204" s="189"/>
      <c r="K204" s="169">
        <v>32.75</v>
      </c>
      <c r="L204" s="169">
        <f t="shared" si="123"/>
        <v>0</v>
      </c>
      <c r="M204" s="169">
        <v>205.4</v>
      </c>
      <c r="N204" s="169">
        <f t="shared" si="142"/>
        <v>0</v>
      </c>
      <c r="O204" s="169">
        <f t="shared" si="128"/>
        <v>0</v>
      </c>
      <c r="P204" s="208">
        <f t="shared" si="144"/>
        <v>8</v>
      </c>
      <c r="Q204" s="205">
        <v>32.75</v>
      </c>
      <c r="R204" s="205">
        <f t="shared" si="125"/>
        <v>262</v>
      </c>
      <c r="S204" s="205">
        <v>205.4</v>
      </c>
      <c r="T204" s="205">
        <f t="shared" si="143"/>
        <v>1643.2</v>
      </c>
      <c r="U204" s="205">
        <f t="shared" si="129"/>
        <v>1905.2</v>
      </c>
    </row>
    <row r="205" spans="1:21" s="76" customFormat="1" ht="15.75" x14ac:dyDescent="0.25">
      <c r="A205" s="132"/>
      <c r="B205" s="133" t="s">
        <v>190</v>
      </c>
      <c r="C205" s="134" t="s">
        <v>17</v>
      </c>
      <c r="D205" s="134">
        <v>100</v>
      </c>
      <c r="E205" s="93">
        <v>13.100000000000001</v>
      </c>
      <c r="F205" s="93">
        <f t="shared" si="121"/>
        <v>1310.0000000000002</v>
      </c>
      <c r="G205" s="93">
        <v>17.940000000000001</v>
      </c>
      <c r="H205" s="93">
        <f t="shared" si="122"/>
        <v>1794.0000000000002</v>
      </c>
      <c r="I205" s="93">
        <f t="shared" si="127"/>
        <v>3104.0000000000005</v>
      </c>
      <c r="J205" s="189"/>
      <c r="K205" s="169">
        <v>13.100000000000001</v>
      </c>
      <c r="L205" s="169">
        <f t="shared" si="123"/>
        <v>0</v>
      </c>
      <c r="M205" s="169">
        <v>17.940000000000001</v>
      </c>
      <c r="N205" s="169">
        <f t="shared" si="142"/>
        <v>0</v>
      </c>
      <c r="O205" s="169">
        <f t="shared" si="128"/>
        <v>0</v>
      </c>
      <c r="P205" s="208">
        <f t="shared" si="144"/>
        <v>100</v>
      </c>
      <c r="Q205" s="205">
        <v>13.100000000000001</v>
      </c>
      <c r="R205" s="205">
        <f t="shared" si="125"/>
        <v>1310.0000000000002</v>
      </c>
      <c r="S205" s="205">
        <v>17.940000000000001</v>
      </c>
      <c r="T205" s="205">
        <f t="shared" si="143"/>
        <v>1794.0000000000002</v>
      </c>
      <c r="U205" s="205">
        <f t="shared" si="129"/>
        <v>3104.0000000000005</v>
      </c>
    </row>
    <row r="206" spans="1:21" s="76" customFormat="1" ht="15.75" x14ac:dyDescent="0.25">
      <c r="A206" s="132"/>
      <c r="B206" s="133" t="s">
        <v>191</v>
      </c>
      <c r="C206" s="134" t="s">
        <v>64</v>
      </c>
      <c r="D206" s="134">
        <v>324</v>
      </c>
      <c r="E206" s="93">
        <v>497.8</v>
      </c>
      <c r="F206" s="93">
        <f t="shared" si="121"/>
        <v>161287.20000000001</v>
      </c>
      <c r="G206" s="93">
        <v>1094.6000000000001</v>
      </c>
      <c r="H206" s="93">
        <f t="shared" si="122"/>
        <v>354650.4</v>
      </c>
      <c r="I206" s="93">
        <f t="shared" si="127"/>
        <v>515937.60000000003</v>
      </c>
      <c r="J206" s="189"/>
      <c r="K206" s="169">
        <v>497.8</v>
      </c>
      <c r="L206" s="169">
        <f t="shared" si="123"/>
        <v>0</v>
      </c>
      <c r="M206" s="169">
        <v>1094.6000000000001</v>
      </c>
      <c r="N206" s="169">
        <f t="shared" si="142"/>
        <v>0</v>
      </c>
      <c r="O206" s="169">
        <f t="shared" si="128"/>
        <v>0</v>
      </c>
      <c r="P206" s="208">
        <f t="shared" si="144"/>
        <v>324</v>
      </c>
      <c r="Q206" s="205">
        <v>497.8</v>
      </c>
      <c r="R206" s="205">
        <f t="shared" si="125"/>
        <v>161287.20000000001</v>
      </c>
      <c r="S206" s="205">
        <v>1094.6000000000001</v>
      </c>
      <c r="T206" s="205">
        <f t="shared" si="143"/>
        <v>354650.4</v>
      </c>
      <c r="U206" s="205">
        <f t="shared" si="129"/>
        <v>515937.60000000003</v>
      </c>
    </row>
    <row r="207" spans="1:21" s="76" customFormat="1" ht="15.75" x14ac:dyDescent="0.25">
      <c r="A207" s="132"/>
      <c r="B207" s="133" t="s">
        <v>101</v>
      </c>
      <c r="C207" s="134" t="s">
        <v>64</v>
      </c>
      <c r="D207" s="134">
        <v>648</v>
      </c>
      <c r="E207" s="93">
        <v>497.8</v>
      </c>
      <c r="F207" s="93">
        <f t="shared" si="121"/>
        <v>322574.40000000002</v>
      </c>
      <c r="G207" s="93">
        <v>587.75599999999997</v>
      </c>
      <c r="H207" s="93">
        <f t="shared" si="122"/>
        <v>380865.88799999998</v>
      </c>
      <c r="I207" s="93">
        <f t="shared" si="127"/>
        <v>703440.28799999994</v>
      </c>
      <c r="J207" s="189"/>
      <c r="K207" s="169">
        <v>497.8</v>
      </c>
      <c r="L207" s="169">
        <f t="shared" si="123"/>
        <v>0</v>
      </c>
      <c r="M207" s="169">
        <v>587.75599999999997</v>
      </c>
      <c r="N207" s="169">
        <f t="shared" si="142"/>
        <v>0</v>
      </c>
      <c r="O207" s="169">
        <f t="shared" si="128"/>
        <v>0</v>
      </c>
      <c r="P207" s="208">
        <f t="shared" si="144"/>
        <v>648</v>
      </c>
      <c r="Q207" s="205">
        <v>497.8</v>
      </c>
      <c r="R207" s="205">
        <f t="shared" si="125"/>
        <v>322574.40000000002</v>
      </c>
      <c r="S207" s="205">
        <v>587.75599999999997</v>
      </c>
      <c r="T207" s="205">
        <f t="shared" si="143"/>
        <v>380865.88799999998</v>
      </c>
      <c r="U207" s="205">
        <f t="shared" si="129"/>
        <v>703440.28799999994</v>
      </c>
    </row>
    <row r="208" spans="1:21" s="76" customFormat="1" ht="15.75" x14ac:dyDescent="0.25">
      <c r="A208" s="132"/>
      <c r="B208" s="133" t="s">
        <v>192</v>
      </c>
      <c r="C208" s="134" t="s">
        <v>64</v>
      </c>
      <c r="D208" s="134">
        <v>24</v>
      </c>
      <c r="E208" s="93">
        <v>131</v>
      </c>
      <c r="F208" s="93">
        <f t="shared" si="121"/>
        <v>3144</v>
      </c>
      <c r="G208" s="93">
        <v>367.64000000000004</v>
      </c>
      <c r="H208" s="93">
        <f t="shared" si="122"/>
        <v>8823.36</v>
      </c>
      <c r="I208" s="93">
        <f t="shared" si="127"/>
        <v>11967.36</v>
      </c>
      <c r="J208" s="189"/>
      <c r="K208" s="169">
        <v>131</v>
      </c>
      <c r="L208" s="169">
        <f t="shared" si="123"/>
        <v>0</v>
      </c>
      <c r="M208" s="169">
        <v>367.64000000000004</v>
      </c>
      <c r="N208" s="169">
        <f t="shared" si="142"/>
        <v>0</v>
      </c>
      <c r="O208" s="169">
        <f t="shared" si="128"/>
        <v>0</v>
      </c>
      <c r="P208" s="208">
        <f t="shared" si="144"/>
        <v>24</v>
      </c>
      <c r="Q208" s="205">
        <v>131</v>
      </c>
      <c r="R208" s="205">
        <f t="shared" si="125"/>
        <v>3144</v>
      </c>
      <c r="S208" s="205">
        <v>367.64000000000004</v>
      </c>
      <c r="T208" s="205">
        <f t="shared" si="143"/>
        <v>8823.36</v>
      </c>
      <c r="U208" s="205">
        <f t="shared" si="129"/>
        <v>11967.36</v>
      </c>
    </row>
    <row r="209" spans="1:21" s="76" customFormat="1" ht="25.5" x14ac:dyDescent="0.25">
      <c r="A209" s="132"/>
      <c r="B209" s="133" t="s">
        <v>193</v>
      </c>
      <c r="C209" s="134" t="s">
        <v>64</v>
      </c>
      <c r="D209" s="134">
        <v>32</v>
      </c>
      <c r="E209" s="93">
        <v>196.5</v>
      </c>
      <c r="F209" s="93">
        <f t="shared" si="121"/>
        <v>6288</v>
      </c>
      <c r="G209" s="93">
        <v>271.98599999999999</v>
      </c>
      <c r="H209" s="93">
        <f t="shared" si="122"/>
        <v>8703.5519999999997</v>
      </c>
      <c r="I209" s="93">
        <f t="shared" si="127"/>
        <v>14991.552</v>
      </c>
      <c r="J209" s="189"/>
      <c r="K209" s="169">
        <v>196.5</v>
      </c>
      <c r="L209" s="169">
        <f t="shared" si="123"/>
        <v>0</v>
      </c>
      <c r="M209" s="169">
        <v>271.98599999999999</v>
      </c>
      <c r="N209" s="169">
        <f t="shared" si="142"/>
        <v>0</v>
      </c>
      <c r="O209" s="169">
        <f t="shared" si="128"/>
        <v>0</v>
      </c>
      <c r="P209" s="208">
        <f t="shared" si="144"/>
        <v>32</v>
      </c>
      <c r="Q209" s="205">
        <v>196.5</v>
      </c>
      <c r="R209" s="205">
        <f t="shared" si="125"/>
        <v>6288</v>
      </c>
      <c r="S209" s="205">
        <v>271.98599999999999</v>
      </c>
      <c r="T209" s="205">
        <f t="shared" si="143"/>
        <v>8703.5519999999997</v>
      </c>
      <c r="U209" s="205">
        <f t="shared" si="129"/>
        <v>14991.552</v>
      </c>
    </row>
    <row r="210" spans="1:21" s="76" customFormat="1" ht="15.75" x14ac:dyDescent="0.25">
      <c r="A210" s="132"/>
      <c r="B210" s="133" t="s">
        <v>194</v>
      </c>
      <c r="C210" s="134" t="s">
        <v>17</v>
      </c>
      <c r="D210" s="134">
        <v>5</v>
      </c>
      <c r="E210" s="93">
        <v>1572</v>
      </c>
      <c r="F210" s="93">
        <f t="shared" si="121"/>
        <v>7860</v>
      </c>
      <c r="G210" s="93">
        <v>3572.4</v>
      </c>
      <c r="H210" s="93">
        <f t="shared" si="122"/>
        <v>17862</v>
      </c>
      <c r="I210" s="93">
        <f t="shared" si="127"/>
        <v>25722</v>
      </c>
      <c r="J210" s="189"/>
      <c r="K210" s="169">
        <v>1572</v>
      </c>
      <c r="L210" s="169">
        <f t="shared" si="123"/>
        <v>0</v>
      </c>
      <c r="M210" s="169">
        <v>3572.4</v>
      </c>
      <c r="N210" s="169">
        <f t="shared" si="142"/>
        <v>0</v>
      </c>
      <c r="O210" s="169">
        <f t="shared" si="128"/>
        <v>0</v>
      </c>
      <c r="P210" s="208">
        <f t="shared" si="144"/>
        <v>5</v>
      </c>
      <c r="Q210" s="205">
        <v>1572</v>
      </c>
      <c r="R210" s="205">
        <f t="shared" si="125"/>
        <v>7860</v>
      </c>
      <c r="S210" s="205">
        <v>3572.4</v>
      </c>
      <c r="T210" s="205">
        <f t="shared" si="143"/>
        <v>17862</v>
      </c>
      <c r="U210" s="205">
        <f t="shared" si="129"/>
        <v>25722</v>
      </c>
    </row>
    <row r="211" spans="1:21" s="76" customFormat="1" ht="25.5" x14ac:dyDescent="0.25">
      <c r="A211" s="132"/>
      <c r="B211" s="133" t="s">
        <v>924</v>
      </c>
      <c r="C211" s="134" t="s">
        <v>17</v>
      </c>
      <c r="D211" s="134">
        <v>3</v>
      </c>
      <c r="E211" s="93">
        <v>1572</v>
      </c>
      <c r="F211" s="93">
        <f t="shared" si="121"/>
        <v>4716</v>
      </c>
      <c r="G211" s="93">
        <v>2107.04</v>
      </c>
      <c r="H211" s="93">
        <f t="shared" si="122"/>
        <v>6321.12</v>
      </c>
      <c r="I211" s="93">
        <f t="shared" si="127"/>
        <v>11037.119999999999</v>
      </c>
      <c r="J211" s="189"/>
      <c r="K211" s="169">
        <v>1572</v>
      </c>
      <c r="L211" s="169">
        <f t="shared" si="123"/>
        <v>0</v>
      </c>
      <c r="M211" s="169">
        <v>2107.04</v>
      </c>
      <c r="N211" s="169">
        <f t="shared" si="142"/>
        <v>0</v>
      </c>
      <c r="O211" s="169">
        <f t="shared" si="128"/>
        <v>0</v>
      </c>
      <c r="P211" s="208">
        <f t="shared" si="144"/>
        <v>3</v>
      </c>
      <c r="Q211" s="205">
        <v>1572</v>
      </c>
      <c r="R211" s="205">
        <f t="shared" si="125"/>
        <v>4716</v>
      </c>
      <c r="S211" s="205">
        <v>2107.04</v>
      </c>
      <c r="T211" s="205">
        <f t="shared" si="143"/>
        <v>6321.12</v>
      </c>
      <c r="U211" s="205">
        <f t="shared" si="129"/>
        <v>11037.119999999999</v>
      </c>
    </row>
    <row r="212" spans="1:21" s="76" customFormat="1" ht="15.75" x14ac:dyDescent="0.25">
      <c r="A212" s="132"/>
      <c r="B212" s="133" t="s">
        <v>195</v>
      </c>
      <c r="C212" s="134" t="s">
        <v>17</v>
      </c>
      <c r="D212" s="134">
        <v>7</v>
      </c>
      <c r="E212" s="93">
        <v>1572</v>
      </c>
      <c r="F212" s="93">
        <f t="shared" si="121"/>
        <v>11004</v>
      </c>
      <c r="G212" s="93">
        <v>4797</v>
      </c>
      <c r="H212" s="93">
        <f t="shared" si="122"/>
        <v>33579</v>
      </c>
      <c r="I212" s="93">
        <f t="shared" si="127"/>
        <v>44583</v>
      </c>
      <c r="J212" s="189"/>
      <c r="K212" s="169">
        <v>1572</v>
      </c>
      <c r="L212" s="169">
        <f t="shared" si="123"/>
        <v>0</v>
      </c>
      <c r="M212" s="169">
        <v>4797</v>
      </c>
      <c r="N212" s="169">
        <f t="shared" si="142"/>
        <v>0</v>
      </c>
      <c r="O212" s="169">
        <f t="shared" si="128"/>
        <v>0</v>
      </c>
      <c r="P212" s="208">
        <f t="shared" si="144"/>
        <v>7</v>
      </c>
      <c r="Q212" s="205">
        <v>1572</v>
      </c>
      <c r="R212" s="205">
        <f t="shared" si="125"/>
        <v>11004</v>
      </c>
      <c r="S212" s="205">
        <v>4797</v>
      </c>
      <c r="T212" s="205">
        <f t="shared" si="143"/>
        <v>33579</v>
      </c>
      <c r="U212" s="205">
        <f t="shared" si="129"/>
        <v>44583</v>
      </c>
    </row>
    <row r="213" spans="1:21" s="76" customFormat="1" ht="15.75" x14ac:dyDescent="0.25">
      <c r="A213" s="132"/>
      <c r="B213" s="133" t="s">
        <v>196</v>
      </c>
      <c r="C213" s="134" t="s">
        <v>17</v>
      </c>
      <c r="D213" s="134">
        <v>120</v>
      </c>
      <c r="E213" s="93">
        <v>393</v>
      </c>
      <c r="F213" s="93">
        <f t="shared" si="121"/>
        <v>47160</v>
      </c>
      <c r="G213" s="93">
        <v>1042.6000000000001</v>
      </c>
      <c r="H213" s="93">
        <f t="shared" si="122"/>
        <v>125112.00000000001</v>
      </c>
      <c r="I213" s="93">
        <f t="shared" si="127"/>
        <v>172272</v>
      </c>
      <c r="J213" s="189"/>
      <c r="K213" s="169">
        <v>393</v>
      </c>
      <c r="L213" s="169">
        <f t="shared" si="123"/>
        <v>0</v>
      </c>
      <c r="M213" s="169">
        <v>1042.6000000000001</v>
      </c>
      <c r="N213" s="169">
        <f t="shared" si="142"/>
        <v>0</v>
      </c>
      <c r="O213" s="169">
        <f t="shared" si="128"/>
        <v>0</v>
      </c>
      <c r="P213" s="208">
        <f t="shared" si="144"/>
        <v>120</v>
      </c>
      <c r="Q213" s="205">
        <v>393</v>
      </c>
      <c r="R213" s="205">
        <f t="shared" si="125"/>
        <v>47160</v>
      </c>
      <c r="S213" s="205">
        <v>1042.6000000000001</v>
      </c>
      <c r="T213" s="205">
        <f t="shared" si="143"/>
        <v>125112.00000000001</v>
      </c>
      <c r="U213" s="205">
        <f t="shared" si="129"/>
        <v>172272</v>
      </c>
    </row>
    <row r="214" spans="1:21" s="76" customFormat="1" ht="15.75" x14ac:dyDescent="0.25">
      <c r="A214" s="132"/>
      <c r="B214" s="133" t="s">
        <v>197</v>
      </c>
      <c r="C214" s="134" t="s">
        <v>17</v>
      </c>
      <c r="D214" s="134">
        <v>600</v>
      </c>
      <c r="E214" s="93">
        <v>393</v>
      </c>
      <c r="F214" s="93">
        <f t="shared" si="121"/>
        <v>235800</v>
      </c>
      <c r="G214" s="93">
        <v>161.20000000000002</v>
      </c>
      <c r="H214" s="93">
        <f t="shared" si="122"/>
        <v>96720.000000000015</v>
      </c>
      <c r="I214" s="93">
        <f t="shared" si="127"/>
        <v>332520</v>
      </c>
      <c r="J214" s="189"/>
      <c r="K214" s="169">
        <v>393</v>
      </c>
      <c r="L214" s="169">
        <f t="shared" si="123"/>
        <v>0</v>
      </c>
      <c r="M214" s="169">
        <v>161.20000000000002</v>
      </c>
      <c r="N214" s="169">
        <f t="shared" si="142"/>
        <v>0</v>
      </c>
      <c r="O214" s="169">
        <f t="shared" si="128"/>
        <v>0</v>
      </c>
      <c r="P214" s="208">
        <f t="shared" si="144"/>
        <v>600</v>
      </c>
      <c r="Q214" s="205">
        <v>393</v>
      </c>
      <c r="R214" s="205">
        <f t="shared" si="125"/>
        <v>235800</v>
      </c>
      <c r="S214" s="205">
        <v>161.20000000000002</v>
      </c>
      <c r="T214" s="205">
        <f t="shared" si="143"/>
        <v>96720.000000000015</v>
      </c>
      <c r="U214" s="205">
        <f t="shared" si="129"/>
        <v>332520</v>
      </c>
    </row>
    <row r="215" spans="1:21" s="76" customFormat="1" ht="15.75" x14ac:dyDescent="0.25">
      <c r="A215" s="132"/>
      <c r="B215" s="133" t="s">
        <v>889</v>
      </c>
      <c r="C215" s="134" t="s">
        <v>17</v>
      </c>
      <c r="D215" s="134">
        <v>600</v>
      </c>
      <c r="E215" s="93">
        <v>32.75</v>
      </c>
      <c r="F215" s="93">
        <f t="shared" si="121"/>
        <v>19650</v>
      </c>
      <c r="G215" s="93">
        <v>107.926</v>
      </c>
      <c r="H215" s="93">
        <f t="shared" si="122"/>
        <v>64755.6</v>
      </c>
      <c r="I215" s="93">
        <f t="shared" si="127"/>
        <v>84405.6</v>
      </c>
      <c r="J215" s="189"/>
      <c r="K215" s="169">
        <v>32.75</v>
      </c>
      <c r="L215" s="169">
        <f t="shared" si="123"/>
        <v>0</v>
      </c>
      <c r="M215" s="169">
        <v>107.926</v>
      </c>
      <c r="N215" s="169">
        <f t="shared" si="142"/>
        <v>0</v>
      </c>
      <c r="O215" s="169">
        <f t="shared" si="128"/>
        <v>0</v>
      </c>
      <c r="P215" s="208">
        <f t="shared" si="144"/>
        <v>600</v>
      </c>
      <c r="Q215" s="205">
        <v>32.75</v>
      </c>
      <c r="R215" s="205">
        <f t="shared" si="125"/>
        <v>19650</v>
      </c>
      <c r="S215" s="205">
        <v>107.926</v>
      </c>
      <c r="T215" s="205">
        <f t="shared" si="143"/>
        <v>64755.6</v>
      </c>
      <c r="U215" s="205">
        <f t="shared" si="129"/>
        <v>84405.6</v>
      </c>
    </row>
    <row r="216" spans="1:21" s="76" customFormat="1" ht="15.75" x14ac:dyDescent="0.25">
      <c r="A216" s="132"/>
      <c r="B216" s="133" t="s">
        <v>198</v>
      </c>
      <c r="C216" s="134" t="s">
        <v>17</v>
      </c>
      <c r="D216" s="134">
        <v>50</v>
      </c>
      <c r="E216" s="93">
        <v>19.650000000000002</v>
      </c>
      <c r="F216" s="93">
        <f t="shared" si="121"/>
        <v>982.50000000000011</v>
      </c>
      <c r="G216" s="93">
        <v>8.8660000000000014</v>
      </c>
      <c r="H216" s="93">
        <f t="shared" si="122"/>
        <v>443.30000000000007</v>
      </c>
      <c r="I216" s="93">
        <f t="shared" si="127"/>
        <v>1425.8000000000002</v>
      </c>
      <c r="J216" s="189"/>
      <c r="K216" s="169">
        <v>19.650000000000002</v>
      </c>
      <c r="L216" s="169">
        <f t="shared" si="123"/>
        <v>0</v>
      </c>
      <c r="M216" s="169">
        <v>8.8660000000000014</v>
      </c>
      <c r="N216" s="169">
        <f t="shared" si="142"/>
        <v>0</v>
      </c>
      <c r="O216" s="169">
        <f t="shared" si="128"/>
        <v>0</v>
      </c>
      <c r="P216" s="208">
        <f t="shared" si="144"/>
        <v>50</v>
      </c>
      <c r="Q216" s="205">
        <v>19.650000000000002</v>
      </c>
      <c r="R216" s="205">
        <f t="shared" si="125"/>
        <v>982.50000000000011</v>
      </c>
      <c r="S216" s="205">
        <v>8.8660000000000014</v>
      </c>
      <c r="T216" s="205">
        <f t="shared" si="143"/>
        <v>443.30000000000007</v>
      </c>
      <c r="U216" s="205">
        <f t="shared" si="129"/>
        <v>1425.8000000000002</v>
      </c>
    </row>
    <row r="217" spans="1:21" s="76" customFormat="1" ht="25.5" x14ac:dyDescent="0.25">
      <c r="A217" s="132"/>
      <c r="B217" s="133" t="s">
        <v>199</v>
      </c>
      <c r="C217" s="134" t="s">
        <v>64</v>
      </c>
      <c r="D217" s="134">
        <v>1660</v>
      </c>
      <c r="E217" s="93">
        <v>220.08</v>
      </c>
      <c r="F217" s="93">
        <f t="shared" si="121"/>
        <v>365332.80000000005</v>
      </c>
      <c r="G217" s="93">
        <v>106.60000000000001</v>
      </c>
      <c r="H217" s="93">
        <f t="shared" si="122"/>
        <v>176956</v>
      </c>
      <c r="I217" s="93">
        <f t="shared" si="127"/>
        <v>542288.80000000005</v>
      </c>
      <c r="J217" s="189"/>
      <c r="K217" s="169">
        <v>220.08</v>
      </c>
      <c r="L217" s="169">
        <f t="shared" si="123"/>
        <v>0</v>
      </c>
      <c r="M217" s="169">
        <v>106.60000000000001</v>
      </c>
      <c r="N217" s="169">
        <f t="shared" si="142"/>
        <v>0</v>
      </c>
      <c r="O217" s="169">
        <f t="shared" si="128"/>
        <v>0</v>
      </c>
      <c r="P217" s="208">
        <f t="shared" si="144"/>
        <v>1660</v>
      </c>
      <c r="Q217" s="205">
        <v>220.08</v>
      </c>
      <c r="R217" s="205">
        <f t="shared" si="125"/>
        <v>365332.80000000005</v>
      </c>
      <c r="S217" s="205">
        <v>106.60000000000001</v>
      </c>
      <c r="T217" s="205">
        <f t="shared" si="143"/>
        <v>176956</v>
      </c>
      <c r="U217" s="205">
        <f t="shared" si="129"/>
        <v>542288.80000000005</v>
      </c>
    </row>
    <row r="218" spans="1:21" s="76" customFormat="1" ht="25.5" x14ac:dyDescent="0.25">
      <c r="A218" s="132"/>
      <c r="B218" s="133" t="s">
        <v>200</v>
      </c>
      <c r="C218" s="134" t="s">
        <v>64</v>
      </c>
      <c r="D218" s="134">
        <v>11952</v>
      </c>
      <c r="E218" s="93">
        <v>146.72</v>
      </c>
      <c r="F218" s="93">
        <f t="shared" si="121"/>
        <v>1753597.44</v>
      </c>
      <c r="G218" s="93">
        <v>94.38</v>
      </c>
      <c r="H218" s="93">
        <f t="shared" si="122"/>
        <v>1128029.76</v>
      </c>
      <c r="I218" s="93">
        <f t="shared" si="127"/>
        <v>2881627.2</v>
      </c>
      <c r="J218" s="189"/>
      <c r="K218" s="169">
        <v>146.72</v>
      </c>
      <c r="L218" s="169">
        <f t="shared" si="123"/>
        <v>0</v>
      </c>
      <c r="M218" s="169">
        <v>94.38</v>
      </c>
      <c r="N218" s="169">
        <f t="shared" si="142"/>
        <v>0</v>
      </c>
      <c r="O218" s="169">
        <f t="shared" si="128"/>
        <v>0</v>
      </c>
      <c r="P218" s="208">
        <f t="shared" si="144"/>
        <v>11952</v>
      </c>
      <c r="Q218" s="205">
        <v>146.72</v>
      </c>
      <c r="R218" s="205">
        <f t="shared" si="125"/>
        <v>1753597.44</v>
      </c>
      <c r="S218" s="205">
        <v>94.38</v>
      </c>
      <c r="T218" s="205">
        <f t="shared" si="143"/>
        <v>1128029.76</v>
      </c>
      <c r="U218" s="205">
        <f t="shared" si="129"/>
        <v>2881627.2</v>
      </c>
    </row>
    <row r="219" spans="1:21" s="76" customFormat="1" ht="25.5" x14ac:dyDescent="0.25">
      <c r="A219" s="132"/>
      <c r="B219" s="133" t="s">
        <v>201</v>
      </c>
      <c r="C219" s="134" t="s">
        <v>64</v>
      </c>
      <c r="D219" s="134">
        <v>150</v>
      </c>
      <c r="E219" s="93">
        <v>45.85</v>
      </c>
      <c r="F219" s="93">
        <f t="shared" si="121"/>
        <v>6877.5</v>
      </c>
      <c r="G219" s="93">
        <v>125.84</v>
      </c>
      <c r="H219" s="93">
        <f t="shared" si="122"/>
        <v>18876</v>
      </c>
      <c r="I219" s="93">
        <f t="shared" si="127"/>
        <v>25753.5</v>
      </c>
      <c r="J219" s="189"/>
      <c r="K219" s="169">
        <v>45.85</v>
      </c>
      <c r="L219" s="169">
        <f t="shared" si="123"/>
        <v>0</v>
      </c>
      <c r="M219" s="169">
        <v>125.84</v>
      </c>
      <c r="N219" s="169">
        <f t="shared" si="142"/>
        <v>0</v>
      </c>
      <c r="O219" s="169">
        <f t="shared" si="128"/>
        <v>0</v>
      </c>
      <c r="P219" s="208">
        <f t="shared" si="144"/>
        <v>150</v>
      </c>
      <c r="Q219" s="205">
        <v>45.85</v>
      </c>
      <c r="R219" s="205">
        <f t="shared" si="125"/>
        <v>6877.5</v>
      </c>
      <c r="S219" s="205">
        <v>125.84</v>
      </c>
      <c r="T219" s="205">
        <f t="shared" si="143"/>
        <v>18876</v>
      </c>
      <c r="U219" s="205">
        <f t="shared" si="129"/>
        <v>25753.5</v>
      </c>
    </row>
    <row r="220" spans="1:21" s="76" customFormat="1" ht="15.75" x14ac:dyDescent="0.25">
      <c r="A220" s="132"/>
      <c r="B220" s="133" t="s">
        <v>202</v>
      </c>
      <c r="C220" s="134" t="s">
        <v>17</v>
      </c>
      <c r="D220" s="134">
        <v>100</v>
      </c>
      <c r="E220" s="93">
        <v>13.100000000000001</v>
      </c>
      <c r="F220" s="93">
        <f t="shared" si="121"/>
        <v>1310.0000000000002</v>
      </c>
      <c r="G220" s="93">
        <v>31.72</v>
      </c>
      <c r="H220" s="93">
        <f t="shared" si="122"/>
        <v>3172</v>
      </c>
      <c r="I220" s="93">
        <f t="shared" si="127"/>
        <v>4482</v>
      </c>
      <c r="J220" s="189"/>
      <c r="K220" s="169">
        <v>13.100000000000001</v>
      </c>
      <c r="L220" s="169">
        <f t="shared" si="123"/>
        <v>0</v>
      </c>
      <c r="M220" s="169">
        <v>31.72</v>
      </c>
      <c r="N220" s="169">
        <f t="shared" si="142"/>
        <v>0</v>
      </c>
      <c r="O220" s="169">
        <f t="shared" si="128"/>
        <v>0</v>
      </c>
      <c r="P220" s="208">
        <f t="shared" si="144"/>
        <v>100</v>
      </c>
      <c r="Q220" s="205">
        <v>13.100000000000001</v>
      </c>
      <c r="R220" s="205">
        <f t="shared" si="125"/>
        <v>1310.0000000000002</v>
      </c>
      <c r="S220" s="205">
        <v>31.72</v>
      </c>
      <c r="T220" s="205">
        <f t="shared" si="143"/>
        <v>3172</v>
      </c>
      <c r="U220" s="205">
        <f t="shared" si="129"/>
        <v>4482</v>
      </c>
    </row>
    <row r="221" spans="1:21" s="76" customFormat="1" ht="15.75" x14ac:dyDescent="0.25">
      <c r="A221" s="132"/>
      <c r="B221" s="133" t="s">
        <v>119</v>
      </c>
      <c r="C221" s="134" t="s">
        <v>124</v>
      </c>
      <c r="D221" s="134">
        <v>1</v>
      </c>
      <c r="E221" s="93">
        <v>0</v>
      </c>
      <c r="F221" s="93">
        <f t="shared" si="121"/>
        <v>0</v>
      </c>
      <c r="G221" s="93">
        <v>23400</v>
      </c>
      <c r="H221" s="93">
        <f t="shared" si="122"/>
        <v>23400</v>
      </c>
      <c r="I221" s="93">
        <f t="shared" si="127"/>
        <v>23400</v>
      </c>
      <c r="J221" s="189"/>
      <c r="K221" s="169">
        <v>0</v>
      </c>
      <c r="L221" s="169">
        <f t="shared" si="123"/>
        <v>0</v>
      </c>
      <c r="M221" s="169">
        <v>23400</v>
      </c>
      <c r="N221" s="169">
        <f t="shared" si="142"/>
        <v>0</v>
      </c>
      <c r="O221" s="169">
        <f t="shared" si="128"/>
        <v>0</v>
      </c>
      <c r="P221" s="208">
        <f t="shared" si="144"/>
        <v>1</v>
      </c>
      <c r="Q221" s="205">
        <v>0</v>
      </c>
      <c r="R221" s="205">
        <f t="shared" si="125"/>
        <v>0</v>
      </c>
      <c r="S221" s="205">
        <v>23400</v>
      </c>
      <c r="T221" s="205">
        <f t="shared" si="143"/>
        <v>23400</v>
      </c>
      <c r="U221" s="205">
        <f t="shared" si="129"/>
        <v>23400</v>
      </c>
    </row>
    <row r="222" spans="1:21" s="76" customFormat="1" ht="15.75" x14ac:dyDescent="0.25">
      <c r="A222" s="132"/>
      <c r="B222" s="133" t="s">
        <v>203</v>
      </c>
      <c r="C222" s="134" t="s">
        <v>124</v>
      </c>
      <c r="D222" s="134">
        <v>1</v>
      </c>
      <c r="E222" s="93">
        <v>113184</v>
      </c>
      <c r="F222" s="93">
        <f t="shared" si="121"/>
        <v>113184</v>
      </c>
      <c r="G222" s="93">
        <v>0</v>
      </c>
      <c r="H222" s="93">
        <f t="shared" si="122"/>
        <v>0</v>
      </c>
      <c r="I222" s="93">
        <f t="shared" si="127"/>
        <v>113184</v>
      </c>
      <c r="J222" s="189"/>
      <c r="K222" s="169">
        <v>113184</v>
      </c>
      <c r="L222" s="169">
        <f t="shared" si="123"/>
        <v>0</v>
      </c>
      <c r="M222" s="169">
        <v>0</v>
      </c>
      <c r="N222" s="169">
        <f t="shared" si="142"/>
        <v>0</v>
      </c>
      <c r="O222" s="169">
        <f t="shared" si="128"/>
        <v>0</v>
      </c>
      <c r="P222" s="208">
        <f t="shared" si="144"/>
        <v>1</v>
      </c>
      <c r="Q222" s="205">
        <v>113184</v>
      </c>
      <c r="R222" s="205">
        <f t="shared" si="125"/>
        <v>113184</v>
      </c>
      <c r="S222" s="205">
        <v>0</v>
      </c>
      <c r="T222" s="205">
        <f t="shared" si="143"/>
        <v>0</v>
      </c>
      <c r="U222" s="205">
        <f t="shared" si="129"/>
        <v>113184</v>
      </c>
    </row>
    <row r="223" spans="1:21" s="76" customFormat="1" ht="17.45" customHeight="1" x14ac:dyDescent="0.25">
      <c r="A223" s="90" t="s">
        <v>204</v>
      </c>
      <c r="B223" s="113" t="s">
        <v>205</v>
      </c>
      <c r="C223" s="92"/>
      <c r="D223" s="92"/>
      <c r="E223" s="93"/>
      <c r="F223" s="93">
        <f>SUM(F224:F238)</f>
        <v>649932.9</v>
      </c>
      <c r="G223" s="93"/>
      <c r="H223" s="93">
        <f>SUM(H224:H238)</f>
        <v>2135422.9</v>
      </c>
      <c r="I223" s="93">
        <f>SUM(I224:I238)</f>
        <v>2785355.8000000003</v>
      </c>
      <c r="J223" s="168"/>
      <c r="K223" s="169"/>
      <c r="L223" s="169">
        <f>SUM(L224:L238)</f>
        <v>0</v>
      </c>
      <c r="M223" s="169"/>
      <c r="N223" s="169">
        <f>SUM(N224:N238)</f>
        <v>0</v>
      </c>
      <c r="O223" s="169">
        <f>SUM(O224:O238)</f>
        <v>0</v>
      </c>
      <c r="P223" s="208">
        <f t="shared" si="144"/>
        <v>0</v>
      </c>
      <c r="Q223" s="205"/>
      <c r="R223" s="205">
        <f>SUM(R224:R238)</f>
        <v>649932.9</v>
      </c>
      <c r="S223" s="205"/>
      <c r="T223" s="205">
        <f>SUM(T224:T238)</f>
        <v>2135422.9</v>
      </c>
      <c r="U223" s="205">
        <f>SUM(U224:U238)</f>
        <v>2785355.8000000003</v>
      </c>
    </row>
    <row r="224" spans="1:21" s="76" customFormat="1" ht="25.5" x14ac:dyDescent="0.25">
      <c r="A224" s="90"/>
      <c r="B224" s="133" t="s">
        <v>206</v>
      </c>
      <c r="C224" s="135" t="s">
        <v>17</v>
      </c>
      <c r="D224" s="120">
        <v>10</v>
      </c>
      <c r="E224" s="93">
        <v>6668</v>
      </c>
      <c r="F224" s="93">
        <f t="shared" ref="F224:F236" si="145">E224*D224</f>
        <v>66680</v>
      </c>
      <c r="G224" s="93">
        <v>39380</v>
      </c>
      <c r="H224" s="93">
        <f t="shared" ref="H224:H236" si="146">G224*D224</f>
        <v>393800</v>
      </c>
      <c r="I224" s="93">
        <f>H224+F224</f>
        <v>460480</v>
      </c>
      <c r="J224" s="184"/>
      <c r="K224" s="169">
        <v>6668</v>
      </c>
      <c r="L224" s="169">
        <f t="shared" ref="L224:L236" si="147">K224*J224</f>
        <v>0</v>
      </c>
      <c r="M224" s="169">
        <v>39380</v>
      </c>
      <c r="N224" s="169">
        <f t="shared" ref="N224:N236" si="148">M224*J224</f>
        <v>0</v>
      </c>
      <c r="O224" s="169">
        <f>N224+L224</f>
        <v>0</v>
      </c>
      <c r="P224" s="208">
        <f t="shared" si="144"/>
        <v>10</v>
      </c>
      <c r="Q224" s="205">
        <v>6668</v>
      </c>
      <c r="R224" s="205">
        <f t="shared" ref="R224:R236" si="149">Q224*P224</f>
        <v>66680</v>
      </c>
      <c r="S224" s="205">
        <v>39380</v>
      </c>
      <c r="T224" s="205">
        <f t="shared" ref="T224:T236" si="150">S224*P224</f>
        <v>393800</v>
      </c>
      <c r="U224" s="205">
        <f>T224+R224</f>
        <v>460480</v>
      </c>
    </row>
    <row r="225" spans="1:21" s="76" customFormat="1" ht="25.5" x14ac:dyDescent="0.25">
      <c r="A225" s="90"/>
      <c r="B225" s="133" t="s">
        <v>207</v>
      </c>
      <c r="C225" s="135" t="s">
        <v>17</v>
      </c>
      <c r="D225" s="120">
        <v>24</v>
      </c>
      <c r="E225" s="93">
        <v>5668</v>
      </c>
      <c r="F225" s="93">
        <f t="shared" si="145"/>
        <v>136032</v>
      </c>
      <c r="G225" s="93">
        <v>23220</v>
      </c>
      <c r="H225" s="93">
        <f t="shared" si="146"/>
        <v>557280</v>
      </c>
      <c r="I225" s="93">
        <f t="shared" ref="I225:I238" si="151">H225+F225</f>
        <v>693312</v>
      </c>
      <c r="J225" s="184"/>
      <c r="K225" s="169">
        <v>5668</v>
      </c>
      <c r="L225" s="169">
        <f t="shared" si="147"/>
        <v>0</v>
      </c>
      <c r="M225" s="169">
        <v>23220</v>
      </c>
      <c r="N225" s="169">
        <f t="shared" si="148"/>
        <v>0</v>
      </c>
      <c r="O225" s="169">
        <f t="shared" ref="O225:O236" si="152">N225+L225</f>
        <v>0</v>
      </c>
      <c r="P225" s="208">
        <f t="shared" si="144"/>
        <v>24</v>
      </c>
      <c r="Q225" s="205">
        <v>5668</v>
      </c>
      <c r="R225" s="205">
        <f t="shared" si="149"/>
        <v>136032</v>
      </c>
      <c r="S225" s="205">
        <v>23220</v>
      </c>
      <c r="T225" s="205">
        <f t="shared" si="150"/>
        <v>557280</v>
      </c>
      <c r="U225" s="205">
        <f t="shared" ref="U225:U236" si="153">T225+R225</f>
        <v>693312</v>
      </c>
    </row>
    <row r="226" spans="1:21" s="76" customFormat="1" ht="15.75" x14ac:dyDescent="0.25">
      <c r="A226" s="90"/>
      <c r="B226" s="133" t="s">
        <v>208</v>
      </c>
      <c r="C226" s="135" t="s">
        <v>17</v>
      </c>
      <c r="D226" s="120">
        <v>1</v>
      </c>
      <c r="E226" s="93">
        <v>1965</v>
      </c>
      <c r="F226" s="93">
        <f t="shared" si="145"/>
        <v>1965</v>
      </c>
      <c r="G226" s="93">
        <v>7007</v>
      </c>
      <c r="H226" s="93">
        <f t="shared" si="146"/>
        <v>7007</v>
      </c>
      <c r="I226" s="93">
        <f t="shared" si="151"/>
        <v>8972</v>
      </c>
      <c r="J226" s="184"/>
      <c r="K226" s="169">
        <v>1965</v>
      </c>
      <c r="L226" s="169">
        <f t="shared" si="147"/>
        <v>0</v>
      </c>
      <c r="M226" s="169">
        <v>7007</v>
      </c>
      <c r="N226" s="169">
        <f t="shared" si="148"/>
        <v>0</v>
      </c>
      <c r="O226" s="169">
        <f t="shared" si="152"/>
        <v>0</v>
      </c>
      <c r="P226" s="208">
        <f t="shared" si="144"/>
        <v>1</v>
      </c>
      <c r="Q226" s="205">
        <v>1965</v>
      </c>
      <c r="R226" s="205">
        <f t="shared" si="149"/>
        <v>1965</v>
      </c>
      <c r="S226" s="205">
        <v>7007</v>
      </c>
      <c r="T226" s="205">
        <f t="shared" si="150"/>
        <v>7007</v>
      </c>
      <c r="U226" s="205">
        <f t="shared" si="153"/>
        <v>8972</v>
      </c>
    </row>
    <row r="227" spans="1:21" s="76" customFormat="1" ht="15.75" x14ac:dyDescent="0.25">
      <c r="A227" s="90"/>
      <c r="B227" s="133" t="s">
        <v>209</v>
      </c>
      <c r="C227" s="135" t="s">
        <v>17</v>
      </c>
      <c r="D227" s="120">
        <v>34</v>
      </c>
      <c r="E227" s="93">
        <v>655</v>
      </c>
      <c r="F227" s="93">
        <f t="shared" si="145"/>
        <v>22270</v>
      </c>
      <c r="G227" s="93">
        <v>2366</v>
      </c>
      <c r="H227" s="93">
        <f t="shared" si="146"/>
        <v>80444</v>
      </c>
      <c r="I227" s="93">
        <f t="shared" si="151"/>
        <v>102714</v>
      </c>
      <c r="J227" s="184"/>
      <c r="K227" s="169">
        <v>655</v>
      </c>
      <c r="L227" s="169">
        <f t="shared" si="147"/>
        <v>0</v>
      </c>
      <c r="M227" s="169">
        <v>2366</v>
      </c>
      <c r="N227" s="169">
        <f t="shared" si="148"/>
        <v>0</v>
      </c>
      <c r="O227" s="169">
        <f t="shared" si="152"/>
        <v>0</v>
      </c>
      <c r="P227" s="208">
        <f t="shared" si="144"/>
        <v>34</v>
      </c>
      <c r="Q227" s="205">
        <v>655</v>
      </c>
      <c r="R227" s="205">
        <f t="shared" si="149"/>
        <v>22270</v>
      </c>
      <c r="S227" s="205">
        <v>2366</v>
      </c>
      <c r="T227" s="205">
        <f t="shared" si="150"/>
        <v>80444</v>
      </c>
      <c r="U227" s="205">
        <f t="shared" si="153"/>
        <v>102714</v>
      </c>
    </row>
    <row r="228" spans="1:21" s="76" customFormat="1" ht="25.5" x14ac:dyDescent="0.25">
      <c r="A228" s="90"/>
      <c r="B228" s="133" t="s">
        <v>210</v>
      </c>
      <c r="C228" s="135" t="s">
        <v>17</v>
      </c>
      <c r="D228" s="120">
        <v>3</v>
      </c>
      <c r="E228" s="93">
        <v>3144</v>
      </c>
      <c r="F228" s="93">
        <f t="shared" si="145"/>
        <v>9432</v>
      </c>
      <c r="G228" s="93">
        <v>122036.2</v>
      </c>
      <c r="H228" s="93">
        <f t="shared" si="146"/>
        <v>366108.6</v>
      </c>
      <c r="I228" s="93">
        <f t="shared" si="151"/>
        <v>375540.6</v>
      </c>
      <c r="J228" s="184"/>
      <c r="K228" s="169">
        <v>3144</v>
      </c>
      <c r="L228" s="169">
        <f t="shared" si="147"/>
        <v>0</v>
      </c>
      <c r="M228" s="169">
        <v>122036.2</v>
      </c>
      <c r="N228" s="169">
        <f t="shared" si="148"/>
        <v>0</v>
      </c>
      <c r="O228" s="169">
        <f t="shared" si="152"/>
        <v>0</v>
      </c>
      <c r="P228" s="208">
        <f t="shared" si="144"/>
        <v>3</v>
      </c>
      <c r="Q228" s="205">
        <v>3144</v>
      </c>
      <c r="R228" s="205">
        <f t="shared" si="149"/>
        <v>9432</v>
      </c>
      <c r="S228" s="205">
        <v>122036.2</v>
      </c>
      <c r="T228" s="205">
        <f t="shared" si="150"/>
        <v>366108.6</v>
      </c>
      <c r="U228" s="205">
        <f t="shared" si="153"/>
        <v>375540.6</v>
      </c>
    </row>
    <row r="229" spans="1:21" s="76" customFormat="1" ht="25.5" x14ac:dyDescent="0.25">
      <c r="A229" s="90"/>
      <c r="B229" s="133" t="s">
        <v>211</v>
      </c>
      <c r="C229" s="135" t="s">
        <v>17</v>
      </c>
      <c r="D229" s="120">
        <v>34</v>
      </c>
      <c r="E229" s="93">
        <v>262</v>
      </c>
      <c r="F229" s="93">
        <f t="shared" si="145"/>
        <v>8908</v>
      </c>
      <c r="G229" s="93">
        <v>13780</v>
      </c>
      <c r="H229" s="93">
        <f t="shared" si="146"/>
        <v>468520</v>
      </c>
      <c r="I229" s="93">
        <f t="shared" si="151"/>
        <v>477428</v>
      </c>
      <c r="J229" s="184"/>
      <c r="K229" s="169">
        <v>262</v>
      </c>
      <c r="L229" s="169">
        <f t="shared" si="147"/>
        <v>0</v>
      </c>
      <c r="M229" s="169">
        <v>13780</v>
      </c>
      <c r="N229" s="169">
        <f t="shared" si="148"/>
        <v>0</v>
      </c>
      <c r="O229" s="169">
        <f t="shared" si="152"/>
        <v>0</v>
      </c>
      <c r="P229" s="208">
        <f t="shared" si="144"/>
        <v>34</v>
      </c>
      <c r="Q229" s="205">
        <v>262</v>
      </c>
      <c r="R229" s="205">
        <f t="shared" si="149"/>
        <v>8908</v>
      </c>
      <c r="S229" s="205">
        <v>13780</v>
      </c>
      <c r="T229" s="205">
        <f t="shared" si="150"/>
        <v>468520</v>
      </c>
      <c r="U229" s="205">
        <f t="shared" si="153"/>
        <v>477428</v>
      </c>
    </row>
    <row r="230" spans="1:21" s="76" customFormat="1" ht="25.5" x14ac:dyDescent="0.25">
      <c r="A230" s="90"/>
      <c r="B230" s="133" t="s">
        <v>212</v>
      </c>
      <c r="C230" s="135" t="s">
        <v>17</v>
      </c>
      <c r="D230" s="120">
        <v>2</v>
      </c>
      <c r="E230" s="93">
        <v>1310</v>
      </c>
      <c r="F230" s="93">
        <f t="shared" si="145"/>
        <v>2620</v>
      </c>
      <c r="G230" s="93">
        <v>4836</v>
      </c>
      <c r="H230" s="93">
        <f t="shared" si="146"/>
        <v>9672</v>
      </c>
      <c r="I230" s="93">
        <f t="shared" si="151"/>
        <v>12292</v>
      </c>
      <c r="J230" s="184"/>
      <c r="K230" s="169">
        <v>1310</v>
      </c>
      <c r="L230" s="169">
        <f t="shared" si="147"/>
        <v>0</v>
      </c>
      <c r="M230" s="169">
        <v>4836</v>
      </c>
      <c r="N230" s="169">
        <f t="shared" si="148"/>
        <v>0</v>
      </c>
      <c r="O230" s="169">
        <f t="shared" si="152"/>
        <v>0</v>
      </c>
      <c r="P230" s="208">
        <f t="shared" si="144"/>
        <v>2</v>
      </c>
      <c r="Q230" s="205">
        <v>1310</v>
      </c>
      <c r="R230" s="205">
        <f t="shared" si="149"/>
        <v>2620</v>
      </c>
      <c r="S230" s="205">
        <v>4836</v>
      </c>
      <c r="T230" s="205">
        <f t="shared" si="150"/>
        <v>9672</v>
      </c>
      <c r="U230" s="205">
        <f t="shared" si="153"/>
        <v>12292</v>
      </c>
    </row>
    <row r="231" spans="1:21" s="76" customFormat="1" ht="15.75" x14ac:dyDescent="0.25">
      <c r="A231" s="90"/>
      <c r="B231" s="133" t="s">
        <v>213</v>
      </c>
      <c r="C231" s="135" t="s">
        <v>17</v>
      </c>
      <c r="D231" s="120">
        <v>2</v>
      </c>
      <c r="E231" s="93">
        <v>65.5</v>
      </c>
      <c r="F231" s="93">
        <f t="shared" si="145"/>
        <v>131</v>
      </c>
      <c r="G231" s="93">
        <v>470.6</v>
      </c>
      <c r="H231" s="93">
        <f t="shared" si="146"/>
        <v>941.2</v>
      </c>
      <c r="I231" s="93">
        <f t="shared" si="151"/>
        <v>1072.2</v>
      </c>
      <c r="J231" s="184"/>
      <c r="K231" s="169">
        <v>65.5</v>
      </c>
      <c r="L231" s="169">
        <f t="shared" si="147"/>
        <v>0</v>
      </c>
      <c r="M231" s="169">
        <v>470.6</v>
      </c>
      <c r="N231" s="169">
        <f t="shared" si="148"/>
        <v>0</v>
      </c>
      <c r="O231" s="169">
        <f t="shared" si="152"/>
        <v>0</v>
      </c>
      <c r="P231" s="208">
        <f t="shared" si="144"/>
        <v>2</v>
      </c>
      <c r="Q231" s="205">
        <v>65.5</v>
      </c>
      <c r="R231" s="205">
        <f t="shared" si="149"/>
        <v>131</v>
      </c>
      <c r="S231" s="205">
        <v>470.6</v>
      </c>
      <c r="T231" s="205">
        <f t="shared" si="150"/>
        <v>941.2</v>
      </c>
      <c r="U231" s="205">
        <f t="shared" si="153"/>
        <v>1072.2</v>
      </c>
    </row>
    <row r="232" spans="1:21" s="76" customFormat="1" ht="25.5" x14ac:dyDescent="0.25">
      <c r="A232" s="90"/>
      <c r="B232" s="133" t="s">
        <v>214</v>
      </c>
      <c r="C232" s="135" t="s">
        <v>17</v>
      </c>
      <c r="D232" s="120">
        <v>34</v>
      </c>
      <c r="E232" s="93">
        <v>131</v>
      </c>
      <c r="F232" s="93">
        <f t="shared" si="145"/>
        <v>4454</v>
      </c>
      <c r="G232" s="93">
        <v>122.2</v>
      </c>
      <c r="H232" s="93">
        <f t="shared" si="146"/>
        <v>4154.8</v>
      </c>
      <c r="I232" s="93">
        <f t="shared" si="151"/>
        <v>8608.7999999999993</v>
      </c>
      <c r="J232" s="184"/>
      <c r="K232" s="169">
        <v>131</v>
      </c>
      <c r="L232" s="169">
        <f t="shared" si="147"/>
        <v>0</v>
      </c>
      <c r="M232" s="169">
        <v>122.2</v>
      </c>
      <c r="N232" s="169">
        <f t="shared" si="148"/>
        <v>0</v>
      </c>
      <c r="O232" s="169">
        <f t="shared" si="152"/>
        <v>0</v>
      </c>
      <c r="P232" s="208">
        <f t="shared" si="144"/>
        <v>34</v>
      </c>
      <c r="Q232" s="205">
        <v>131</v>
      </c>
      <c r="R232" s="205">
        <f t="shared" si="149"/>
        <v>4454</v>
      </c>
      <c r="S232" s="205">
        <v>122.2</v>
      </c>
      <c r="T232" s="205">
        <f t="shared" si="150"/>
        <v>4154.8</v>
      </c>
      <c r="U232" s="205">
        <f t="shared" si="153"/>
        <v>8608.7999999999993</v>
      </c>
    </row>
    <row r="233" spans="1:21" s="76" customFormat="1" ht="15.75" x14ac:dyDescent="0.25">
      <c r="A233" s="90"/>
      <c r="B233" s="133" t="s">
        <v>215</v>
      </c>
      <c r="C233" s="135" t="s">
        <v>17</v>
      </c>
      <c r="D233" s="120">
        <v>500</v>
      </c>
      <c r="E233" s="93">
        <v>32.75</v>
      </c>
      <c r="F233" s="93">
        <f t="shared" si="145"/>
        <v>16375</v>
      </c>
      <c r="G233" s="93">
        <v>41.6</v>
      </c>
      <c r="H233" s="93">
        <f t="shared" si="146"/>
        <v>20800</v>
      </c>
      <c r="I233" s="93">
        <f t="shared" si="151"/>
        <v>37175</v>
      </c>
      <c r="J233" s="184"/>
      <c r="K233" s="169">
        <v>32.75</v>
      </c>
      <c r="L233" s="169">
        <f t="shared" si="147"/>
        <v>0</v>
      </c>
      <c r="M233" s="169">
        <v>41.6</v>
      </c>
      <c r="N233" s="169">
        <f t="shared" si="148"/>
        <v>0</v>
      </c>
      <c r="O233" s="169">
        <f t="shared" si="152"/>
        <v>0</v>
      </c>
      <c r="P233" s="208">
        <f t="shared" si="144"/>
        <v>500</v>
      </c>
      <c r="Q233" s="205">
        <v>32.75</v>
      </c>
      <c r="R233" s="205">
        <f t="shared" si="149"/>
        <v>16375</v>
      </c>
      <c r="S233" s="205">
        <v>41.6</v>
      </c>
      <c r="T233" s="205">
        <f t="shared" si="150"/>
        <v>20800</v>
      </c>
      <c r="U233" s="205">
        <f t="shared" si="153"/>
        <v>37175</v>
      </c>
    </row>
    <row r="234" spans="1:21" s="76" customFormat="1" ht="25.5" x14ac:dyDescent="0.25">
      <c r="A234" s="90"/>
      <c r="B234" s="133" t="s">
        <v>913</v>
      </c>
      <c r="C234" s="135" t="s">
        <v>64</v>
      </c>
      <c r="D234" s="120">
        <v>2035</v>
      </c>
      <c r="E234" s="93">
        <v>162.44</v>
      </c>
      <c r="F234" s="93">
        <f t="shared" si="145"/>
        <v>330565.40000000002</v>
      </c>
      <c r="G234" s="93">
        <v>94.38</v>
      </c>
      <c r="H234" s="93">
        <f t="shared" si="146"/>
        <v>192063.3</v>
      </c>
      <c r="I234" s="93">
        <f t="shared" si="151"/>
        <v>522628.7</v>
      </c>
      <c r="J234" s="184"/>
      <c r="K234" s="169">
        <v>162.44</v>
      </c>
      <c r="L234" s="169">
        <f t="shared" si="147"/>
        <v>0</v>
      </c>
      <c r="M234" s="169">
        <v>94.38</v>
      </c>
      <c r="N234" s="169">
        <f t="shared" si="148"/>
        <v>0</v>
      </c>
      <c r="O234" s="169">
        <f t="shared" si="152"/>
        <v>0</v>
      </c>
      <c r="P234" s="208">
        <f t="shared" si="144"/>
        <v>2035</v>
      </c>
      <c r="Q234" s="205">
        <v>162.44</v>
      </c>
      <c r="R234" s="205">
        <f t="shared" si="149"/>
        <v>330565.40000000002</v>
      </c>
      <c r="S234" s="205">
        <v>94.38</v>
      </c>
      <c r="T234" s="205">
        <f t="shared" si="150"/>
        <v>192063.3</v>
      </c>
      <c r="U234" s="205">
        <f t="shared" si="153"/>
        <v>522628.7</v>
      </c>
    </row>
    <row r="235" spans="1:21" s="76" customFormat="1" ht="25.5" x14ac:dyDescent="0.25">
      <c r="A235" s="90"/>
      <c r="B235" s="133" t="s">
        <v>201</v>
      </c>
      <c r="C235" s="135" t="s">
        <v>64</v>
      </c>
      <c r="D235" s="120">
        <v>250</v>
      </c>
      <c r="E235" s="93">
        <v>45.85</v>
      </c>
      <c r="F235" s="93">
        <f t="shared" si="145"/>
        <v>11462.5</v>
      </c>
      <c r="G235" s="93">
        <v>125.84</v>
      </c>
      <c r="H235" s="93">
        <f t="shared" si="146"/>
        <v>31460</v>
      </c>
      <c r="I235" s="93">
        <f t="shared" si="151"/>
        <v>42922.5</v>
      </c>
      <c r="J235" s="184"/>
      <c r="K235" s="169">
        <v>45.85</v>
      </c>
      <c r="L235" s="169">
        <f t="shared" si="147"/>
        <v>0</v>
      </c>
      <c r="M235" s="169">
        <v>125.84</v>
      </c>
      <c r="N235" s="169">
        <f t="shared" si="148"/>
        <v>0</v>
      </c>
      <c r="O235" s="169">
        <f t="shared" si="152"/>
        <v>0</v>
      </c>
      <c r="P235" s="208">
        <f t="shared" si="144"/>
        <v>250</v>
      </c>
      <c r="Q235" s="205">
        <v>45.85</v>
      </c>
      <c r="R235" s="205">
        <f t="shared" si="149"/>
        <v>11462.5</v>
      </c>
      <c r="S235" s="205">
        <v>125.84</v>
      </c>
      <c r="T235" s="205">
        <f t="shared" si="150"/>
        <v>31460</v>
      </c>
      <c r="U235" s="205">
        <f t="shared" si="153"/>
        <v>42922.5</v>
      </c>
    </row>
    <row r="236" spans="1:21" s="76" customFormat="1" ht="15.75" x14ac:dyDescent="0.25">
      <c r="A236" s="90"/>
      <c r="B236" s="133" t="s">
        <v>202</v>
      </c>
      <c r="C236" s="135" t="s">
        <v>17</v>
      </c>
      <c r="D236" s="120">
        <v>100</v>
      </c>
      <c r="E236" s="93">
        <v>13.100000000000001</v>
      </c>
      <c r="F236" s="93">
        <f t="shared" si="145"/>
        <v>1310.0000000000002</v>
      </c>
      <c r="G236" s="93">
        <v>31.72</v>
      </c>
      <c r="H236" s="93">
        <f t="shared" si="146"/>
        <v>3172</v>
      </c>
      <c r="I236" s="93">
        <f t="shared" si="151"/>
        <v>4482</v>
      </c>
      <c r="J236" s="184"/>
      <c r="K236" s="169">
        <v>13.100000000000001</v>
      </c>
      <c r="L236" s="169">
        <f t="shared" si="147"/>
        <v>0</v>
      </c>
      <c r="M236" s="169">
        <v>31.72</v>
      </c>
      <c r="N236" s="169">
        <f t="shared" si="148"/>
        <v>0</v>
      </c>
      <c r="O236" s="169">
        <f t="shared" si="152"/>
        <v>0</v>
      </c>
      <c r="P236" s="208">
        <f t="shared" si="144"/>
        <v>100</v>
      </c>
      <c r="Q236" s="205">
        <v>13.100000000000001</v>
      </c>
      <c r="R236" s="205">
        <f t="shared" si="149"/>
        <v>1310.0000000000002</v>
      </c>
      <c r="S236" s="205">
        <v>31.72</v>
      </c>
      <c r="T236" s="205">
        <f t="shared" si="150"/>
        <v>3172</v>
      </c>
      <c r="U236" s="205">
        <f t="shared" si="153"/>
        <v>4482</v>
      </c>
    </row>
    <row r="237" spans="1:21" s="76" customFormat="1" ht="15.75" x14ac:dyDescent="0.25">
      <c r="A237" s="90"/>
      <c r="B237" s="133" t="s">
        <v>119</v>
      </c>
      <c r="C237" s="135" t="s">
        <v>124</v>
      </c>
      <c r="D237" s="120">
        <v>1</v>
      </c>
      <c r="E237" s="93">
        <v>0</v>
      </c>
      <c r="F237" s="93"/>
      <c r="G237" s="93">
        <v>0</v>
      </c>
      <c r="H237" s="93"/>
      <c r="I237" s="93"/>
      <c r="J237" s="184"/>
      <c r="K237" s="169">
        <v>0</v>
      </c>
      <c r="L237" s="169"/>
      <c r="M237" s="169">
        <v>0</v>
      </c>
      <c r="N237" s="169"/>
      <c r="O237" s="169"/>
      <c r="P237" s="208">
        <f t="shared" si="144"/>
        <v>1</v>
      </c>
      <c r="Q237" s="205">
        <v>0</v>
      </c>
      <c r="R237" s="205"/>
      <c r="S237" s="205">
        <v>0</v>
      </c>
      <c r="T237" s="205"/>
      <c r="U237" s="205"/>
    </row>
    <row r="238" spans="1:21" s="76" customFormat="1" ht="15.75" x14ac:dyDescent="0.25">
      <c r="A238" s="90"/>
      <c r="B238" s="133" t="s">
        <v>203</v>
      </c>
      <c r="C238" s="135" t="s">
        <v>124</v>
      </c>
      <c r="D238" s="120">
        <v>1</v>
      </c>
      <c r="E238" s="93">
        <v>37728</v>
      </c>
      <c r="F238" s="93">
        <f>E238*D238</f>
        <v>37728</v>
      </c>
      <c r="G238" s="93"/>
      <c r="H238" s="93"/>
      <c r="I238" s="93">
        <f t="shared" si="151"/>
        <v>37728</v>
      </c>
      <c r="J238" s="184"/>
      <c r="K238" s="169">
        <v>37728</v>
      </c>
      <c r="L238" s="169">
        <f>K238*J238</f>
        <v>0</v>
      </c>
      <c r="M238" s="169"/>
      <c r="N238" s="169"/>
      <c r="O238" s="169">
        <f t="shared" ref="O238" si="154">N238+L238</f>
        <v>0</v>
      </c>
      <c r="P238" s="208">
        <f t="shared" si="144"/>
        <v>1</v>
      </c>
      <c r="Q238" s="205">
        <v>37728</v>
      </c>
      <c r="R238" s="205">
        <f>Q238*P238</f>
        <v>37728</v>
      </c>
      <c r="S238" s="205"/>
      <c r="T238" s="205"/>
      <c r="U238" s="205">
        <f t="shared" ref="U238" si="155">T238+R238</f>
        <v>37728</v>
      </c>
    </row>
    <row r="239" spans="1:21" s="76" customFormat="1" ht="17.45" customHeight="1" x14ac:dyDescent="0.25">
      <c r="A239" s="90" t="s">
        <v>216</v>
      </c>
      <c r="B239" s="113" t="s">
        <v>217</v>
      </c>
      <c r="C239" s="92"/>
      <c r="D239" s="92"/>
      <c r="E239" s="93"/>
      <c r="F239" s="93">
        <f>SUM(F240:F241)</f>
        <v>1030142.866</v>
      </c>
      <c r="G239" s="93"/>
      <c r="H239" s="93">
        <f>SUM(H240:H241)</f>
        <v>1480862.5832</v>
      </c>
      <c r="I239" s="93">
        <f>SUM(I240:I241)</f>
        <v>2511005.4492000001</v>
      </c>
      <c r="J239" s="168"/>
      <c r="K239" s="169"/>
      <c r="L239" s="169">
        <f>SUM(L240:L241)</f>
        <v>0</v>
      </c>
      <c r="M239" s="169"/>
      <c r="N239" s="169">
        <f>SUM(N240:N241)</f>
        <v>0</v>
      </c>
      <c r="O239" s="169">
        <f>SUM(O240:O241)</f>
        <v>0</v>
      </c>
      <c r="P239" s="208">
        <f t="shared" si="144"/>
        <v>0</v>
      </c>
      <c r="Q239" s="205"/>
      <c r="R239" s="205">
        <f>SUM(R240:R241)</f>
        <v>1030142.866</v>
      </c>
      <c r="S239" s="205"/>
      <c r="T239" s="205">
        <f>SUM(T240:T241)</f>
        <v>1480862.5832</v>
      </c>
      <c r="U239" s="205">
        <f>SUM(U240:U241)</f>
        <v>2511005.4492000001</v>
      </c>
    </row>
    <row r="240" spans="1:21" s="76" customFormat="1" ht="17.45" customHeight="1" x14ac:dyDescent="0.25">
      <c r="A240" s="110"/>
      <c r="B240" s="95" t="s">
        <v>919</v>
      </c>
      <c r="C240" s="110" t="s">
        <v>124</v>
      </c>
      <c r="D240" s="111">
        <v>1</v>
      </c>
      <c r="E240" s="112">
        <v>117977.29000000001</v>
      </c>
      <c r="F240" s="112">
        <f t="shared" ref="F240:F241" si="156">E240*D240</f>
        <v>117977.29000000001</v>
      </c>
      <c r="G240" s="112">
        <v>197096.98319999999</v>
      </c>
      <c r="H240" s="112">
        <f t="shared" ref="H240:H241" si="157">G240*D240</f>
        <v>197096.98319999999</v>
      </c>
      <c r="I240" s="109">
        <f>F240+H240</f>
        <v>315074.2732</v>
      </c>
      <c r="J240" s="178"/>
      <c r="K240" s="179">
        <v>117977.29000000001</v>
      </c>
      <c r="L240" s="179">
        <f t="shared" ref="L240:L241" si="158">K240*J240</f>
        <v>0</v>
      </c>
      <c r="M240" s="179">
        <v>197096.98319999999</v>
      </c>
      <c r="N240" s="179">
        <f t="shared" ref="N240:N241" si="159">M240*J240</f>
        <v>0</v>
      </c>
      <c r="O240" s="177">
        <f>L240+N240</f>
        <v>0</v>
      </c>
      <c r="P240" s="208">
        <f t="shared" si="144"/>
        <v>1</v>
      </c>
      <c r="Q240" s="213">
        <v>117977.29000000001</v>
      </c>
      <c r="R240" s="213">
        <f t="shared" ref="R240:R241" si="160">Q240*P240</f>
        <v>117977.29000000001</v>
      </c>
      <c r="S240" s="213">
        <v>197096.98319999999</v>
      </c>
      <c r="T240" s="213">
        <f t="shared" ref="T240:T241" si="161">S240*P240</f>
        <v>197096.98319999999</v>
      </c>
      <c r="U240" s="212">
        <f>R240+T240</f>
        <v>315074.2732</v>
      </c>
    </row>
    <row r="241" spans="1:21" s="76" customFormat="1" ht="17.45" customHeight="1" x14ac:dyDescent="0.25">
      <c r="A241" s="110"/>
      <c r="B241" s="95" t="s">
        <v>136</v>
      </c>
      <c r="C241" s="110" t="s">
        <v>909</v>
      </c>
      <c r="D241" s="111">
        <v>3820</v>
      </c>
      <c r="E241" s="112">
        <v>238.7868</v>
      </c>
      <c r="F241" s="112">
        <f t="shared" si="156"/>
        <v>912165.576</v>
      </c>
      <c r="G241" s="112">
        <v>336.06429319371728</v>
      </c>
      <c r="H241" s="112">
        <f t="shared" si="157"/>
        <v>1283765.6000000001</v>
      </c>
      <c r="I241" s="109">
        <f t="shared" ref="I241" si="162">F241+H241</f>
        <v>2195931.176</v>
      </c>
      <c r="J241" s="178"/>
      <c r="K241" s="179">
        <v>238.7868</v>
      </c>
      <c r="L241" s="179">
        <f t="shared" si="158"/>
        <v>0</v>
      </c>
      <c r="M241" s="179">
        <v>336.06429319371728</v>
      </c>
      <c r="N241" s="179">
        <f t="shared" si="159"/>
        <v>0</v>
      </c>
      <c r="O241" s="177">
        <f t="shared" ref="O241" si="163">L241+N241</f>
        <v>0</v>
      </c>
      <c r="P241" s="208">
        <f t="shared" si="144"/>
        <v>3820</v>
      </c>
      <c r="Q241" s="213">
        <v>238.7868</v>
      </c>
      <c r="R241" s="213">
        <f t="shared" si="160"/>
        <v>912165.576</v>
      </c>
      <c r="S241" s="213">
        <v>336.06429319371728</v>
      </c>
      <c r="T241" s="213">
        <f t="shared" si="161"/>
        <v>1283765.6000000001</v>
      </c>
      <c r="U241" s="212">
        <f t="shared" ref="U241" si="164">R241+T241</f>
        <v>2195931.176</v>
      </c>
    </row>
    <row r="242" spans="1:21" s="76" customFormat="1" ht="24" customHeight="1" x14ac:dyDescent="0.25">
      <c r="A242" s="90" t="s">
        <v>218</v>
      </c>
      <c r="B242" s="113" t="s">
        <v>219</v>
      </c>
      <c r="C242" s="92"/>
      <c r="D242" s="92"/>
      <c r="E242" s="93"/>
      <c r="F242" s="93">
        <f>SUM(F243:F249)</f>
        <v>583593.1</v>
      </c>
      <c r="G242" s="93"/>
      <c r="H242" s="93">
        <f>SUM(H243:H249)</f>
        <v>7615331.5</v>
      </c>
      <c r="I242" s="93">
        <f>SUM(I243:I249)</f>
        <v>8198924.5999999996</v>
      </c>
      <c r="J242" s="168"/>
      <c r="K242" s="169"/>
      <c r="L242" s="169">
        <f>SUM(L243:L249)</f>
        <v>0</v>
      </c>
      <c r="M242" s="169"/>
      <c r="N242" s="169">
        <f>SUM(N243:N249)</f>
        <v>0</v>
      </c>
      <c r="O242" s="169">
        <f>SUM(O243:O249)</f>
        <v>0</v>
      </c>
      <c r="P242" s="208">
        <f t="shared" si="144"/>
        <v>0</v>
      </c>
      <c r="Q242" s="205"/>
      <c r="R242" s="205">
        <f>SUM(R243:R249)</f>
        <v>583593.1</v>
      </c>
      <c r="S242" s="205"/>
      <c r="T242" s="205">
        <f>SUM(T243:T249)</f>
        <v>7615331.5</v>
      </c>
      <c r="U242" s="205">
        <f>SUM(U243:U249)</f>
        <v>8198924.5999999996</v>
      </c>
    </row>
    <row r="243" spans="1:21" s="76" customFormat="1" ht="25.5" customHeight="1" x14ac:dyDescent="0.25">
      <c r="A243" s="90"/>
      <c r="B243" s="133" t="s">
        <v>220</v>
      </c>
      <c r="C243" s="120" t="s">
        <v>17</v>
      </c>
      <c r="D243" s="120">
        <v>1</v>
      </c>
      <c r="E243" s="93">
        <v>7074</v>
      </c>
      <c r="F243" s="93">
        <f t="shared" ref="F243:F248" si="165">E243*D243</f>
        <v>7074</v>
      </c>
      <c r="G243" s="93">
        <v>114039.90000000001</v>
      </c>
      <c r="H243" s="93">
        <f t="shared" ref="H243:H248" si="166">G243*D243</f>
        <v>114039.90000000001</v>
      </c>
      <c r="I243" s="93">
        <f>H243+F243</f>
        <v>121113.90000000001</v>
      </c>
      <c r="J243" s="184"/>
      <c r="K243" s="169">
        <v>7074</v>
      </c>
      <c r="L243" s="169">
        <f t="shared" ref="L243:L248" si="167">K243*J243</f>
        <v>0</v>
      </c>
      <c r="M243" s="169">
        <v>114039.90000000001</v>
      </c>
      <c r="N243" s="169">
        <f t="shared" ref="N243:N248" si="168">M243*J243</f>
        <v>0</v>
      </c>
      <c r="O243" s="169">
        <f>N243+L243</f>
        <v>0</v>
      </c>
      <c r="P243" s="208">
        <f t="shared" si="144"/>
        <v>1</v>
      </c>
      <c r="Q243" s="205">
        <v>7074</v>
      </c>
      <c r="R243" s="205">
        <f t="shared" ref="R243:R248" si="169">Q243*P243</f>
        <v>7074</v>
      </c>
      <c r="S243" s="205">
        <v>114039.90000000001</v>
      </c>
      <c r="T243" s="205">
        <f t="shared" ref="T243:T248" si="170">S243*P243</f>
        <v>114039.90000000001</v>
      </c>
      <c r="U243" s="205">
        <f>T243+R243</f>
        <v>121113.90000000001</v>
      </c>
    </row>
    <row r="244" spans="1:21" s="76" customFormat="1" ht="27" customHeight="1" x14ac:dyDescent="0.25">
      <c r="A244" s="90"/>
      <c r="B244" s="133" t="s">
        <v>221</v>
      </c>
      <c r="C244" s="120" t="s">
        <v>72</v>
      </c>
      <c r="D244" s="120">
        <v>170</v>
      </c>
      <c r="E244" s="93">
        <v>232</v>
      </c>
      <c r="F244" s="93">
        <f t="shared" si="165"/>
        <v>39440</v>
      </c>
      <c r="G244" s="93">
        <v>754</v>
      </c>
      <c r="H244" s="93">
        <f t="shared" si="166"/>
        <v>128180</v>
      </c>
      <c r="I244" s="93">
        <f t="shared" ref="I244:I249" si="171">H244+F244</f>
        <v>167620</v>
      </c>
      <c r="J244" s="184"/>
      <c r="K244" s="169">
        <v>232</v>
      </c>
      <c r="L244" s="169">
        <f t="shared" si="167"/>
        <v>0</v>
      </c>
      <c r="M244" s="169">
        <v>754</v>
      </c>
      <c r="N244" s="169">
        <f t="shared" si="168"/>
        <v>0</v>
      </c>
      <c r="O244" s="169">
        <f t="shared" ref="O244:O247" si="172">N244+L244</f>
        <v>0</v>
      </c>
      <c r="P244" s="208">
        <f t="shared" si="144"/>
        <v>170</v>
      </c>
      <c r="Q244" s="205">
        <v>232</v>
      </c>
      <c r="R244" s="205">
        <f t="shared" si="169"/>
        <v>39440</v>
      </c>
      <c r="S244" s="205">
        <v>754</v>
      </c>
      <c r="T244" s="205">
        <f t="shared" si="170"/>
        <v>128180</v>
      </c>
      <c r="U244" s="205">
        <f t="shared" ref="U244:U247" si="173">T244+R244</f>
        <v>167620</v>
      </c>
    </row>
    <row r="245" spans="1:21" s="76" customFormat="1" ht="30" customHeight="1" x14ac:dyDescent="0.25">
      <c r="A245" s="90"/>
      <c r="B245" s="133" t="s">
        <v>222</v>
      </c>
      <c r="C245" s="120" t="s">
        <v>72</v>
      </c>
      <c r="D245" s="120">
        <v>400</v>
      </c>
      <c r="E245" s="93">
        <v>182</v>
      </c>
      <c r="F245" s="93">
        <f t="shared" si="165"/>
        <v>72800</v>
      </c>
      <c r="G245" s="93">
        <v>209</v>
      </c>
      <c r="H245" s="93">
        <f t="shared" si="166"/>
        <v>83600</v>
      </c>
      <c r="I245" s="93">
        <f t="shared" si="171"/>
        <v>156400</v>
      </c>
      <c r="J245" s="184"/>
      <c r="K245" s="169">
        <v>182</v>
      </c>
      <c r="L245" s="169">
        <f t="shared" si="167"/>
        <v>0</v>
      </c>
      <c r="M245" s="169">
        <v>209</v>
      </c>
      <c r="N245" s="169">
        <f t="shared" si="168"/>
        <v>0</v>
      </c>
      <c r="O245" s="169">
        <f t="shared" si="172"/>
        <v>0</v>
      </c>
      <c r="P245" s="208">
        <f t="shared" si="144"/>
        <v>400</v>
      </c>
      <c r="Q245" s="205">
        <v>182</v>
      </c>
      <c r="R245" s="205">
        <f t="shared" si="169"/>
        <v>72800</v>
      </c>
      <c r="S245" s="205">
        <v>209</v>
      </c>
      <c r="T245" s="205">
        <f t="shared" si="170"/>
        <v>83600</v>
      </c>
      <c r="U245" s="205">
        <f t="shared" si="173"/>
        <v>156400</v>
      </c>
    </row>
    <row r="246" spans="1:21" s="76" customFormat="1" ht="28.5" customHeight="1" x14ac:dyDescent="0.25">
      <c r="A246" s="90"/>
      <c r="B246" s="133" t="s">
        <v>223</v>
      </c>
      <c r="C246" s="120" t="s">
        <v>17</v>
      </c>
      <c r="D246" s="120">
        <v>186</v>
      </c>
      <c r="E246" s="93">
        <v>1865</v>
      </c>
      <c r="F246" s="93">
        <f t="shared" si="165"/>
        <v>346890</v>
      </c>
      <c r="G246" s="93">
        <v>37760</v>
      </c>
      <c r="H246" s="93">
        <f t="shared" si="166"/>
        <v>7023360</v>
      </c>
      <c r="I246" s="93">
        <f t="shared" si="171"/>
        <v>7370250</v>
      </c>
      <c r="J246" s="184"/>
      <c r="K246" s="169">
        <v>1865</v>
      </c>
      <c r="L246" s="169">
        <f t="shared" si="167"/>
        <v>0</v>
      </c>
      <c r="M246" s="169">
        <v>37760</v>
      </c>
      <c r="N246" s="169">
        <f t="shared" si="168"/>
        <v>0</v>
      </c>
      <c r="O246" s="169">
        <f t="shared" si="172"/>
        <v>0</v>
      </c>
      <c r="P246" s="208">
        <f t="shared" si="144"/>
        <v>186</v>
      </c>
      <c r="Q246" s="205">
        <v>1865</v>
      </c>
      <c r="R246" s="205">
        <f t="shared" si="169"/>
        <v>346890</v>
      </c>
      <c r="S246" s="205">
        <v>37760</v>
      </c>
      <c r="T246" s="205">
        <f t="shared" si="170"/>
        <v>7023360</v>
      </c>
      <c r="U246" s="205">
        <f t="shared" si="173"/>
        <v>7370250</v>
      </c>
    </row>
    <row r="247" spans="1:21" s="76" customFormat="1" ht="17.45" customHeight="1" x14ac:dyDescent="0.25">
      <c r="A247" s="90"/>
      <c r="B247" s="133" t="s">
        <v>224</v>
      </c>
      <c r="C247" s="120" t="s">
        <v>17</v>
      </c>
      <c r="D247" s="120">
        <v>12</v>
      </c>
      <c r="E247" s="93">
        <v>2620</v>
      </c>
      <c r="F247" s="93">
        <f t="shared" si="165"/>
        <v>31440</v>
      </c>
      <c r="G247" s="93">
        <v>16374.800000000001</v>
      </c>
      <c r="H247" s="93">
        <f t="shared" si="166"/>
        <v>196497.6</v>
      </c>
      <c r="I247" s="93">
        <f t="shared" si="171"/>
        <v>227937.6</v>
      </c>
      <c r="J247" s="184"/>
      <c r="K247" s="169">
        <v>2620</v>
      </c>
      <c r="L247" s="169">
        <f t="shared" si="167"/>
        <v>0</v>
      </c>
      <c r="M247" s="169">
        <v>16374.800000000001</v>
      </c>
      <c r="N247" s="169">
        <f t="shared" si="168"/>
        <v>0</v>
      </c>
      <c r="O247" s="169">
        <f t="shared" si="172"/>
        <v>0</v>
      </c>
      <c r="P247" s="208">
        <f t="shared" si="144"/>
        <v>12</v>
      </c>
      <c r="Q247" s="205">
        <v>2620</v>
      </c>
      <c r="R247" s="205">
        <f t="shared" si="169"/>
        <v>31440</v>
      </c>
      <c r="S247" s="205">
        <v>16374.800000000001</v>
      </c>
      <c r="T247" s="205">
        <f t="shared" si="170"/>
        <v>196497.6</v>
      </c>
      <c r="U247" s="205">
        <f t="shared" si="173"/>
        <v>227937.6</v>
      </c>
    </row>
    <row r="248" spans="1:21" s="76" customFormat="1" ht="30.75" customHeight="1" x14ac:dyDescent="0.25">
      <c r="A248" s="90"/>
      <c r="B248" s="133" t="s">
        <v>225</v>
      </c>
      <c r="C248" s="120" t="s">
        <v>124</v>
      </c>
      <c r="D248" s="120">
        <v>570</v>
      </c>
      <c r="E248" s="93">
        <v>95.63000000000001</v>
      </c>
      <c r="F248" s="93">
        <f t="shared" si="165"/>
        <v>54509.100000000006</v>
      </c>
      <c r="G248" s="93">
        <v>122.2</v>
      </c>
      <c r="H248" s="93">
        <f t="shared" si="166"/>
        <v>69654</v>
      </c>
      <c r="I248" s="93">
        <f>H248+F248</f>
        <v>124163.1</v>
      </c>
      <c r="J248" s="184"/>
      <c r="K248" s="169">
        <v>95.63000000000001</v>
      </c>
      <c r="L248" s="169">
        <f t="shared" si="167"/>
        <v>0</v>
      </c>
      <c r="M248" s="169">
        <v>122.2</v>
      </c>
      <c r="N248" s="169">
        <f t="shared" si="168"/>
        <v>0</v>
      </c>
      <c r="O248" s="169">
        <f>N248+L248</f>
        <v>0</v>
      </c>
      <c r="P248" s="208">
        <f t="shared" si="144"/>
        <v>570</v>
      </c>
      <c r="Q248" s="205">
        <v>95.63000000000001</v>
      </c>
      <c r="R248" s="205">
        <f t="shared" si="169"/>
        <v>54509.100000000006</v>
      </c>
      <c r="S248" s="205">
        <v>122.2</v>
      </c>
      <c r="T248" s="205">
        <f t="shared" si="170"/>
        <v>69654</v>
      </c>
      <c r="U248" s="205">
        <f>T248+R248</f>
        <v>124163.1</v>
      </c>
    </row>
    <row r="249" spans="1:21" s="76" customFormat="1" ht="23.25" customHeight="1" x14ac:dyDescent="0.25">
      <c r="A249" s="90"/>
      <c r="B249" s="133" t="s">
        <v>203</v>
      </c>
      <c r="C249" s="120" t="s">
        <v>124</v>
      </c>
      <c r="D249" s="120">
        <v>1</v>
      </c>
      <c r="E249" s="93">
        <v>31440</v>
      </c>
      <c r="F249" s="93">
        <f>E249*D249</f>
        <v>31440</v>
      </c>
      <c r="G249" s="93"/>
      <c r="H249" s="93"/>
      <c r="I249" s="93">
        <f t="shared" si="171"/>
        <v>31440</v>
      </c>
      <c r="J249" s="184"/>
      <c r="K249" s="169">
        <v>31440</v>
      </c>
      <c r="L249" s="169">
        <f>K249*J249</f>
        <v>0</v>
      </c>
      <c r="M249" s="169"/>
      <c r="N249" s="169"/>
      <c r="O249" s="169">
        <f t="shared" ref="O249" si="174">N249+L249</f>
        <v>0</v>
      </c>
      <c r="P249" s="208">
        <f t="shared" si="144"/>
        <v>1</v>
      </c>
      <c r="Q249" s="205">
        <v>31440</v>
      </c>
      <c r="R249" s="205">
        <f>Q249*P249</f>
        <v>31440</v>
      </c>
      <c r="S249" s="205"/>
      <c r="T249" s="205"/>
      <c r="U249" s="205">
        <f t="shared" ref="U249" si="175">T249+R249</f>
        <v>31440</v>
      </c>
    </row>
    <row r="250" spans="1:21" s="76" customFormat="1" ht="23.25" customHeight="1" x14ac:dyDescent="0.25">
      <c r="A250" s="90" t="s">
        <v>228</v>
      </c>
      <c r="B250" s="113" t="s">
        <v>229</v>
      </c>
      <c r="C250" s="92"/>
      <c r="D250" s="92"/>
      <c r="E250" s="93"/>
      <c r="F250" s="93">
        <f>F251+F252+F253+F254+F255+F256</f>
        <v>2081673.6028500001</v>
      </c>
      <c r="G250" s="93"/>
      <c r="H250" s="93">
        <f>H251+H252+H253+H254+H255+H256</f>
        <v>2823576.9499240001</v>
      </c>
      <c r="I250" s="93">
        <f>I251+I252+I253+I254+I255+I256</f>
        <v>4905250.552774</v>
      </c>
      <c r="J250" s="168"/>
      <c r="K250" s="169"/>
      <c r="L250" s="169">
        <f>L251+L252+L253+L254+L255+L256</f>
        <v>1698072.3615999999</v>
      </c>
      <c r="M250" s="169"/>
      <c r="N250" s="169">
        <f>N251+N252+N253+N254+N255+N256</f>
        <v>2366902.4533600002</v>
      </c>
      <c r="O250" s="169">
        <f>O251+O252+O253+O254+O255+O256</f>
        <v>4064974.8149600001</v>
      </c>
      <c r="P250" s="208">
        <f t="shared" si="144"/>
        <v>0</v>
      </c>
      <c r="Q250" s="205"/>
      <c r="R250" s="205">
        <f>R251+R252+R253+R254+R255+R256</f>
        <v>383601.24125000002</v>
      </c>
      <c r="S250" s="205"/>
      <c r="T250" s="205">
        <f>T251+T252+T253+T254+T255+T256</f>
        <v>456674.49656399997</v>
      </c>
      <c r="U250" s="205">
        <f>U251+U252+U253+U254+U255+U256</f>
        <v>840275.73781400011</v>
      </c>
    </row>
    <row r="251" spans="1:21" s="76" customFormat="1" ht="30" customHeight="1" x14ac:dyDescent="0.25">
      <c r="A251" s="110"/>
      <c r="B251" s="95" t="s">
        <v>925</v>
      </c>
      <c r="C251" s="110" t="s">
        <v>377</v>
      </c>
      <c r="D251" s="111">
        <v>2.2000000000000002</v>
      </c>
      <c r="E251" s="112">
        <v>117100.30454545454</v>
      </c>
      <c r="F251" s="112">
        <f t="shared" ref="F251:F256" si="176">E251*D251</f>
        <v>257620.67</v>
      </c>
      <c r="G251" s="112">
        <v>208116.40909090909</v>
      </c>
      <c r="H251" s="112">
        <f t="shared" ref="H251:H256" si="177">G251*D251</f>
        <v>457856.10000000003</v>
      </c>
      <c r="I251" s="109">
        <f t="shared" ref="I251:I256" si="178">H251+F251</f>
        <v>715476.77</v>
      </c>
      <c r="J251" s="178">
        <v>2.2000000000000002</v>
      </c>
      <c r="K251" s="179">
        <v>117100.30454545454</v>
      </c>
      <c r="L251" s="179">
        <f t="shared" ref="L251:L256" si="179">K251*J251</f>
        <v>257620.67</v>
      </c>
      <c r="M251" s="179">
        <v>208116.40909090909</v>
      </c>
      <c r="N251" s="179">
        <f t="shared" ref="N251:N256" si="180">M251*J251</f>
        <v>457856.10000000003</v>
      </c>
      <c r="O251" s="177">
        <f t="shared" ref="O251:O256" si="181">N251+L251</f>
        <v>715476.77</v>
      </c>
      <c r="P251" s="208">
        <f t="shared" si="144"/>
        <v>0</v>
      </c>
      <c r="Q251" s="213">
        <v>117100.30454545454</v>
      </c>
      <c r="R251" s="213">
        <f t="shared" ref="R251:R256" si="182">Q251*P251</f>
        <v>0</v>
      </c>
      <c r="S251" s="213">
        <v>208116.40909090909</v>
      </c>
      <c r="T251" s="213">
        <f t="shared" ref="T251:T256" si="183">S251*P251</f>
        <v>0</v>
      </c>
      <c r="U251" s="212">
        <f t="shared" ref="U251:U256" si="184">T251+R251</f>
        <v>0</v>
      </c>
    </row>
    <row r="252" spans="1:21" s="76" customFormat="1" ht="30.75" customHeight="1" x14ac:dyDescent="0.25">
      <c r="A252" s="110"/>
      <c r="B252" s="95" t="s">
        <v>926</v>
      </c>
      <c r="C252" s="110" t="s">
        <v>875</v>
      </c>
      <c r="D252" s="111">
        <v>175.57</v>
      </c>
      <c r="E252" s="112">
        <v>2711</v>
      </c>
      <c r="F252" s="112">
        <f t="shared" si="176"/>
        <v>475970.26999999996</v>
      </c>
      <c r="G252" s="112">
        <v>7373</v>
      </c>
      <c r="H252" s="112">
        <f t="shared" si="177"/>
        <v>1294477.6099999999</v>
      </c>
      <c r="I252" s="109">
        <f t="shared" si="178"/>
        <v>1770447.88</v>
      </c>
      <c r="J252" s="178">
        <v>175.57</v>
      </c>
      <c r="K252" s="179">
        <v>2711</v>
      </c>
      <c r="L252" s="179">
        <f t="shared" si="179"/>
        <v>475970.26999999996</v>
      </c>
      <c r="M252" s="179">
        <v>7373</v>
      </c>
      <c r="N252" s="179">
        <f t="shared" si="180"/>
        <v>1294477.6099999999</v>
      </c>
      <c r="O252" s="177">
        <f t="shared" si="181"/>
        <v>1770447.88</v>
      </c>
      <c r="P252" s="208">
        <f t="shared" si="144"/>
        <v>0</v>
      </c>
      <c r="Q252" s="213">
        <v>2711</v>
      </c>
      <c r="R252" s="213">
        <f t="shared" si="182"/>
        <v>0</v>
      </c>
      <c r="S252" s="213">
        <v>7373</v>
      </c>
      <c r="T252" s="213">
        <f t="shared" si="183"/>
        <v>0</v>
      </c>
      <c r="U252" s="212">
        <f t="shared" si="184"/>
        <v>0</v>
      </c>
    </row>
    <row r="253" spans="1:21" s="76" customFormat="1" ht="17.45" customHeight="1" x14ac:dyDescent="0.25">
      <c r="A253" s="110"/>
      <c r="B253" s="95" t="s">
        <v>231</v>
      </c>
      <c r="C253" s="110" t="s">
        <v>17</v>
      </c>
      <c r="D253" s="111">
        <v>1</v>
      </c>
      <c r="E253" s="112">
        <v>160029.60000000003</v>
      </c>
      <c r="F253" s="112">
        <f t="shared" si="176"/>
        <v>160029.60000000003</v>
      </c>
      <c r="G253" s="112">
        <v>163827.396564</v>
      </c>
      <c r="H253" s="112">
        <f t="shared" si="177"/>
        <v>163827.396564</v>
      </c>
      <c r="I253" s="109">
        <f t="shared" si="178"/>
        <v>323856.99656400003</v>
      </c>
      <c r="J253" s="178"/>
      <c r="K253" s="179">
        <v>160029.60000000003</v>
      </c>
      <c r="L253" s="179">
        <f t="shared" si="179"/>
        <v>0</v>
      </c>
      <c r="M253" s="179">
        <v>163827.396564</v>
      </c>
      <c r="N253" s="179">
        <f t="shared" si="180"/>
        <v>0</v>
      </c>
      <c r="O253" s="177">
        <f t="shared" si="181"/>
        <v>0</v>
      </c>
      <c r="P253" s="208">
        <f t="shared" si="144"/>
        <v>1</v>
      </c>
      <c r="Q253" s="213">
        <v>160029.60000000003</v>
      </c>
      <c r="R253" s="213">
        <f t="shared" si="182"/>
        <v>160029.60000000003</v>
      </c>
      <c r="S253" s="213">
        <v>163827.396564</v>
      </c>
      <c r="T253" s="213">
        <f t="shared" si="183"/>
        <v>163827.396564</v>
      </c>
      <c r="U253" s="212">
        <f t="shared" si="184"/>
        <v>323856.99656400003</v>
      </c>
    </row>
    <row r="254" spans="1:21" s="76" customFormat="1" ht="17.45" customHeight="1" x14ac:dyDescent="0.25">
      <c r="A254" s="110"/>
      <c r="B254" s="95" t="s">
        <v>232</v>
      </c>
      <c r="C254" s="110" t="s">
        <v>875</v>
      </c>
      <c r="D254" s="111">
        <v>28.8</v>
      </c>
      <c r="E254" s="112">
        <v>5549.8059027777781</v>
      </c>
      <c r="F254" s="112">
        <f t="shared" si="176"/>
        <v>159834.41</v>
      </c>
      <c r="G254" s="112">
        <v>5516.6493055555557</v>
      </c>
      <c r="H254" s="112">
        <f t="shared" si="177"/>
        <v>158879.5</v>
      </c>
      <c r="I254" s="109">
        <f t="shared" si="178"/>
        <v>318713.91000000003</v>
      </c>
      <c r="J254" s="178"/>
      <c r="K254" s="179">
        <v>5549.8059027777781</v>
      </c>
      <c r="L254" s="179">
        <f t="shared" si="179"/>
        <v>0</v>
      </c>
      <c r="M254" s="179">
        <v>5516.6493055555557</v>
      </c>
      <c r="N254" s="179">
        <f t="shared" si="180"/>
        <v>0</v>
      </c>
      <c r="O254" s="177">
        <f t="shared" si="181"/>
        <v>0</v>
      </c>
      <c r="P254" s="208">
        <f t="shared" si="144"/>
        <v>28.8</v>
      </c>
      <c r="Q254" s="213">
        <v>5549.8059027777781</v>
      </c>
      <c r="R254" s="213">
        <f t="shared" si="182"/>
        <v>159834.41</v>
      </c>
      <c r="S254" s="213">
        <v>5516.6493055555557</v>
      </c>
      <c r="T254" s="213">
        <f t="shared" si="183"/>
        <v>158879.5</v>
      </c>
      <c r="U254" s="212">
        <f t="shared" si="184"/>
        <v>318713.91000000003</v>
      </c>
    </row>
    <row r="255" spans="1:21" s="76" customFormat="1" ht="27.75" customHeight="1" x14ac:dyDescent="0.25">
      <c r="A255" s="110"/>
      <c r="B255" s="95" t="s">
        <v>927</v>
      </c>
      <c r="C255" s="110" t="s">
        <v>17</v>
      </c>
      <c r="D255" s="111">
        <v>1</v>
      </c>
      <c r="E255" s="112">
        <v>964481.42160000012</v>
      </c>
      <c r="F255" s="112">
        <f t="shared" si="176"/>
        <v>964481.42160000012</v>
      </c>
      <c r="G255" s="112">
        <v>614568.74336000008</v>
      </c>
      <c r="H255" s="112">
        <f t="shared" si="177"/>
        <v>614568.74336000008</v>
      </c>
      <c r="I255" s="109">
        <f t="shared" si="178"/>
        <v>1579050.1649600002</v>
      </c>
      <c r="J255" s="178">
        <v>1</v>
      </c>
      <c r="K255" s="179">
        <v>964481.42160000012</v>
      </c>
      <c r="L255" s="179">
        <f t="shared" si="179"/>
        <v>964481.42160000012</v>
      </c>
      <c r="M255" s="179">
        <v>614568.74336000008</v>
      </c>
      <c r="N255" s="179">
        <f t="shared" si="180"/>
        <v>614568.74336000008</v>
      </c>
      <c r="O255" s="177">
        <f t="shared" si="181"/>
        <v>1579050.1649600002</v>
      </c>
      <c r="P255" s="208">
        <f t="shared" si="144"/>
        <v>0</v>
      </c>
      <c r="Q255" s="213">
        <v>964481.42160000012</v>
      </c>
      <c r="R255" s="213">
        <f t="shared" si="182"/>
        <v>0</v>
      </c>
      <c r="S255" s="213">
        <v>614568.74336000008</v>
      </c>
      <c r="T255" s="213">
        <f t="shared" si="183"/>
        <v>0</v>
      </c>
      <c r="U255" s="212">
        <f t="shared" si="184"/>
        <v>0</v>
      </c>
    </row>
    <row r="256" spans="1:21" s="76" customFormat="1" ht="17.45" customHeight="1" x14ac:dyDescent="0.25">
      <c r="A256" s="110"/>
      <c r="B256" s="95" t="s">
        <v>233</v>
      </c>
      <c r="C256" s="110" t="s">
        <v>377</v>
      </c>
      <c r="D256" s="111">
        <v>0.33700000000000002</v>
      </c>
      <c r="E256" s="112">
        <v>189131.25</v>
      </c>
      <c r="F256" s="112">
        <f t="shared" si="176"/>
        <v>63737.231250000004</v>
      </c>
      <c r="G256" s="112">
        <v>397529.97032640944</v>
      </c>
      <c r="H256" s="112">
        <f t="shared" si="177"/>
        <v>133967.59999999998</v>
      </c>
      <c r="I256" s="109">
        <f t="shared" si="178"/>
        <v>197704.83124999999</v>
      </c>
      <c r="J256" s="178"/>
      <c r="K256" s="179">
        <v>189131.25</v>
      </c>
      <c r="L256" s="179">
        <f t="shared" si="179"/>
        <v>0</v>
      </c>
      <c r="M256" s="179">
        <v>397529.97032640944</v>
      </c>
      <c r="N256" s="179">
        <f t="shared" si="180"/>
        <v>0</v>
      </c>
      <c r="O256" s="177">
        <f t="shared" si="181"/>
        <v>0</v>
      </c>
      <c r="P256" s="208">
        <f t="shared" si="144"/>
        <v>0.33700000000000002</v>
      </c>
      <c r="Q256" s="213">
        <v>189131.25</v>
      </c>
      <c r="R256" s="213">
        <f t="shared" si="182"/>
        <v>63737.231250000004</v>
      </c>
      <c r="S256" s="213">
        <v>397529.97032640944</v>
      </c>
      <c r="T256" s="213">
        <f t="shared" si="183"/>
        <v>133967.59999999998</v>
      </c>
      <c r="U256" s="212">
        <f t="shared" si="184"/>
        <v>197704.83124999999</v>
      </c>
    </row>
    <row r="257" spans="1:21" s="76" customFormat="1" ht="17.45" customHeight="1" x14ac:dyDescent="0.25">
      <c r="A257" s="90" t="s">
        <v>234</v>
      </c>
      <c r="B257" s="113" t="s">
        <v>235</v>
      </c>
      <c r="C257" s="92"/>
      <c r="D257" s="92"/>
      <c r="E257" s="93"/>
      <c r="F257" s="93">
        <f>SUM(F258:F269)</f>
        <v>1005899.4</v>
      </c>
      <c r="G257" s="93"/>
      <c r="H257" s="93">
        <f>SUM(H258:H269)</f>
        <v>1844928.9000000001</v>
      </c>
      <c r="I257" s="93">
        <f>SUM(I258:I269)</f>
        <v>2850828.3000000003</v>
      </c>
      <c r="J257" s="168"/>
      <c r="K257" s="169"/>
      <c r="L257" s="169">
        <f>SUM(L258:L269)</f>
        <v>0</v>
      </c>
      <c r="M257" s="169"/>
      <c r="N257" s="169">
        <f>SUM(N258:N269)</f>
        <v>0</v>
      </c>
      <c r="O257" s="169">
        <f>SUM(O258:O269)</f>
        <v>0</v>
      </c>
      <c r="P257" s="208">
        <f t="shared" si="144"/>
        <v>0</v>
      </c>
      <c r="Q257" s="205"/>
      <c r="R257" s="205">
        <f>SUM(R258:R269)</f>
        <v>1005899.4</v>
      </c>
      <c r="S257" s="205"/>
      <c r="T257" s="205">
        <f>SUM(T258:T269)</f>
        <v>1844928.9000000001</v>
      </c>
      <c r="U257" s="205">
        <f>SUM(U258:U269)</f>
        <v>2850828.3000000003</v>
      </c>
    </row>
    <row r="258" spans="1:21" s="76" customFormat="1" ht="15.75" x14ac:dyDescent="0.25">
      <c r="A258" s="90"/>
      <c r="B258" s="133" t="s">
        <v>236</v>
      </c>
      <c r="C258" s="120" t="s">
        <v>17</v>
      </c>
      <c r="D258" s="120">
        <v>1</v>
      </c>
      <c r="E258" s="93">
        <v>6550</v>
      </c>
      <c r="F258" s="93">
        <f t="shared" ref="F258:F268" si="185">E258*D258</f>
        <v>6550</v>
      </c>
      <c r="G258" s="93">
        <v>55450.200000000004</v>
      </c>
      <c r="H258" s="93">
        <f t="shared" ref="H258:H268" si="186">G258*D258</f>
        <v>55450.200000000004</v>
      </c>
      <c r="I258" s="93">
        <f t="shared" ref="I258:I268" si="187">H258+F258</f>
        <v>62000.200000000004</v>
      </c>
      <c r="J258" s="184"/>
      <c r="K258" s="169">
        <v>6550</v>
      </c>
      <c r="L258" s="169">
        <f t="shared" ref="L258:L268" si="188">K258*J258</f>
        <v>0</v>
      </c>
      <c r="M258" s="169">
        <v>55450.200000000004</v>
      </c>
      <c r="N258" s="169">
        <f t="shared" ref="N258:N268" si="189">M258*J258</f>
        <v>0</v>
      </c>
      <c r="O258" s="169">
        <f t="shared" ref="O258:O268" si="190">N258+L258</f>
        <v>0</v>
      </c>
      <c r="P258" s="208">
        <f t="shared" si="144"/>
        <v>1</v>
      </c>
      <c r="Q258" s="205">
        <v>6550</v>
      </c>
      <c r="R258" s="205">
        <f t="shared" ref="R258:R268" si="191">Q258*P258</f>
        <v>6550</v>
      </c>
      <c r="S258" s="205">
        <v>55450.200000000004</v>
      </c>
      <c r="T258" s="205">
        <f t="shared" ref="T258:T268" si="192">S258*P258</f>
        <v>55450.200000000004</v>
      </c>
      <c r="U258" s="205">
        <f t="shared" ref="U258:U268" si="193">T258+R258</f>
        <v>62000.200000000004</v>
      </c>
    </row>
    <row r="259" spans="1:21" s="76" customFormat="1" ht="15.75" x14ac:dyDescent="0.25">
      <c r="A259" s="90"/>
      <c r="B259" s="133" t="s">
        <v>237</v>
      </c>
      <c r="C259" s="120" t="s">
        <v>17</v>
      </c>
      <c r="D259" s="120">
        <v>1</v>
      </c>
      <c r="E259" s="93">
        <v>6550</v>
      </c>
      <c r="F259" s="93">
        <f t="shared" si="185"/>
        <v>6550</v>
      </c>
      <c r="G259" s="93">
        <v>36189.4</v>
      </c>
      <c r="H259" s="93">
        <f t="shared" si="186"/>
        <v>36189.4</v>
      </c>
      <c r="I259" s="93">
        <f t="shared" si="187"/>
        <v>42739.4</v>
      </c>
      <c r="J259" s="184"/>
      <c r="K259" s="169">
        <v>6550</v>
      </c>
      <c r="L259" s="169">
        <f t="shared" si="188"/>
        <v>0</v>
      </c>
      <c r="M259" s="169">
        <v>36189.4</v>
      </c>
      <c r="N259" s="169">
        <f t="shared" si="189"/>
        <v>0</v>
      </c>
      <c r="O259" s="169">
        <f t="shared" si="190"/>
        <v>0</v>
      </c>
      <c r="P259" s="208">
        <f t="shared" si="144"/>
        <v>1</v>
      </c>
      <c r="Q259" s="205">
        <v>6550</v>
      </c>
      <c r="R259" s="205">
        <f t="shared" si="191"/>
        <v>6550</v>
      </c>
      <c r="S259" s="205">
        <v>36189.4</v>
      </c>
      <c r="T259" s="205">
        <f t="shared" si="192"/>
        <v>36189.4</v>
      </c>
      <c r="U259" s="205">
        <f t="shared" si="193"/>
        <v>42739.4</v>
      </c>
    </row>
    <row r="260" spans="1:21" s="76" customFormat="1" ht="25.5" x14ac:dyDescent="0.25">
      <c r="A260" s="90"/>
      <c r="B260" s="133" t="s">
        <v>221</v>
      </c>
      <c r="C260" s="120" t="s">
        <v>72</v>
      </c>
      <c r="D260" s="120">
        <v>30</v>
      </c>
      <c r="E260" s="93">
        <v>232</v>
      </c>
      <c r="F260" s="93">
        <f t="shared" si="185"/>
        <v>6960</v>
      </c>
      <c r="G260" s="93">
        <v>611</v>
      </c>
      <c r="H260" s="93">
        <f t="shared" si="186"/>
        <v>18330</v>
      </c>
      <c r="I260" s="93">
        <f t="shared" si="187"/>
        <v>25290</v>
      </c>
      <c r="J260" s="184"/>
      <c r="K260" s="169">
        <v>232</v>
      </c>
      <c r="L260" s="169">
        <f t="shared" si="188"/>
        <v>0</v>
      </c>
      <c r="M260" s="169">
        <v>611</v>
      </c>
      <c r="N260" s="169">
        <f t="shared" si="189"/>
        <v>0</v>
      </c>
      <c r="O260" s="169">
        <f t="shared" si="190"/>
        <v>0</v>
      </c>
      <c r="P260" s="208">
        <f t="shared" si="144"/>
        <v>30</v>
      </c>
      <c r="Q260" s="205">
        <v>232</v>
      </c>
      <c r="R260" s="205">
        <f t="shared" si="191"/>
        <v>6960</v>
      </c>
      <c r="S260" s="205">
        <v>611</v>
      </c>
      <c r="T260" s="205">
        <f t="shared" si="192"/>
        <v>18330</v>
      </c>
      <c r="U260" s="205">
        <f t="shared" si="193"/>
        <v>25290</v>
      </c>
    </row>
    <row r="261" spans="1:21" s="76" customFormat="1" ht="25.5" x14ac:dyDescent="0.25">
      <c r="A261" s="90"/>
      <c r="B261" s="133" t="s">
        <v>222</v>
      </c>
      <c r="C261" s="120" t="s">
        <v>72</v>
      </c>
      <c r="D261" s="120">
        <v>800</v>
      </c>
      <c r="E261" s="93">
        <v>182</v>
      </c>
      <c r="F261" s="93">
        <f t="shared" si="185"/>
        <v>145600</v>
      </c>
      <c r="G261" s="93">
        <v>184.6</v>
      </c>
      <c r="H261" s="93">
        <f t="shared" si="186"/>
        <v>147680</v>
      </c>
      <c r="I261" s="93">
        <f t="shared" si="187"/>
        <v>293280</v>
      </c>
      <c r="J261" s="184"/>
      <c r="K261" s="169">
        <v>182</v>
      </c>
      <c r="L261" s="169">
        <f t="shared" si="188"/>
        <v>0</v>
      </c>
      <c r="M261" s="169">
        <v>184.6</v>
      </c>
      <c r="N261" s="169">
        <f t="shared" si="189"/>
        <v>0</v>
      </c>
      <c r="O261" s="169">
        <f t="shared" si="190"/>
        <v>0</v>
      </c>
      <c r="P261" s="208">
        <f t="shared" si="144"/>
        <v>800</v>
      </c>
      <c r="Q261" s="205">
        <v>182</v>
      </c>
      <c r="R261" s="205">
        <f t="shared" si="191"/>
        <v>145600</v>
      </c>
      <c r="S261" s="205">
        <v>184.6</v>
      </c>
      <c r="T261" s="205">
        <f t="shared" si="192"/>
        <v>147680</v>
      </c>
      <c r="U261" s="205">
        <f t="shared" si="193"/>
        <v>293280</v>
      </c>
    </row>
    <row r="262" spans="1:21" s="76" customFormat="1" ht="25.5" x14ac:dyDescent="0.25">
      <c r="A262" s="90"/>
      <c r="B262" s="133" t="s">
        <v>238</v>
      </c>
      <c r="C262" s="120" t="s">
        <v>72</v>
      </c>
      <c r="D262" s="120">
        <v>260</v>
      </c>
      <c r="E262" s="93">
        <v>182</v>
      </c>
      <c r="F262" s="93">
        <f t="shared" si="185"/>
        <v>47320</v>
      </c>
      <c r="G262" s="93">
        <v>239.20000000000002</v>
      </c>
      <c r="H262" s="93">
        <f t="shared" si="186"/>
        <v>62192.000000000007</v>
      </c>
      <c r="I262" s="93">
        <f t="shared" si="187"/>
        <v>109512</v>
      </c>
      <c r="J262" s="184"/>
      <c r="K262" s="169">
        <v>182</v>
      </c>
      <c r="L262" s="169">
        <f t="shared" si="188"/>
        <v>0</v>
      </c>
      <c r="M262" s="169">
        <v>239.20000000000002</v>
      </c>
      <c r="N262" s="169">
        <f t="shared" si="189"/>
        <v>0</v>
      </c>
      <c r="O262" s="169">
        <f t="shared" si="190"/>
        <v>0</v>
      </c>
      <c r="P262" s="208">
        <f t="shared" si="144"/>
        <v>260</v>
      </c>
      <c r="Q262" s="205">
        <v>182</v>
      </c>
      <c r="R262" s="205">
        <f t="shared" si="191"/>
        <v>47320</v>
      </c>
      <c r="S262" s="205">
        <v>239.20000000000002</v>
      </c>
      <c r="T262" s="205">
        <f t="shared" si="192"/>
        <v>62192.000000000007</v>
      </c>
      <c r="U262" s="205">
        <f t="shared" si="193"/>
        <v>109512</v>
      </c>
    </row>
    <row r="263" spans="1:21" s="76" customFormat="1" ht="25.5" x14ac:dyDescent="0.25">
      <c r="A263" s="90"/>
      <c r="B263" s="133" t="s">
        <v>239</v>
      </c>
      <c r="C263" s="120" t="s">
        <v>17</v>
      </c>
      <c r="D263" s="120">
        <v>78</v>
      </c>
      <c r="E263" s="93">
        <v>1865</v>
      </c>
      <c r="F263" s="93">
        <f t="shared" si="185"/>
        <v>145470</v>
      </c>
      <c r="G263" s="93">
        <v>6208.4</v>
      </c>
      <c r="H263" s="93">
        <f t="shared" si="186"/>
        <v>484255.19999999995</v>
      </c>
      <c r="I263" s="93">
        <f t="shared" si="187"/>
        <v>629725.19999999995</v>
      </c>
      <c r="J263" s="184"/>
      <c r="K263" s="169">
        <v>1865</v>
      </c>
      <c r="L263" s="169">
        <f t="shared" si="188"/>
        <v>0</v>
      </c>
      <c r="M263" s="169">
        <v>6208.4</v>
      </c>
      <c r="N263" s="169">
        <f t="shared" si="189"/>
        <v>0</v>
      </c>
      <c r="O263" s="169">
        <f t="shared" si="190"/>
        <v>0</v>
      </c>
      <c r="P263" s="208">
        <f t="shared" si="144"/>
        <v>78</v>
      </c>
      <c r="Q263" s="205">
        <v>1865</v>
      </c>
      <c r="R263" s="205">
        <f t="shared" si="191"/>
        <v>145470</v>
      </c>
      <c r="S263" s="205">
        <v>6208.4</v>
      </c>
      <c r="T263" s="205">
        <f t="shared" si="192"/>
        <v>484255.19999999995</v>
      </c>
      <c r="U263" s="205">
        <f t="shared" si="193"/>
        <v>629725.19999999995</v>
      </c>
    </row>
    <row r="264" spans="1:21" s="76" customFormat="1" ht="15.75" x14ac:dyDescent="0.25">
      <c r="A264" s="90"/>
      <c r="B264" s="133" t="s">
        <v>240</v>
      </c>
      <c r="C264" s="120" t="s">
        <v>17</v>
      </c>
      <c r="D264" s="120">
        <v>15</v>
      </c>
      <c r="E264" s="93">
        <v>1865</v>
      </c>
      <c r="F264" s="93">
        <f t="shared" si="185"/>
        <v>27975</v>
      </c>
      <c r="G264" s="93">
        <v>18060.8</v>
      </c>
      <c r="H264" s="93">
        <f t="shared" si="186"/>
        <v>270912</v>
      </c>
      <c r="I264" s="93">
        <f t="shared" si="187"/>
        <v>298887</v>
      </c>
      <c r="J264" s="184"/>
      <c r="K264" s="169">
        <v>1865</v>
      </c>
      <c r="L264" s="169">
        <f t="shared" si="188"/>
        <v>0</v>
      </c>
      <c r="M264" s="169">
        <v>18060.8</v>
      </c>
      <c r="N264" s="169">
        <f t="shared" si="189"/>
        <v>0</v>
      </c>
      <c r="O264" s="169">
        <f t="shared" si="190"/>
        <v>0</v>
      </c>
      <c r="P264" s="208">
        <f t="shared" si="144"/>
        <v>15</v>
      </c>
      <c r="Q264" s="205">
        <v>1865</v>
      </c>
      <c r="R264" s="205">
        <f t="shared" si="191"/>
        <v>27975</v>
      </c>
      <c r="S264" s="205">
        <v>18060.8</v>
      </c>
      <c r="T264" s="205">
        <f t="shared" si="192"/>
        <v>270912</v>
      </c>
      <c r="U264" s="205">
        <f t="shared" si="193"/>
        <v>298887</v>
      </c>
    </row>
    <row r="265" spans="1:21" s="76" customFormat="1" ht="25.5" x14ac:dyDescent="0.25">
      <c r="A265" s="90"/>
      <c r="B265" s="133" t="s">
        <v>241</v>
      </c>
      <c r="C265" s="120" t="s">
        <v>17</v>
      </c>
      <c r="D265" s="120">
        <v>41</v>
      </c>
      <c r="E265" s="93">
        <v>1865</v>
      </c>
      <c r="F265" s="93">
        <f t="shared" si="185"/>
        <v>76465</v>
      </c>
      <c r="G265" s="93">
        <v>8098.8</v>
      </c>
      <c r="H265" s="93">
        <f t="shared" si="186"/>
        <v>332050.8</v>
      </c>
      <c r="I265" s="93">
        <f t="shared" si="187"/>
        <v>408515.8</v>
      </c>
      <c r="J265" s="184"/>
      <c r="K265" s="169">
        <v>1865</v>
      </c>
      <c r="L265" s="169">
        <f t="shared" si="188"/>
        <v>0</v>
      </c>
      <c r="M265" s="169">
        <v>8098.8</v>
      </c>
      <c r="N265" s="169">
        <f t="shared" si="189"/>
        <v>0</v>
      </c>
      <c r="O265" s="169">
        <f t="shared" si="190"/>
        <v>0</v>
      </c>
      <c r="P265" s="208">
        <f t="shared" ref="P265:P328" si="194">D265-J265</f>
        <v>41</v>
      </c>
      <c r="Q265" s="205">
        <v>1865</v>
      </c>
      <c r="R265" s="205">
        <f t="shared" si="191"/>
        <v>76465</v>
      </c>
      <c r="S265" s="205">
        <v>8098.8</v>
      </c>
      <c r="T265" s="205">
        <f t="shared" si="192"/>
        <v>332050.8</v>
      </c>
      <c r="U265" s="205">
        <f t="shared" si="193"/>
        <v>408515.8</v>
      </c>
    </row>
    <row r="266" spans="1:21" s="76" customFormat="1" ht="25.5" x14ac:dyDescent="0.25">
      <c r="A266" s="90"/>
      <c r="B266" s="133" t="s">
        <v>242</v>
      </c>
      <c r="C266" s="120" t="s">
        <v>17</v>
      </c>
      <c r="D266" s="120">
        <v>3</v>
      </c>
      <c r="E266" s="93">
        <v>1865</v>
      </c>
      <c r="F266" s="93">
        <f t="shared" si="185"/>
        <v>5595</v>
      </c>
      <c r="G266" s="93">
        <v>1424.6</v>
      </c>
      <c r="H266" s="93">
        <f t="shared" si="186"/>
        <v>4273.7999999999993</v>
      </c>
      <c r="I266" s="93">
        <f t="shared" si="187"/>
        <v>9868.7999999999993</v>
      </c>
      <c r="J266" s="184"/>
      <c r="K266" s="169">
        <v>1865</v>
      </c>
      <c r="L266" s="169">
        <f t="shared" si="188"/>
        <v>0</v>
      </c>
      <c r="M266" s="169">
        <v>1424.6</v>
      </c>
      <c r="N266" s="169">
        <f t="shared" si="189"/>
        <v>0</v>
      </c>
      <c r="O266" s="169">
        <f t="shared" si="190"/>
        <v>0</v>
      </c>
      <c r="P266" s="208">
        <f t="shared" si="194"/>
        <v>3</v>
      </c>
      <c r="Q266" s="205">
        <v>1865</v>
      </c>
      <c r="R266" s="205">
        <f t="shared" si="191"/>
        <v>5595</v>
      </c>
      <c r="S266" s="205">
        <v>1424.6</v>
      </c>
      <c r="T266" s="205">
        <f t="shared" si="192"/>
        <v>4273.7999999999993</v>
      </c>
      <c r="U266" s="205">
        <f t="shared" si="193"/>
        <v>9868.7999999999993</v>
      </c>
    </row>
    <row r="267" spans="1:21" s="76" customFormat="1" ht="15.75" x14ac:dyDescent="0.25">
      <c r="A267" s="90"/>
      <c r="B267" s="133" t="s">
        <v>243</v>
      </c>
      <c r="C267" s="120" t="s">
        <v>72</v>
      </c>
      <c r="D267" s="120">
        <v>351</v>
      </c>
      <c r="E267" s="93">
        <v>838.40000000000009</v>
      </c>
      <c r="F267" s="93">
        <f t="shared" si="185"/>
        <v>294278.40000000002</v>
      </c>
      <c r="G267" s="93">
        <v>699.4</v>
      </c>
      <c r="H267" s="93">
        <f t="shared" si="186"/>
        <v>245489.4</v>
      </c>
      <c r="I267" s="93">
        <f t="shared" si="187"/>
        <v>539767.80000000005</v>
      </c>
      <c r="J267" s="184"/>
      <c r="K267" s="169">
        <v>838.40000000000009</v>
      </c>
      <c r="L267" s="169">
        <f t="shared" si="188"/>
        <v>0</v>
      </c>
      <c r="M267" s="169">
        <v>699.4</v>
      </c>
      <c r="N267" s="169">
        <f t="shared" si="189"/>
        <v>0</v>
      </c>
      <c r="O267" s="169">
        <f t="shared" si="190"/>
        <v>0</v>
      </c>
      <c r="P267" s="208">
        <f t="shared" si="194"/>
        <v>351</v>
      </c>
      <c r="Q267" s="205">
        <v>838.40000000000009</v>
      </c>
      <c r="R267" s="205">
        <f t="shared" si="191"/>
        <v>294278.40000000002</v>
      </c>
      <c r="S267" s="205">
        <v>699.4</v>
      </c>
      <c r="T267" s="205">
        <f t="shared" si="192"/>
        <v>245489.4</v>
      </c>
      <c r="U267" s="205">
        <f t="shared" si="193"/>
        <v>539767.80000000005</v>
      </c>
    </row>
    <row r="268" spans="1:21" s="76" customFormat="1" ht="15.75" x14ac:dyDescent="0.25">
      <c r="A268" s="90"/>
      <c r="B268" s="133" t="s">
        <v>914</v>
      </c>
      <c r="C268" s="120" t="s">
        <v>124</v>
      </c>
      <c r="D268" s="120">
        <v>1</v>
      </c>
      <c r="E268" s="93">
        <v>192832</v>
      </c>
      <c r="F268" s="93">
        <f t="shared" si="185"/>
        <v>192832</v>
      </c>
      <c r="G268" s="93">
        <v>188106.1</v>
      </c>
      <c r="H268" s="93">
        <f t="shared" si="186"/>
        <v>188106.1</v>
      </c>
      <c r="I268" s="93">
        <f t="shared" si="187"/>
        <v>380938.1</v>
      </c>
      <c r="J268" s="184"/>
      <c r="K268" s="169">
        <v>192832</v>
      </c>
      <c r="L268" s="169">
        <f t="shared" si="188"/>
        <v>0</v>
      </c>
      <c r="M268" s="169">
        <v>188106.1</v>
      </c>
      <c r="N268" s="169">
        <f t="shared" si="189"/>
        <v>0</v>
      </c>
      <c r="O268" s="169">
        <f t="shared" si="190"/>
        <v>0</v>
      </c>
      <c r="P268" s="208">
        <f t="shared" si="194"/>
        <v>1</v>
      </c>
      <c r="Q268" s="205">
        <v>192832</v>
      </c>
      <c r="R268" s="205">
        <f t="shared" si="191"/>
        <v>192832</v>
      </c>
      <c r="S268" s="205">
        <v>188106.1</v>
      </c>
      <c r="T268" s="205">
        <f t="shared" si="192"/>
        <v>188106.1</v>
      </c>
      <c r="U268" s="205">
        <f t="shared" si="193"/>
        <v>380938.1</v>
      </c>
    </row>
    <row r="269" spans="1:21" s="76" customFormat="1" ht="15.75" x14ac:dyDescent="0.25">
      <c r="A269" s="90"/>
      <c r="B269" s="133" t="s">
        <v>203</v>
      </c>
      <c r="C269" s="120" t="s">
        <v>124</v>
      </c>
      <c r="D269" s="120">
        <v>1</v>
      </c>
      <c r="E269" s="93">
        <v>50304</v>
      </c>
      <c r="F269" s="93">
        <f>E269*D269</f>
        <v>50304</v>
      </c>
      <c r="G269" s="93"/>
      <c r="H269" s="93"/>
      <c r="I269" s="93">
        <f>H269+F269</f>
        <v>50304</v>
      </c>
      <c r="J269" s="184"/>
      <c r="K269" s="169">
        <v>50304</v>
      </c>
      <c r="L269" s="169">
        <f>K269*J269</f>
        <v>0</v>
      </c>
      <c r="M269" s="169"/>
      <c r="N269" s="169"/>
      <c r="O269" s="169">
        <f>N269+L269</f>
        <v>0</v>
      </c>
      <c r="P269" s="208">
        <f t="shared" si="194"/>
        <v>1</v>
      </c>
      <c r="Q269" s="205">
        <v>50304</v>
      </c>
      <c r="R269" s="205">
        <f>Q269*P269</f>
        <v>50304</v>
      </c>
      <c r="S269" s="205"/>
      <c r="T269" s="205"/>
      <c r="U269" s="205">
        <f>T269+R269</f>
        <v>50304</v>
      </c>
    </row>
    <row r="270" spans="1:21" s="76" customFormat="1" ht="17.45" customHeight="1" x14ac:dyDescent="0.25">
      <c r="A270" s="90" t="s">
        <v>244</v>
      </c>
      <c r="B270" s="136" t="s">
        <v>245</v>
      </c>
      <c r="C270" s="92"/>
      <c r="D270" s="92"/>
      <c r="E270" s="93"/>
      <c r="F270" s="93">
        <f>F274+F280+F286+F289+F297+F305+F310+F322+F329+F333+F336+F271</f>
        <v>78289634.071999997</v>
      </c>
      <c r="G270" s="93"/>
      <c r="H270" s="93">
        <f>H274+H280+H286+H289+H297+H305+H310+H322+H329+H333+H336+H271</f>
        <v>52690771.949999996</v>
      </c>
      <c r="I270" s="93">
        <f>I274+I280+I286+I289+I297+I305+I310+I322+I329+I333+I336+I271</f>
        <v>130980406.022</v>
      </c>
      <c r="J270" s="168"/>
      <c r="K270" s="169"/>
      <c r="L270" s="169">
        <f>L274+L280+L286+L289+L297+L305+L310+L322+L329+L333+L336+L271</f>
        <v>37239255.093246996</v>
      </c>
      <c r="M270" s="169"/>
      <c r="N270" s="169">
        <f>N274+N280+N286+N289+N297+N305+N310+N322+N329+N333+N336+N271</f>
        <v>7047494.9265899993</v>
      </c>
      <c r="O270" s="169">
        <f>O274+O280+O286+O289+O297+O305+O310+O322+O329+O333+O336+O271</f>
        <v>44286750.019836992</v>
      </c>
      <c r="P270" s="208">
        <f t="shared" si="194"/>
        <v>0</v>
      </c>
      <c r="Q270" s="205"/>
      <c r="R270" s="205">
        <f>R274+R280+R286+R289+R297+R305+R310+R322+R329+R333+R336+R271</f>
        <v>41050378.978752993</v>
      </c>
      <c r="S270" s="205"/>
      <c r="T270" s="205">
        <f>T274+T280+T286+T289+T297+T305+T310+T322+T329+T333+T336+T271</f>
        <v>45643277.023409992</v>
      </c>
      <c r="U270" s="205">
        <f>U274+U280+U286+U289+U297+U305+U310+U322+U329+U333+U336+U271</f>
        <v>86693656.002163023</v>
      </c>
    </row>
    <row r="271" spans="1:21" s="76" customFormat="1" ht="17.45" customHeight="1" x14ac:dyDescent="0.25">
      <c r="A271" s="110"/>
      <c r="B271" s="95" t="s">
        <v>916</v>
      </c>
      <c r="C271" s="110"/>
      <c r="D271" s="111"/>
      <c r="E271" s="112"/>
      <c r="F271" s="112">
        <f>SUM(F272:F273)</f>
        <v>653914.01</v>
      </c>
      <c r="G271" s="112"/>
      <c r="H271" s="112">
        <f>SUM(H272:H273)</f>
        <v>4997424.9000000004</v>
      </c>
      <c r="I271" s="109">
        <f>SUM(I272:I273)</f>
        <v>5651338.9100000001</v>
      </c>
      <c r="J271" s="178"/>
      <c r="K271" s="179"/>
      <c r="L271" s="179">
        <f>SUM(L272:L273)</f>
        <v>0</v>
      </c>
      <c r="M271" s="179"/>
      <c r="N271" s="179">
        <f>SUM(N272:N273)</f>
        <v>0</v>
      </c>
      <c r="O271" s="177">
        <f>SUM(O272:O273)</f>
        <v>0</v>
      </c>
      <c r="P271" s="208">
        <f t="shared" si="194"/>
        <v>0</v>
      </c>
      <c r="Q271" s="213"/>
      <c r="R271" s="213">
        <f>SUM(R272:R273)</f>
        <v>653914.01</v>
      </c>
      <c r="S271" s="213"/>
      <c r="T271" s="213">
        <f>SUM(T272:T273)</f>
        <v>4997424.9000000004</v>
      </c>
      <c r="U271" s="212">
        <f>SUM(U272:U273)</f>
        <v>5651338.9100000001</v>
      </c>
    </row>
    <row r="272" spans="1:21" s="76" customFormat="1" ht="17.45" customHeight="1" x14ac:dyDescent="0.25">
      <c r="A272" s="100"/>
      <c r="B272" s="137" t="s">
        <v>246</v>
      </c>
      <c r="C272" s="100" t="s">
        <v>17</v>
      </c>
      <c r="D272" s="100">
        <v>1</v>
      </c>
      <c r="E272" s="93">
        <v>239562.32</v>
      </c>
      <c r="F272" s="93">
        <f>E272*D272</f>
        <v>239562.32</v>
      </c>
      <c r="G272" s="93">
        <v>1951576.9000000001</v>
      </c>
      <c r="H272" s="93">
        <f>G272*D272</f>
        <v>1951576.9000000001</v>
      </c>
      <c r="I272" s="93">
        <f>H272+F272</f>
        <v>2191139.2200000002</v>
      </c>
      <c r="J272" s="172"/>
      <c r="K272" s="169">
        <v>239562.32</v>
      </c>
      <c r="L272" s="169">
        <f>K272*J272</f>
        <v>0</v>
      </c>
      <c r="M272" s="169">
        <v>1951576.9000000001</v>
      </c>
      <c r="N272" s="169">
        <f>M272*J272</f>
        <v>0</v>
      </c>
      <c r="O272" s="169">
        <f>N272+L272</f>
        <v>0</v>
      </c>
      <c r="P272" s="208">
        <f t="shared" si="194"/>
        <v>1</v>
      </c>
      <c r="Q272" s="205">
        <v>239562.32</v>
      </c>
      <c r="R272" s="205">
        <f>Q272*P272</f>
        <v>239562.32</v>
      </c>
      <c r="S272" s="205">
        <v>1951576.9000000001</v>
      </c>
      <c r="T272" s="205">
        <f>S272*P272</f>
        <v>1951576.9000000001</v>
      </c>
      <c r="U272" s="205">
        <f>T272+R272</f>
        <v>2191139.2200000002</v>
      </c>
    </row>
    <row r="273" spans="1:21" s="76" customFormat="1" ht="17.45" customHeight="1" x14ac:dyDescent="0.25">
      <c r="A273" s="100"/>
      <c r="B273" s="137" t="s">
        <v>247</v>
      </c>
      <c r="C273" s="100" t="s">
        <v>17</v>
      </c>
      <c r="D273" s="100">
        <v>1</v>
      </c>
      <c r="E273" s="93">
        <v>414351.69</v>
      </c>
      <c r="F273" s="93">
        <f>E273*D273</f>
        <v>414351.69</v>
      </c>
      <c r="G273" s="93">
        <v>3045848</v>
      </c>
      <c r="H273" s="93">
        <f>G273*D273</f>
        <v>3045848</v>
      </c>
      <c r="I273" s="93">
        <f>H273+F273</f>
        <v>3460199.69</v>
      </c>
      <c r="J273" s="172"/>
      <c r="K273" s="169">
        <v>414351.69</v>
      </c>
      <c r="L273" s="169">
        <f>K273*J273</f>
        <v>0</v>
      </c>
      <c r="M273" s="169">
        <v>3045848</v>
      </c>
      <c r="N273" s="169">
        <f>M273*J273</f>
        <v>0</v>
      </c>
      <c r="O273" s="169">
        <f>N273+L273</f>
        <v>0</v>
      </c>
      <c r="P273" s="208">
        <f t="shared" si="194"/>
        <v>1</v>
      </c>
      <c r="Q273" s="205">
        <v>414351.69</v>
      </c>
      <c r="R273" s="205">
        <f>Q273*P273</f>
        <v>414351.69</v>
      </c>
      <c r="S273" s="205">
        <v>3045848</v>
      </c>
      <c r="T273" s="205">
        <f>S273*P273</f>
        <v>3045848</v>
      </c>
      <c r="U273" s="205">
        <f>T273+R273</f>
        <v>3460199.69</v>
      </c>
    </row>
    <row r="274" spans="1:21" s="76" customFormat="1" ht="17.45" customHeight="1" x14ac:dyDescent="0.25">
      <c r="A274" s="110"/>
      <c r="B274" s="95" t="s">
        <v>230</v>
      </c>
      <c r="C274" s="110"/>
      <c r="D274" s="111"/>
      <c r="E274" s="112"/>
      <c r="F274" s="112">
        <f>SUM(F275:F279)</f>
        <v>940253</v>
      </c>
      <c r="G274" s="112"/>
      <c r="H274" s="112">
        <f>SUM(H275:H279)</f>
        <v>4679140.0500000007</v>
      </c>
      <c r="I274" s="109">
        <f>SUM(I275:I279)</f>
        <v>5619393.0500000007</v>
      </c>
      <c r="J274" s="178"/>
      <c r="K274" s="179"/>
      <c r="L274" s="179">
        <f>SUM(L275:L279)</f>
        <v>267240</v>
      </c>
      <c r="M274" s="179"/>
      <c r="N274" s="179">
        <f>SUM(N275:N279)</f>
        <v>1627633.8</v>
      </c>
      <c r="O274" s="177">
        <f>SUM(O275:O279)</f>
        <v>1894873.8</v>
      </c>
      <c r="P274" s="208">
        <f t="shared" si="194"/>
        <v>0</v>
      </c>
      <c r="Q274" s="213"/>
      <c r="R274" s="213">
        <f>SUM(R275:R279)</f>
        <v>673013</v>
      </c>
      <c r="S274" s="213"/>
      <c r="T274" s="213">
        <f>SUM(T275:T279)</f>
        <v>3051506.2500000005</v>
      </c>
      <c r="U274" s="212">
        <f>SUM(U275:U279)</f>
        <v>3724519.2500000005</v>
      </c>
    </row>
    <row r="275" spans="1:21" s="76" customFormat="1" ht="25.5" x14ac:dyDescent="0.25">
      <c r="A275" s="94"/>
      <c r="B275" s="114" t="s">
        <v>248</v>
      </c>
      <c r="C275" s="100" t="s">
        <v>17</v>
      </c>
      <c r="D275" s="100">
        <v>3</v>
      </c>
      <c r="E275" s="93">
        <v>34934</v>
      </c>
      <c r="F275" s="93">
        <f>E275*D275</f>
        <v>104802</v>
      </c>
      <c r="G275" s="93">
        <v>78869.7</v>
      </c>
      <c r="H275" s="93">
        <f>G275*D275</f>
        <v>236609.09999999998</v>
      </c>
      <c r="I275" s="93">
        <f>H275+F275</f>
        <v>341411.1</v>
      </c>
      <c r="J275" s="172"/>
      <c r="K275" s="169">
        <v>34934</v>
      </c>
      <c r="L275" s="169">
        <f>K275*J275</f>
        <v>0</v>
      </c>
      <c r="M275" s="169">
        <v>78869.7</v>
      </c>
      <c r="N275" s="169">
        <f>M275*J275</f>
        <v>0</v>
      </c>
      <c r="O275" s="169">
        <f>N275+L275</f>
        <v>0</v>
      </c>
      <c r="P275" s="208">
        <f t="shared" si="194"/>
        <v>3</v>
      </c>
      <c r="Q275" s="205">
        <v>34934</v>
      </c>
      <c r="R275" s="205">
        <f>Q275*P275</f>
        <v>104802</v>
      </c>
      <c r="S275" s="205">
        <v>78869.7</v>
      </c>
      <c r="T275" s="205">
        <f>S275*P275</f>
        <v>236609.09999999998</v>
      </c>
      <c r="U275" s="205">
        <f>T275+R275</f>
        <v>341411.1</v>
      </c>
    </row>
    <row r="276" spans="1:21" s="76" customFormat="1" ht="25.5" x14ac:dyDescent="0.25">
      <c r="A276" s="94"/>
      <c r="B276" s="114" t="s">
        <v>249</v>
      </c>
      <c r="C276" s="100" t="s">
        <v>17</v>
      </c>
      <c r="D276" s="100">
        <v>1</v>
      </c>
      <c r="E276" s="93">
        <v>29801</v>
      </c>
      <c r="F276" s="93">
        <f>E276*D276</f>
        <v>29801</v>
      </c>
      <c r="G276" s="93">
        <v>63095.759999999995</v>
      </c>
      <c r="H276" s="93">
        <f>G276*D276</f>
        <v>63095.759999999995</v>
      </c>
      <c r="I276" s="93">
        <f t="shared" ref="I276:I337" si="195">H276+F276</f>
        <v>92896.76</v>
      </c>
      <c r="J276" s="172"/>
      <c r="K276" s="169">
        <v>29801</v>
      </c>
      <c r="L276" s="169">
        <f>K276*J276</f>
        <v>0</v>
      </c>
      <c r="M276" s="169">
        <v>63095.759999999995</v>
      </c>
      <c r="N276" s="169">
        <f>M276*J276</f>
        <v>0</v>
      </c>
      <c r="O276" s="169">
        <f t="shared" ref="O276:O279" si="196">N276+L276</f>
        <v>0</v>
      </c>
      <c r="P276" s="208">
        <f t="shared" si="194"/>
        <v>1</v>
      </c>
      <c r="Q276" s="205">
        <v>29801</v>
      </c>
      <c r="R276" s="205">
        <f>Q276*P276</f>
        <v>29801</v>
      </c>
      <c r="S276" s="205">
        <v>63095.759999999995</v>
      </c>
      <c r="T276" s="205">
        <f>S276*P276</f>
        <v>63095.759999999995</v>
      </c>
      <c r="U276" s="205">
        <f t="shared" ref="U276:U279" si="197">T276+R276</f>
        <v>92896.76</v>
      </c>
    </row>
    <row r="277" spans="1:21" s="76" customFormat="1" ht="15.75" x14ac:dyDescent="0.25">
      <c r="A277" s="94"/>
      <c r="B277" s="114" t="s">
        <v>891</v>
      </c>
      <c r="C277" s="100" t="s">
        <v>17</v>
      </c>
      <c r="D277" s="100">
        <v>1</v>
      </c>
      <c r="E277" s="93">
        <v>337980</v>
      </c>
      <c r="F277" s="93">
        <f>E277*D277</f>
        <v>337980</v>
      </c>
      <c r="G277" s="93">
        <v>1736492.9400000002</v>
      </c>
      <c r="H277" s="93">
        <f>G277*D277</f>
        <v>1736492.9400000002</v>
      </c>
      <c r="I277" s="93">
        <f t="shared" si="195"/>
        <v>2074472.9400000002</v>
      </c>
      <c r="J277" s="172"/>
      <c r="K277" s="169">
        <v>337980</v>
      </c>
      <c r="L277" s="169">
        <f>K277*J277</f>
        <v>0</v>
      </c>
      <c r="M277" s="169">
        <v>1736492.9400000002</v>
      </c>
      <c r="N277" s="169">
        <f>M277*J277</f>
        <v>0</v>
      </c>
      <c r="O277" s="169">
        <f t="shared" si="196"/>
        <v>0</v>
      </c>
      <c r="P277" s="208">
        <f t="shared" si="194"/>
        <v>1</v>
      </c>
      <c r="Q277" s="205">
        <v>337980</v>
      </c>
      <c r="R277" s="205">
        <f>Q277*P277</f>
        <v>337980</v>
      </c>
      <c r="S277" s="205">
        <v>1736492.9400000002</v>
      </c>
      <c r="T277" s="205">
        <f>S277*P277</f>
        <v>1736492.9400000002</v>
      </c>
      <c r="U277" s="205">
        <f t="shared" si="197"/>
        <v>2074472.9400000002</v>
      </c>
    </row>
    <row r="278" spans="1:21" s="76" customFormat="1" ht="25.5" x14ac:dyDescent="0.25">
      <c r="A278" s="94"/>
      <c r="B278" s="114" t="s">
        <v>250</v>
      </c>
      <c r="C278" s="100" t="s">
        <v>17</v>
      </c>
      <c r="D278" s="100">
        <v>2</v>
      </c>
      <c r="E278" s="93">
        <v>66810</v>
      </c>
      <c r="F278" s="93">
        <f>E278*D278</f>
        <v>133620</v>
      </c>
      <c r="G278" s="93">
        <v>304200</v>
      </c>
      <c r="H278" s="93">
        <f>G278*D278</f>
        <v>608400</v>
      </c>
      <c r="I278" s="93">
        <f t="shared" si="195"/>
        <v>742020</v>
      </c>
      <c r="J278" s="172"/>
      <c r="K278" s="169">
        <v>66810</v>
      </c>
      <c r="L278" s="169">
        <f>K278*J278</f>
        <v>0</v>
      </c>
      <c r="M278" s="169">
        <v>304200</v>
      </c>
      <c r="N278" s="169">
        <f>M278*J278</f>
        <v>0</v>
      </c>
      <c r="O278" s="169">
        <f t="shared" si="196"/>
        <v>0</v>
      </c>
      <c r="P278" s="208">
        <f t="shared" si="194"/>
        <v>2</v>
      </c>
      <c r="Q278" s="205">
        <v>66810</v>
      </c>
      <c r="R278" s="205">
        <f>Q278*P278</f>
        <v>133620</v>
      </c>
      <c r="S278" s="205">
        <v>304200</v>
      </c>
      <c r="T278" s="205">
        <f>S278*P278</f>
        <v>608400</v>
      </c>
      <c r="U278" s="205">
        <f t="shared" si="197"/>
        <v>742020</v>
      </c>
    </row>
    <row r="279" spans="1:21" s="76" customFormat="1" ht="25.5" x14ac:dyDescent="0.25">
      <c r="A279" s="94"/>
      <c r="B279" s="114" t="s">
        <v>251</v>
      </c>
      <c r="C279" s="100" t="s">
        <v>17</v>
      </c>
      <c r="D279" s="100">
        <v>5</v>
      </c>
      <c r="E279" s="93">
        <v>66810</v>
      </c>
      <c r="F279" s="93">
        <f>E279*D279</f>
        <v>334050</v>
      </c>
      <c r="G279" s="93">
        <v>406908.45</v>
      </c>
      <c r="H279" s="93">
        <f>G279*D279</f>
        <v>2034542.25</v>
      </c>
      <c r="I279" s="93">
        <f t="shared" si="195"/>
        <v>2368592.25</v>
      </c>
      <c r="J279" s="172">
        <v>4</v>
      </c>
      <c r="K279" s="169">
        <v>66810</v>
      </c>
      <c r="L279" s="169">
        <f>K279*J279</f>
        <v>267240</v>
      </c>
      <c r="M279" s="169">
        <v>406908.45</v>
      </c>
      <c r="N279" s="169">
        <f>M279*J279</f>
        <v>1627633.8</v>
      </c>
      <c r="O279" s="169">
        <f t="shared" si="196"/>
        <v>1894873.8</v>
      </c>
      <c r="P279" s="208">
        <f t="shared" si="194"/>
        <v>1</v>
      </c>
      <c r="Q279" s="205">
        <v>66810</v>
      </c>
      <c r="R279" s="205">
        <f>Q279*P279</f>
        <v>66810</v>
      </c>
      <c r="S279" s="205">
        <v>406908.45</v>
      </c>
      <c r="T279" s="205">
        <f>S279*P279</f>
        <v>406908.45</v>
      </c>
      <c r="U279" s="205">
        <f t="shared" si="197"/>
        <v>473718.45</v>
      </c>
    </row>
    <row r="280" spans="1:21" s="76" customFormat="1" ht="17.45" customHeight="1" x14ac:dyDescent="0.25">
      <c r="A280" s="110"/>
      <c r="B280" s="95" t="s">
        <v>252</v>
      </c>
      <c r="C280" s="110"/>
      <c r="D280" s="111"/>
      <c r="E280" s="112"/>
      <c r="F280" s="112">
        <f>SUM(F281:F285)</f>
        <v>491643</v>
      </c>
      <c r="G280" s="112"/>
      <c r="H280" s="112">
        <f>SUM(H281:H285)</f>
        <v>693238</v>
      </c>
      <c r="I280" s="109">
        <f>SUM(I281:I285)</f>
        <v>1184881</v>
      </c>
      <c r="J280" s="178"/>
      <c r="K280" s="179"/>
      <c r="L280" s="179">
        <f>SUM(L281:L285)</f>
        <v>0</v>
      </c>
      <c r="M280" s="179"/>
      <c r="N280" s="179">
        <f>SUM(N281:N285)</f>
        <v>0</v>
      </c>
      <c r="O280" s="177">
        <f>SUM(O281:O285)</f>
        <v>0</v>
      </c>
      <c r="P280" s="208">
        <f t="shared" si="194"/>
        <v>0</v>
      </c>
      <c r="Q280" s="213"/>
      <c r="R280" s="213">
        <f>SUM(R281:R285)</f>
        <v>491643</v>
      </c>
      <c r="S280" s="213"/>
      <c r="T280" s="213">
        <f>SUM(T281:T285)</f>
        <v>693238</v>
      </c>
      <c r="U280" s="212">
        <f>SUM(U281:U285)</f>
        <v>1184881</v>
      </c>
    </row>
    <row r="281" spans="1:21" s="76" customFormat="1" ht="25.5" x14ac:dyDescent="0.25">
      <c r="A281" s="94"/>
      <c r="B281" s="114" t="s">
        <v>892</v>
      </c>
      <c r="C281" s="100" t="s">
        <v>17</v>
      </c>
      <c r="D281" s="100">
        <v>7</v>
      </c>
      <c r="E281" s="93">
        <v>8646</v>
      </c>
      <c r="F281" s="93">
        <f>E281*D281</f>
        <v>60522</v>
      </c>
      <c r="G281" s="93">
        <v>22464</v>
      </c>
      <c r="H281" s="93">
        <f>G281*D281</f>
        <v>157248</v>
      </c>
      <c r="I281" s="93">
        <f t="shared" si="195"/>
        <v>217770</v>
      </c>
      <c r="J281" s="172"/>
      <c r="K281" s="169">
        <v>8646</v>
      </c>
      <c r="L281" s="169">
        <f>K281*J281</f>
        <v>0</v>
      </c>
      <c r="M281" s="169">
        <v>22464</v>
      </c>
      <c r="N281" s="169">
        <f>M281*J281</f>
        <v>0</v>
      </c>
      <c r="O281" s="169">
        <f t="shared" ref="O281:O285" si="198">N281+L281</f>
        <v>0</v>
      </c>
      <c r="P281" s="208">
        <f t="shared" si="194"/>
        <v>7</v>
      </c>
      <c r="Q281" s="205">
        <v>8646</v>
      </c>
      <c r="R281" s="205">
        <f>Q281*P281</f>
        <v>60522</v>
      </c>
      <c r="S281" s="205">
        <v>22464</v>
      </c>
      <c r="T281" s="205">
        <f>S281*P281</f>
        <v>157248</v>
      </c>
      <c r="U281" s="205">
        <f t="shared" ref="U281:U285" si="199">T281+R281</f>
        <v>217770</v>
      </c>
    </row>
    <row r="282" spans="1:21" s="76" customFormat="1" ht="15.75" x14ac:dyDescent="0.25">
      <c r="A282" s="94"/>
      <c r="B282" s="114" t="s">
        <v>253</v>
      </c>
      <c r="C282" s="100" t="s">
        <v>377</v>
      </c>
      <c r="D282" s="100">
        <v>0.5</v>
      </c>
      <c r="E282" s="93">
        <v>39300</v>
      </c>
      <c r="F282" s="93">
        <f>E282*D282</f>
        <v>19650</v>
      </c>
      <c r="G282" s="93">
        <v>87100</v>
      </c>
      <c r="H282" s="93">
        <f>G282*D282</f>
        <v>43550</v>
      </c>
      <c r="I282" s="93">
        <f t="shared" si="195"/>
        <v>63200</v>
      </c>
      <c r="J282" s="172"/>
      <c r="K282" s="169">
        <v>39300</v>
      </c>
      <c r="L282" s="169">
        <f>K282*J282</f>
        <v>0</v>
      </c>
      <c r="M282" s="169">
        <v>87100</v>
      </c>
      <c r="N282" s="169">
        <f>M282*J282</f>
        <v>0</v>
      </c>
      <c r="O282" s="169">
        <f t="shared" si="198"/>
        <v>0</v>
      </c>
      <c r="P282" s="208">
        <f t="shared" si="194"/>
        <v>0.5</v>
      </c>
      <c r="Q282" s="205">
        <v>39300</v>
      </c>
      <c r="R282" s="205">
        <f>Q282*P282</f>
        <v>19650</v>
      </c>
      <c r="S282" s="205">
        <v>87100</v>
      </c>
      <c r="T282" s="205">
        <f>S282*P282</f>
        <v>43550</v>
      </c>
      <c r="U282" s="205">
        <f t="shared" si="199"/>
        <v>63200</v>
      </c>
    </row>
    <row r="283" spans="1:21" s="76" customFormat="1" ht="15.75" x14ac:dyDescent="0.25">
      <c r="A283" s="94"/>
      <c r="B283" s="114" t="s">
        <v>254</v>
      </c>
      <c r="C283" s="100" t="s">
        <v>377</v>
      </c>
      <c r="D283" s="100">
        <v>0.2</v>
      </c>
      <c r="E283" s="93">
        <v>39300</v>
      </c>
      <c r="F283" s="93">
        <f>E283*D283</f>
        <v>7860</v>
      </c>
      <c r="G283" s="93">
        <v>87100</v>
      </c>
      <c r="H283" s="93">
        <f>G283*D283</f>
        <v>17420</v>
      </c>
      <c r="I283" s="93">
        <f t="shared" si="195"/>
        <v>25280</v>
      </c>
      <c r="J283" s="172"/>
      <c r="K283" s="169">
        <v>39300</v>
      </c>
      <c r="L283" s="169">
        <f>K283*J283</f>
        <v>0</v>
      </c>
      <c r="M283" s="169">
        <v>87100</v>
      </c>
      <c r="N283" s="169">
        <f>M283*J283</f>
        <v>0</v>
      </c>
      <c r="O283" s="169">
        <f t="shared" si="198"/>
        <v>0</v>
      </c>
      <c r="P283" s="208">
        <f t="shared" si="194"/>
        <v>0.2</v>
      </c>
      <c r="Q283" s="205">
        <v>39300</v>
      </c>
      <c r="R283" s="205">
        <f>Q283*P283</f>
        <v>7860</v>
      </c>
      <c r="S283" s="205">
        <v>87100</v>
      </c>
      <c r="T283" s="205">
        <f>S283*P283</f>
        <v>17420</v>
      </c>
      <c r="U283" s="205">
        <f t="shared" si="199"/>
        <v>25280</v>
      </c>
    </row>
    <row r="284" spans="1:21" s="76" customFormat="1" ht="25.5" x14ac:dyDescent="0.25">
      <c r="A284" s="94"/>
      <c r="B284" s="114" t="s">
        <v>255</v>
      </c>
      <c r="C284" s="100" t="s">
        <v>879</v>
      </c>
      <c r="D284" s="100">
        <v>22</v>
      </c>
      <c r="E284" s="93">
        <v>10218</v>
      </c>
      <c r="F284" s="93">
        <f>E284*D284</f>
        <v>224796</v>
      </c>
      <c r="G284" s="93">
        <v>5460</v>
      </c>
      <c r="H284" s="93">
        <f>G284*D284</f>
        <v>120120</v>
      </c>
      <c r="I284" s="93">
        <f t="shared" si="195"/>
        <v>344916</v>
      </c>
      <c r="J284" s="172"/>
      <c r="K284" s="169">
        <v>10218</v>
      </c>
      <c r="L284" s="169">
        <f>K284*J284</f>
        <v>0</v>
      </c>
      <c r="M284" s="169">
        <v>5460</v>
      </c>
      <c r="N284" s="169">
        <f>M284*J284</f>
        <v>0</v>
      </c>
      <c r="O284" s="169">
        <f t="shared" si="198"/>
        <v>0</v>
      </c>
      <c r="P284" s="208">
        <f t="shared" si="194"/>
        <v>22</v>
      </c>
      <c r="Q284" s="205">
        <v>10218</v>
      </c>
      <c r="R284" s="205">
        <f>Q284*P284</f>
        <v>224796</v>
      </c>
      <c r="S284" s="205">
        <v>5460</v>
      </c>
      <c r="T284" s="205">
        <f>S284*P284</f>
        <v>120120</v>
      </c>
      <c r="U284" s="205">
        <f t="shared" si="199"/>
        <v>344916</v>
      </c>
    </row>
    <row r="285" spans="1:21" s="76" customFormat="1" ht="15.75" x14ac:dyDescent="0.25">
      <c r="A285" s="94"/>
      <c r="B285" s="114" t="s">
        <v>893</v>
      </c>
      <c r="C285" s="100" t="s">
        <v>875</v>
      </c>
      <c r="D285" s="100">
        <v>91</v>
      </c>
      <c r="E285" s="93">
        <v>1965</v>
      </c>
      <c r="F285" s="93">
        <f>E285*D285</f>
        <v>178815</v>
      </c>
      <c r="G285" s="93">
        <v>3900</v>
      </c>
      <c r="H285" s="93">
        <f>G285*D285</f>
        <v>354900</v>
      </c>
      <c r="I285" s="93">
        <f t="shared" si="195"/>
        <v>533715</v>
      </c>
      <c r="J285" s="172"/>
      <c r="K285" s="169">
        <v>1965</v>
      </c>
      <c r="L285" s="169">
        <f>K285*J285</f>
        <v>0</v>
      </c>
      <c r="M285" s="169">
        <v>3900</v>
      </c>
      <c r="N285" s="169">
        <f>M285*J285</f>
        <v>0</v>
      </c>
      <c r="O285" s="169">
        <f t="shared" si="198"/>
        <v>0</v>
      </c>
      <c r="P285" s="208">
        <f t="shared" si="194"/>
        <v>91</v>
      </c>
      <c r="Q285" s="205">
        <v>1965</v>
      </c>
      <c r="R285" s="205">
        <f>Q285*P285</f>
        <v>178815</v>
      </c>
      <c r="S285" s="205">
        <v>3900</v>
      </c>
      <c r="T285" s="205">
        <f>S285*P285</f>
        <v>354900</v>
      </c>
      <c r="U285" s="205">
        <f t="shared" si="199"/>
        <v>533715</v>
      </c>
    </row>
    <row r="286" spans="1:21" s="76" customFormat="1" ht="17.45" customHeight="1" x14ac:dyDescent="0.25">
      <c r="A286" s="110"/>
      <c r="B286" s="95" t="s">
        <v>256</v>
      </c>
      <c r="C286" s="110"/>
      <c r="D286" s="111"/>
      <c r="E286" s="112"/>
      <c r="F286" s="112">
        <f>SUM(F287:F288)</f>
        <v>3910222.4</v>
      </c>
      <c r="G286" s="112"/>
      <c r="H286" s="112">
        <f>SUM(H287:H288)</f>
        <v>4803859.4000000004</v>
      </c>
      <c r="I286" s="109">
        <f>SUM(I287:I288)</f>
        <v>8714081.8000000007</v>
      </c>
      <c r="J286" s="178"/>
      <c r="K286" s="179"/>
      <c r="L286" s="179">
        <f>SUM(L287:L288)</f>
        <v>0</v>
      </c>
      <c r="M286" s="179"/>
      <c r="N286" s="179">
        <f>SUM(N287:N288)</f>
        <v>0</v>
      </c>
      <c r="O286" s="177">
        <f>SUM(O287:O288)</f>
        <v>0</v>
      </c>
      <c r="P286" s="208">
        <f t="shared" si="194"/>
        <v>0</v>
      </c>
      <c r="Q286" s="213"/>
      <c r="R286" s="213">
        <f>SUM(R287:R288)</f>
        <v>3910222.4</v>
      </c>
      <c r="S286" s="213"/>
      <c r="T286" s="213">
        <f>SUM(T287:T288)</f>
        <v>4803859.4000000004</v>
      </c>
      <c r="U286" s="212">
        <f>SUM(U287:U288)</f>
        <v>8714081.8000000007</v>
      </c>
    </row>
    <row r="287" spans="1:21" s="76" customFormat="1" ht="25.5" x14ac:dyDescent="0.25">
      <c r="A287" s="94"/>
      <c r="B287" s="114" t="s">
        <v>894</v>
      </c>
      <c r="C287" s="100" t="s">
        <v>879</v>
      </c>
      <c r="D287" s="100">
        <v>320.3</v>
      </c>
      <c r="E287" s="93">
        <v>12208</v>
      </c>
      <c r="F287" s="93">
        <f>E287*D287</f>
        <v>3910222.4</v>
      </c>
      <c r="G287" s="93">
        <v>14998</v>
      </c>
      <c r="H287" s="93">
        <f>G287*D287</f>
        <v>4803859.4000000004</v>
      </c>
      <c r="I287" s="93">
        <f t="shared" si="195"/>
        <v>8714081.8000000007</v>
      </c>
      <c r="J287" s="172"/>
      <c r="K287" s="169">
        <v>12208</v>
      </c>
      <c r="L287" s="169">
        <f>K287*J287</f>
        <v>0</v>
      </c>
      <c r="M287" s="169">
        <v>14998</v>
      </c>
      <c r="N287" s="169">
        <f>M287*J287</f>
        <v>0</v>
      </c>
      <c r="O287" s="169">
        <f t="shared" ref="O287" si="200">N287+L287</f>
        <v>0</v>
      </c>
      <c r="P287" s="208">
        <f t="shared" si="194"/>
        <v>320.3</v>
      </c>
      <c r="Q287" s="205">
        <v>12208</v>
      </c>
      <c r="R287" s="205">
        <f>Q287*P287</f>
        <v>3910222.4</v>
      </c>
      <c r="S287" s="205">
        <v>14998</v>
      </c>
      <c r="T287" s="205">
        <f>S287*P287</f>
        <v>4803859.4000000004</v>
      </c>
      <c r="U287" s="205">
        <f t="shared" ref="U287" si="201">T287+R287</f>
        <v>8714081.8000000007</v>
      </c>
    </row>
    <row r="288" spans="1:21" s="76" customFormat="1" ht="17.45" customHeight="1" x14ac:dyDescent="0.25">
      <c r="A288" s="94"/>
      <c r="B288" s="114" t="s">
        <v>257</v>
      </c>
      <c r="C288" s="100" t="s">
        <v>377</v>
      </c>
      <c r="D288" s="100">
        <v>5.8</v>
      </c>
      <c r="E288" s="93"/>
      <c r="F288" s="93"/>
      <c r="G288" s="93"/>
      <c r="H288" s="93"/>
      <c r="I288" s="93"/>
      <c r="J288" s="172"/>
      <c r="K288" s="169"/>
      <c r="L288" s="169"/>
      <c r="M288" s="169"/>
      <c r="N288" s="169"/>
      <c r="O288" s="169"/>
      <c r="P288" s="208">
        <f t="shared" si="194"/>
        <v>5.8</v>
      </c>
      <c r="Q288" s="205"/>
      <c r="R288" s="205"/>
      <c r="S288" s="205"/>
      <c r="T288" s="205"/>
      <c r="U288" s="205"/>
    </row>
    <row r="289" spans="1:21" s="76" customFormat="1" ht="17.45" customHeight="1" x14ac:dyDescent="0.25">
      <c r="A289" s="110"/>
      <c r="B289" s="95" t="s">
        <v>258</v>
      </c>
      <c r="C289" s="110" t="s">
        <v>875</v>
      </c>
      <c r="D289" s="111">
        <f>3545</f>
        <v>3545</v>
      </c>
      <c r="E289" s="112"/>
      <c r="F289" s="112">
        <f>SUM(F290:F296)</f>
        <v>12011678</v>
      </c>
      <c r="G289" s="112"/>
      <c r="H289" s="112">
        <f>SUM(H290:H296)</f>
        <v>10058072.9</v>
      </c>
      <c r="I289" s="109">
        <f>SUM(I290:I296)</f>
        <v>22069750.899999999</v>
      </c>
      <c r="J289" s="178"/>
      <c r="K289" s="179"/>
      <c r="L289" s="179">
        <f>SUM(L290:L296)</f>
        <v>0</v>
      </c>
      <c r="M289" s="179"/>
      <c r="N289" s="179">
        <f>SUM(N290:N296)</f>
        <v>0</v>
      </c>
      <c r="O289" s="177">
        <f>SUM(O290:O296)</f>
        <v>0</v>
      </c>
      <c r="P289" s="208">
        <f t="shared" si="194"/>
        <v>3545</v>
      </c>
      <c r="Q289" s="213"/>
      <c r="R289" s="213">
        <f>SUM(R290:R296)</f>
        <v>12011678</v>
      </c>
      <c r="S289" s="213"/>
      <c r="T289" s="213">
        <f>SUM(T290:T296)</f>
        <v>10058072.9</v>
      </c>
      <c r="U289" s="212">
        <f>SUM(U290:U296)</f>
        <v>22069750.899999999</v>
      </c>
    </row>
    <row r="290" spans="1:21" s="76" customFormat="1" ht="15.75" x14ac:dyDescent="0.25">
      <c r="A290" s="94"/>
      <c r="B290" s="114" t="s">
        <v>259</v>
      </c>
      <c r="C290" s="100" t="s">
        <v>875</v>
      </c>
      <c r="D290" s="100">
        <v>3545</v>
      </c>
      <c r="E290" s="93">
        <v>393</v>
      </c>
      <c r="F290" s="93">
        <f>E290*D290</f>
        <v>1393185</v>
      </c>
      <c r="G290" s="93">
        <v>78</v>
      </c>
      <c r="H290" s="93">
        <f>G290*D290</f>
        <v>276510</v>
      </c>
      <c r="I290" s="93">
        <f t="shared" si="195"/>
        <v>1669695</v>
      </c>
      <c r="J290" s="172"/>
      <c r="K290" s="169">
        <v>393</v>
      </c>
      <c r="L290" s="169">
        <f>K290*J290</f>
        <v>0</v>
      </c>
      <c r="M290" s="169">
        <v>78</v>
      </c>
      <c r="N290" s="169">
        <f>M290*J290</f>
        <v>0</v>
      </c>
      <c r="O290" s="169">
        <f t="shared" ref="O290:O293" si="202">N290+L290</f>
        <v>0</v>
      </c>
      <c r="P290" s="208">
        <f t="shared" si="194"/>
        <v>3545</v>
      </c>
      <c r="Q290" s="205">
        <v>393</v>
      </c>
      <c r="R290" s="205">
        <f>Q290*P290</f>
        <v>1393185</v>
      </c>
      <c r="S290" s="205">
        <v>78</v>
      </c>
      <c r="T290" s="205">
        <f>S290*P290</f>
        <v>276510</v>
      </c>
      <c r="U290" s="205">
        <f t="shared" ref="U290:U293" si="203">T290+R290</f>
        <v>1669695</v>
      </c>
    </row>
    <row r="291" spans="1:21" s="76" customFormat="1" ht="15.75" x14ac:dyDescent="0.25">
      <c r="A291" s="94"/>
      <c r="B291" s="114" t="s">
        <v>260</v>
      </c>
      <c r="C291" s="100" t="s">
        <v>875</v>
      </c>
      <c r="D291" s="100">
        <v>3545</v>
      </c>
      <c r="E291" s="93">
        <v>235.8</v>
      </c>
      <c r="F291" s="93">
        <f>E291*D291</f>
        <v>835911</v>
      </c>
      <c r="G291" s="93">
        <v>202.02</v>
      </c>
      <c r="H291" s="93">
        <f>G291*D291</f>
        <v>716160.9</v>
      </c>
      <c r="I291" s="93">
        <f t="shared" si="195"/>
        <v>1552071.9</v>
      </c>
      <c r="J291" s="172"/>
      <c r="K291" s="169">
        <v>235.8</v>
      </c>
      <c r="L291" s="169">
        <f>K291*J291</f>
        <v>0</v>
      </c>
      <c r="M291" s="169">
        <v>202.02</v>
      </c>
      <c r="N291" s="169">
        <f>M291*J291</f>
        <v>0</v>
      </c>
      <c r="O291" s="169">
        <f t="shared" si="202"/>
        <v>0</v>
      </c>
      <c r="P291" s="208">
        <f t="shared" si="194"/>
        <v>3545</v>
      </c>
      <c r="Q291" s="205">
        <v>235.8</v>
      </c>
      <c r="R291" s="205">
        <f>Q291*P291</f>
        <v>835911</v>
      </c>
      <c r="S291" s="205">
        <v>202.02</v>
      </c>
      <c r="T291" s="205">
        <f>S291*P291</f>
        <v>716160.9</v>
      </c>
      <c r="U291" s="205">
        <f t="shared" si="203"/>
        <v>1552071.9</v>
      </c>
    </row>
    <row r="292" spans="1:21" s="76" customFormat="1" ht="15.75" x14ac:dyDescent="0.25">
      <c r="A292" s="94"/>
      <c r="B292" s="114" t="s">
        <v>261</v>
      </c>
      <c r="C292" s="100" t="s">
        <v>875</v>
      </c>
      <c r="D292" s="100">
        <v>3545</v>
      </c>
      <c r="E292" s="93">
        <v>1021.8000000000001</v>
      </c>
      <c r="F292" s="93">
        <f>E292*D292</f>
        <v>3622281.0000000005</v>
      </c>
      <c r="G292" s="93">
        <v>624</v>
      </c>
      <c r="H292" s="93">
        <f>G292*D292</f>
        <v>2212080</v>
      </c>
      <c r="I292" s="93">
        <f t="shared" si="195"/>
        <v>5834361</v>
      </c>
      <c r="J292" s="172"/>
      <c r="K292" s="169">
        <v>1021.8000000000001</v>
      </c>
      <c r="L292" s="169">
        <f>K292*J292</f>
        <v>0</v>
      </c>
      <c r="M292" s="169">
        <v>624</v>
      </c>
      <c r="N292" s="169">
        <f>M292*J292</f>
        <v>0</v>
      </c>
      <c r="O292" s="169">
        <f t="shared" si="202"/>
        <v>0</v>
      </c>
      <c r="P292" s="208">
        <f t="shared" si="194"/>
        <v>3545</v>
      </c>
      <c r="Q292" s="205">
        <v>1021.8000000000001</v>
      </c>
      <c r="R292" s="205">
        <f>Q292*P292</f>
        <v>3622281.0000000005</v>
      </c>
      <c r="S292" s="205">
        <v>624</v>
      </c>
      <c r="T292" s="205">
        <f>S292*P292</f>
        <v>2212080</v>
      </c>
      <c r="U292" s="205">
        <f t="shared" si="203"/>
        <v>5834361</v>
      </c>
    </row>
    <row r="293" spans="1:21" s="76" customFormat="1" ht="25.5" x14ac:dyDescent="0.25">
      <c r="A293" s="94"/>
      <c r="B293" s="114" t="s">
        <v>885</v>
      </c>
      <c r="C293" s="100" t="s">
        <v>879</v>
      </c>
      <c r="D293" s="100">
        <v>284</v>
      </c>
      <c r="E293" s="93">
        <v>12208</v>
      </c>
      <c r="F293" s="93">
        <f>E293*D293</f>
        <v>3467072</v>
      </c>
      <c r="G293" s="93">
        <v>14998</v>
      </c>
      <c r="H293" s="93">
        <f>G293*D293</f>
        <v>4259432</v>
      </c>
      <c r="I293" s="93">
        <f t="shared" si="195"/>
        <v>7726504</v>
      </c>
      <c r="J293" s="172"/>
      <c r="K293" s="169">
        <v>12208</v>
      </c>
      <c r="L293" s="169">
        <f>K293*J293</f>
        <v>0</v>
      </c>
      <c r="M293" s="169">
        <v>14998</v>
      </c>
      <c r="N293" s="169">
        <f>M293*J293</f>
        <v>0</v>
      </c>
      <c r="O293" s="169">
        <f t="shared" si="202"/>
        <v>0</v>
      </c>
      <c r="P293" s="208">
        <f t="shared" si="194"/>
        <v>284</v>
      </c>
      <c r="Q293" s="205">
        <v>12208</v>
      </c>
      <c r="R293" s="205">
        <f>Q293*P293</f>
        <v>3467072</v>
      </c>
      <c r="S293" s="205">
        <v>14998</v>
      </c>
      <c r="T293" s="205">
        <f>S293*P293</f>
        <v>4259432</v>
      </c>
      <c r="U293" s="205">
        <f t="shared" si="203"/>
        <v>7726504</v>
      </c>
    </row>
    <row r="294" spans="1:21" s="76" customFormat="1" ht="15.75" x14ac:dyDescent="0.25">
      <c r="A294" s="94"/>
      <c r="B294" s="114" t="s">
        <v>257</v>
      </c>
      <c r="C294" s="100" t="s">
        <v>377</v>
      </c>
      <c r="D294" s="100">
        <v>14.8</v>
      </c>
      <c r="E294" s="93"/>
      <c r="F294" s="93"/>
      <c r="G294" s="93"/>
      <c r="H294" s="93"/>
      <c r="I294" s="93"/>
      <c r="J294" s="172"/>
      <c r="K294" s="169"/>
      <c r="L294" s="169"/>
      <c r="M294" s="169"/>
      <c r="N294" s="169"/>
      <c r="O294" s="169"/>
      <c r="P294" s="208">
        <f t="shared" si="194"/>
        <v>14.8</v>
      </c>
      <c r="Q294" s="205"/>
      <c r="R294" s="205"/>
      <c r="S294" s="205"/>
      <c r="T294" s="205"/>
      <c r="U294" s="205"/>
    </row>
    <row r="295" spans="1:21" s="76" customFormat="1" ht="25.5" x14ac:dyDescent="0.25">
      <c r="A295" s="94"/>
      <c r="B295" s="114" t="s">
        <v>262</v>
      </c>
      <c r="C295" s="100" t="s">
        <v>875</v>
      </c>
      <c r="D295" s="100">
        <v>3545</v>
      </c>
      <c r="E295" s="93">
        <v>550.20000000000005</v>
      </c>
      <c r="F295" s="93">
        <f>E295*D295</f>
        <v>1950459.0000000002</v>
      </c>
      <c r="G295" s="93">
        <v>702</v>
      </c>
      <c r="H295" s="93">
        <f>G295*D295</f>
        <v>2488590</v>
      </c>
      <c r="I295" s="93">
        <f t="shared" si="195"/>
        <v>4439049</v>
      </c>
      <c r="J295" s="172"/>
      <c r="K295" s="169">
        <v>550.20000000000005</v>
      </c>
      <c r="L295" s="169">
        <f>K295*J295</f>
        <v>0</v>
      </c>
      <c r="M295" s="169">
        <v>702</v>
      </c>
      <c r="N295" s="169">
        <f>M295*J295</f>
        <v>0</v>
      </c>
      <c r="O295" s="169">
        <f t="shared" ref="O295:O296" si="204">N295+L295</f>
        <v>0</v>
      </c>
      <c r="P295" s="208">
        <f t="shared" si="194"/>
        <v>3545</v>
      </c>
      <c r="Q295" s="205">
        <v>550.20000000000005</v>
      </c>
      <c r="R295" s="205">
        <f>Q295*P295</f>
        <v>1950459.0000000002</v>
      </c>
      <c r="S295" s="205">
        <v>702</v>
      </c>
      <c r="T295" s="205">
        <f>S295*P295</f>
        <v>2488590</v>
      </c>
      <c r="U295" s="205">
        <f t="shared" ref="U295:U296" si="205">T295+R295</f>
        <v>4439049</v>
      </c>
    </row>
    <row r="296" spans="1:21" s="76" customFormat="1" ht="15.75" x14ac:dyDescent="0.25">
      <c r="A296" s="94"/>
      <c r="B296" s="114" t="s">
        <v>44</v>
      </c>
      <c r="C296" s="100" t="s">
        <v>909</v>
      </c>
      <c r="D296" s="100">
        <v>1350</v>
      </c>
      <c r="E296" s="93">
        <v>550.20000000000005</v>
      </c>
      <c r="F296" s="93">
        <f>E296*D296</f>
        <v>742770.00000000012</v>
      </c>
      <c r="G296" s="93">
        <v>78</v>
      </c>
      <c r="H296" s="93">
        <f>G296*D296</f>
        <v>105300</v>
      </c>
      <c r="I296" s="93">
        <f t="shared" si="195"/>
        <v>848070.00000000012</v>
      </c>
      <c r="J296" s="172"/>
      <c r="K296" s="169">
        <v>550.20000000000005</v>
      </c>
      <c r="L296" s="169">
        <f>K296*J296</f>
        <v>0</v>
      </c>
      <c r="M296" s="169">
        <v>78</v>
      </c>
      <c r="N296" s="169">
        <f>M296*J296</f>
        <v>0</v>
      </c>
      <c r="O296" s="169">
        <f t="shared" si="204"/>
        <v>0</v>
      </c>
      <c r="P296" s="208">
        <f t="shared" si="194"/>
        <v>1350</v>
      </c>
      <c r="Q296" s="205">
        <v>550.20000000000005</v>
      </c>
      <c r="R296" s="205">
        <f>Q296*P296</f>
        <v>742770.00000000012</v>
      </c>
      <c r="S296" s="205">
        <v>78</v>
      </c>
      <c r="T296" s="205">
        <f>S296*P296</f>
        <v>105300</v>
      </c>
      <c r="U296" s="205">
        <f t="shared" si="205"/>
        <v>848070.00000000012</v>
      </c>
    </row>
    <row r="297" spans="1:21" s="76" customFormat="1" ht="17.45" customHeight="1" x14ac:dyDescent="0.25">
      <c r="A297" s="110"/>
      <c r="B297" s="95" t="s">
        <v>928</v>
      </c>
      <c r="C297" s="110" t="s">
        <v>875</v>
      </c>
      <c r="D297" s="111">
        <v>4580</v>
      </c>
      <c r="E297" s="112"/>
      <c r="F297" s="112">
        <f>SUM(F298:F304)</f>
        <v>15313774</v>
      </c>
      <c r="G297" s="112"/>
      <c r="H297" s="112">
        <f>SUM(H298:H304)</f>
        <v>13847497.6</v>
      </c>
      <c r="I297" s="109">
        <f>SUM(I298:I304)</f>
        <v>29161271.600000001</v>
      </c>
      <c r="J297" s="178"/>
      <c r="K297" s="179"/>
      <c r="L297" s="179">
        <f>SUM(L298:L304)</f>
        <v>0</v>
      </c>
      <c r="M297" s="179"/>
      <c r="N297" s="179">
        <f>SUM(N298:N304)</f>
        <v>0</v>
      </c>
      <c r="O297" s="177">
        <f>SUM(O298:O304)</f>
        <v>0</v>
      </c>
      <c r="P297" s="208">
        <f t="shared" si="194"/>
        <v>4580</v>
      </c>
      <c r="Q297" s="213"/>
      <c r="R297" s="213">
        <f>SUM(R298:R304)</f>
        <v>15313774</v>
      </c>
      <c r="S297" s="213"/>
      <c r="T297" s="213">
        <f>SUM(T298:T304)</f>
        <v>13847497.6</v>
      </c>
      <c r="U297" s="212">
        <f>SUM(U298:U304)</f>
        <v>29161271.600000001</v>
      </c>
    </row>
    <row r="298" spans="1:21" s="76" customFormat="1" ht="15.75" x14ac:dyDescent="0.25">
      <c r="A298" s="94"/>
      <c r="B298" s="114" t="s">
        <v>259</v>
      </c>
      <c r="C298" s="100" t="s">
        <v>875</v>
      </c>
      <c r="D298" s="100">
        <v>4580</v>
      </c>
      <c r="E298" s="93">
        <v>393</v>
      </c>
      <c r="F298" s="93">
        <f>E298*D298</f>
        <v>1799940</v>
      </c>
      <c r="G298" s="93">
        <v>78</v>
      </c>
      <c r="H298" s="93">
        <f>G298*D298</f>
        <v>357240</v>
      </c>
      <c r="I298" s="93">
        <f t="shared" si="195"/>
        <v>2157180</v>
      </c>
      <c r="J298" s="172"/>
      <c r="K298" s="169">
        <v>393</v>
      </c>
      <c r="L298" s="169">
        <f>K298*J298</f>
        <v>0</v>
      </c>
      <c r="M298" s="169">
        <v>78</v>
      </c>
      <c r="N298" s="169">
        <f>M298*J298</f>
        <v>0</v>
      </c>
      <c r="O298" s="169">
        <f t="shared" ref="O298:O301" si="206">N298+L298</f>
        <v>0</v>
      </c>
      <c r="P298" s="208">
        <f t="shared" si="194"/>
        <v>4580</v>
      </c>
      <c r="Q298" s="205">
        <v>393</v>
      </c>
      <c r="R298" s="205">
        <f>Q298*P298</f>
        <v>1799940</v>
      </c>
      <c r="S298" s="205">
        <v>78</v>
      </c>
      <c r="T298" s="205">
        <f>S298*P298</f>
        <v>357240</v>
      </c>
      <c r="U298" s="205">
        <f t="shared" ref="U298:U301" si="207">T298+R298</f>
        <v>2157180</v>
      </c>
    </row>
    <row r="299" spans="1:21" s="76" customFormat="1" ht="15.75" x14ac:dyDescent="0.25">
      <c r="A299" s="94"/>
      <c r="B299" s="114" t="s">
        <v>260</v>
      </c>
      <c r="C299" s="100" t="s">
        <v>875</v>
      </c>
      <c r="D299" s="100">
        <v>4580</v>
      </c>
      <c r="E299" s="93">
        <v>235.8</v>
      </c>
      <c r="F299" s="93">
        <f>E299*D299</f>
        <v>1079964</v>
      </c>
      <c r="G299" s="93">
        <v>202.02</v>
      </c>
      <c r="H299" s="93">
        <f>G299*D299</f>
        <v>925251.60000000009</v>
      </c>
      <c r="I299" s="93">
        <f t="shared" si="195"/>
        <v>2005215.6</v>
      </c>
      <c r="J299" s="172"/>
      <c r="K299" s="169">
        <v>235.8</v>
      </c>
      <c r="L299" s="169">
        <f>K299*J299</f>
        <v>0</v>
      </c>
      <c r="M299" s="169">
        <v>202.02</v>
      </c>
      <c r="N299" s="169">
        <f>M299*J299</f>
        <v>0</v>
      </c>
      <c r="O299" s="169">
        <f t="shared" si="206"/>
        <v>0</v>
      </c>
      <c r="P299" s="208">
        <f t="shared" si="194"/>
        <v>4580</v>
      </c>
      <c r="Q299" s="205">
        <v>235.8</v>
      </c>
      <c r="R299" s="205">
        <f>Q299*P299</f>
        <v>1079964</v>
      </c>
      <c r="S299" s="205">
        <v>202.02</v>
      </c>
      <c r="T299" s="205">
        <f>S299*P299</f>
        <v>925251.60000000009</v>
      </c>
      <c r="U299" s="205">
        <f t="shared" si="207"/>
        <v>2005215.6</v>
      </c>
    </row>
    <row r="300" spans="1:21" s="76" customFormat="1" ht="15.75" x14ac:dyDescent="0.25">
      <c r="A300" s="94"/>
      <c r="B300" s="114" t="s">
        <v>261</v>
      </c>
      <c r="C300" s="100" t="s">
        <v>879</v>
      </c>
      <c r="D300" s="100">
        <v>4580</v>
      </c>
      <c r="E300" s="93">
        <v>1021.8000000000001</v>
      </c>
      <c r="F300" s="93">
        <f>E300*D300</f>
        <v>4679844</v>
      </c>
      <c r="G300" s="93">
        <v>624</v>
      </c>
      <c r="H300" s="93">
        <f>G300*D300</f>
        <v>2857920</v>
      </c>
      <c r="I300" s="93">
        <f t="shared" si="195"/>
        <v>7537764</v>
      </c>
      <c r="J300" s="172"/>
      <c r="K300" s="169">
        <v>1021.8000000000001</v>
      </c>
      <c r="L300" s="169">
        <f>K300*J300</f>
        <v>0</v>
      </c>
      <c r="M300" s="169">
        <v>624</v>
      </c>
      <c r="N300" s="169">
        <f>M300*J300</f>
        <v>0</v>
      </c>
      <c r="O300" s="169">
        <f t="shared" si="206"/>
        <v>0</v>
      </c>
      <c r="P300" s="208">
        <f t="shared" si="194"/>
        <v>4580</v>
      </c>
      <c r="Q300" s="205">
        <v>1021.8000000000001</v>
      </c>
      <c r="R300" s="205">
        <f>Q300*P300</f>
        <v>4679844</v>
      </c>
      <c r="S300" s="205">
        <v>624</v>
      </c>
      <c r="T300" s="205">
        <f>S300*P300</f>
        <v>2857920</v>
      </c>
      <c r="U300" s="205">
        <f t="shared" si="207"/>
        <v>7537764</v>
      </c>
    </row>
    <row r="301" spans="1:21" s="83" customFormat="1" ht="38.25" x14ac:dyDescent="0.25">
      <c r="A301" s="94"/>
      <c r="B301" s="114" t="s">
        <v>895</v>
      </c>
      <c r="C301" s="100" t="s">
        <v>879</v>
      </c>
      <c r="D301" s="100">
        <v>367</v>
      </c>
      <c r="E301" s="93">
        <v>12208</v>
      </c>
      <c r="F301" s="93">
        <f>E301*D301</f>
        <v>4480336</v>
      </c>
      <c r="G301" s="93">
        <v>17398</v>
      </c>
      <c r="H301" s="93">
        <f>G301*D301</f>
        <v>6385066</v>
      </c>
      <c r="I301" s="93">
        <f t="shared" si="195"/>
        <v>10865402</v>
      </c>
      <c r="J301" s="172"/>
      <c r="K301" s="169">
        <v>12208</v>
      </c>
      <c r="L301" s="169">
        <f>K301*J301</f>
        <v>0</v>
      </c>
      <c r="M301" s="169">
        <v>17398</v>
      </c>
      <c r="N301" s="169">
        <f>M301*J301</f>
        <v>0</v>
      </c>
      <c r="O301" s="169">
        <f t="shared" si="206"/>
        <v>0</v>
      </c>
      <c r="P301" s="208">
        <f t="shared" si="194"/>
        <v>367</v>
      </c>
      <c r="Q301" s="205">
        <v>12208</v>
      </c>
      <c r="R301" s="205">
        <f>Q301*P301</f>
        <v>4480336</v>
      </c>
      <c r="S301" s="205">
        <v>17398</v>
      </c>
      <c r="T301" s="205">
        <f>S301*P301</f>
        <v>6385066</v>
      </c>
      <c r="U301" s="205">
        <f t="shared" si="207"/>
        <v>10865402</v>
      </c>
    </row>
    <row r="302" spans="1:21" s="76" customFormat="1" ht="15.75" x14ac:dyDescent="0.25">
      <c r="A302" s="94"/>
      <c r="B302" s="114" t="s">
        <v>257</v>
      </c>
      <c r="C302" s="100" t="s">
        <v>377</v>
      </c>
      <c r="D302" s="100">
        <v>19.2</v>
      </c>
      <c r="E302" s="93"/>
      <c r="F302" s="93"/>
      <c r="G302" s="93"/>
      <c r="H302" s="93"/>
      <c r="I302" s="93"/>
      <c r="J302" s="172"/>
      <c r="K302" s="169"/>
      <c r="L302" s="169"/>
      <c r="M302" s="169"/>
      <c r="N302" s="169"/>
      <c r="O302" s="169"/>
      <c r="P302" s="208">
        <f t="shared" si="194"/>
        <v>19.2</v>
      </c>
      <c r="Q302" s="205"/>
      <c r="R302" s="205"/>
      <c r="S302" s="205"/>
      <c r="T302" s="205"/>
      <c r="U302" s="205"/>
    </row>
    <row r="303" spans="1:21" s="76" customFormat="1" ht="25.5" x14ac:dyDescent="0.25">
      <c r="A303" s="94"/>
      <c r="B303" s="114" t="s">
        <v>262</v>
      </c>
      <c r="C303" s="100" t="s">
        <v>875</v>
      </c>
      <c r="D303" s="100">
        <v>4580</v>
      </c>
      <c r="E303" s="93">
        <v>550.20000000000005</v>
      </c>
      <c r="F303" s="93">
        <f>E303*D303</f>
        <v>2519916</v>
      </c>
      <c r="G303" s="93">
        <v>702</v>
      </c>
      <c r="H303" s="93">
        <f>G303*D303</f>
        <v>3215160</v>
      </c>
      <c r="I303" s="93">
        <f t="shared" si="195"/>
        <v>5735076</v>
      </c>
      <c r="J303" s="172"/>
      <c r="K303" s="169">
        <v>550.20000000000005</v>
      </c>
      <c r="L303" s="169">
        <f>K303*J303</f>
        <v>0</v>
      </c>
      <c r="M303" s="169">
        <v>702</v>
      </c>
      <c r="N303" s="169">
        <f>M303*J303</f>
        <v>0</v>
      </c>
      <c r="O303" s="169">
        <f t="shared" ref="O303:O304" si="208">N303+L303</f>
        <v>0</v>
      </c>
      <c r="P303" s="208">
        <f t="shared" si="194"/>
        <v>4580</v>
      </c>
      <c r="Q303" s="205">
        <v>550.20000000000005</v>
      </c>
      <c r="R303" s="205">
        <f>Q303*P303</f>
        <v>2519916</v>
      </c>
      <c r="S303" s="205">
        <v>702</v>
      </c>
      <c r="T303" s="205">
        <f>S303*P303</f>
        <v>3215160</v>
      </c>
      <c r="U303" s="205">
        <f t="shared" ref="U303:U304" si="209">T303+R303</f>
        <v>5735076</v>
      </c>
    </row>
    <row r="304" spans="1:21" s="76" customFormat="1" ht="15.75" x14ac:dyDescent="0.25">
      <c r="A304" s="94"/>
      <c r="B304" s="114" t="s">
        <v>44</v>
      </c>
      <c r="C304" s="100" t="s">
        <v>909</v>
      </c>
      <c r="D304" s="100">
        <v>1370</v>
      </c>
      <c r="E304" s="93">
        <v>550.20000000000005</v>
      </c>
      <c r="F304" s="93">
        <f>E304*D304</f>
        <v>753774.00000000012</v>
      </c>
      <c r="G304" s="93">
        <v>78</v>
      </c>
      <c r="H304" s="93">
        <f>G304*D304</f>
        <v>106860</v>
      </c>
      <c r="I304" s="93">
        <f t="shared" si="195"/>
        <v>860634.00000000012</v>
      </c>
      <c r="J304" s="172"/>
      <c r="K304" s="169">
        <v>550.20000000000005</v>
      </c>
      <c r="L304" s="169">
        <f>K304*J304</f>
        <v>0</v>
      </c>
      <c r="M304" s="169">
        <v>78</v>
      </c>
      <c r="N304" s="169">
        <f>M304*J304</f>
        <v>0</v>
      </c>
      <c r="O304" s="169">
        <f t="shared" si="208"/>
        <v>0</v>
      </c>
      <c r="P304" s="208">
        <f t="shared" si="194"/>
        <v>1370</v>
      </c>
      <c r="Q304" s="205">
        <v>550.20000000000005</v>
      </c>
      <c r="R304" s="205">
        <f>Q304*P304</f>
        <v>753774.00000000012</v>
      </c>
      <c r="S304" s="205">
        <v>78</v>
      </c>
      <c r="T304" s="205">
        <f>S304*P304</f>
        <v>106860</v>
      </c>
      <c r="U304" s="205">
        <f t="shared" si="209"/>
        <v>860634.00000000012</v>
      </c>
    </row>
    <row r="305" spans="1:21" s="76" customFormat="1" ht="17.45" customHeight="1" x14ac:dyDescent="0.25">
      <c r="A305" s="110"/>
      <c r="B305" s="95" t="s">
        <v>263</v>
      </c>
      <c r="C305" s="110"/>
      <c r="D305" s="111"/>
      <c r="E305" s="112"/>
      <c r="F305" s="112">
        <f>SUM(F306:F309)</f>
        <v>2452320</v>
      </c>
      <c r="G305" s="112"/>
      <c r="H305" s="112">
        <f>SUM(H306:H309)</f>
        <v>1341522</v>
      </c>
      <c r="I305" s="109">
        <f>SUM(I306:I309)</f>
        <v>3793842</v>
      </c>
      <c r="J305" s="178"/>
      <c r="K305" s="179"/>
      <c r="L305" s="179">
        <f>SUM(L306:L309)</f>
        <v>0</v>
      </c>
      <c r="M305" s="179"/>
      <c r="N305" s="179">
        <f>SUM(N306:N309)</f>
        <v>0</v>
      </c>
      <c r="O305" s="177">
        <f>SUM(O306:O309)</f>
        <v>0</v>
      </c>
      <c r="P305" s="208">
        <f t="shared" si="194"/>
        <v>0</v>
      </c>
      <c r="Q305" s="213"/>
      <c r="R305" s="213">
        <f>SUM(R306:R309)</f>
        <v>2452320</v>
      </c>
      <c r="S305" s="213"/>
      <c r="T305" s="213">
        <f>SUM(T306:T309)</f>
        <v>1341522</v>
      </c>
      <c r="U305" s="212">
        <f>SUM(U306:U309)</f>
        <v>3793842</v>
      </c>
    </row>
    <row r="306" spans="1:21" s="76" customFormat="1" ht="15.75" x14ac:dyDescent="0.25">
      <c r="A306" s="94"/>
      <c r="B306" s="114" t="s">
        <v>264</v>
      </c>
      <c r="C306" s="115" t="s">
        <v>875</v>
      </c>
      <c r="D306" s="100">
        <v>100</v>
      </c>
      <c r="E306" s="93">
        <v>2672.4</v>
      </c>
      <c r="F306" s="93">
        <f t="shared" ref="F306:F309" si="210">E306*D306</f>
        <v>267240</v>
      </c>
      <c r="G306" s="93">
        <v>1326</v>
      </c>
      <c r="H306" s="93">
        <f t="shared" ref="H306:H309" si="211">G306*D306</f>
        <v>132600</v>
      </c>
      <c r="I306" s="93">
        <f t="shared" si="195"/>
        <v>399840</v>
      </c>
      <c r="J306" s="172"/>
      <c r="K306" s="169">
        <v>2672.4</v>
      </c>
      <c r="L306" s="169">
        <f t="shared" ref="L306:L309" si="212">K306*J306</f>
        <v>0</v>
      </c>
      <c r="M306" s="169">
        <v>1326</v>
      </c>
      <c r="N306" s="169">
        <f t="shared" ref="N306:N309" si="213">M306*J306</f>
        <v>0</v>
      </c>
      <c r="O306" s="169">
        <f t="shared" ref="O306:O309" si="214">N306+L306</f>
        <v>0</v>
      </c>
      <c r="P306" s="208">
        <f t="shared" si="194"/>
        <v>100</v>
      </c>
      <c r="Q306" s="205">
        <v>2672.4</v>
      </c>
      <c r="R306" s="205">
        <f t="shared" ref="R306:R309" si="215">Q306*P306</f>
        <v>267240</v>
      </c>
      <c r="S306" s="205">
        <v>1326</v>
      </c>
      <c r="T306" s="205">
        <f t="shared" ref="T306:T309" si="216">S306*P306</f>
        <v>132600</v>
      </c>
      <c r="U306" s="205">
        <f t="shared" ref="U306:U309" si="217">T306+R306</f>
        <v>399840</v>
      </c>
    </row>
    <row r="307" spans="1:21" s="76" customFormat="1" ht="15.75" x14ac:dyDescent="0.25">
      <c r="A307" s="94"/>
      <c r="B307" s="114" t="s">
        <v>265</v>
      </c>
      <c r="C307" s="115" t="s">
        <v>17</v>
      </c>
      <c r="D307" s="100">
        <v>120</v>
      </c>
      <c r="E307" s="93">
        <v>11790</v>
      </c>
      <c r="F307" s="93">
        <f t="shared" si="210"/>
        <v>1414800</v>
      </c>
      <c r="G307" s="93">
        <v>4680</v>
      </c>
      <c r="H307" s="93">
        <f t="shared" si="211"/>
        <v>561600</v>
      </c>
      <c r="I307" s="93">
        <f t="shared" si="195"/>
        <v>1976400</v>
      </c>
      <c r="J307" s="172"/>
      <c r="K307" s="169">
        <v>11790</v>
      </c>
      <c r="L307" s="169">
        <f t="shared" si="212"/>
        <v>0</v>
      </c>
      <c r="M307" s="169">
        <v>4680</v>
      </c>
      <c r="N307" s="169">
        <f t="shared" si="213"/>
        <v>0</v>
      </c>
      <c r="O307" s="169">
        <f t="shared" si="214"/>
        <v>0</v>
      </c>
      <c r="P307" s="208">
        <f t="shared" si="194"/>
        <v>120</v>
      </c>
      <c r="Q307" s="205">
        <v>11790</v>
      </c>
      <c r="R307" s="205">
        <f t="shared" si="215"/>
        <v>1414800</v>
      </c>
      <c r="S307" s="205">
        <v>4680</v>
      </c>
      <c r="T307" s="205">
        <f t="shared" si="216"/>
        <v>561600</v>
      </c>
      <c r="U307" s="205">
        <f t="shared" si="217"/>
        <v>1976400</v>
      </c>
    </row>
    <row r="308" spans="1:21" s="76" customFormat="1" ht="25.5" x14ac:dyDescent="0.25">
      <c r="A308" s="94"/>
      <c r="B308" s="114" t="s">
        <v>896</v>
      </c>
      <c r="C308" s="115" t="s">
        <v>879</v>
      </c>
      <c r="D308" s="100">
        <v>26</v>
      </c>
      <c r="E308" s="93">
        <v>13132.246153846156</v>
      </c>
      <c r="F308" s="93">
        <f t="shared" si="210"/>
        <v>341438.4</v>
      </c>
      <c r="G308" s="93">
        <v>21921</v>
      </c>
      <c r="H308" s="93">
        <f t="shared" si="211"/>
        <v>569946</v>
      </c>
      <c r="I308" s="93">
        <f t="shared" si="195"/>
        <v>911384.4</v>
      </c>
      <c r="J308" s="172"/>
      <c r="K308" s="169">
        <v>13132.246153846156</v>
      </c>
      <c r="L308" s="169">
        <f t="shared" si="212"/>
        <v>0</v>
      </c>
      <c r="M308" s="169">
        <v>21921</v>
      </c>
      <c r="N308" s="169">
        <f t="shared" si="213"/>
        <v>0</v>
      </c>
      <c r="O308" s="169">
        <f t="shared" si="214"/>
        <v>0</v>
      </c>
      <c r="P308" s="208">
        <f t="shared" si="194"/>
        <v>26</v>
      </c>
      <c r="Q308" s="205">
        <v>13132.246153846156</v>
      </c>
      <c r="R308" s="205">
        <f t="shared" si="215"/>
        <v>341438.4</v>
      </c>
      <c r="S308" s="205">
        <v>21921</v>
      </c>
      <c r="T308" s="205">
        <f t="shared" si="216"/>
        <v>569946</v>
      </c>
      <c r="U308" s="205">
        <f t="shared" si="217"/>
        <v>911384.4</v>
      </c>
    </row>
    <row r="309" spans="1:21" s="76" customFormat="1" ht="15.75" x14ac:dyDescent="0.25">
      <c r="A309" s="94"/>
      <c r="B309" s="114" t="s">
        <v>267</v>
      </c>
      <c r="C309" s="115" t="s">
        <v>62</v>
      </c>
      <c r="D309" s="100">
        <v>496</v>
      </c>
      <c r="E309" s="93">
        <v>864.6</v>
      </c>
      <c r="F309" s="93">
        <f t="shared" si="210"/>
        <v>428841.60000000003</v>
      </c>
      <c r="G309" s="93">
        <v>156</v>
      </c>
      <c r="H309" s="93">
        <f t="shared" si="211"/>
        <v>77376</v>
      </c>
      <c r="I309" s="93">
        <f t="shared" si="195"/>
        <v>506217.60000000003</v>
      </c>
      <c r="J309" s="172"/>
      <c r="K309" s="169">
        <v>864.6</v>
      </c>
      <c r="L309" s="169">
        <f t="shared" si="212"/>
        <v>0</v>
      </c>
      <c r="M309" s="169">
        <v>156</v>
      </c>
      <c r="N309" s="169">
        <f t="shared" si="213"/>
        <v>0</v>
      </c>
      <c r="O309" s="169">
        <f t="shared" si="214"/>
        <v>0</v>
      </c>
      <c r="P309" s="208">
        <f t="shared" si="194"/>
        <v>496</v>
      </c>
      <c r="Q309" s="205">
        <v>864.6</v>
      </c>
      <c r="R309" s="205">
        <f t="shared" si="215"/>
        <v>428841.60000000003</v>
      </c>
      <c r="S309" s="205">
        <v>156</v>
      </c>
      <c r="T309" s="205">
        <f t="shared" si="216"/>
        <v>77376</v>
      </c>
      <c r="U309" s="205">
        <f t="shared" si="217"/>
        <v>506217.60000000003</v>
      </c>
    </row>
    <row r="310" spans="1:21" s="76" customFormat="1" ht="17.45" customHeight="1" x14ac:dyDescent="0.25">
      <c r="A310" s="110"/>
      <c r="B310" s="95" t="s">
        <v>268</v>
      </c>
      <c r="C310" s="110"/>
      <c r="D310" s="111"/>
      <c r="E310" s="112"/>
      <c r="F310" s="112">
        <f>SUM(F311:F321)</f>
        <v>4453232.34</v>
      </c>
      <c r="G310" s="112"/>
      <c r="H310" s="112">
        <f>SUM(H311:H321)</f>
        <v>8043587.7600000007</v>
      </c>
      <c r="I310" s="109">
        <f>SUM(I311:I321)</f>
        <v>12496820.1</v>
      </c>
      <c r="J310" s="178"/>
      <c r="K310" s="179"/>
      <c r="L310" s="179">
        <f>SUM(L311:L321)</f>
        <v>1851030</v>
      </c>
      <c r="M310" s="179"/>
      <c r="N310" s="179">
        <f>SUM(N311:N321)</f>
        <v>1934400</v>
      </c>
      <c r="O310" s="177">
        <f>SUM(O311:O321)</f>
        <v>3785430</v>
      </c>
      <c r="P310" s="208">
        <f t="shared" si="194"/>
        <v>0</v>
      </c>
      <c r="Q310" s="213"/>
      <c r="R310" s="213">
        <f>SUM(R311:R321)</f>
        <v>2602202.34</v>
      </c>
      <c r="S310" s="213"/>
      <c r="T310" s="213">
        <f>SUM(T311:T321)</f>
        <v>6109187.7599999998</v>
      </c>
      <c r="U310" s="212">
        <f>SUM(U311:U321)</f>
        <v>8711390.1000000015</v>
      </c>
    </row>
    <row r="311" spans="1:21" s="76" customFormat="1" ht="17.45" customHeight="1" x14ac:dyDescent="0.25">
      <c r="A311" s="94"/>
      <c r="B311" s="114"/>
      <c r="C311" s="115"/>
      <c r="D311" s="100"/>
      <c r="E311" s="93"/>
      <c r="F311" s="93"/>
      <c r="G311" s="93"/>
      <c r="H311" s="93"/>
      <c r="I311" s="93"/>
      <c r="J311" s="172"/>
      <c r="K311" s="169"/>
      <c r="L311" s="169"/>
      <c r="M311" s="169"/>
      <c r="N311" s="169"/>
      <c r="O311" s="169"/>
      <c r="P311" s="208">
        <f t="shared" si="194"/>
        <v>0</v>
      </c>
      <c r="Q311" s="205"/>
      <c r="R311" s="205"/>
      <c r="S311" s="205"/>
      <c r="T311" s="205"/>
      <c r="U311" s="205"/>
    </row>
    <row r="312" spans="1:21" s="76" customFormat="1" ht="15.75" x14ac:dyDescent="0.25">
      <c r="A312" s="94"/>
      <c r="B312" s="114" t="s">
        <v>264</v>
      </c>
      <c r="C312" s="115" t="s">
        <v>875</v>
      </c>
      <c r="D312" s="100">
        <v>330</v>
      </c>
      <c r="E312" s="93">
        <v>5502</v>
      </c>
      <c r="F312" s="93">
        <f t="shared" ref="F312:F321" si="218">E312*D312</f>
        <v>1815660</v>
      </c>
      <c r="G312" s="93">
        <v>1326</v>
      </c>
      <c r="H312" s="93">
        <f t="shared" ref="H312:H321" si="219">G312*D312</f>
        <v>437580</v>
      </c>
      <c r="I312" s="93">
        <f t="shared" si="195"/>
        <v>2253240</v>
      </c>
      <c r="J312" s="172">
        <v>300</v>
      </c>
      <c r="K312" s="169">
        <v>5502</v>
      </c>
      <c r="L312" s="169">
        <f t="shared" ref="L312:L321" si="220">K312*J312</f>
        <v>1650600</v>
      </c>
      <c r="M312" s="169">
        <v>1326</v>
      </c>
      <c r="N312" s="169">
        <f t="shared" ref="N312:N321" si="221">M312*J312</f>
        <v>397800</v>
      </c>
      <c r="O312" s="169">
        <f t="shared" ref="O312:O321" si="222">N312+L312</f>
        <v>2048400</v>
      </c>
      <c r="P312" s="208">
        <f t="shared" si="194"/>
        <v>30</v>
      </c>
      <c r="Q312" s="205">
        <v>5502</v>
      </c>
      <c r="R312" s="205">
        <f t="shared" ref="R312:R321" si="223">Q312*P312</f>
        <v>165060</v>
      </c>
      <c r="S312" s="205">
        <v>1326</v>
      </c>
      <c r="T312" s="205">
        <f t="shared" ref="T312:T321" si="224">S312*P312</f>
        <v>39780</v>
      </c>
      <c r="U312" s="205">
        <f t="shared" ref="U312:U321" si="225">T312+R312</f>
        <v>204840</v>
      </c>
    </row>
    <row r="313" spans="1:21" s="76" customFormat="1" ht="15.75" x14ac:dyDescent="0.25">
      <c r="A313" s="94"/>
      <c r="B313" s="114" t="s">
        <v>266</v>
      </c>
      <c r="C313" s="115" t="s">
        <v>879</v>
      </c>
      <c r="D313" s="100">
        <v>32.6</v>
      </c>
      <c r="E313" s="93">
        <v>8646</v>
      </c>
      <c r="F313" s="93">
        <f t="shared" si="218"/>
        <v>281859.60000000003</v>
      </c>
      <c r="G313" s="93">
        <v>23400</v>
      </c>
      <c r="H313" s="93">
        <f t="shared" si="219"/>
        <v>762840</v>
      </c>
      <c r="I313" s="93">
        <f t="shared" si="195"/>
        <v>1044699.6000000001</v>
      </c>
      <c r="J313" s="172"/>
      <c r="K313" s="169">
        <v>8646</v>
      </c>
      <c r="L313" s="169">
        <f t="shared" si="220"/>
        <v>0</v>
      </c>
      <c r="M313" s="169">
        <v>23400</v>
      </c>
      <c r="N313" s="169">
        <f t="shared" si="221"/>
        <v>0</v>
      </c>
      <c r="O313" s="169">
        <f t="shared" si="222"/>
        <v>0</v>
      </c>
      <c r="P313" s="208">
        <f t="shared" si="194"/>
        <v>32.6</v>
      </c>
      <c r="Q313" s="205">
        <v>8646</v>
      </c>
      <c r="R313" s="205">
        <f t="shared" si="223"/>
        <v>281859.60000000003</v>
      </c>
      <c r="S313" s="205">
        <v>23400</v>
      </c>
      <c r="T313" s="205">
        <f t="shared" si="224"/>
        <v>762840</v>
      </c>
      <c r="U313" s="205">
        <f t="shared" si="225"/>
        <v>1044699.6000000001</v>
      </c>
    </row>
    <row r="314" spans="1:21" s="76" customFormat="1" ht="25.5" x14ac:dyDescent="0.25">
      <c r="A314" s="94"/>
      <c r="B314" s="114" t="s">
        <v>897</v>
      </c>
      <c r="C314" s="115" t="s">
        <v>879</v>
      </c>
      <c r="D314" s="100">
        <v>69.8</v>
      </c>
      <c r="E314" s="93">
        <v>8646</v>
      </c>
      <c r="F314" s="93">
        <f t="shared" si="218"/>
        <v>603490.79999999993</v>
      </c>
      <c r="G314" s="93">
        <v>22464</v>
      </c>
      <c r="H314" s="93">
        <f t="shared" si="219"/>
        <v>1567987.2</v>
      </c>
      <c r="I314" s="93">
        <f t="shared" si="195"/>
        <v>2171478</v>
      </c>
      <c r="J314" s="172"/>
      <c r="K314" s="169">
        <v>8646</v>
      </c>
      <c r="L314" s="169">
        <f t="shared" si="220"/>
        <v>0</v>
      </c>
      <c r="M314" s="169">
        <v>22464</v>
      </c>
      <c r="N314" s="169">
        <f t="shared" si="221"/>
        <v>0</v>
      </c>
      <c r="O314" s="169">
        <f t="shared" si="222"/>
        <v>0</v>
      </c>
      <c r="P314" s="208">
        <f t="shared" si="194"/>
        <v>69.8</v>
      </c>
      <c r="Q314" s="205">
        <v>8646</v>
      </c>
      <c r="R314" s="205">
        <f t="shared" si="223"/>
        <v>603490.79999999993</v>
      </c>
      <c r="S314" s="205">
        <v>22464</v>
      </c>
      <c r="T314" s="205">
        <f t="shared" si="224"/>
        <v>1567987.2</v>
      </c>
      <c r="U314" s="205">
        <f t="shared" si="225"/>
        <v>2171478</v>
      </c>
    </row>
    <row r="315" spans="1:21" s="76" customFormat="1" ht="15.75" x14ac:dyDescent="0.25">
      <c r="A315" s="94"/>
      <c r="B315" s="114" t="s">
        <v>253</v>
      </c>
      <c r="C315" s="115" t="s">
        <v>377</v>
      </c>
      <c r="D315" s="100">
        <v>3.9</v>
      </c>
      <c r="E315" s="93">
        <v>39300</v>
      </c>
      <c r="F315" s="93">
        <f t="shared" si="218"/>
        <v>153270</v>
      </c>
      <c r="G315" s="93">
        <v>87100</v>
      </c>
      <c r="H315" s="93">
        <f t="shared" si="219"/>
        <v>339690</v>
      </c>
      <c r="I315" s="93">
        <f t="shared" si="195"/>
        <v>492960</v>
      </c>
      <c r="J315" s="172"/>
      <c r="K315" s="169">
        <v>39300</v>
      </c>
      <c r="L315" s="169">
        <f t="shared" si="220"/>
        <v>0</v>
      </c>
      <c r="M315" s="169">
        <v>87100</v>
      </c>
      <c r="N315" s="169">
        <f t="shared" si="221"/>
        <v>0</v>
      </c>
      <c r="O315" s="169">
        <f t="shared" si="222"/>
        <v>0</v>
      </c>
      <c r="P315" s="208">
        <f t="shared" si="194"/>
        <v>3.9</v>
      </c>
      <c r="Q315" s="205">
        <v>39300</v>
      </c>
      <c r="R315" s="205">
        <f t="shared" si="223"/>
        <v>153270</v>
      </c>
      <c r="S315" s="205">
        <v>87100</v>
      </c>
      <c r="T315" s="205">
        <f t="shared" si="224"/>
        <v>339690</v>
      </c>
      <c r="U315" s="205">
        <f t="shared" si="225"/>
        <v>492960</v>
      </c>
    </row>
    <row r="316" spans="1:21" s="76" customFormat="1" ht="15.75" x14ac:dyDescent="0.25">
      <c r="A316" s="94"/>
      <c r="B316" s="114" t="s">
        <v>260</v>
      </c>
      <c r="C316" s="115" t="s">
        <v>875</v>
      </c>
      <c r="D316" s="100">
        <v>418</v>
      </c>
      <c r="E316" s="93">
        <v>235.8</v>
      </c>
      <c r="F316" s="93">
        <f t="shared" si="218"/>
        <v>98564.400000000009</v>
      </c>
      <c r="G316" s="93">
        <v>202.02</v>
      </c>
      <c r="H316" s="93">
        <f t="shared" si="219"/>
        <v>84444.36</v>
      </c>
      <c r="I316" s="93">
        <f t="shared" si="195"/>
        <v>183008.76</v>
      </c>
      <c r="J316" s="172"/>
      <c r="K316" s="169">
        <v>235.8</v>
      </c>
      <c r="L316" s="169">
        <f t="shared" si="220"/>
        <v>0</v>
      </c>
      <c r="M316" s="169">
        <v>202.02</v>
      </c>
      <c r="N316" s="169">
        <f t="shared" si="221"/>
        <v>0</v>
      </c>
      <c r="O316" s="169">
        <f t="shared" si="222"/>
        <v>0</v>
      </c>
      <c r="P316" s="208">
        <f t="shared" si="194"/>
        <v>418</v>
      </c>
      <c r="Q316" s="205">
        <v>235.8</v>
      </c>
      <c r="R316" s="205">
        <f t="shared" si="223"/>
        <v>98564.400000000009</v>
      </c>
      <c r="S316" s="205">
        <v>202.02</v>
      </c>
      <c r="T316" s="205">
        <f t="shared" si="224"/>
        <v>84444.36</v>
      </c>
      <c r="U316" s="205">
        <f t="shared" si="225"/>
        <v>183008.76</v>
      </c>
    </row>
    <row r="317" spans="1:21" s="76" customFormat="1" ht="15.75" x14ac:dyDescent="0.25">
      <c r="A317" s="94"/>
      <c r="B317" s="114" t="s">
        <v>261</v>
      </c>
      <c r="C317" s="115" t="s">
        <v>875</v>
      </c>
      <c r="D317" s="100">
        <v>418</v>
      </c>
      <c r="E317" s="93">
        <v>1021.8000000000001</v>
      </c>
      <c r="F317" s="93">
        <f t="shared" si="218"/>
        <v>427112.4</v>
      </c>
      <c r="G317" s="93">
        <v>624</v>
      </c>
      <c r="H317" s="93">
        <f t="shared" si="219"/>
        <v>260832</v>
      </c>
      <c r="I317" s="93">
        <f t="shared" si="195"/>
        <v>687944.4</v>
      </c>
      <c r="J317" s="172"/>
      <c r="K317" s="169">
        <v>1021.8000000000001</v>
      </c>
      <c r="L317" s="169">
        <f t="shared" si="220"/>
        <v>0</v>
      </c>
      <c r="M317" s="169">
        <v>624</v>
      </c>
      <c r="N317" s="169">
        <f t="shared" si="221"/>
        <v>0</v>
      </c>
      <c r="O317" s="169">
        <f t="shared" si="222"/>
        <v>0</v>
      </c>
      <c r="P317" s="208">
        <f t="shared" si="194"/>
        <v>418</v>
      </c>
      <c r="Q317" s="205">
        <v>1021.8000000000001</v>
      </c>
      <c r="R317" s="205">
        <f t="shared" si="223"/>
        <v>427112.4</v>
      </c>
      <c r="S317" s="205">
        <v>624</v>
      </c>
      <c r="T317" s="205">
        <f t="shared" si="224"/>
        <v>260832</v>
      </c>
      <c r="U317" s="205">
        <f t="shared" si="225"/>
        <v>687944.4</v>
      </c>
    </row>
    <row r="318" spans="1:21" s="76" customFormat="1" ht="15.75" x14ac:dyDescent="0.25">
      <c r="A318" s="94"/>
      <c r="B318" s="114" t="s">
        <v>269</v>
      </c>
      <c r="C318" s="115" t="s">
        <v>17</v>
      </c>
      <c r="D318" s="100">
        <v>464</v>
      </c>
      <c r="E318" s="93">
        <v>864.6</v>
      </c>
      <c r="F318" s="93">
        <f t="shared" si="218"/>
        <v>401174.4</v>
      </c>
      <c r="G318" s="93">
        <v>2340</v>
      </c>
      <c r="H318" s="93">
        <f t="shared" si="219"/>
        <v>1085760</v>
      </c>
      <c r="I318" s="93">
        <f t="shared" si="195"/>
        <v>1486934.4</v>
      </c>
      <c r="J318" s="172">
        <v>200</v>
      </c>
      <c r="K318" s="169">
        <v>864.6</v>
      </c>
      <c r="L318" s="169">
        <f t="shared" si="220"/>
        <v>172920</v>
      </c>
      <c r="M318" s="169">
        <v>2340</v>
      </c>
      <c r="N318" s="169">
        <f t="shared" si="221"/>
        <v>468000</v>
      </c>
      <c r="O318" s="169">
        <f t="shared" si="222"/>
        <v>640920</v>
      </c>
      <c r="P318" s="208">
        <f t="shared" si="194"/>
        <v>264</v>
      </c>
      <c r="Q318" s="205">
        <v>864.6</v>
      </c>
      <c r="R318" s="205">
        <f t="shared" si="223"/>
        <v>228254.4</v>
      </c>
      <c r="S318" s="205">
        <v>2340</v>
      </c>
      <c r="T318" s="205">
        <f t="shared" si="224"/>
        <v>617760</v>
      </c>
      <c r="U318" s="205">
        <f t="shared" si="225"/>
        <v>846014.4</v>
      </c>
    </row>
    <row r="319" spans="1:21" s="76" customFormat="1" ht="15.75" x14ac:dyDescent="0.25">
      <c r="A319" s="94"/>
      <c r="B319" s="114" t="s">
        <v>270</v>
      </c>
      <c r="C319" s="115" t="s">
        <v>377</v>
      </c>
      <c r="D319" s="100">
        <v>11.07</v>
      </c>
      <c r="E319" s="93">
        <v>5502</v>
      </c>
      <c r="F319" s="93">
        <f t="shared" si="218"/>
        <v>60907.14</v>
      </c>
      <c r="G319" s="93">
        <v>213720</v>
      </c>
      <c r="H319" s="93">
        <f t="shared" si="219"/>
        <v>2365880.4</v>
      </c>
      <c r="I319" s="93">
        <f t="shared" si="195"/>
        <v>2426787.54</v>
      </c>
      <c r="J319" s="172">
        <v>5</v>
      </c>
      <c r="K319" s="169">
        <v>5502</v>
      </c>
      <c r="L319" s="169">
        <f t="shared" si="220"/>
        <v>27510</v>
      </c>
      <c r="M319" s="169">
        <v>213720</v>
      </c>
      <c r="N319" s="169">
        <f t="shared" si="221"/>
        <v>1068600</v>
      </c>
      <c r="O319" s="169">
        <f t="shared" si="222"/>
        <v>1096110</v>
      </c>
      <c r="P319" s="208">
        <f t="shared" si="194"/>
        <v>6.07</v>
      </c>
      <c r="Q319" s="205">
        <v>5502</v>
      </c>
      <c r="R319" s="205">
        <f t="shared" si="223"/>
        <v>33397.14</v>
      </c>
      <c r="S319" s="205">
        <v>213720</v>
      </c>
      <c r="T319" s="205">
        <f t="shared" si="224"/>
        <v>1297280.4000000001</v>
      </c>
      <c r="U319" s="205">
        <f t="shared" si="225"/>
        <v>1330677.54</v>
      </c>
    </row>
    <row r="320" spans="1:21" s="76" customFormat="1" ht="15.75" x14ac:dyDescent="0.25">
      <c r="A320" s="94"/>
      <c r="B320" s="114" t="s">
        <v>271</v>
      </c>
      <c r="C320" s="115" t="s">
        <v>377</v>
      </c>
      <c r="D320" s="100">
        <v>4.2</v>
      </c>
      <c r="E320" s="93">
        <v>2358</v>
      </c>
      <c r="F320" s="93">
        <f t="shared" si="218"/>
        <v>9903.6</v>
      </c>
      <c r="G320" s="93">
        <v>269100</v>
      </c>
      <c r="H320" s="93">
        <f t="shared" si="219"/>
        <v>1130220</v>
      </c>
      <c r="I320" s="93">
        <f t="shared" si="195"/>
        <v>1140123.6000000001</v>
      </c>
      <c r="J320" s="172"/>
      <c r="K320" s="169">
        <v>2358</v>
      </c>
      <c r="L320" s="169">
        <f t="shared" si="220"/>
        <v>0</v>
      </c>
      <c r="M320" s="169">
        <v>269100</v>
      </c>
      <c r="N320" s="169">
        <f t="shared" si="221"/>
        <v>0</v>
      </c>
      <c r="O320" s="169">
        <f t="shared" si="222"/>
        <v>0</v>
      </c>
      <c r="P320" s="208">
        <f t="shared" si="194"/>
        <v>4.2</v>
      </c>
      <c r="Q320" s="205">
        <v>2358</v>
      </c>
      <c r="R320" s="205">
        <f t="shared" si="223"/>
        <v>9903.6</v>
      </c>
      <c r="S320" s="205">
        <v>269100</v>
      </c>
      <c r="T320" s="205">
        <f t="shared" si="224"/>
        <v>1130220</v>
      </c>
      <c r="U320" s="205">
        <f t="shared" si="225"/>
        <v>1140123.6000000001</v>
      </c>
    </row>
    <row r="321" spans="1:21" s="76" customFormat="1" ht="25.5" x14ac:dyDescent="0.25">
      <c r="A321" s="94"/>
      <c r="B321" s="114" t="s">
        <v>272</v>
      </c>
      <c r="C321" s="115" t="s">
        <v>377</v>
      </c>
      <c r="D321" s="100">
        <v>15.3</v>
      </c>
      <c r="E321" s="93">
        <v>39300</v>
      </c>
      <c r="F321" s="93">
        <f t="shared" si="218"/>
        <v>601290</v>
      </c>
      <c r="G321" s="93">
        <v>546</v>
      </c>
      <c r="H321" s="93">
        <f t="shared" si="219"/>
        <v>8353.8000000000011</v>
      </c>
      <c r="I321" s="93">
        <f t="shared" si="195"/>
        <v>609643.80000000005</v>
      </c>
      <c r="J321" s="172"/>
      <c r="K321" s="169">
        <v>39300</v>
      </c>
      <c r="L321" s="169">
        <f t="shared" si="220"/>
        <v>0</v>
      </c>
      <c r="M321" s="169">
        <v>546</v>
      </c>
      <c r="N321" s="169">
        <f t="shared" si="221"/>
        <v>0</v>
      </c>
      <c r="O321" s="169">
        <f t="shared" si="222"/>
        <v>0</v>
      </c>
      <c r="P321" s="208">
        <f t="shared" si="194"/>
        <v>15.3</v>
      </c>
      <c r="Q321" s="205">
        <v>39300</v>
      </c>
      <c r="R321" s="205">
        <f t="shared" si="223"/>
        <v>601290</v>
      </c>
      <c r="S321" s="205">
        <v>546</v>
      </c>
      <c r="T321" s="205">
        <f t="shared" si="224"/>
        <v>8353.8000000000011</v>
      </c>
      <c r="U321" s="205">
        <f t="shared" si="225"/>
        <v>609643.80000000005</v>
      </c>
    </row>
    <row r="322" spans="1:21" s="76" customFormat="1" ht="17.45" customHeight="1" x14ac:dyDescent="0.25">
      <c r="A322" s="110"/>
      <c r="B322" s="95" t="s">
        <v>273</v>
      </c>
      <c r="C322" s="110"/>
      <c r="D322" s="111"/>
      <c r="E322" s="112"/>
      <c r="F322" s="112">
        <f>SUM(F323:F328)</f>
        <v>251244.9</v>
      </c>
      <c r="G322" s="112"/>
      <c r="H322" s="112">
        <f>SUM(H323:H328)</f>
        <v>149682</v>
      </c>
      <c r="I322" s="109">
        <f>SUM(I323:I328)</f>
        <v>400926.9</v>
      </c>
      <c r="J322" s="178"/>
      <c r="K322" s="179"/>
      <c r="L322" s="179">
        <f>SUM(L323:L328)</f>
        <v>0</v>
      </c>
      <c r="M322" s="179"/>
      <c r="N322" s="179">
        <f>SUM(N323:N328)</f>
        <v>0</v>
      </c>
      <c r="O322" s="177">
        <f>SUM(O323:O328)</f>
        <v>0</v>
      </c>
      <c r="P322" s="208">
        <f t="shared" si="194"/>
        <v>0</v>
      </c>
      <c r="Q322" s="213"/>
      <c r="R322" s="213">
        <f>SUM(R323:R328)</f>
        <v>251244.9</v>
      </c>
      <c r="S322" s="213"/>
      <c r="T322" s="213">
        <f>SUM(T323:T328)</f>
        <v>149682</v>
      </c>
      <c r="U322" s="212">
        <f>SUM(U323:U328)</f>
        <v>400926.9</v>
      </c>
    </row>
    <row r="323" spans="1:21" s="76" customFormat="1" ht="17.45" customHeight="1" x14ac:dyDescent="0.25">
      <c r="A323" s="94"/>
      <c r="B323" s="114" t="s">
        <v>273</v>
      </c>
      <c r="C323" s="115" t="s">
        <v>17</v>
      </c>
      <c r="D323" s="100">
        <v>7</v>
      </c>
      <c r="E323" s="93">
        <v>19650</v>
      </c>
      <c r="F323" s="93">
        <f t="shared" ref="F323:F328" si="226">E323*D323</f>
        <v>137550</v>
      </c>
      <c r="G323" s="93">
        <v>8580</v>
      </c>
      <c r="H323" s="93">
        <f t="shared" ref="H323:H328" si="227">G323*D323</f>
        <v>60060</v>
      </c>
      <c r="I323" s="93">
        <f t="shared" si="195"/>
        <v>197610</v>
      </c>
      <c r="J323" s="172"/>
      <c r="K323" s="169">
        <v>19650</v>
      </c>
      <c r="L323" s="169">
        <f t="shared" ref="L323:L328" si="228">K323*J323</f>
        <v>0</v>
      </c>
      <c r="M323" s="169">
        <v>8580</v>
      </c>
      <c r="N323" s="169">
        <f t="shared" ref="N323:N328" si="229">M323*J323</f>
        <v>0</v>
      </c>
      <c r="O323" s="169">
        <f t="shared" ref="O323:O328" si="230">N323+L323</f>
        <v>0</v>
      </c>
      <c r="P323" s="208">
        <f t="shared" si="194"/>
        <v>7</v>
      </c>
      <c r="Q323" s="205">
        <v>19650</v>
      </c>
      <c r="R323" s="205">
        <f t="shared" ref="R323:R328" si="231">Q323*P323</f>
        <v>137550</v>
      </c>
      <c r="S323" s="205">
        <v>8580</v>
      </c>
      <c r="T323" s="205">
        <f t="shared" ref="T323:T328" si="232">S323*P323</f>
        <v>60060</v>
      </c>
      <c r="U323" s="205">
        <f t="shared" ref="U323:U328" si="233">T323+R323</f>
        <v>197610</v>
      </c>
    </row>
    <row r="324" spans="1:21" s="76" customFormat="1" ht="17.45" customHeight="1" x14ac:dyDescent="0.25">
      <c r="A324" s="94"/>
      <c r="B324" s="114" t="s">
        <v>274</v>
      </c>
      <c r="C324" s="115" t="s">
        <v>875</v>
      </c>
      <c r="D324" s="100">
        <v>21</v>
      </c>
      <c r="E324" s="93">
        <v>1021.8000000000001</v>
      </c>
      <c r="F324" s="93">
        <f t="shared" si="226"/>
        <v>21457.800000000003</v>
      </c>
      <c r="G324" s="93">
        <v>1248</v>
      </c>
      <c r="H324" s="93">
        <f t="shared" si="227"/>
        <v>26208</v>
      </c>
      <c r="I324" s="93">
        <f t="shared" si="195"/>
        <v>47665.8</v>
      </c>
      <c r="J324" s="172"/>
      <c r="K324" s="169">
        <v>1021.8000000000001</v>
      </c>
      <c r="L324" s="169">
        <f t="shared" si="228"/>
        <v>0</v>
      </c>
      <c r="M324" s="169">
        <v>1248</v>
      </c>
      <c r="N324" s="169">
        <f t="shared" si="229"/>
        <v>0</v>
      </c>
      <c r="O324" s="169">
        <f t="shared" si="230"/>
        <v>0</v>
      </c>
      <c r="P324" s="208">
        <f t="shared" si="194"/>
        <v>21</v>
      </c>
      <c r="Q324" s="205">
        <v>1021.8000000000001</v>
      </c>
      <c r="R324" s="205">
        <f t="shared" si="231"/>
        <v>21457.800000000003</v>
      </c>
      <c r="S324" s="205">
        <v>1248</v>
      </c>
      <c r="T324" s="205">
        <f t="shared" si="232"/>
        <v>26208</v>
      </c>
      <c r="U324" s="205">
        <f t="shared" si="233"/>
        <v>47665.8</v>
      </c>
    </row>
    <row r="325" spans="1:21" s="76" customFormat="1" ht="17.45" customHeight="1" x14ac:dyDescent="0.25">
      <c r="A325" s="94"/>
      <c r="B325" s="114" t="s">
        <v>898</v>
      </c>
      <c r="C325" s="115" t="s">
        <v>879</v>
      </c>
      <c r="D325" s="100">
        <v>0.05</v>
      </c>
      <c r="E325" s="93">
        <v>8646</v>
      </c>
      <c r="F325" s="93">
        <f t="shared" si="226"/>
        <v>432.3</v>
      </c>
      <c r="G325" s="93">
        <v>23400</v>
      </c>
      <c r="H325" s="93">
        <f t="shared" si="227"/>
        <v>1170</v>
      </c>
      <c r="I325" s="93">
        <f t="shared" si="195"/>
        <v>1602.3</v>
      </c>
      <c r="J325" s="172"/>
      <c r="K325" s="169">
        <v>8646</v>
      </c>
      <c r="L325" s="169">
        <f t="shared" si="228"/>
        <v>0</v>
      </c>
      <c r="M325" s="169">
        <v>23400</v>
      </c>
      <c r="N325" s="169">
        <f t="shared" si="229"/>
        <v>0</v>
      </c>
      <c r="O325" s="169">
        <f t="shared" si="230"/>
        <v>0</v>
      </c>
      <c r="P325" s="208">
        <f t="shared" si="194"/>
        <v>0.05</v>
      </c>
      <c r="Q325" s="205">
        <v>8646</v>
      </c>
      <c r="R325" s="205">
        <f t="shared" si="231"/>
        <v>432.3</v>
      </c>
      <c r="S325" s="205">
        <v>23400</v>
      </c>
      <c r="T325" s="205">
        <f t="shared" si="232"/>
        <v>1170</v>
      </c>
      <c r="U325" s="205">
        <f t="shared" si="233"/>
        <v>1602.3</v>
      </c>
    </row>
    <row r="326" spans="1:21" s="76" customFormat="1" ht="17.45" customHeight="1" x14ac:dyDescent="0.25">
      <c r="A326" s="94"/>
      <c r="B326" s="114" t="s">
        <v>275</v>
      </c>
      <c r="C326" s="115" t="s">
        <v>17</v>
      </c>
      <c r="D326" s="100">
        <v>14</v>
      </c>
      <c r="E326" s="93">
        <v>3615.6000000000004</v>
      </c>
      <c r="F326" s="93">
        <f t="shared" si="226"/>
        <v>50618.400000000009</v>
      </c>
      <c r="G326" s="93">
        <v>1560</v>
      </c>
      <c r="H326" s="93">
        <f t="shared" si="227"/>
        <v>21840</v>
      </c>
      <c r="I326" s="93">
        <f t="shared" si="195"/>
        <v>72458.400000000009</v>
      </c>
      <c r="J326" s="172"/>
      <c r="K326" s="169">
        <v>3615.6000000000004</v>
      </c>
      <c r="L326" s="169">
        <f t="shared" si="228"/>
        <v>0</v>
      </c>
      <c r="M326" s="169">
        <v>1560</v>
      </c>
      <c r="N326" s="169">
        <f t="shared" si="229"/>
        <v>0</v>
      </c>
      <c r="O326" s="169">
        <f t="shared" si="230"/>
        <v>0</v>
      </c>
      <c r="P326" s="208">
        <f t="shared" si="194"/>
        <v>14</v>
      </c>
      <c r="Q326" s="205">
        <v>3615.6000000000004</v>
      </c>
      <c r="R326" s="205">
        <f t="shared" si="231"/>
        <v>50618.400000000009</v>
      </c>
      <c r="S326" s="205">
        <v>1560</v>
      </c>
      <c r="T326" s="205">
        <f t="shared" si="232"/>
        <v>21840</v>
      </c>
      <c r="U326" s="205">
        <f t="shared" si="233"/>
        <v>72458.400000000009</v>
      </c>
    </row>
    <row r="327" spans="1:21" s="76" customFormat="1" ht="17.45" customHeight="1" x14ac:dyDescent="0.25">
      <c r="A327" s="94"/>
      <c r="B327" s="114" t="s">
        <v>276</v>
      </c>
      <c r="C327" s="115" t="s">
        <v>17</v>
      </c>
      <c r="D327" s="100">
        <v>7</v>
      </c>
      <c r="E327" s="93">
        <v>5502</v>
      </c>
      <c r="F327" s="93">
        <f t="shared" si="226"/>
        <v>38514</v>
      </c>
      <c r="G327" s="93">
        <v>5460</v>
      </c>
      <c r="H327" s="93">
        <f t="shared" si="227"/>
        <v>38220</v>
      </c>
      <c r="I327" s="93">
        <f t="shared" si="195"/>
        <v>76734</v>
      </c>
      <c r="J327" s="172"/>
      <c r="K327" s="169">
        <v>5502</v>
      </c>
      <c r="L327" s="169">
        <f t="shared" si="228"/>
        <v>0</v>
      </c>
      <c r="M327" s="169">
        <v>5460</v>
      </c>
      <c r="N327" s="169">
        <f t="shared" si="229"/>
        <v>0</v>
      </c>
      <c r="O327" s="169">
        <f t="shared" si="230"/>
        <v>0</v>
      </c>
      <c r="P327" s="208">
        <f t="shared" si="194"/>
        <v>7</v>
      </c>
      <c r="Q327" s="205">
        <v>5502</v>
      </c>
      <c r="R327" s="205">
        <f t="shared" si="231"/>
        <v>38514</v>
      </c>
      <c r="S327" s="205">
        <v>5460</v>
      </c>
      <c r="T327" s="205">
        <f t="shared" si="232"/>
        <v>38220</v>
      </c>
      <c r="U327" s="205">
        <f t="shared" si="233"/>
        <v>76734</v>
      </c>
    </row>
    <row r="328" spans="1:21" s="76" customFormat="1" ht="17.45" customHeight="1" x14ac:dyDescent="0.25">
      <c r="A328" s="94"/>
      <c r="B328" s="114" t="s">
        <v>277</v>
      </c>
      <c r="C328" s="115" t="s">
        <v>17</v>
      </c>
      <c r="D328" s="100">
        <v>2</v>
      </c>
      <c r="E328" s="93">
        <v>1336.2</v>
      </c>
      <c r="F328" s="93">
        <f t="shared" si="226"/>
        <v>2672.4</v>
      </c>
      <c r="G328" s="93">
        <v>1092</v>
      </c>
      <c r="H328" s="93">
        <f t="shared" si="227"/>
        <v>2184</v>
      </c>
      <c r="I328" s="93">
        <f t="shared" si="195"/>
        <v>4856.3999999999996</v>
      </c>
      <c r="J328" s="172"/>
      <c r="K328" s="169">
        <v>1336.2</v>
      </c>
      <c r="L328" s="169">
        <f t="shared" si="228"/>
        <v>0</v>
      </c>
      <c r="M328" s="169">
        <v>1092</v>
      </c>
      <c r="N328" s="169">
        <f t="shared" si="229"/>
        <v>0</v>
      </c>
      <c r="O328" s="169">
        <f t="shared" si="230"/>
        <v>0</v>
      </c>
      <c r="P328" s="208">
        <f t="shared" si="194"/>
        <v>2</v>
      </c>
      <c r="Q328" s="205">
        <v>1336.2</v>
      </c>
      <c r="R328" s="205">
        <f t="shared" si="231"/>
        <v>2672.4</v>
      </c>
      <c r="S328" s="205">
        <v>1092</v>
      </c>
      <c r="T328" s="205">
        <f t="shared" si="232"/>
        <v>2184</v>
      </c>
      <c r="U328" s="205">
        <f t="shared" si="233"/>
        <v>4856.3999999999996</v>
      </c>
    </row>
    <row r="329" spans="1:21" s="76" customFormat="1" ht="17.45" customHeight="1" x14ac:dyDescent="0.25">
      <c r="A329" s="110"/>
      <c r="B329" s="95" t="s">
        <v>278</v>
      </c>
      <c r="C329" s="110"/>
      <c r="D329" s="111"/>
      <c r="E329" s="112"/>
      <c r="F329" s="112">
        <f>SUM(F330:F332)</f>
        <v>543912</v>
      </c>
      <c r="G329" s="112"/>
      <c r="H329" s="112">
        <f>SUM(H330:H332)</f>
        <v>336960</v>
      </c>
      <c r="I329" s="109">
        <f>SUM(I330:I332)</f>
        <v>880872</v>
      </c>
      <c r="J329" s="178"/>
      <c r="K329" s="179"/>
      <c r="L329" s="179">
        <f>SUM(L330:L332)</f>
        <v>0</v>
      </c>
      <c r="M329" s="179"/>
      <c r="N329" s="179">
        <f>SUM(N330:N332)</f>
        <v>0</v>
      </c>
      <c r="O329" s="177">
        <f>SUM(O330:O332)</f>
        <v>0</v>
      </c>
      <c r="P329" s="208">
        <f t="shared" ref="P329:P392" si="234">D329-J329</f>
        <v>0</v>
      </c>
      <c r="Q329" s="213"/>
      <c r="R329" s="213">
        <f>SUM(R330:R332)</f>
        <v>543912</v>
      </c>
      <c r="S329" s="213"/>
      <c r="T329" s="213">
        <f>SUM(T330:T332)</f>
        <v>336960</v>
      </c>
      <c r="U329" s="212">
        <f>SUM(U330:U332)</f>
        <v>880872</v>
      </c>
    </row>
    <row r="330" spans="1:21" s="76" customFormat="1" ht="17.45" customHeight="1" x14ac:dyDescent="0.25">
      <c r="A330" s="94"/>
      <c r="B330" s="114" t="s">
        <v>278</v>
      </c>
      <c r="C330" s="115" t="s">
        <v>909</v>
      </c>
      <c r="D330" s="100">
        <v>20</v>
      </c>
      <c r="E330" s="93">
        <v>19650</v>
      </c>
      <c r="F330" s="93">
        <f>E330*D330</f>
        <v>393000</v>
      </c>
      <c r="G330" s="93">
        <v>8580</v>
      </c>
      <c r="H330" s="93">
        <f>G330*D330</f>
        <v>171600</v>
      </c>
      <c r="I330" s="93">
        <f t="shared" si="195"/>
        <v>564600</v>
      </c>
      <c r="J330" s="172"/>
      <c r="K330" s="169">
        <v>19650</v>
      </c>
      <c r="L330" s="169">
        <f>K330*J330</f>
        <v>0</v>
      </c>
      <c r="M330" s="169">
        <v>8580</v>
      </c>
      <c r="N330" s="169">
        <f>M330*J330</f>
        <v>0</v>
      </c>
      <c r="O330" s="169">
        <f t="shared" ref="O330:O332" si="235">N330+L330</f>
        <v>0</v>
      </c>
      <c r="P330" s="208">
        <f t="shared" si="234"/>
        <v>20</v>
      </c>
      <c r="Q330" s="205">
        <v>19650</v>
      </c>
      <c r="R330" s="205">
        <f>Q330*P330</f>
        <v>393000</v>
      </c>
      <c r="S330" s="205">
        <v>8580</v>
      </c>
      <c r="T330" s="205">
        <f>S330*P330</f>
        <v>171600</v>
      </c>
      <c r="U330" s="205">
        <f t="shared" ref="U330:U332" si="236">T330+R330</f>
        <v>564600</v>
      </c>
    </row>
    <row r="331" spans="1:21" s="76" customFormat="1" ht="17.45" customHeight="1" x14ac:dyDescent="0.25">
      <c r="A331" s="94"/>
      <c r="B331" s="114" t="s">
        <v>274</v>
      </c>
      <c r="C331" s="115" t="s">
        <v>875</v>
      </c>
      <c r="D331" s="100">
        <v>40</v>
      </c>
      <c r="E331" s="93">
        <v>1021.8000000000001</v>
      </c>
      <c r="F331" s="93">
        <f>E331*D331</f>
        <v>40872</v>
      </c>
      <c r="G331" s="93">
        <v>1248</v>
      </c>
      <c r="H331" s="93">
        <f>G331*D331</f>
        <v>49920</v>
      </c>
      <c r="I331" s="93">
        <f t="shared" si="195"/>
        <v>90792</v>
      </c>
      <c r="J331" s="172"/>
      <c r="K331" s="169">
        <v>1021.8000000000001</v>
      </c>
      <c r="L331" s="169">
        <f>K331*J331</f>
        <v>0</v>
      </c>
      <c r="M331" s="169">
        <v>1248</v>
      </c>
      <c r="N331" s="169">
        <f>M331*J331</f>
        <v>0</v>
      </c>
      <c r="O331" s="169">
        <f t="shared" si="235"/>
        <v>0</v>
      </c>
      <c r="P331" s="208">
        <f t="shared" si="234"/>
        <v>40</v>
      </c>
      <c r="Q331" s="205">
        <v>1021.8000000000001</v>
      </c>
      <c r="R331" s="205">
        <f>Q331*P331</f>
        <v>40872</v>
      </c>
      <c r="S331" s="205">
        <v>1248</v>
      </c>
      <c r="T331" s="205">
        <f>S331*P331</f>
        <v>49920</v>
      </c>
      <c r="U331" s="205">
        <f t="shared" si="236"/>
        <v>90792</v>
      </c>
    </row>
    <row r="332" spans="1:21" s="76" customFormat="1" ht="17.45" customHeight="1" x14ac:dyDescent="0.25">
      <c r="A332" s="94"/>
      <c r="B332" s="114" t="s">
        <v>279</v>
      </c>
      <c r="C332" s="115" t="s">
        <v>909</v>
      </c>
      <c r="D332" s="100">
        <v>200</v>
      </c>
      <c r="E332" s="93">
        <v>550.20000000000005</v>
      </c>
      <c r="F332" s="93">
        <f>E332*D332</f>
        <v>110040.00000000001</v>
      </c>
      <c r="G332" s="93">
        <v>577.20000000000005</v>
      </c>
      <c r="H332" s="93">
        <f>G332*D332</f>
        <v>115440.00000000001</v>
      </c>
      <c r="I332" s="93">
        <f t="shared" si="195"/>
        <v>225480.00000000003</v>
      </c>
      <c r="J332" s="172"/>
      <c r="K332" s="169">
        <v>550.20000000000005</v>
      </c>
      <c r="L332" s="169">
        <f>K332*J332</f>
        <v>0</v>
      </c>
      <c r="M332" s="169">
        <v>577.20000000000005</v>
      </c>
      <c r="N332" s="169">
        <f>M332*J332</f>
        <v>0</v>
      </c>
      <c r="O332" s="169">
        <f t="shared" si="235"/>
        <v>0</v>
      </c>
      <c r="P332" s="208">
        <f t="shared" si="234"/>
        <v>200</v>
      </c>
      <c r="Q332" s="205">
        <v>550.20000000000005</v>
      </c>
      <c r="R332" s="205">
        <f>Q332*P332</f>
        <v>110040.00000000001</v>
      </c>
      <c r="S332" s="205">
        <v>577.20000000000005</v>
      </c>
      <c r="T332" s="205">
        <f>S332*P332</f>
        <v>115440.00000000001</v>
      </c>
      <c r="U332" s="205">
        <f t="shared" si="236"/>
        <v>225480.00000000003</v>
      </c>
    </row>
    <row r="333" spans="1:21" s="76" customFormat="1" ht="17.45" customHeight="1" x14ac:dyDescent="0.25">
      <c r="A333" s="110"/>
      <c r="B333" s="95" t="s">
        <v>280</v>
      </c>
      <c r="C333" s="110"/>
      <c r="D333" s="111"/>
      <c r="E333" s="112"/>
      <c r="F333" s="112">
        <f>SUM(F334:F335)</f>
        <v>30182.400000000001</v>
      </c>
      <c r="G333" s="112"/>
      <c r="H333" s="112">
        <f>SUM(H334:H335)</f>
        <v>44304</v>
      </c>
      <c r="I333" s="109">
        <f>SUM(I334:I335)</f>
        <v>74486.399999999994</v>
      </c>
      <c r="J333" s="178"/>
      <c r="K333" s="179"/>
      <c r="L333" s="179">
        <f>SUM(L334:L335)</f>
        <v>0</v>
      </c>
      <c r="M333" s="179"/>
      <c r="N333" s="179">
        <f>SUM(N334:N335)</f>
        <v>0</v>
      </c>
      <c r="O333" s="177">
        <f>SUM(O334:O335)</f>
        <v>0</v>
      </c>
      <c r="P333" s="208">
        <f t="shared" si="234"/>
        <v>0</v>
      </c>
      <c r="Q333" s="213"/>
      <c r="R333" s="213">
        <f>SUM(R334:R335)</f>
        <v>30182.400000000001</v>
      </c>
      <c r="S333" s="213"/>
      <c r="T333" s="213">
        <f>SUM(T334:T335)</f>
        <v>44304</v>
      </c>
      <c r="U333" s="212">
        <f>SUM(U334:U335)</f>
        <v>74486.399999999994</v>
      </c>
    </row>
    <row r="334" spans="1:21" s="76" customFormat="1" ht="17.45" customHeight="1" x14ac:dyDescent="0.25">
      <c r="A334" s="94"/>
      <c r="B334" s="114" t="s">
        <v>280</v>
      </c>
      <c r="C334" s="115" t="s">
        <v>875</v>
      </c>
      <c r="D334" s="100">
        <v>4</v>
      </c>
      <c r="E334" s="93">
        <v>5502</v>
      </c>
      <c r="F334" s="93">
        <f>E334*D334</f>
        <v>22008</v>
      </c>
      <c r="G334" s="93">
        <v>8580</v>
      </c>
      <c r="H334" s="93">
        <f>G334*D334</f>
        <v>34320</v>
      </c>
      <c r="I334" s="93">
        <f t="shared" si="195"/>
        <v>56328</v>
      </c>
      <c r="J334" s="172"/>
      <c r="K334" s="169">
        <v>5502</v>
      </c>
      <c r="L334" s="169">
        <f>K334*J334</f>
        <v>0</v>
      </c>
      <c r="M334" s="169">
        <v>8580</v>
      </c>
      <c r="N334" s="169">
        <f>M334*J334</f>
        <v>0</v>
      </c>
      <c r="O334" s="169">
        <f t="shared" ref="O334:O335" si="237">N334+L334</f>
        <v>0</v>
      </c>
      <c r="P334" s="208">
        <f t="shared" si="234"/>
        <v>4</v>
      </c>
      <c r="Q334" s="205">
        <v>5502</v>
      </c>
      <c r="R334" s="205">
        <f>Q334*P334</f>
        <v>22008</v>
      </c>
      <c r="S334" s="205">
        <v>8580</v>
      </c>
      <c r="T334" s="205">
        <f>S334*P334</f>
        <v>34320</v>
      </c>
      <c r="U334" s="205">
        <f t="shared" ref="U334:U335" si="238">T334+R334</f>
        <v>56328</v>
      </c>
    </row>
    <row r="335" spans="1:21" s="76" customFormat="1" ht="17.45" customHeight="1" x14ac:dyDescent="0.25">
      <c r="A335" s="94"/>
      <c r="B335" s="114" t="s">
        <v>274</v>
      </c>
      <c r="C335" s="115" t="s">
        <v>875</v>
      </c>
      <c r="D335" s="100">
        <v>8</v>
      </c>
      <c r="E335" s="93">
        <v>1021.8000000000001</v>
      </c>
      <c r="F335" s="93">
        <f>E335*D335</f>
        <v>8174.4000000000005</v>
      </c>
      <c r="G335" s="93">
        <v>1248</v>
      </c>
      <c r="H335" s="93">
        <f>G335*D335</f>
        <v>9984</v>
      </c>
      <c r="I335" s="93">
        <f t="shared" si="195"/>
        <v>18158.400000000001</v>
      </c>
      <c r="J335" s="172"/>
      <c r="K335" s="169">
        <v>1021.8000000000001</v>
      </c>
      <c r="L335" s="169">
        <f>K335*J335</f>
        <v>0</v>
      </c>
      <c r="M335" s="169">
        <v>1248</v>
      </c>
      <c r="N335" s="169">
        <f>M335*J335</f>
        <v>0</v>
      </c>
      <c r="O335" s="169">
        <f t="shared" si="237"/>
        <v>0</v>
      </c>
      <c r="P335" s="208">
        <f t="shared" si="234"/>
        <v>8</v>
      </c>
      <c r="Q335" s="205">
        <v>1021.8000000000001</v>
      </c>
      <c r="R335" s="205">
        <f>Q335*P335</f>
        <v>8174.4000000000005</v>
      </c>
      <c r="S335" s="205">
        <v>1248</v>
      </c>
      <c r="T335" s="205">
        <f>S335*P335</f>
        <v>9984</v>
      </c>
      <c r="U335" s="205">
        <f t="shared" si="238"/>
        <v>18158.400000000001</v>
      </c>
    </row>
    <row r="336" spans="1:21" s="76" customFormat="1" ht="25.5" x14ac:dyDescent="0.25">
      <c r="A336" s="110"/>
      <c r="B336" s="95" t="s">
        <v>281</v>
      </c>
      <c r="C336" s="110"/>
      <c r="D336" s="111">
        <v>11140</v>
      </c>
      <c r="E336" s="112"/>
      <c r="F336" s="112">
        <f>SUM(F337:F341)</f>
        <v>37237258.022</v>
      </c>
      <c r="G336" s="112"/>
      <c r="H336" s="112">
        <f>SUM(H337:H341)</f>
        <v>3695483.34</v>
      </c>
      <c r="I336" s="109">
        <f>SUM(I337:I341)</f>
        <v>40932741.362000003</v>
      </c>
      <c r="J336" s="178">
        <v>10506.89</v>
      </c>
      <c r="K336" s="179"/>
      <c r="L336" s="179">
        <f>SUM(L337:L341)</f>
        <v>35120985.093246996</v>
      </c>
      <c r="M336" s="179"/>
      <c r="N336" s="179">
        <f>SUM(N337:N341)</f>
        <v>3485461.1265899995</v>
      </c>
      <c r="O336" s="177">
        <f>SUM(O337:O341)</f>
        <v>38606446.219836995</v>
      </c>
      <c r="P336" s="208">
        <f t="shared" si="234"/>
        <v>633.11000000000058</v>
      </c>
      <c r="Q336" s="213"/>
      <c r="R336" s="213">
        <f>SUM(R337:R341)</f>
        <v>2116272.9287530021</v>
      </c>
      <c r="S336" s="213"/>
      <c r="T336" s="213">
        <f>SUM(T337:T341)</f>
        <v>210022.2134100002</v>
      </c>
      <c r="U336" s="212">
        <f>SUM(U337:U341)</f>
        <v>2326295.1421630024</v>
      </c>
    </row>
    <row r="337" spans="1:21" s="76" customFormat="1" ht="17.45" customHeight="1" x14ac:dyDescent="0.25">
      <c r="A337" s="94"/>
      <c r="B337" s="114" t="s">
        <v>282</v>
      </c>
      <c r="C337" s="115" t="s">
        <v>875</v>
      </c>
      <c r="D337" s="100">
        <v>11140</v>
      </c>
      <c r="E337" s="93">
        <v>750</v>
      </c>
      <c r="F337" s="93">
        <f>E337*D337</f>
        <v>8355000</v>
      </c>
      <c r="G337" s="93"/>
      <c r="H337" s="93"/>
      <c r="I337" s="93">
        <f t="shared" si="195"/>
        <v>8355000</v>
      </c>
      <c r="J337" s="178">
        <v>10506.89</v>
      </c>
      <c r="K337" s="169">
        <v>750</v>
      </c>
      <c r="L337" s="169">
        <f>K337*J337</f>
        <v>7880167.5</v>
      </c>
      <c r="M337" s="169"/>
      <c r="N337" s="169"/>
      <c r="O337" s="169">
        <f t="shared" ref="O337" si="239">N337+L337</f>
        <v>7880167.5</v>
      </c>
      <c r="P337" s="208">
        <f t="shared" si="234"/>
        <v>633.11000000000058</v>
      </c>
      <c r="Q337" s="205">
        <v>750</v>
      </c>
      <c r="R337" s="205">
        <f>Q337*P337</f>
        <v>474832.50000000047</v>
      </c>
      <c r="S337" s="205"/>
      <c r="T337" s="205"/>
      <c r="U337" s="205">
        <f t="shared" ref="U337" si="240">T337+R337</f>
        <v>474832.50000000047</v>
      </c>
    </row>
    <row r="338" spans="1:21" s="76" customFormat="1" ht="17.45" customHeight="1" x14ac:dyDescent="0.25">
      <c r="A338" s="94"/>
      <c r="B338" s="114" t="s">
        <v>36</v>
      </c>
      <c r="C338" s="115" t="s">
        <v>875</v>
      </c>
      <c r="D338" s="100">
        <v>11140</v>
      </c>
      <c r="E338" s="93">
        <v>89</v>
      </c>
      <c r="F338" s="93">
        <f>E338*D338</f>
        <v>991460</v>
      </c>
      <c r="G338" s="93">
        <v>46</v>
      </c>
      <c r="H338" s="93">
        <f>G338*D338</f>
        <v>512440</v>
      </c>
      <c r="I338" s="93">
        <f>H338+F338</f>
        <v>1503900</v>
      </c>
      <c r="J338" s="178">
        <v>10506.89</v>
      </c>
      <c r="K338" s="169">
        <v>89</v>
      </c>
      <c r="L338" s="169">
        <f>K338*J338</f>
        <v>935113.21</v>
      </c>
      <c r="M338" s="169">
        <v>46</v>
      </c>
      <c r="N338" s="169">
        <f>M338*J338</f>
        <v>483316.93999999994</v>
      </c>
      <c r="O338" s="169">
        <f>N338+L338</f>
        <v>1418430.15</v>
      </c>
      <c r="P338" s="208">
        <f t="shared" si="234"/>
        <v>633.11000000000058</v>
      </c>
      <c r="Q338" s="205">
        <v>89</v>
      </c>
      <c r="R338" s="205">
        <f>Q338*P338</f>
        <v>56346.790000000052</v>
      </c>
      <c r="S338" s="205">
        <v>46</v>
      </c>
      <c r="T338" s="205">
        <f>S338*P338</f>
        <v>29123.060000000027</v>
      </c>
      <c r="U338" s="205">
        <f>T338+R338</f>
        <v>85469.850000000079</v>
      </c>
    </row>
    <row r="339" spans="1:21" s="76" customFormat="1" ht="17.45" customHeight="1" x14ac:dyDescent="0.25">
      <c r="A339" s="94"/>
      <c r="B339" s="114" t="s">
        <v>899</v>
      </c>
      <c r="C339" s="115" t="s">
        <v>875</v>
      </c>
      <c r="D339" s="115">
        <v>11140</v>
      </c>
      <c r="E339" s="93">
        <v>1675.05</v>
      </c>
      <c r="F339" s="93">
        <f>E339*D339</f>
        <v>18660057</v>
      </c>
      <c r="G339" s="93"/>
      <c r="H339" s="93"/>
      <c r="I339" s="93">
        <f>H339+F339</f>
        <v>18660057</v>
      </c>
      <c r="J339" s="178">
        <v>10506.89</v>
      </c>
      <c r="K339" s="169">
        <v>1675.05</v>
      </c>
      <c r="L339" s="169">
        <f>K339*J339</f>
        <v>17599566.094499998</v>
      </c>
      <c r="M339" s="169"/>
      <c r="N339" s="169"/>
      <c r="O339" s="169">
        <f>N339+L339</f>
        <v>17599566.094499998</v>
      </c>
      <c r="P339" s="208">
        <f t="shared" si="234"/>
        <v>633.11000000000058</v>
      </c>
      <c r="Q339" s="205">
        <v>1675.05</v>
      </c>
      <c r="R339" s="205">
        <f>Q339*P339</f>
        <v>1060490.905500001</v>
      </c>
      <c r="S339" s="205"/>
      <c r="T339" s="205"/>
      <c r="U339" s="205">
        <f>T339+R339</f>
        <v>1060490.905500001</v>
      </c>
    </row>
    <row r="340" spans="1:21" s="76" customFormat="1" ht="17.45" customHeight="1" x14ac:dyDescent="0.25">
      <c r="A340" s="94"/>
      <c r="B340" s="114" t="s">
        <v>283</v>
      </c>
      <c r="C340" s="115" t="s">
        <v>875</v>
      </c>
      <c r="D340" s="100">
        <v>11140</v>
      </c>
      <c r="E340" s="93">
        <v>102.6123</v>
      </c>
      <c r="F340" s="93">
        <f>E340*D340</f>
        <v>1143101.0220000001</v>
      </c>
      <c r="G340" s="93">
        <v>55.731000000000002</v>
      </c>
      <c r="H340" s="93">
        <f>G340*D340</f>
        <v>620843.34</v>
      </c>
      <c r="I340" s="93">
        <f>H340+F340</f>
        <v>1763944.3620000002</v>
      </c>
      <c r="J340" s="178">
        <v>10506.89</v>
      </c>
      <c r="K340" s="169">
        <v>102.6123</v>
      </c>
      <c r="L340" s="169">
        <f>K340*J340</f>
        <v>1078136.1487469999</v>
      </c>
      <c r="M340" s="169">
        <v>55.731000000000002</v>
      </c>
      <c r="N340" s="169">
        <f>M340*J340</f>
        <v>585559.48658999999</v>
      </c>
      <c r="O340" s="169">
        <f>N340+L340</f>
        <v>1663695.6353369998</v>
      </c>
      <c r="P340" s="208">
        <f t="shared" si="234"/>
        <v>633.11000000000058</v>
      </c>
      <c r="Q340" s="205">
        <v>102.6123</v>
      </c>
      <c r="R340" s="205">
        <f>Q340*P340</f>
        <v>64964.873253000063</v>
      </c>
      <c r="S340" s="205">
        <v>55.731000000000002</v>
      </c>
      <c r="T340" s="205">
        <f>S340*P340</f>
        <v>35283.853410000032</v>
      </c>
      <c r="U340" s="205">
        <f>T340+R340</f>
        <v>100248.7266630001</v>
      </c>
    </row>
    <row r="341" spans="1:21" s="76" customFormat="1" ht="17.45" customHeight="1" x14ac:dyDescent="0.25">
      <c r="A341" s="94"/>
      <c r="B341" s="114" t="s">
        <v>284</v>
      </c>
      <c r="C341" s="115" t="s">
        <v>875</v>
      </c>
      <c r="D341" s="100">
        <v>11140</v>
      </c>
      <c r="E341" s="93">
        <v>726</v>
      </c>
      <c r="F341" s="93">
        <f>E341*D341</f>
        <v>8087640</v>
      </c>
      <c r="G341" s="93">
        <v>230</v>
      </c>
      <c r="H341" s="93">
        <f>G341*D341</f>
        <v>2562200</v>
      </c>
      <c r="I341" s="93">
        <f>H341+F341</f>
        <v>10649840</v>
      </c>
      <c r="J341" s="178">
        <v>10506.89</v>
      </c>
      <c r="K341" s="169">
        <v>726</v>
      </c>
      <c r="L341" s="169">
        <f>K341*J341</f>
        <v>7628002.1399999997</v>
      </c>
      <c r="M341" s="169">
        <v>230</v>
      </c>
      <c r="N341" s="169">
        <f>M341*J341</f>
        <v>2416584.6999999997</v>
      </c>
      <c r="O341" s="169">
        <f>N341+L341</f>
        <v>10044586.84</v>
      </c>
      <c r="P341" s="208">
        <f t="shared" si="234"/>
        <v>633.11000000000058</v>
      </c>
      <c r="Q341" s="205">
        <v>726</v>
      </c>
      <c r="R341" s="205">
        <f>Q341*P341</f>
        <v>459637.86000000045</v>
      </c>
      <c r="S341" s="205">
        <v>230</v>
      </c>
      <c r="T341" s="205">
        <f>S341*P341</f>
        <v>145615.30000000013</v>
      </c>
      <c r="U341" s="205">
        <f>T341+R341</f>
        <v>605253.16000000061</v>
      </c>
    </row>
    <row r="342" spans="1:21" s="76" customFormat="1" ht="17.45" customHeight="1" x14ac:dyDescent="0.25">
      <c r="A342" s="90" t="s">
        <v>285</v>
      </c>
      <c r="B342" s="113" t="s">
        <v>286</v>
      </c>
      <c r="C342" s="92"/>
      <c r="D342" s="92"/>
      <c r="E342" s="93"/>
      <c r="F342" s="93">
        <f>SUM(F343:F358)</f>
        <v>235407</v>
      </c>
      <c r="G342" s="93"/>
      <c r="H342" s="93">
        <f>SUM(H343:H358)</f>
        <v>343913.44</v>
      </c>
      <c r="I342" s="93">
        <f>SUM(I343:I358)</f>
        <v>579320.43999999994</v>
      </c>
      <c r="J342" s="168"/>
      <c r="K342" s="169"/>
      <c r="L342" s="169">
        <f>SUM(L343:L358)</f>
        <v>0</v>
      </c>
      <c r="M342" s="169"/>
      <c r="N342" s="169">
        <f>SUM(N343:N358)</f>
        <v>0</v>
      </c>
      <c r="O342" s="169">
        <f>SUM(O343:O358)</f>
        <v>0</v>
      </c>
      <c r="P342" s="208">
        <f t="shared" si="234"/>
        <v>0</v>
      </c>
      <c r="Q342" s="205"/>
      <c r="R342" s="205">
        <f>SUM(R343:R358)</f>
        <v>235407</v>
      </c>
      <c r="S342" s="205"/>
      <c r="T342" s="205">
        <f>SUM(T343:T358)</f>
        <v>343913.44</v>
      </c>
      <c r="U342" s="205">
        <f>SUM(U343:U358)</f>
        <v>579320.43999999994</v>
      </c>
    </row>
    <row r="343" spans="1:21" s="76" customFormat="1" ht="17.45" customHeight="1" x14ac:dyDescent="0.25">
      <c r="A343" s="90"/>
      <c r="B343" s="133" t="s">
        <v>236</v>
      </c>
      <c r="C343" s="120" t="s">
        <v>17</v>
      </c>
      <c r="D343" s="120">
        <v>1</v>
      </c>
      <c r="E343" s="93">
        <v>6550</v>
      </c>
      <c r="F343" s="93">
        <f t="shared" ref="F343:F358" si="241">E343*D343</f>
        <v>6550</v>
      </c>
      <c r="G343" s="93">
        <v>55450.200000000004</v>
      </c>
      <c r="H343" s="93">
        <f t="shared" ref="H343:H357" si="242">G343*D343</f>
        <v>55450.200000000004</v>
      </c>
      <c r="I343" s="93">
        <f>H343+F343</f>
        <v>62000.200000000004</v>
      </c>
      <c r="J343" s="184"/>
      <c r="K343" s="169">
        <v>6550</v>
      </c>
      <c r="L343" s="169">
        <f t="shared" ref="L343:L356" si="243">K343*J343</f>
        <v>0</v>
      </c>
      <c r="M343" s="169">
        <v>55450.200000000004</v>
      </c>
      <c r="N343" s="169">
        <f t="shared" ref="N343:N357" si="244">M343*J343</f>
        <v>0</v>
      </c>
      <c r="O343" s="169">
        <f>N343+L343</f>
        <v>0</v>
      </c>
      <c r="P343" s="208">
        <f t="shared" si="234"/>
        <v>1</v>
      </c>
      <c r="Q343" s="205">
        <v>6550</v>
      </c>
      <c r="R343" s="205">
        <f t="shared" ref="R343:R356" si="245">Q343*P343</f>
        <v>6550</v>
      </c>
      <c r="S343" s="205">
        <v>55450.200000000004</v>
      </c>
      <c r="T343" s="205">
        <f t="shared" ref="T343:T357" si="246">S343*P343</f>
        <v>55450.200000000004</v>
      </c>
      <c r="U343" s="205">
        <f>T343+R343</f>
        <v>62000.200000000004</v>
      </c>
    </row>
    <row r="344" spans="1:21" s="76" customFormat="1" ht="17.45" customHeight="1" x14ac:dyDescent="0.25">
      <c r="A344" s="90"/>
      <c r="B344" s="133" t="s">
        <v>287</v>
      </c>
      <c r="C344" s="120" t="s">
        <v>64</v>
      </c>
      <c r="D344" s="120">
        <v>30</v>
      </c>
      <c r="E344" s="93">
        <v>186.02</v>
      </c>
      <c r="F344" s="93">
        <f t="shared" si="241"/>
        <v>5580.6</v>
      </c>
      <c r="G344" s="93">
        <v>1809.6000000000001</v>
      </c>
      <c r="H344" s="93">
        <f t="shared" si="242"/>
        <v>54288.000000000007</v>
      </c>
      <c r="I344" s="93">
        <f t="shared" ref="I344:I358" si="247">H344+F344</f>
        <v>59868.600000000006</v>
      </c>
      <c r="J344" s="184"/>
      <c r="K344" s="169">
        <v>186.02</v>
      </c>
      <c r="L344" s="169">
        <f t="shared" si="243"/>
        <v>0</v>
      </c>
      <c r="M344" s="169">
        <v>1809.6000000000001</v>
      </c>
      <c r="N344" s="169">
        <f t="shared" si="244"/>
        <v>0</v>
      </c>
      <c r="O344" s="169">
        <f t="shared" ref="O344:O358" si="248">N344+L344</f>
        <v>0</v>
      </c>
      <c r="P344" s="208">
        <f t="shared" si="234"/>
        <v>30</v>
      </c>
      <c r="Q344" s="205">
        <v>186.02</v>
      </c>
      <c r="R344" s="205">
        <f t="shared" si="245"/>
        <v>5580.6</v>
      </c>
      <c r="S344" s="205">
        <v>1809.6000000000001</v>
      </c>
      <c r="T344" s="205">
        <f t="shared" si="246"/>
        <v>54288.000000000007</v>
      </c>
      <c r="U344" s="205">
        <f t="shared" ref="U344:U358" si="249">T344+R344</f>
        <v>59868.600000000006</v>
      </c>
    </row>
    <row r="345" spans="1:21" s="76" customFormat="1" ht="17.45" customHeight="1" x14ac:dyDescent="0.25">
      <c r="A345" s="90"/>
      <c r="B345" s="133" t="s">
        <v>287</v>
      </c>
      <c r="C345" s="120" t="s">
        <v>64</v>
      </c>
      <c r="D345" s="120">
        <v>30</v>
      </c>
      <c r="E345" s="93">
        <v>162.44</v>
      </c>
      <c r="F345" s="93">
        <f t="shared" si="241"/>
        <v>4873.2</v>
      </c>
      <c r="G345" s="93">
        <v>322.40000000000003</v>
      </c>
      <c r="H345" s="93">
        <f t="shared" si="242"/>
        <v>9672.0000000000018</v>
      </c>
      <c r="I345" s="93">
        <f t="shared" si="247"/>
        <v>14545.2</v>
      </c>
      <c r="J345" s="184"/>
      <c r="K345" s="169">
        <v>162.44</v>
      </c>
      <c r="L345" s="169">
        <f t="shared" si="243"/>
        <v>0</v>
      </c>
      <c r="M345" s="169">
        <v>322.40000000000003</v>
      </c>
      <c r="N345" s="169">
        <f t="shared" si="244"/>
        <v>0</v>
      </c>
      <c r="O345" s="169">
        <f t="shared" si="248"/>
        <v>0</v>
      </c>
      <c r="P345" s="208">
        <f t="shared" si="234"/>
        <v>30</v>
      </c>
      <c r="Q345" s="205">
        <v>162.44</v>
      </c>
      <c r="R345" s="205">
        <f t="shared" si="245"/>
        <v>4873.2</v>
      </c>
      <c r="S345" s="205">
        <v>322.40000000000003</v>
      </c>
      <c r="T345" s="205">
        <f t="shared" si="246"/>
        <v>9672.0000000000018</v>
      </c>
      <c r="U345" s="205">
        <f t="shared" si="249"/>
        <v>14545.2</v>
      </c>
    </row>
    <row r="346" spans="1:21" s="76" customFormat="1" ht="17.45" customHeight="1" x14ac:dyDescent="0.25">
      <c r="A346" s="90"/>
      <c r="B346" s="133" t="s">
        <v>288</v>
      </c>
      <c r="C346" s="120" t="s">
        <v>64</v>
      </c>
      <c r="D346" s="120">
        <v>60</v>
      </c>
      <c r="E346" s="93">
        <v>162.44</v>
      </c>
      <c r="F346" s="93">
        <f t="shared" si="241"/>
        <v>9746.4</v>
      </c>
      <c r="G346" s="93">
        <v>434.2</v>
      </c>
      <c r="H346" s="93">
        <f t="shared" si="242"/>
        <v>26052</v>
      </c>
      <c r="I346" s="93">
        <f t="shared" si="247"/>
        <v>35798.400000000001</v>
      </c>
      <c r="J346" s="184"/>
      <c r="K346" s="169">
        <v>162.44</v>
      </c>
      <c r="L346" s="169">
        <f t="shared" si="243"/>
        <v>0</v>
      </c>
      <c r="M346" s="169">
        <v>434.2</v>
      </c>
      <c r="N346" s="169">
        <f t="shared" si="244"/>
        <v>0</v>
      </c>
      <c r="O346" s="169">
        <f t="shared" si="248"/>
        <v>0</v>
      </c>
      <c r="P346" s="208">
        <f t="shared" si="234"/>
        <v>60</v>
      </c>
      <c r="Q346" s="205">
        <v>162.44</v>
      </c>
      <c r="R346" s="205">
        <f t="shared" si="245"/>
        <v>9746.4</v>
      </c>
      <c r="S346" s="205">
        <v>434.2</v>
      </c>
      <c r="T346" s="205">
        <f t="shared" si="246"/>
        <v>26052</v>
      </c>
      <c r="U346" s="205">
        <f t="shared" si="249"/>
        <v>35798.400000000001</v>
      </c>
    </row>
    <row r="347" spans="1:21" s="76" customFormat="1" ht="17.45" customHeight="1" x14ac:dyDescent="0.25">
      <c r="A347" s="90"/>
      <c r="B347" s="133" t="s">
        <v>288</v>
      </c>
      <c r="C347" s="120" t="s">
        <v>64</v>
      </c>
      <c r="D347" s="120">
        <v>70</v>
      </c>
      <c r="E347" s="93">
        <v>162.44</v>
      </c>
      <c r="F347" s="93">
        <f t="shared" si="241"/>
        <v>11370.8</v>
      </c>
      <c r="G347" s="93">
        <v>184.6</v>
      </c>
      <c r="H347" s="93">
        <f t="shared" si="242"/>
        <v>12922</v>
      </c>
      <c r="I347" s="93">
        <f t="shared" si="247"/>
        <v>24292.799999999999</v>
      </c>
      <c r="J347" s="184"/>
      <c r="K347" s="169">
        <v>162.44</v>
      </c>
      <c r="L347" s="169">
        <f t="shared" si="243"/>
        <v>0</v>
      </c>
      <c r="M347" s="169">
        <v>184.6</v>
      </c>
      <c r="N347" s="169">
        <f t="shared" si="244"/>
        <v>0</v>
      </c>
      <c r="O347" s="169">
        <f t="shared" si="248"/>
        <v>0</v>
      </c>
      <c r="P347" s="208">
        <f t="shared" si="234"/>
        <v>70</v>
      </c>
      <c r="Q347" s="205">
        <v>162.44</v>
      </c>
      <c r="R347" s="205">
        <f t="shared" si="245"/>
        <v>11370.8</v>
      </c>
      <c r="S347" s="205">
        <v>184.6</v>
      </c>
      <c r="T347" s="205">
        <f t="shared" si="246"/>
        <v>12922</v>
      </c>
      <c r="U347" s="205">
        <f t="shared" si="249"/>
        <v>24292.799999999999</v>
      </c>
    </row>
    <row r="348" spans="1:21" s="76" customFormat="1" ht="17.45" customHeight="1" x14ac:dyDescent="0.25">
      <c r="A348" s="90"/>
      <c r="B348" s="133" t="s">
        <v>289</v>
      </c>
      <c r="C348" s="120" t="s">
        <v>64</v>
      </c>
      <c r="D348" s="120">
        <v>100</v>
      </c>
      <c r="E348" s="93">
        <v>162.44</v>
      </c>
      <c r="F348" s="93">
        <f t="shared" si="241"/>
        <v>16244</v>
      </c>
      <c r="G348" s="93">
        <v>166.92000000000002</v>
      </c>
      <c r="H348" s="93">
        <f t="shared" si="242"/>
        <v>16692</v>
      </c>
      <c r="I348" s="93">
        <f t="shared" si="247"/>
        <v>32936</v>
      </c>
      <c r="J348" s="184"/>
      <c r="K348" s="169">
        <v>162.44</v>
      </c>
      <c r="L348" s="169">
        <f t="shared" si="243"/>
        <v>0</v>
      </c>
      <c r="M348" s="169">
        <v>166.92000000000002</v>
      </c>
      <c r="N348" s="169">
        <f t="shared" si="244"/>
        <v>0</v>
      </c>
      <c r="O348" s="169">
        <f t="shared" si="248"/>
        <v>0</v>
      </c>
      <c r="P348" s="208">
        <f t="shared" si="234"/>
        <v>100</v>
      </c>
      <c r="Q348" s="205">
        <v>162.44</v>
      </c>
      <c r="R348" s="205">
        <f t="shared" si="245"/>
        <v>16244</v>
      </c>
      <c r="S348" s="205">
        <v>166.92000000000002</v>
      </c>
      <c r="T348" s="205">
        <f t="shared" si="246"/>
        <v>16692</v>
      </c>
      <c r="U348" s="205">
        <f t="shared" si="249"/>
        <v>32936</v>
      </c>
    </row>
    <row r="349" spans="1:21" s="76" customFormat="1" ht="17.45" customHeight="1" x14ac:dyDescent="0.25">
      <c r="A349" s="90"/>
      <c r="B349" s="133" t="s">
        <v>243</v>
      </c>
      <c r="C349" s="134" t="s">
        <v>72</v>
      </c>
      <c r="D349" s="134">
        <v>120</v>
      </c>
      <c r="E349" s="93">
        <v>838.40000000000009</v>
      </c>
      <c r="F349" s="93">
        <f t="shared" si="241"/>
        <v>100608.00000000001</v>
      </c>
      <c r="G349" s="93">
        <v>699.4</v>
      </c>
      <c r="H349" s="93">
        <f t="shared" si="242"/>
        <v>83928</v>
      </c>
      <c r="I349" s="93">
        <f t="shared" si="247"/>
        <v>184536</v>
      </c>
      <c r="J349" s="189"/>
      <c r="K349" s="169">
        <v>838.40000000000009</v>
      </c>
      <c r="L349" s="169">
        <f t="shared" si="243"/>
        <v>0</v>
      </c>
      <c r="M349" s="169">
        <v>699.4</v>
      </c>
      <c r="N349" s="169">
        <f t="shared" si="244"/>
        <v>0</v>
      </c>
      <c r="O349" s="169">
        <f t="shared" si="248"/>
        <v>0</v>
      </c>
      <c r="P349" s="208">
        <f t="shared" si="234"/>
        <v>120</v>
      </c>
      <c r="Q349" s="205">
        <v>838.40000000000009</v>
      </c>
      <c r="R349" s="205">
        <f t="shared" si="245"/>
        <v>100608.00000000001</v>
      </c>
      <c r="S349" s="205">
        <v>699.4</v>
      </c>
      <c r="T349" s="205">
        <f t="shared" si="246"/>
        <v>83928</v>
      </c>
      <c r="U349" s="205">
        <f t="shared" si="249"/>
        <v>184536</v>
      </c>
    </row>
    <row r="350" spans="1:21" s="76" customFormat="1" ht="27" customHeight="1" x14ac:dyDescent="0.25">
      <c r="A350" s="90"/>
      <c r="B350" s="133" t="s">
        <v>290</v>
      </c>
      <c r="C350" s="120" t="s">
        <v>72</v>
      </c>
      <c r="D350" s="120">
        <v>130</v>
      </c>
      <c r="E350" s="93">
        <v>45.85</v>
      </c>
      <c r="F350" s="93">
        <f t="shared" si="241"/>
        <v>5960.5</v>
      </c>
      <c r="G350" s="93">
        <v>58.5</v>
      </c>
      <c r="H350" s="93">
        <f t="shared" si="242"/>
        <v>7605</v>
      </c>
      <c r="I350" s="93">
        <f t="shared" si="247"/>
        <v>13565.5</v>
      </c>
      <c r="J350" s="184"/>
      <c r="K350" s="169">
        <v>45.85</v>
      </c>
      <c r="L350" s="169">
        <f t="shared" si="243"/>
        <v>0</v>
      </c>
      <c r="M350" s="169">
        <v>58.5</v>
      </c>
      <c r="N350" s="169">
        <f t="shared" si="244"/>
        <v>0</v>
      </c>
      <c r="O350" s="169">
        <f t="shared" si="248"/>
        <v>0</v>
      </c>
      <c r="P350" s="208">
        <f t="shared" si="234"/>
        <v>130</v>
      </c>
      <c r="Q350" s="205">
        <v>45.85</v>
      </c>
      <c r="R350" s="205">
        <f t="shared" si="245"/>
        <v>5960.5</v>
      </c>
      <c r="S350" s="205">
        <v>58.5</v>
      </c>
      <c r="T350" s="205">
        <f t="shared" si="246"/>
        <v>7605</v>
      </c>
      <c r="U350" s="205">
        <f t="shared" si="249"/>
        <v>13565.5</v>
      </c>
    </row>
    <row r="351" spans="1:21" s="76" customFormat="1" ht="17.45" customHeight="1" x14ac:dyDescent="0.25">
      <c r="A351" s="90"/>
      <c r="B351" s="133" t="s">
        <v>291</v>
      </c>
      <c r="C351" s="120" t="s">
        <v>17</v>
      </c>
      <c r="D351" s="120">
        <v>40</v>
      </c>
      <c r="E351" s="93">
        <v>262</v>
      </c>
      <c r="F351" s="93">
        <f t="shared" si="241"/>
        <v>10480</v>
      </c>
      <c r="G351" s="93">
        <v>681.2</v>
      </c>
      <c r="H351" s="93">
        <f t="shared" si="242"/>
        <v>27248</v>
      </c>
      <c r="I351" s="93">
        <f t="shared" si="247"/>
        <v>37728</v>
      </c>
      <c r="J351" s="184"/>
      <c r="K351" s="169">
        <v>262</v>
      </c>
      <c r="L351" s="169">
        <f t="shared" si="243"/>
        <v>0</v>
      </c>
      <c r="M351" s="169">
        <v>681.2</v>
      </c>
      <c r="N351" s="169">
        <f t="shared" si="244"/>
        <v>0</v>
      </c>
      <c r="O351" s="169">
        <f t="shared" si="248"/>
        <v>0</v>
      </c>
      <c r="P351" s="208">
        <f t="shared" si="234"/>
        <v>40</v>
      </c>
      <c r="Q351" s="205">
        <v>262</v>
      </c>
      <c r="R351" s="205">
        <f t="shared" si="245"/>
        <v>10480</v>
      </c>
      <c r="S351" s="205">
        <v>681.2</v>
      </c>
      <c r="T351" s="205">
        <f t="shared" si="246"/>
        <v>27248</v>
      </c>
      <c r="U351" s="205">
        <f t="shared" si="249"/>
        <v>37728</v>
      </c>
    </row>
    <row r="352" spans="1:21" s="76" customFormat="1" ht="17.45" customHeight="1" x14ac:dyDescent="0.25">
      <c r="A352" s="90"/>
      <c r="B352" s="133" t="s">
        <v>292</v>
      </c>
      <c r="C352" s="120" t="s">
        <v>64</v>
      </c>
      <c r="D352" s="120">
        <v>20</v>
      </c>
      <c r="E352" s="93">
        <v>65.5</v>
      </c>
      <c r="F352" s="93">
        <f t="shared" si="241"/>
        <v>1310</v>
      </c>
      <c r="G352" s="93">
        <v>166.71200000000002</v>
      </c>
      <c r="H352" s="93">
        <f t="shared" si="242"/>
        <v>3334.2400000000002</v>
      </c>
      <c r="I352" s="93">
        <f t="shared" si="247"/>
        <v>4644.24</v>
      </c>
      <c r="J352" s="184"/>
      <c r="K352" s="169">
        <v>65.5</v>
      </c>
      <c r="L352" s="169">
        <f t="shared" si="243"/>
        <v>0</v>
      </c>
      <c r="M352" s="169">
        <v>166.71200000000002</v>
      </c>
      <c r="N352" s="169">
        <f t="shared" si="244"/>
        <v>0</v>
      </c>
      <c r="O352" s="169">
        <f t="shared" si="248"/>
        <v>0</v>
      </c>
      <c r="P352" s="208">
        <f t="shared" si="234"/>
        <v>20</v>
      </c>
      <c r="Q352" s="205">
        <v>65.5</v>
      </c>
      <c r="R352" s="205">
        <f t="shared" si="245"/>
        <v>1310</v>
      </c>
      <c r="S352" s="205">
        <v>166.71200000000002</v>
      </c>
      <c r="T352" s="205">
        <f t="shared" si="246"/>
        <v>3334.2400000000002</v>
      </c>
      <c r="U352" s="205">
        <f t="shared" si="249"/>
        <v>4644.24</v>
      </c>
    </row>
    <row r="353" spans="1:21" s="76" customFormat="1" ht="17.45" customHeight="1" x14ac:dyDescent="0.25">
      <c r="A353" s="90"/>
      <c r="B353" s="133" t="s">
        <v>293</v>
      </c>
      <c r="C353" s="120" t="s">
        <v>17</v>
      </c>
      <c r="D353" s="120">
        <v>150</v>
      </c>
      <c r="E353" s="93">
        <v>32.75</v>
      </c>
      <c r="F353" s="93">
        <f t="shared" si="241"/>
        <v>4912.5</v>
      </c>
      <c r="G353" s="93">
        <v>36.816000000000003</v>
      </c>
      <c r="H353" s="93">
        <f t="shared" si="242"/>
        <v>5522.4000000000005</v>
      </c>
      <c r="I353" s="93">
        <f t="shared" si="247"/>
        <v>10434.900000000001</v>
      </c>
      <c r="J353" s="184"/>
      <c r="K353" s="169">
        <v>32.75</v>
      </c>
      <c r="L353" s="169">
        <f t="shared" si="243"/>
        <v>0</v>
      </c>
      <c r="M353" s="169">
        <v>36.816000000000003</v>
      </c>
      <c r="N353" s="169">
        <f t="shared" si="244"/>
        <v>0</v>
      </c>
      <c r="O353" s="169">
        <f t="shared" si="248"/>
        <v>0</v>
      </c>
      <c r="P353" s="208">
        <f t="shared" si="234"/>
        <v>150</v>
      </c>
      <c r="Q353" s="205">
        <v>32.75</v>
      </c>
      <c r="R353" s="205">
        <f t="shared" si="245"/>
        <v>4912.5</v>
      </c>
      <c r="S353" s="205">
        <v>36.816000000000003</v>
      </c>
      <c r="T353" s="205">
        <f t="shared" si="246"/>
        <v>5522.4000000000005</v>
      </c>
      <c r="U353" s="205">
        <f t="shared" si="249"/>
        <v>10434.900000000001</v>
      </c>
    </row>
    <row r="354" spans="1:21" s="76" customFormat="1" ht="17.45" customHeight="1" x14ac:dyDescent="0.25">
      <c r="A354" s="90"/>
      <c r="B354" s="133" t="s">
        <v>294</v>
      </c>
      <c r="C354" s="120" t="s">
        <v>17</v>
      </c>
      <c r="D354" s="120">
        <v>1</v>
      </c>
      <c r="E354" s="93">
        <v>2620</v>
      </c>
      <c r="F354" s="93">
        <f t="shared" si="241"/>
        <v>2620</v>
      </c>
      <c r="G354" s="93">
        <v>9412</v>
      </c>
      <c r="H354" s="93">
        <f t="shared" si="242"/>
        <v>9412</v>
      </c>
      <c r="I354" s="93">
        <f t="shared" si="247"/>
        <v>12032</v>
      </c>
      <c r="J354" s="184"/>
      <c r="K354" s="169">
        <v>2620</v>
      </c>
      <c r="L354" s="169">
        <f t="shared" si="243"/>
        <v>0</v>
      </c>
      <c r="M354" s="169">
        <v>9412</v>
      </c>
      <c r="N354" s="169">
        <f t="shared" si="244"/>
        <v>0</v>
      </c>
      <c r="O354" s="169">
        <f t="shared" si="248"/>
        <v>0</v>
      </c>
      <c r="P354" s="208">
        <f t="shared" si="234"/>
        <v>1</v>
      </c>
      <c r="Q354" s="205">
        <v>2620</v>
      </c>
      <c r="R354" s="205">
        <f t="shared" si="245"/>
        <v>2620</v>
      </c>
      <c r="S354" s="205">
        <v>9412</v>
      </c>
      <c r="T354" s="205">
        <f t="shared" si="246"/>
        <v>9412</v>
      </c>
      <c r="U354" s="205">
        <f t="shared" si="249"/>
        <v>12032</v>
      </c>
    </row>
    <row r="355" spans="1:21" s="76" customFormat="1" ht="17.45" customHeight="1" x14ac:dyDescent="0.25">
      <c r="A355" s="90"/>
      <c r="B355" s="133" t="s">
        <v>295</v>
      </c>
      <c r="C355" s="120" t="s">
        <v>17</v>
      </c>
      <c r="D355" s="120">
        <v>3</v>
      </c>
      <c r="E355" s="93">
        <v>262</v>
      </c>
      <c r="F355" s="93">
        <f t="shared" si="241"/>
        <v>786</v>
      </c>
      <c r="G355" s="93">
        <v>109.2</v>
      </c>
      <c r="H355" s="93">
        <f t="shared" si="242"/>
        <v>327.60000000000002</v>
      </c>
      <c r="I355" s="93">
        <f t="shared" si="247"/>
        <v>1113.5999999999999</v>
      </c>
      <c r="J355" s="184"/>
      <c r="K355" s="169">
        <v>262</v>
      </c>
      <c r="L355" s="169">
        <f t="shared" si="243"/>
        <v>0</v>
      </c>
      <c r="M355" s="169">
        <v>109.2</v>
      </c>
      <c r="N355" s="169">
        <f t="shared" si="244"/>
        <v>0</v>
      </c>
      <c r="O355" s="169">
        <f t="shared" si="248"/>
        <v>0</v>
      </c>
      <c r="P355" s="208">
        <f t="shared" si="234"/>
        <v>3</v>
      </c>
      <c r="Q355" s="205">
        <v>262</v>
      </c>
      <c r="R355" s="205">
        <f t="shared" si="245"/>
        <v>786</v>
      </c>
      <c r="S355" s="205">
        <v>109.2</v>
      </c>
      <c r="T355" s="205">
        <f t="shared" si="246"/>
        <v>327.60000000000002</v>
      </c>
      <c r="U355" s="205">
        <f t="shared" si="249"/>
        <v>1113.5999999999999</v>
      </c>
    </row>
    <row r="356" spans="1:21" s="76" customFormat="1" ht="17.45" customHeight="1" x14ac:dyDescent="0.25">
      <c r="A356" s="90"/>
      <c r="B356" s="133" t="s">
        <v>296</v>
      </c>
      <c r="C356" s="120" t="s">
        <v>64</v>
      </c>
      <c r="D356" s="120">
        <v>50</v>
      </c>
      <c r="E356" s="93">
        <v>458.5</v>
      </c>
      <c r="F356" s="93">
        <f t="shared" si="241"/>
        <v>22925</v>
      </c>
      <c r="G356" s="93">
        <v>369.2</v>
      </c>
      <c r="H356" s="93">
        <f t="shared" si="242"/>
        <v>18460</v>
      </c>
      <c r="I356" s="93">
        <f t="shared" si="247"/>
        <v>41385</v>
      </c>
      <c r="J356" s="184"/>
      <c r="K356" s="169">
        <v>458.5</v>
      </c>
      <c r="L356" s="169">
        <f t="shared" si="243"/>
        <v>0</v>
      </c>
      <c r="M356" s="169">
        <v>369.2</v>
      </c>
      <c r="N356" s="169">
        <f t="shared" si="244"/>
        <v>0</v>
      </c>
      <c r="O356" s="169">
        <f t="shared" si="248"/>
        <v>0</v>
      </c>
      <c r="P356" s="208">
        <f t="shared" si="234"/>
        <v>50</v>
      </c>
      <c r="Q356" s="205">
        <v>458.5</v>
      </c>
      <c r="R356" s="205">
        <f t="shared" si="245"/>
        <v>22925</v>
      </c>
      <c r="S356" s="205">
        <v>369.2</v>
      </c>
      <c r="T356" s="205">
        <f t="shared" si="246"/>
        <v>18460</v>
      </c>
      <c r="U356" s="205">
        <f t="shared" si="249"/>
        <v>41385</v>
      </c>
    </row>
    <row r="357" spans="1:21" s="76" customFormat="1" ht="17.25" customHeight="1" x14ac:dyDescent="0.25">
      <c r="A357" s="90"/>
      <c r="B357" s="133" t="s">
        <v>119</v>
      </c>
      <c r="C357" s="120" t="s">
        <v>124</v>
      </c>
      <c r="D357" s="120">
        <v>1</v>
      </c>
      <c r="E357" s="93"/>
      <c r="F357" s="93"/>
      <c r="G357" s="93">
        <v>13000</v>
      </c>
      <c r="H357" s="93">
        <f t="shared" si="242"/>
        <v>13000</v>
      </c>
      <c r="I357" s="93">
        <f t="shared" si="247"/>
        <v>13000</v>
      </c>
      <c r="J357" s="184"/>
      <c r="K357" s="169"/>
      <c r="L357" s="169"/>
      <c r="M357" s="169">
        <v>13000</v>
      </c>
      <c r="N357" s="169">
        <f t="shared" si="244"/>
        <v>0</v>
      </c>
      <c r="O357" s="169">
        <f t="shared" si="248"/>
        <v>0</v>
      </c>
      <c r="P357" s="208">
        <f t="shared" si="234"/>
        <v>1</v>
      </c>
      <c r="Q357" s="205"/>
      <c r="R357" s="205"/>
      <c r="S357" s="205">
        <v>13000</v>
      </c>
      <c r="T357" s="205">
        <f t="shared" si="246"/>
        <v>13000</v>
      </c>
      <c r="U357" s="205">
        <f t="shared" si="249"/>
        <v>13000</v>
      </c>
    </row>
    <row r="358" spans="1:21" s="76" customFormat="1" ht="17.45" customHeight="1" x14ac:dyDescent="0.25">
      <c r="A358" s="90"/>
      <c r="B358" s="133" t="s">
        <v>203</v>
      </c>
      <c r="C358" s="120" t="s">
        <v>124</v>
      </c>
      <c r="D358" s="120">
        <v>1</v>
      </c>
      <c r="E358" s="93">
        <v>31440</v>
      </c>
      <c r="F358" s="93">
        <f t="shared" si="241"/>
        <v>31440</v>
      </c>
      <c r="G358" s="93"/>
      <c r="H358" s="93"/>
      <c r="I358" s="93">
        <f t="shared" si="247"/>
        <v>31440</v>
      </c>
      <c r="J358" s="184"/>
      <c r="K358" s="169">
        <v>31440</v>
      </c>
      <c r="L358" s="169">
        <f t="shared" ref="L358" si="250">K358*J358</f>
        <v>0</v>
      </c>
      <c r="M358" s="169"/>
      <c r="N358" s="169"/>
      <c r="O358" s="169">
        <f t="shared" si="248"/>
        <v>0</v>
      </c>
      <c r="P358" s="208">
        <f t="shared" si="234"/>
        <v>1</v>
      </c>
      <c r="Q358" s="205">
        <v>31440</v>
      </c>
      <c r="R358" s="205">
        <f t="shared" ref="R358" si="251">Q358*P358</f>
        <v>31440</v>
      </c>
      <c r="S358" s="205"/>
      <c r="T358" s="205"/>
      <c r="U358" s="205">
        <f t="shared" si="249"/>
        <v>31440</v>
      </c>
    </row>
    <row r="359" spans="1:21" s="76" customFormat="1" ht="17.45" customHeight="1" x14ac:dyDescent="0.25">
      <c r="A359" s="90" t="s">
        <v>297</v>
      </c>
      <c r="B359" s="113" t="s">
        <v>298</v>
      </c>
      <c r="C359" s="92"/>
      <c r="D359" s="92"/>
      <c r="E359" s="93"/>
      <c r="F359" s="93">
        <f>SUM(F360:F393)</f>
        <v>4238788.3880000003</v>
      </c>
      <c r="G359" s="93"/>
      <c r="H359" s="93">
        <f>SUM(H360:H393)</f>
        <v>18446335.010000002</v>
      </c>
      <c r="I359" s="93">
        <f>SUM(I360:I393)</f>
        <v>22685123.398000002</v>
      </c>
      <c r="J359" s="168"/>
      <c r="K359" s="169"/>
      <c r="L359" s="169">
        <f>SUM(L360:L393)</f>
        <v>326580</v>
      </c>
      <c r="M359" s="169"/>
      <c r="N359" s="169">
        <f>SUM(N360:N393)</f>
        <v>3127556</v>
      </c>
      <c r="O359" s="169">
        <f>SUM(O360:O393)</f>
        <v>3454136</v>
      </c>
      <c r="P359" s="208">
        <f t="shared" si="234"/>
        <v>0</v>
      </c>
      <c r="Q359" s="205"/>
      <c r="R359" s="205">
        <f>SUM(R360:R393)</f>
        <v>3912208.3879999998</v>
      </c>
      <c r="S359" s="205"/>
      <c r="T359" s="205">
        <f>SUM(T360:T393)</f>
        <v>15318779.010000002</v>
      </c>
      <c r="U359" s="205">
        <f>SUM(U360:U393)</f>
        <v>19230987.398000002</v>
      </c>
    </row>
    <row r="360" spans="1:21" s="76" customFormat="1" ht="15.75" x14ac:dyDescent="0.25">
      <c r="A360" s="138"/>
      <c r="B360" s="133" t="s">
        <v>929</v>
      </c>
      <c r="C360" s="134" t="s">
        <v>17</v>
      </c>
      <c r="D360" s="134">
        <v>2</v>
      </c>
      <c r="E360" s="93">
        <v>332000</v>
      </c>
      <c r="F360" s="93">
        <f>E360*D360</f>
        <v>664000</v>
      </c>
      <c r="G360" s="93">
        <v>5812000</v>
      </c>
      <c r="H360" s="93">
        <f>G360*D360</f>
        <v>11624000</v>
      </c>
      <c r="I360" s="93">
        <f t="shared" ref="I360:I393" si="252">H360+F360</f>
        <v>12288000</v>
      </c>
      <c r="J360" s="189"/>
      <c r="K360" s="169">
        <v>332000</v>
      </c>
      <c r="L360" s="169">
        <f>K360*J360</f>
        <v>0</v>
      </c>
      <c r="M360" s="169">
        <v>5812000</v>
      </c>
      <c r="N360" s="169">
        <f>M360*J360</f>
        <v>0</v>
      </c>
      <c r="O360" s="169">
        <f t="shared" ref="O360" si="253">N360+L360</f>
        <v>0</v>
      </c>
      <c r="P360" s="208">
        <f t="shared" si="234"/>
        <v>2</v>
      </c>
      <c r="Q360" s="205">
        <v>332000</v>
      </c>
      <c r="R360" s="205">
        <f>Q360*P360</f>
        <v>664000</v>
      </c>
      <c r="S360" s="205">
        <v>5812000</v>
      </c>
      <c r="T360" s="205">
        <f>S360*P360</f>
        <v>11624000</v>
      </c>
      <c r="U360" s="205">
        <f t="shared" ref="U360" si="254">T360+R360</f>
        <v>12288000</v>
      </c>
    </row>
    <row r="361" spans="1:21" s="76" customFormat="1" ht="15.75" x14ac:dyDescent="0.25">
      <c r="A361" s="138"/>
      <c r="B361" s="139" t="s">
        <v>880</v>
      </c>
      <c r="C361" s="134"/>
      <c r="D361" s="134"/>
      <c r="E361" s="93"/>
      <c r="F361" s="93"/>
      <c r="G361" s="93"/>
      <c r="H361" s="93"/>
      <c r="I361" s="93"/>
      <c r="J361" s="189"/>
      <c r="K361" s="169"/>
      <c r="L361" s="169"/>
      <c r="M361" s="169"/>
      <c r="N361" s="169"/>
      <c r="O361" s="169"/>
      <c r="P361" s="208">
        <f t="shared" si="234"/>
        <v>0</v>
      </c>
      <c r="Q361" s="205"/>
      <c r="R361" s="205"/>
      <c r="S361" s="205"/>
      <c r="T361" s="205"/>
      <c r="U361" s="205"/>
    </row>
    <row r="362" spans="1:21" s="76" customFormat="1" ht="15.75" x14ac:dyDescent="0.25">
      <c r="A362" s="138"/>
      <c r="B362" s="139" t="s">
        <v>299</v>
      </c>
      <c r="C362" s="134"/>
      <c r="D362" s="134"/>
      <c r="E362" s="93"/>
      <c r="F362" s="93"/>
      <c r="G362" s="93"/>
      <c r="H362" s="93"/>
      <c r="I362" s="93"/>
      <c r="J362" s="189"/>
      <c r="K362" s="169"/>
      <c r="L362" s="169"/>
      <c r="M362" s="169"/>
      <c r="N362" s="169"/>
      <c r="O362" s="169"/>
      <c r="P362" s="208">
        <f t="shared" si="234"/>
        <v>0</v>
      </c>
      <c r="Q362" s="205"/>
      <c r="R362" s="205"/>
      <c r="S362" s="205"/>
      <c r="T362" s="205"/>
      <c r="U362" s="205"/>
    </row>
    <row r="363" spans="1:21" s="76" customFormat="1" ht="15.75" x14ac:dyDescent="0.25">
      <c r="A363" s="138"/>
      <c r="B363" s="139" t="s">
        <v>900</v>
      </c>
      <c r="C363" s="134"/>
      <c r="D363" s="134"/>
      <c r="E363" s="93"/>
      <c r="F363" s="93"/>
      <c r="G363" s="93"/>
      <c r="H363" s="93"/>
      <c r="I363" s="93"/>
      <c r="J363" s="189"/>
      <c r="K363" s="169"/>
      <c r="L363" s="169"/>
      <c r="M363" s="169"/>
      <c r="N363" s="169"/>
      <c r="O363" s="169"/>
      <c r="P363" s="208">
        <f t="shared" si="234"/>
        <v>0</v>
      </c>
      <c r="Q363" s="205"/>
      <c r="R363" s="205"/>
      <c r="S363" s="205"/>
      <c r="T363" s="205"/>
      <c r="U363" s="205"/>
    </row>
    <row r="364" spans="1:21" s="76" customFormat="1" ht="15.75" x14ac:dyDescent="0.25">
      <c r="A364" s="138"/>
      <c r="B364" s="133" t="s">
        <v>300</v>
      </c>
      <c r="C364" s="134" t="s">
        <v>17</v>
      </c>
      <c r="D364" s="134">
        <v>2</v>
      </c>
      <c r="E364" s="93"/>
      <c r="F364" s="93"/>
      <c r="G364" s="93">
        <v>73710</v>
      </c>
      <c r="H364" s="93">
        <f t="shared" ref="H364:H373" si="255">G364*D364</f>
        <v>147420</v>
      </c>
      <c r="I364" s="93">
        <f t="shared" si="252"/>
        <v>147420</v>
      </c>
      <c r="J364" s="189">
        <v>2</v>
      </c>
      <c r="K364" s="169"/>
      <c r="L364" s="169"/>
      <c r="M364" s="169">
        <v>73710</v>
      </c>
      <c r="N364" s="169">
        <f t="shared" ref="N364:N365" si="256">M364*J364</f>
        <v>147420</v>
      </c>
      <c r="O364" s="169">
        <f t="shared" ref="O364:O393" si="257">N364+L364</f>
        <v>147420</v>
      </c>
      <c r="P364" s="208">
        <f t="shared" si="234"/>
        <v>0</v>
      </c>
      <c r="Q364" s="205"/>
      <c r="R364" s="205"/>
      <c r="S364" s="205">
        <v>73710</v>
      </c>
      <c r="T364" s="205">
        <f t="shared" ref="T364:T365" si="258">S364*P364</f>
        <v>0</v>
      </c>
      <c r="U364" s="205">
        <f t="shared" ref="U364:U393" si="259">T364+R364</f>
        <v>0</v>
      </c>
    </row>
    <row r="365" spans="1:21" s="76" customFormat="1" ht="38.25" x14ac:dyDescent="0.25">
      <c r="A365" s="138"/>
      <c r="B365" s="133" t="s">
        <v>901</v>
      </c>
      <c r="C365" s="134" t="s">
        <v>17</v>
      </c>
      <c r="D365" s="134">
        <v>2</v>
      </c>
      <c r="E365" s="93">
        <v>60324</v>
      </c>
      <c r="F365" s="93">
        <f t="shared" ref="F365:F373" si="260">E365*D365</f>
        <v>120648</v>
      </c>
      <c r="G365" s="93">
        <v>1490068</v>
      </c>
      <c r="H365" s="93">
        <f t="shared" si="255"/>
        <v>2980136</v>
      </c>
      <c r="I365" s="93">
        <f t="shared" si="252"/>
        <v>3100784</v>
      </c>
      <c r="J365" s="189">
        <v>2</v>
      </c>
      <c r="K365" s="169">
        <v>60324</v>
      </c>
      <c r="L365" s="169">
        <f t="shared" ref="L365:L393" si="261">K365*J365</f>
        <v>120648</v>
      </c>
      <c r="M365" s="169">
        <v>1490068</v>
      </c>
      <c r="N365" s="169">
        <f t="shared" si="256"/>
        <v>2980136</v>
      </c>
      <c r="O365" s="169">
        <f t="shared" si="257"/>
        <v>3100784</v>
      </c>
      <c r="P365" s="208">
        <f t="shared" si="234"/>
        <v>0</v>
      </c>
      <c r="Q365" s="205">
        <v>60324</v>
      </c>
      <c r="R365" s="205">
        <f t="shared" ref="R365:R393" si="262">Q365*P365</f>
        <v>0</v>
      </c>
      <c r="S365" s="205">
        <v>1490068</v>
      </c>
      <c r="T365" s="205">
        <f t="shared" si="258"/>
        <v>0</v>
      </c>
      <c r="U365" s="205">
        <f t="shared" si="259"/>
        <v>0</v>
      </c>
    </row>
    <row r="366" spans="1:21" s="76" customFormat="1" ht="25.5" x14ac:dyDescent="0.25">
      <c r="A366" s="138"/>
      <c r="B366" s="133" t="s">
        <v>902</v>
      </c>
      <c r="C366" s="134" t="s">
        <v>872</v>
      </c>
      <c r="D366" s="134">
        <v>2</v>
      </c>
      <c r="E366" s="93">
        <v>46374</v>
      </c>
      <c r="F366" s="93">
        <f t="shared" si="260"/>
        <v>92748</v>
      </c>
      <c r="G366" s="93"/>
      <c r="H366" s="93"/>
      <c r="I366" s="93">
        <f t="shared" si="252"/>
        <v>92748</v>
      </c>
      <c r="J366" s="189">
        <v>2</v>
      </c>
      <c r="K366" s="169">
        <v>46374</v>
      </c>
      <c r="L366" s="169">
        <f t="shared" si="261"/>
        <v>92748</v>
      </c>
      <c r="M366" s="169"/>
      <c r="N366" s="169"/>
      <c r="O366" s="169">
        <f t="shared" si="257"/>
        <v>92748</v>
      </c>
      <c r="P366" s="208">
        <f t="shared" si="234"/>
        <v>0</v>
      </c>
      <c r="Q366" s="205">
        <v>46374</v>
      </c>
      <c r="R366" s="205">
        <f t="shared" si="262"/>
        <v>0</v>
      </c>
      <c r="S366" s="205"/>
      <c r="T366" s="205"/>
      <c r="U366" s="205">
        <f t="shared" si="259"/>
        <v>0</v>
      </c>
    </row>
    <row r="367" spans="1:21" s="76" customFormat="1" ht="25.5" x14ac:dyDescent="0.25">
      <c r="A367" s="138"/>
      <c r="B367" s="133" t="s">
        <v>930</v>
      </c>
      <c r="C367" s="134" t="s">
        <v>17</v>
      </c>
      <c r="D367" s="134">
        <v>2</v>
      </c>
      <c r="E367" s="93">
        <v>56592</v>
      </c>
      <c r="F367" s="93">
        <f t="shared" si="260"/>
        <v>113184</v>
      </c>
      <c r="G367" s="93"/>
      <c r="H367" s="93"/>
      <c r="I367" s="93">
        <f t="shared" si="252"/>
        <v>113184</v>
      </c>
      <c r="J367" s="189">
        <v>2</v>
      </c>
      <c r="K367" s="169">
        <v>56592</v>
      </c>
      <c r="L367" s="169">
        <f t="shared" si="261"/>
        <v>113184</v>
      </c>
      <c r="M367" s="169"/>
      <c r="N367" s="169"/>
      <c r="O367" s="169">
        <f t="shared" si="257"/>
        <v>113184</v>
      </c>
      <c r="P367" s="208">
        <f t="shared" si="234"/>
        <v>0</v>
      </c>
      <c r="Q367" s="205">
        <v>56592</v>
      </c>
      <c r="R367" s="205">
        <f t="shared" si="262"/>
        <v>0</v>
      </c>
      <c r="S367" s="205"/>
      <c r="T367" s="205"/>
      <c r="U367" s="205">
        <f t="shared" si="259"/>
        <v>0</v>
      </c>
    </row>
    <row r="368" spans="1:21" s="76" customFormat="1" ht="25.5" x14ac:dyDescent="0.25">
      <c r="A368" s="138"/>
      <c r="B368" s="133" t="s">
        <v>301</v>
      </c>
      <c r="C368" s="134" t="s">
        <v>910</v>
      </c>
      <c r="D368" s="134">
        <v>86</v>
      </c>
      <c r="E368" s="93">
        <v>2373</v>
      </c>
      <c r="F368" s="93">
        <f t="shared" si="260"/>
        <v>204078</v>
      </c>
      <c r="G368" s="93">
        <v>4672</v>
      </c>
      <c r="H368" s="93">
        <f t="shared" si="255"/>
        <v>401792</v>
      </c>
      <c r="I368" s="93">
        <f t="shared" si="252"/>
        <v>605870</v>
      </c>
      <c r="J368" s="189"/>
      <c r="K368" s="169">
        <v>2373</v>
      </c>
      <c r="L368" s="169">
        <f t="shared" si="261"/>
        <v>0</v>
      </c>
      <c r="M368" s="169">
        <v>4672</v>
      </c>
      <c r="N368" s="169">
        <f t="shared" ref="N368:N381" si="263">M368*J368</f>
        <v>0</v>
      </c>
      <c r="O368" s="169">
        <f t="shared" si="257"/>
        <v>0</v>
      </c>
      <c r="P368" s="208">
        <f t="shared" si="234"/>
        <v>86</v>
      </c>
      <c r="Q368" s="205">
        <v>2373</v>
      </c>
      <c r="R368" s="205">
        <f t="shared" si="262"/>
        <v>204078</v>
      </c>
      <c r="S368" s="205">
        <v>4672</v>
      </c>
      <c r="T368" s="205">
        <f t="shared" ref="T368:T381" si="264">S368*P368</f>
        <v>401792</v>
      </c>
      <c r="U368" s="205">
        <f t="shared" si="259"/>
        <v>605870</v>
      </c>
    </row>
    <row r="369" spans="1:21" s="76" customFormat="1" ht="25.5" x14ac:dyDescent="0.25">
      <c r="A369" s="138"/>
      <c r="B369" s="133" t="s">
        <v>302</v>
      </c>
      <c r="C369" s="134" t="s">
        <v>909</v>
      </c>
      <c r="D369" s="134">
        <v>132</v>
      </c>
      <c r="E369" s="93">
        <v>1771</v>
      </c>
      <c r="F369" s="93">
        <f t="shared" si="260"/>
        <v>233772</v>
      </c>
      <c r="G369" s="93">
        <v>4632</v>
      </c>
      <c r="H369" s="93">
        <f t="shared" si="255"/>
        <v>611424</v>
      </c>
      <c r="I369" s="93">
        <f t="shared" si="252"/>
        <v>845196</v>
      </c>
      <c r="J369" s="189"/>
      <c r="K369" s="169">
        <v>1771</v>
      </c>
      <c r="L369" s="169">
        <f t="shared" si="261"/>
        <v>0</v>
      </c>
      <c r="M369" s="169">
        <v>4632</v>
      </c>
      <c r="N369" s="169">
        <f t="shared" si="263"/>
        <v>0</v>
      </c>
      <c r="O369" s="169">
        <f t="shared" si="257"/>
        <v>0</v>
      </c>
      <c r="P369" s="208">
        <f t="shared" si="234"/>
        <v>132</v>
      </c>
      <c r="Q369" s="205">
        <v>1771</v>
      </c>
      <c r="R369" s="205">
        <f t="shared" si="262"/>
        <v>233772</v>
      </c>
      <c r="S369" s="205">
        <v>4632</v>
      </c>
      <c r="T369" s="205">
        <f t="shared" si="264"/>
        <v>611424</v>
      </c>
      <c r="U369" s="205">
        <f t="shared" si="259"/>
        <v>845196</v>
      </c>
    </row>
    <row r="370" spans="1:21" s="76" customFormat="1" ht="15.75" x14ac:dyDescent="0.25">
      <c r="A370" s="138"/>
      <c r="B370" s="133" t="s">
        <v>303</v>
      </c>
      <c r="C370" s="134" t="s">
        <v>17</v>
      </c>
      <c r="D370" s="134">
        <v>141</v>
      </c>
      <c r="E370" s="93">
        <v>5895</v>
      </c>
      <c r="F370" s="93">
        <f t="shared" si="260"/>
        <v>831195</v>
      </c>
      <c r="G370" s="93">
        <v>1550.25</v>
      </c>
      <c r="H370" s="93">
        <f t="shared" si="255"/>
        <v>218585.25</v>
      </c>
      <c r="I370" s="93">
        <f t="shared" si="252"/>
        <v>1049780.25</v>
      </c>
      <c r="J370" s="189"/>
      <c r="K370" s="169">
        <v>5895</v>
      </c>
      <c r="L370" s="169">
        <f t="shared" si="261"/>
        <v>0</v>
      </c>
      <c r="M370" s="169">
        <v>1550.25</v>
      </c>
      <c r="N370" s="169">
        <f t="shared" si="263"/>
        <v>0</v>
      </c>
      <c r="O370" s="169">
        <f t="shared" si="257"/>
        <v>0</v>
      </c>
      <c r="P370" s="208">
        <f t="shared" si="234"/>
        <v>141</v>
      </c>
      <c r="Q370" s="205">
        <v>5895</v>
      </c>
      <c r="R370" s="205">
        <f t="shared" si="262"/>
        <v>831195</v>
      </c>
      <c r="S370" s="205">
        <v>1550.25</v>
      </c>
      <c r="T370" s="205">
        <f t="shared" si="264"/>
        <v>218585.25</v>
      </c>
      <c r="U370" s="205">
        <f t="shared" si="259"/>
        <v>1049780.25</v>
      </c>
    </row>
    <row r="371" spans="1:21" s="76" customFormat="1" ht="25.5" x14ac:dyDescent="0.25">
      <c r="A371" s="138"/>
      <c r="B371" s="133" t="s">
        <v>304</v>
      </c>
      <c r="C371" s="134" t="s">
        <v>871</v>
      </c>
      <c r="D371" s="134">
        <v>14</v>
      </c>
      <c r="E371" s="93">
        <v>9790</v>
      </c>
      <c r="F371" s="93">
        <f t="shared" si="260"/>
        <v>137060</v>
      </c>
      <c r="G371" s="93">
        <v>35760</v>
      </c>
      <c r="H371" s="93">
        <f t="shared" si="255"/>
        <v>500640</v>
      </c>
      <c r="I371" s="93">
        <f t="shared" si="252"/>
        <v>637700</v>
      </c>
      <c r="J371" s="189"/>
      <c r="K371" s="169">
        <v>9790</v>
      </c>
      <c r="L371" s="169">
        <f t="shared" si="261"/>
        <v>0</v>
      </c>
      <c r="M371" s="169">
        <v>35760</v>
      </c>
      <c r="N371" s="169">
        <f t="shared" si="263"/>
        <v>0</v>
      </c>
      <c r="O371" s="169">
        <f t="shared" si="257"/>
        <v>0</v>
      </c>
      <c r="P371" s="208">
        <f t="shared" si="234"/>
        <v>14</v>
      </c>
      <c r="Q371" s="205">
        <v>9790</v>
      </c>
      <c r="R371" s="205">
        <f t="shared" si="262"/>
        <v>137060</v>
      </c>
      <c r="S371" s="205">
        <v>35760</v>
      </c>
      <c r="T371" s="205">
        <f t="shared" si="264"/>
        <v>500640</v>
      </c>
      <c r="U371" s="205">
        <f t="shared" si="259"/>
        <v>637700</v>
      </c>
    </row>
    <row r="372" spans="1:21" s="76" customFormat="1" ht="25.5" x14ac:dyDescent="0.25">
      <c r="A372" s="138"/>
      <c r="B372" s="133" t="s">
        <v>305</v>
      </c>
      <c r="C372" s="134" t="s">
        <v>17</v>
      </c>
      <c r="D372" s="134">
        <v>94</v>
      </c>
      <c r="E372" s="93">
        <v>4165.8</v>
      </c>
      <c r="F372" s="93">
        <f t="shared" si="260"/>
        <v>391585.2</v>
      </c>
      <c r="G372" s="93">
        <v>201.5</v>
      </c>
      <c r="H372" s="93">
        <f t="shared" si="255"/>
        <v>18941</v>
      </c>
      <c r="I372" s="93">
        <f t="shared" si="252"/>
        <v>410526.2</v>
      </c>
      <c r="J372" s="189"/>
      <c r="K372" s="169">
        <v>4165.8</v>
      </c>
      <c r="L372" s="169">
        <f t="shared" si="261"/>
        <v>0</v>
      </c>
      <c r="M372" s="169">
        <v>201.5</v>
      </c>
      <c r="N372" s="169">
        <f t="shared" si="263"/>
        <v>0</v>
      </c>
      <c r="O372" s="169">
        <f t="shared" si="257"/>
        <v>0</v>
      </c>
      <c r="P372" s="208">
        <f t="shared" si="234"/>
        <v>94</v>
      </c>
      <c r="Q372" s="205">
        <v>4165.8</v>
      </c>
      <c r="R372" s="205">
        <f t="shared" si="262"/>
        <v>391585.2</v>
      </c>
      <c r="S372" s="205">
        <v>201.5</v>
      </c>
      <c r="T372" s="205">
        <f t="shared" si="264"/>
        <v>18941</v>
      </c>
      <c r="U372" s="205">
        <f t="shared" si="259"/>
        <v>410526.2</v>
      </c>
    </row>
    <row r="373" spans="1:21" s="76" customFormat="1" ht="15.75" x14ac:dyDescent="0.25">
      <c r="A373" s="138"/>
      <c r="B373" s="133" t="s">
        <v>306</v>
      </c>
      <c r="C373" s="134" t="s">
        <v>17</v>
      </c>
      <c r="D373" s="134">
        <v>47</v>
      </c>
      <c r="E373" s="93">
        <v>9866</v>
      </c>
      <c r="F373" s="93">
        <f t="shared" si="260"/>
        <v>463702</v>
      </c>
      <c r="G373" s="93">
        <v>28674</v>
      </c>
      <c r="H373" s="93">
        <f t="shared" si="255"/>
        <v>1347678</v>
      </c>
      <c r="I373" s="93">
        <f t="shared" si="252"/>
        <v>1811380</v>
      </c>
      <c r="J373" s="189"/>
      <c r="K373" s="169">
        <v>9866</v>
      </c>
      <c r="L373" s="169">
        <f t="shared" si="261"/>
        <v>0</v>
      </c>
      <c r="M373" s="169">
        <v>28674</v>
      </c>
      <c r="N373" s="169">
        <f t="shared" si="263"/>
        <v>0</v>
      </c>
      <c r="O373" s="169">
        <f t="shared" si="257"/>
        <v>0</v>
      </c>
      <c r="P373" s="208">
        <f t="shared" si="234"/>
        <v>47</v>
      </c>
      <c r="Q373" s="205">
        <v>9866</v>
      </c>
      <c r="R373" s="205">
        <f t="shared" si="262"/>
        <v>463702</v>
      </c>
      <c r="S373" s="205">
        <v>28674</v>
      </c>
      <c r="T373" s="205">
        <f t="shared" si="264"/>
        <v>1347678</v>
      </c>
      <c r="U373" s="205">
        <f t="shared" si="259"/>
        <v>1811380</v>
      </c>
    </row>
    <row r="374" spans="1:21" s="76" customFormat="1" ht="25.5" x14ac:dyDescent="0.25">
      <c r="A374" s="138"/>
      <c r="B374" s="133" t="s">
        <v>307</v>
      </c>
      <c r="C374" s="134" t="s">
        <v>17</v>
      </c>
      <c r="D374" s="134">
        <v>94</v>
      </c>
      <c r="E374" s="93">
        <v>393</v>
      </c>
      <c r="F374" s="93">
        <f t="shared" ref="F374:F393" si="265">E374*D374</f>
        <v>36942</v>
      </c>
      <c r="G374" s="93">
        <v>390</v>
      </c>
      <c r="H374" s="93">
        <f t="shared" ref="H374:H385" si="266">G374*D374</f>
        <v>36660</v>
      </c>
      <c r="I374" s="93">
        <f t="shared" si="252"/>
        <v>73602</v>
      </c>
      <c r="J374" s="189"/>
      <c r="K374" s="169">
        <v>393</v>
      </c>
      <c r="L374" s="169">
        <f t="shared" si="261"/>
        <v>0</v>
      </c>
      <c r="M374" s="169">
        <v>390</v>
      </c>
      <c r="N374" s="169">
        <f t="shared" si="263"/>
        <v>0</v>
      </c>
      <c r="O374" s="169">
        <f t="shared" si="257"/>
        <v>0</v>
      </c>
      <c r="P374" s="208">
        <f t="shared" si="234"/>
        <v>94</v>
      </c>
      <c r="Q374" s="205">
        <v>393</v>
      </c>
      <c r="R374" s="205">
        <f t="shared" si="262"/>
        <v>36942</v>
      </c>
      <c r="S374" s="205">
        <v>390</v>
      </c>
      <c r="T374" s="205">
        <f t="shared" si="264"/>
        <v>36660</v>
      </c>
      <c r="U374" s="205">
        <f t="shared" si="259"/>
        <v>73602</v>
      </c>
    </row>
    <row r="375" spans="1:21" s="76" customFormat="1" ht="25.5" x14ac:dyDescent="0.25">
      <c r="A375" s="138"/>
      <c r="B375" s="133" t="s">
        <v>308</v>
      </c>
      <c r="C375" s="134" t="s">
        <v>871</v>
      </c>
      <c r="D375" s="134">
        <v>40</v>
      </c>
      <c r="E375" s="93">
        <v>471.6</v>
      </c>
      <c r="F375" s="93">
        <f t="shared" si="265"/>
        <v>18864</v>
      </c>
      <c r="G375" s="93">
        <v>585</v>
      </c>
      <c r="H375" s="93">
        <f t="shared" si="266"/>
        <v>23400</v>
      </c>
      <c r="I375" s="93">
        <f t="shared" si="252"/>
        <v>42264</v>
      </c>
      <c r="J375" s="189"/>
      <c r="K375" s="169">
        <v>471.6</v>
      </c>
      <c r="L375" s="169">
        <f t="shared" si="261"/>
        <v>0</v>
      </c>
      <c r="M375" s="169">
        <v>585</v>
      </c>
      <c r="N375" s="169">
        <f t="shared" si="263"/>
        <v>0</v>
      </c>
      <c r="O375" s="169">
        <f t="shared" si="257"/>
        <v>0</v>
      </c>
      <c r="P375" s="208">
        <f t="shared" si="234"/>
        <v>40</v>
      </c>
      <c r="Q375" s="205">
        <v>471.6</v>
      </c>
      <c r="R375" s="205">
        <f t="shared" si="262"/>
        <v>18864</v>
      </c>
      <c r="S375" s="205">
        <v>585</v>
      </c>
      <c r="T375" s="205">
        <f t="shared" si="264"/>
        <v>23400</v>
      </c>
      <c r="U375" s="205">
        <f t="shared" si="259"/>
        <v>42264</v>
      </c>
    </row>
    <row r="376" spans="1:21" s="76" customFormat="1" ht="25.5" x14ac:dyDescent="0.25">
      <c r="A376" s="138"/>
      <c r="B376" s="133" t="s">
        <v>309</v>
      </c>
      <c r="C376" s="134" t="s">
        <v>871</v>
      </c>
      <c r="D376" s="134">
        <v>94</v>
      </c>
      <c r="E376" s="93">
        <v>455.88</v>
      </c>
      <c r="F376" s="93">
        <f t="shared" si="265"/>
        <v>42852.72</v>
      </c>
      <c r="G376" s="93">
        <v>468</v>
      </c>
      <c r="H376" s="93">
        <f t="shared" si="266"/>
        <v>43992</v>
      </c>
      <c r="I376" s="93">
        <f t="shared" si="252"/>
        <v>86844.72</v>
      </c>
      <c r="J376" s="189"/>
      <c r="K376" s="169">
        <v>455.88</v>
      </c>
      <c r="L376" s="169">
        <f t="shared" si="261"/>
        <v>0</v>
      </c>
      <c r="M376" s="169">
        <v>468</v>
      </c>
      <c r="N376" s="169">
        <f t="shared" si="263"/>
        <v>0</v>
      </c>
      <c r="O376" s="169">
        <f t="shared" si="257"/>
        <v>0</v>
      </c>
      <c r="P376" s="208">
        <f t="shared" si="234"/>
        <v>94</v>
      </c>
      <c r="Q376" s="205">
        <v>455.88</v>
      </c>
      <c r="R376" s="205">
        <f t="shared" si="262"/>
        <v>42852.72</v>
      </c>
      <c r="S376" s="205">
        <v>468</v>
      </c>
      <c r="T376" s="205">
        <f t="shared" si="264"/>
        <v>43992</v>
      </c>
      <c r="U376" s="205">
        <f t="shared" si="259"/>
        <v>86844.72</v>
      </c>
    </row>
    <row r="377" spans="1:21" s="76" customFormat="1" ht="25.5" x14ac:dyDescent="0.25">
      <c r="A377" s="138"/>
      <c r="B377" s="133" t="s">
        <v>310</v>
      </c>
      <c r="C377" s="134" t="s">
        <v>17</v>
      </c>
      <c r="D377" s="134">
        <v>7</v>
      </c>
      <c r="E377" s="93">
        <v>605.22</v>
      </c>
      <c r="F377" s="93">
        <f t="shared" si="265"/>
        <v>4236.54</v>
      </c>
      <c r="G377" s="93">
        <v>605.28</v>
      </c>
      <c r="H377" s="93">
        <f t="shared" si="266"/>
        <v>4236.96</v>
      </c>
      <c r="I377" s="93">
        <f t="shared" si="252"/>
        <v>8473.5</v>
      </c>
      <c r="J377" s="189"/>
      <c r="K377" s="169">
        <v>605.22</v>
      </c>
      <c r="L377" s="169">
        <f t="shared" si="261"/>
        <v>0</v>
      </c>
      <c r="M377" s="169">
        <v>605.28</v>
      </c>
      <c r="N377" s="169">
        <f t="shared" si="263"/>
        <v>0</v>
      </c>
      <c r="O377" s="169">
        <f t="shared" si="257"/>
        <v>0</v>
      </c>
      <c r="P377" s="208">
        <f t="shared" si="234"/>
        <v>7</v>
      </c>
      <c r="Q377" s="205">
        <v>605.22</v>
      </c>
      <c r="R377" s="205">
        <f t="shared" si="262"/>
        <v>4236.54</v>
      </c>
      <c r="S377" s="205">
        <v>605.28</v>
      </c>
      <c r="T377" s="205">
        <f t="shared" si="264"/>
        <v>4236.96</v>
      </c>
      <c r="U377" s="205">
        <f t="shared" si="259"/>
        <v>8473.5</v>
      </c>
    </row>
    <row r="378" spans="1:21" s="76" customFormat="1" ht="25.5" x14ac:dyDescent="0.25">
      <c r="A378" s="138"/>
      <c r="B378" s="133" t="s">
        <v>876</v>
      </c>
      <c r="C378" s="134" t="s">
        <v>17</v>
      </c>
      <c r="D378" s="134">
        <v>32</v>
      </c>
      <c r="E378" s="93">
        <v>581.64</v>
      </c>
      <c r="F378" s="93">
        <f t="shared" si="265"/>
        <v>18612.48</v>
      </c>
      <c r="G378" s="93">
        <v>1794</v>
      </c>
      <c r="H378" s="93">
        <f t="shared" si="266"/>
        <v>57408</v>
      </c>
      <c r="I378" s="93">
        <f t="shared" si="252"/>
        <v>76020.479999999996</v>
      </c>
      <c r="J378" s="189"/>
      <c r="K378" s="169">
        <v>581.64</v>
      </c>
      <c r="L378" s="169">
        <f t="shared" si="261"/>
        <v>0</v>
      </c>
      <c r="M378" s="169">
        <v>1794</v>
      </c>
      <c r="N378" s="169">
        <f t="shared" si="263"/>
        <v>0</v>
      </c>
      <c r="O378" s="169">
        <f t="shared" si="257"/>
        <v>0</v>
      </c>
      <c r="P378" s="208">
        <f t="shared" si="234"/>
        <v>32</v>
      </c>
      <c r="Q378" s="205">
        <v>581.64</v>
      </c>
      <c r="R378" s="205">
        <f t="shared" si="262"/>
        <v>18612.48</v>
      </c>
      <c r="S378" s="205">
        <v>1794</v>
      </c>
      <c r="T378" s="205">
        <f t="shared" si="264"/>
        <v>57408</v>
      </c>
      <c r="U378" s="205">
        <f t="shared" si="259"/>
        <v>76020.479999999996</v>
      </c>
    </row>
    <row r="379" spans="1:21" s="76" customFormat="1" ht="25.5" x14ac:dyDescent="0.25">
      <c r="A379" s="138"/>
      <c r="B379" s="133" t="s">
        <v>877</v>
      </c>
      <c r="C379" s="134" t="s">
        <v>17</v>
      </c>
      <c r="D379" s="134">
        <v>188</v>
      </c>
      <c r="E379" s="93">
        <v>594.21600000000001</v>
      </c>
      <c r="F379" s="93">
        <f t="shared" si="265"/>
        <v>111712.60800000001</v>
      </c>
      <c r="G379" s="93">
        <v>1263.6000000000001</v>
      </c>
      <c r="H379" s="93">
        <f t="shared" si="266"/>
        <v>237556.80000000002</v>
      </c>
      <c r="I379" s="93">
        <f t="shared" si="252"/>
        <v>349269.40800000005</v>
      </c>
      <c r="J379" s="189"/>
      <c r="K379" s="169">
        <v>594.21600000000001</v>
      </c>
      <c r="L379" s="169">
        <f t="shared" si="261"/>
        <v>0</v>
      </c>
      <c r="M379" s="169">
        <v>1263.6000000000001</v>
      </c>
      <c r="N379" s="169">
        <f t="shared" si="263"/>
        <v>0</v>
      </c>
      <c r="O379" s="169">
        <f t="shared" si="257"/>
        <v>0</v>
      </c>
      <c r="P379" s="208">
        <f t="shared" si="234"/>
        <v>188</v>
      </c>
      <c r="Q379" s="205">
        <v>594.21600000000001</v>
      </c>
      <c r="R379" s="205">
        <f t="shared" si="262"/>
        <v>111712.60800000001</v>
      </c>
      <c r="S379" s="205">
        <v>1263.6000000000001</v>
      </c>
      <c r="T379" s="205">
        <f t="shared" si="264"/>
        <v>237556.80000000002</v>
      </c>
      <c r="U379" s="205">
        <f t="shared" si="259"/>
        <v>349269.40800000005</v>
      </c>
    </row>
    <row r="380" spans="1:21" s="76" customFormat="1" ht="25.5" x14ac:dyDescent="0.25">
      <c r="A380" s="138"/>
      <c r="B380" s="133" t="s">
        <v>878</v>
      </c>
      <c r="C380" s="134" t="s">
        <v>17</v>
      </c>
      <c r="D380" s="134">
        <v>4</v>
      </c>
      <c r="E380" s="93">
        <v>880.32</v>
      </c>
      <c r="F380" s="93">
        <f t="shared" si="265"/>
        <v>3521.28</v>
      </c>
      <c r="G380" s="93">
        <v>1872</v>
      </c>
      <c r="H380" s="93">
        <f t="shared" si="266"/>
        <v>7488</v>
      </c>
      <c r="I380" s="93">
        <f t="shared" si="252"/>
        <v>11009.28</v>
      </c>
      <c r="J380" s="189"/>
      <c r="K380" s="169">
        <v>880.32</v>
      </c>
      <c r="L380" s="169">
        <f t="shared" si="261"/>
        <v>0</v>
      </c>
      <c r="M380" s="169">
        <v>1872</v>
      </c>
      <c r="N380" s="169">
        <f t="shared" si="263"/>
        <v>0</v>
      </c>
      <c r="O380" s="169">
        <f t="shared" si="257"/>
        <v>0</v>
      </c>
      <c r="P380" s="208">
        <f t="shared" si="234"/>
        <v>4</v>
      </c>
      <c r="Q380" s="205">
        <v>880.32</v>
      </c>
      <c r="R380" s="205">
        <f t="shared" si="262"/>
        <v>3521.28</v>
      </c>
      <c r="S380" s="205">
        <v>1872</v>
      </c>
      <c r="T380" s="205">
        <f t="shared" si="264"/>
        <v>7488</v>
      </c>
      <c r="U380" s="205">
        <f t="shared" si="259"/>
        <v>11009.28</v>
      </c>
    </row>
    <row r="381" spans="1:21" s="76" customFormat="1" ht="25.5" x14ac:dyDescent="0.25">
      <c r="A381" s="138"/>
      <c r="B381" s="133" t="s">
        <v>311</v>
      </c>
      <c r="C381" s="134" t="s">
        <v>17</v>
      </c>
      <c r="D381" s="134">
        <v>2</v>
      </c>
      <c r="E381" s="93">
        <v>3144</v>
      </c>
      <c r="F381" s="93">
        <f t="shared" si="265"/>
        <v>6288</v>
      </c>
      <c r="G381" s="93">
        <v>20832.5</v>
      </c>
      <c r="H381" s="93">
        <f t="shared" si="266"/>
        <v>41665</v>
      </c>
      <c r="I381" s="93">
        <f t="shared" si="252"/>
        <v>47953</v>
      </c>
      <c r="J381" s="189"/>
      <c r="K381" s="169">
        <v>3144</v>
      </c>
      <c r="L381" s="169">
        <f t="shared" si="261"/>
        <v>0</v>
      </c>
      <c r="M381" s="169">
        <v>20832.5</v>
      </c>
      <c r="N381" s="169">
        <f t="shared" si="263"/>
        <v>0</v>
      </c>
      <c r="O381" s="169">
        <f t="shared" si="257"/>
        <v>0</v>
      </c>
      <c r="P381" s="208">
        <f t="shared" si="234"/>
        <v>2</v>
      </c>
      <c r="Q381" s="205">
        <v>3144</v>
      </c>
      <c r="R381" s="205">
        <f t="shared" si="262"/>
        <v>6288</v>
      </c>
      <c r="S381" s="205">
        <v>20832.5</v>
      </c>
      <c r="T381" s="205">
        <f t="shared" si="264"/>
        <v>41665</v>
      </c>
      <c r="U381" s="205">
        <f t="shared" si="259"/>
        <v>47953</v>
      </c>
    </row>
    <row r="382" spans="1:21" s="76" customFormat="1" ht="38.25" x14ac:dyDescent="0.25">
      <c r="A382" s="138"/>
      <c r="B382" s="133" t="s">
        <v>312</v>
      </c>
      <c r="C382" s="134" t="s">
        <v>377</v>
      </c>
      <c r="D382" s="134">
        <v>0.33</v>
      </c>
      <c r="E382" s="93">
        <v>308112</v>
      </c>
      <c r="F382" s="93">
        <f t="shared" si="265"/>
        <v>101676.96</v>
      </c>
      <c r="G382" s="93"/>
      <c r="H382" s="93"/>
      <c r="I382" s="93">
        <f t="shared" si="252"/>
        <v>101676.96</v>
      </c>
      <c r="J382" s="189"/>
      <c r="K382" s="169">
        <v>308112</v>
      </c>
      <c r="L382" s="169">
        <f t="shared" si="261"/>
        <v>0</v>
      </c>
      <c r="M382" s="169"/>
      <c r="N382" s="169"/>
      <c r="O382" s="169">
        <f t="shared" si="257"/>
        <v>0</v>
      </c>
      <c r="P382" s="208">
        <f t="shared" si="234"/>
        <v>0.33</v>
      </c>
      <c r="Q382" s="205">
        <v>308112</v>
      </c>
      <c r="R382" s="205">
        <f t="shared" si="262"/>
        <v>101676.96</v>
      </c>
      <c r="S382" s="205"/>
      <c r="T382" s="205"/>
      <c r="U382" s="205">
        <f t="shared" si="259"/>
        <v>101676.96</v>
      </c>
    </row>
    <row r="383" spans="1:21" s="76" customFormat="1" ht="15.75" x14ac:dyDescent="0.25">
      <c r="A383" s="138"/>
      <c r="B383" s="133" t="s">
        <v>313</v>
      </c>
      <c r="C383" s="134" t="s">
        <v>909</v>
      </c>
      <c r="D383" s="134">
        <v>0.6</v>
      </c>
      <c r="E383" s="93">
        <v>7860</v>
      </c>
      <c r="F383" s="93">
        <f t="shared" si="265"/>
        <v>4716</v>
      </c>
      <c r="G383" s="93"/>
      <c r="H383" s="93"/>
      <c r="I383" s="93">
        <f t="shared" si="252"/>
        <v>4716</v>
      </c>
      <c r="J383" s="189"/>
      <c r="K383" s="169">
        <v>7860</v>
      </c>
      <c r="L383" s="169">
        <f t="shared" si="261"/>
        <v>0</v>
      </c>
      <c r="M383" s="169"/>
      <c r="N383" s="169"/>
      <c r="O383" s="169">
        <f t="shared" si="257"/>
        <v>0</v>
      </c>
      <c r="P383" s="208">
        <f t="shared" si="234"/>
        <v>0.6</v>
      </c>
      <c r="Q383" s="205">
        <v>7860</v>
      </c>
      <c r="R383" s="205">
        <f t="shared" si="262"/>
        <v>4716</v>
      </c>
      <c r="S383" s="205"/>
      <c r="T383" s="205"/>
      <c r="U383" s="205">
        <f t="shared" si="259"/>
        <v>4716</v>
      </c>
    </row>
    <row r="384" spans="1:21" s="76" customFormat="1" ht="15.75" x14ac:dyDescent="0.25">
      <c r="A384" s="138"/>
      <c r="B384" s="133" t="s">
        <v>314</v>
      </c>
      <c r="C384" s="134" t="s">
        <v>17</v>
      </c>
      <c r="D384" s="134">
        <v>2</v>
      </c>
      <c r="E384" s="93">
        <v>19650</v>
      </c>
      <c r="F384" s="93">
        <f t="shared" si="265"/>
        <v>39300</v>
      </c>
      <c r="G384" s="93">
        <v>21242</v>
      </c>
      <c r="H384" s="93">
        <f t="shared" si="266"/>
        <v>42484</v>
      </c>
      <c r="I384" s="93">
        <f t="shared" si="252"/>
        <v>81784</v>
      </c>
      <c r="J384" s="189"/>
      <c r="K384" s="169">
        <v>19650</v>
      </c>
      <c r="L384" s="169">
        <f t="shared" si="261"/>
        <v>0</v>
      </c>
      <c r="M384" s="169">
        <v>21242</v>
      </c>
      <c r="N384" s="169">
        <f t="shared" ref="N384:N385" si="267">M384*J384</f>
        <v>0</v>
      </c>
      <c r="O384" s="169">
        <f t="shared" si="257"/>
        <v>0</v>
      </c>
      <c r="P384" s="208">
        <f t="shared" si="234"/>
        <v>2</v>
      </c>
      <c r="Q384" s="205">
        <v>19650</v>
      </c>
      <c r="R384" s="205">
        <f t="shared" si="262"/>
        <v>39300</v>
      </c>
      <c r="S384" s="205">
        <v>21242</v>
      </c>
      <c r="T384" s="205">
        <f t="shared" ref="T384:T385" si="268">S384*P384</f>
        <v>42484</v>
      </c>
      <c r="U384" s="205">
        <f t="shared" si="259"/>
        <v>81784</v>
      </c>
    </row>
    <row r="385" spans="1:21" s="76" customFormat="1" ht="25.5" x14ac:dyDescent="0.25">
      <c r="A385" s="138"/>
      <c r="B385" s="133" t="s">
        <v>315</v>
      </c>
      <c r="C385" s="134" t="s">
        <v>871</v>
      </c>
      <c r="D385" s="134">
        <v>2</v>
      </c>
      <c r="E385" s="93">
        <v>56592</v>
      </c>
      <c r="F385" s="93">
        <f t="shared" si="265"/>
        <v>113184</v>
      </c>
      <c r="G385" s="93">
        <v>50414</v>
      </c>
      <c r="H385" s="93">
        <f t="shared" si="266"/>
        <v>100828</v>
      </c>
      <c r="I385" s="93">
        <f t="shared" si="252"/>
        <v>214012</v>
      </c>
      <c r="J385" s="189"/>
      <c r="K385" s="169">
        <v>56592</v>
      </c>
      <c r="L385" s="169">
        <f t="shared" si="261"/>
        <v>0</v>
      </c>
      <c r="M385" s="169">
        <v>50414</v>
      </c>
      <c r="N385" s="169">
        <f t="shared" si="267"/>
        <v>0</v>
      </c>
      <c r="O385" s="169">
        <f t="shared" si="257"/>
        <v>0</v>
      </c>
      <c r="P385" s="208">
        <f t="shared" si="234"/>
        <v>2</v>
      </c>
      <c r="Q385" s="205">
        <v>56592</v>
      </c>
      <c r="R385" s="205">
        <f t="shared" si="262"/>
        <v>113184</v>
      </c>
      <c r="S385" s="205">
        <v>50414</v>
      </c>
      <c r="T385" s="205">
        <f t="shared" si="268"/>
        <v>100828</v>
      </c>
      <c r="U385" s="205">
        <f t="shared" si="259"/>
        <v>214012</v>
      </c>
    </row>
    <row r="386" spans="1:21" s="76" customFormat="1" ht="15.75" x14ac:dyDescent="0.25">
      <c r="A386" s="138"/>
      <c r="B386" s="133" t="s">
        <v>316</v>
      </c>
      <c r="C386" s="134" t="s">
        <v>124</v>
      </c>
      <c r="D386" s="134">
        <v>1</v>
      </c>
      <c r="E386" s="93">
        <v>149340</v>
      </c>
      <c r="F386" s="93">
        <f t="shared" si="265"/>
        <v>149340</v>
      </c>
      <c r="G386" s="93"/>
      <c r="H386" s="93"/>
      <c r="I386" s="93">
        <f t="shared" si="252"/>
        <v>149340</v>
      </c>
      <c r="J386" s="189"/>
      <c r="K386" s="169">
        <v>149340</v>
      </c>
      <c r="L386" s="169">
        <f t="shared" si="261"/>
        <v>0</v>
      </c>
      <c r="M386" s="169"/>
      <c r="N386" s="169"/>
      <c r="O386" s="169">
        <f t="shared" si="257"/>
        <v>0</v>
      </c>
      <c r="P386" s="208">
        <f t="shared" si="234"/>
        <v>1</v>
      </c>
      <c r="Q386" s="205">
        <v>149340</v>
      </c>
      <c r="R386" s="205">
        <f t="shared" si="262"/>
        <v>149340</v>
      </c>
      <c r="S386" s="205"/>
      <c r="T386" s="205"/>
      <c r="U386" s="205">
        <f t="shared" si="259"/>
        <v>149340</v>
      </c>
    </row>
    <row r="387" spans="1:21" s="76" customFormat="1" ht="25.5" x14ac:dyDescent="0.25">
      <c r="A387" s="138"/>
      <c r="B387" s="133" t="s">
        <v>317</v>
      </c>
      <c r="C387" s="115" t="s">
        <v>875</v>
      </c>
      <c r="D387" s="134">
        <v>6.5</v>
      </c>
      <c r="E387" s="93">
        <v>2358</v>
      </c>
      <c r="F387" s="93">
        <f t="shared" si="265"/>
        <v>15327</v>
      </c>
      <c r="G387" s="93"/>
      <c r="H387" s="93"/>
      <c r="I387" s="93">
        <f t="shared" si="252"/>
        <v>15327</v>
      </c>
      <c r="J387" s="189"/>
      <c r="K387" s="169">
        <v>2358</v>
      </c>
      <c r="L387" s="169">
        <f t="shared" si="261"/>
        <v>0</v>
      </c>
      <c r="M387" s="169"/>
      <c r="N387" s="169"/>
      <c r="O387" s="169">
        <f t="shared" si="257"/>
        <v>0</v>
      </c>
      <c r="P387" s="208">
        <f t="shared" si="234"/>
        <v>6.5</v>
      </c>
      <c r="Q387" s="205">
        <v>2358</v>
      </c>
      <c r="R387" s="205">
        <f t="shared" si="262"/>
        <v>15327</v>
      </c>
      <c r="S387" s="205"/>
      <c r="T387" s="205"/>
      <c r="U387" s="205">
        <f t="shared" si="259"/>
        <v>15327</v>
      </c>
    </row>
    <row r="388" spans="1:21" s="76" customFormat="1" ht="15.75" x14ac:dyDescent="0.25">
      <c r="A388" s="138"/>
      <c r="B388" s="133" t="s">
        <v>318</v>
      </c>
      <c r="C388" s="134" t="s">
        <v>377</v>
      </c>
      <c r="D388" s="134">
        <v>0.06</v>
      </c>
      <c r="E388" s="93">
        <v>39300</v>
      </c>
      <c r="F388" s="93">
        <f t="shared" si="265"/>
        <v>2358</v>
      </c>
      <c r="G388" s="93"/>
      <c r="H388" s="93"/>
      <c r="I388" s="93">
        <f t="shared" si="252"/>
        <v>2358</v>
      </c>
      <c r="J388" s="189"/>
      <c r="K388" s="169">
        <v>39300</v>
      </c>
      <c r="L388" s="169">
        <f t="shared" si="261"/>
        <v>0</v>
      </c>
      <c r="M388" s="169"/>
      <c r="N388" s="169"/>
      <c r="O388" s="169">
        <f t="shared" si="257"/>
        <v>0</v>
      </c>
      <c r="P388" s="208">
        <f t="shared" si="234"/>
        <v>0.06</v>
      </c>
      <c r="Q388" s="205">
        <v>39300</v>
      </c>
      <c r="R388" s="205">
        <f t="shared" si="262"/>
        <v>2358</v>
      </c>
      <c r="S388" s="205"/>
      <c r="T388" s="205"/>
      <c r="U388" s="205">
        <f t="shared" si="259"/>
        <v>2358</v>
      </c>
    </row>
    <row r="389" spans="1:21" s="76" customFormat="1" ht="15.75" x14ac:dyDescent="0.25">
      <c r="A389" s="138"/>
      <c r="B389" s="133" t="s">
        <v>319</v>
      </c>
      <c r="C389" s="134" t="s">
        <v>909</v>
      </c>
      <c r="D389" s="134">
        <v>12</v>
      </c>
      <c r="E389" s="93">
        <v>786</v>
      </c>
      <c r="F389" s="93">
        <f t="shared" si="265"/>
        <v>9432</v>
      </c>
      <c r="G389" s="93"/>
      <c r="H389" s="93"/>
      <c r="I389" s="93">
        <f t="shared" si="252"/>
        <v>9432</v>
      </c>
      <c r="J389" s="189"/>
      <c r="K389" s="169">
        <v>786</v>
      </c>
      <c r="L389" s="169">
        <f t="shared" si="261"/>
        <v>0</v>
      </c>
      <c r="M389" s="169"/>
      <c r="N389" s="169"/>
      <c r="O389" s="169">
        <f t="shared" si="257"/>
        <v>0</v>
      </c>
      <c r="P389" s="208">
        <f t="shared" si="234"/>
        <v>12</v>
      </c>
      <c r="Q389" s="205">
        <v>786</v>
      </c>
      <c r="R389" s="205">
        <f t="shared" si="262"/>
        <v>9432</v>
      </c>
      <c r="S389" s="205"/>
      <c r="T389" s="205"/>
      <c r="U389" s="205">
        <f t="shared" si="259"/>
        <v>9432</v>
      </c>
    </row>
    <row r="390" spans="1:21" s="76" customFormat="1" ht="15.75" x14ac:dyDescent="0.25">
      <c r="A390" s="138"/>
      <c r="B390" s="133" t="s">
        <v>320</v>
      </c>
      <c r="C390" s="134" t="s">
        <v>909</v>
      </c>
      <c r="D390" s="134">
        <v>6</v>
      </c>
      <c r="E390" s="93">
        <v>628.80000000000007</v>
      </c>
      <c r="F390" s="93">
        <f t="shared" si="265"/>
        <v>3772.8</v>
      </c>
      <c r="G390" s="93"/>
      <c r="H390" s="93"/>
      <c r="I390" s="93">
        <f t="shared" si="252"/>
        <v>3772.8</v>
      </c>
      <c r="J390" s="189"/>
      <c r="K390" s="169">
        <v>628.80000000000007</v>
      </c>
      <c r="L390" s="169">
        <f t="shared" si="261"/>
        <v>0</v>
      </c>
      <c r="M390" s="169"/>
      <c r="N390" s="169"/>
      <c r="O390" s="169">
        <f t="shared" si="257"/>
        <v>0</v>
      </c>
      <c r="P390" s="208">
        <f t="shared" si="234"/>
        <v>6</v>
      </c>
      <c r="Q390" s="205">
        <v>628.80000000000007</v>
      </c>
      <c r="R390" s="205">
        <f t="shared" si="262"/>
        <v>3772.8</v>
      </c>
      <c r="S390" s="205"/>
      <c r="T390" s="205"/>
      <c r="U390" s="205">
        <f t="shared" si="259"/>
        <v>3772.8</v>
      </c>
    </row>
    <row r="391" spans="1:21" s="76" customFormat="1" ht="15.75" x14ac:dyDescent="0.25">
      <c r="A391" s="138"/>
      <c r="B391" s="133" t="s">
        <v>321</v>
      </c>
      <c r="C391" s="134" t="s">
        <v>377</v>
      </c>
      <c r="D391" s="134">
        <v>0.05</v>
      </c>
      <c r="E391" s="93">
        <v>39300</v>
      </c>
      <c r="F391" s="93">
        <f t="shared" si="265"/>
        <v>1965</v>
      </c>
      <c r="G391" s="93"/>
      <c r="H391" s="93"/>
      <c r="I391" s="93">
        <f t="shared" si="252"/>
        <v>1965</v>
      </c>
      <c r="J391" s="189"/>
      <c r="K391" s="169">
        <v>39300</v>
      </c>
      <c r="L391" s="169">
        <f t="shared" si="261"/>
        <v>0</v>
      </c>
      <c r="M391" s="169"/>
      <c r="N391" s="169"/>
      <c r="O391" s="169">
        <f t="shared" si="257"/>
        <v>0</v>
      </c>
      <c r="P391" s="208">
        <f t="shared" si="234"/>
        <v>0.05</v>
      </c>
      <c r="Q391" s="205">
        <v>39300</v>
      </c>
      <c r="R391" s="205">
        <f t="shared" si="262"/>
        <v>1965</v>
      </c>
      <c r="S391" s="205"/>
      <c r="T391" s="205"/>
      <c r="U391" s="205">
        <f t="shared" si="259"/>
        <v>1965</v>
      </c>
    </row>
    <row r="392" spans="1:21" s="76" customFormat="1" ht="25.5" x14ac:dyDescent="0.25">
      <c r="A392" s="138"/>
      <c r="B392" s="133" t="s">
        <v>322</v>
      </c>
      <c r="C392" s="134" t="s">
        <v>377</v>
      </c>
      <c r="D392" s="134">
        <v>0.18</v>
      </c>
      <c r="E392" s="93">
        <v>7860</v>
      </c>
      <c r="F392" s="93">
        <f t="shared" si="265"/>
        <v>1414.8</v>
      </c>
      <c r="G392" s="93"/>
      <c r="H392" s="93"/>
      <c r="I392" s="93">
        <f t="shared" si="252"/>
        <v>1414.8</v>
      </c>
      <c r="J392" s="189"/>
      <c r="K392" s="169">
        <v>7860</v>
      </c>
      <c r="L392" s="169">
        <f t="shared" si="261"/>
        <v>0</v>
      </c>
      <c r="M392" s="169"/>
      <c r="N392" s="169"/>
      <c r="O392" s="169">
        <f t="shared" si="257"/>
        <v>0</v>
      </c>
      <c r="P392" s="208">
        <f t="shared" si="234"/>
        <v>0.18</v>
      </c>
      <c r="Q392" s="205">
        <v>7860</v>
      </c>
      <c r="R392" s="205">
        <f t="shared" si="262"/>
        <v>1414.8</v>
      </c>
      <c r="S392" s="205"/>
      <c r="T392" s="205"/>
      <c r="U392" s="205">
        <f t="shared" si="259"/>
        <v>1414.8</v>
      </c>
    </row>
    <row r="393" spans="1:21" s="76" customFormat="1" ht="15.75" x14ac:dyDescent="0.25">
      <c r="A393" s="138"/>
      <c r="B393" s="133" t="s">
        <v>203</v>
      </c>
      <c r="C393" s="134" t="s">
        <v>124</v>
      </c>
      <c r="D393" s="134">
        <v>1</v>
      </c>
      <c r="E393" s="93">
        <v>301300</v>
      </c>
      <c r="F393" s="93">
        <f t="shared" si="265"/>
        <v>301300</v>
      </c>
      <c r="G393" s="93"/>
      <c r="H393" s="93"/>
      <c r="I393" s="93">
        <f t="shared" si="252"/>
        <v>301300</v>
      </c>
      <c r="J393" s="189"/>
      <c r="K393" s="169">
        <v>301300</v>
      </c>
      <c r="L393" s="169">
        <f t="shared" si="261"/>
        <v>0</v>
      </c>
      <c r="M393" s="169"/>
      <c r="N393" s="169"/>
      <c r="O393" s="169">
        <f t="shared" si="257"/>
        <v>0</v>
      </c>
      <c r="P393" s="208">
        <f t="shared" ref="P393:P456" si="269">D393-J393</f>
        <v>1</v>
      </c>
      <c r="Q393" s="205">
        <v>301300</v>
      </c>
      <c r="R393" s="205">
        <f t="shared" si="262"/>
        <v>301300</v>
      </c>
      <c r="S393" s="205"/>
      <c r="T393" s="205"/>
      <c r="U393" s="205">
        <f t="shared" si="259"/>
        <v>301300</v>
      </c>
    </row>
    <row r="394" spans="1:21" s="76" customFormat="1" ht="17.45" customHeight="1" x14ac:dyDescent="0.25">
      <c r="A394" s="90" t="s">
        <v>323</v>
      </c>
      <c r="B394" s="113" t="s">
        <v>324</v>
      </c>
      <c r="C394" s="92"/>
      <c r="D394" s="92"/>
      <c r="E394" s="93"/>
      <c r="F394" s="93">
        <f>SUM(F395:F409)</f>
        <v>5003468.5259999996</v>
      </c>
      <c r="G394" s="93"/>
      <c r="H394" s="93">
        <f>SUM(H395:H409)</f>
        <v>6342125.3968000012</v>
      </c>
      <c r="I394" s="93">
        <f>SUM(I395:I409)</f>
        <v>11345593.922800003</v>
      </c>
      <c r="J394" s="168"/>
      <c r="K394" s="169"/>
      <c r="L394" s="169">
        <f>SUM(L395:L409)</f>
        <v>0</v>
      </c>
      <c r="M394" s="169"/>
      <c r="N394" s="169">
        <f>SUM(N395:N409)</f>
        <v>0</v>
      </c>
      <c r="O394" s="169">
        <f>SUM(O395:O409)</f>
        <v>0</v>
      </c>
      <c r="P394" s="208">
        <f t="shared" si="269"/>
        <v>0</v>
      </c>
      <c r="Q394" s="205"/>
      <c r="R394" s="205">
        <f>SUM(R395:R409)</f>
        <v>5003468.5259999996</v>
      </c>
      <c r="S394" s="205"/>
      <c r="T394" s="205">
        <f>SUM(T395:T409)</f>
        <v>6342125.3968000012</v>
      </c>
      <c r="U394" s="205">
        <f>SUM(U395:U409)</f>
        <v>11345593.922800003</v>
      </c>
    </row>
    <row r="395" spans="1:21" s="76" customFormat="1" ht="17.45" customHeight="1" x14ac:dyDescent="0.25">
      <c r="A395" s="90"/>
      <c r="B395" s="140" t="s">
        <v>325</v>
      </c>
      <c r="C395" s="120"/>
      <c r="D395" s="120"/>
      <c r="E395" s="93"/>
      <c r="F395" s="93"/>
      <c r="G395" s="93"/>
      <c r="H395" s="93"/>
      <c r="I395" s="93"/>
      <c r="J395" s="184"/>
      <c r="K395" s="169"/>
      <c r="L395" s="169"/>
      <c r="M395" s="169"/>
      <c r="N395" s="169"/>
      <c r="O395" s="169"/>
      <c r="P395" s="208">
        <f t="shared" si="269"/>
        <v>0</v>
      </c>
      <c r="Q395" s="205"/>
      <c r="R395" s="205"/>
      <c r="S395" s="205"/>
      <c r="T395" s="205"/>
      <c r="U395" s="205"/>
    </row>
    <row r="396" spans="1:21" s="76" customFormat="1" ht="17.45" customHeight="1" x14ac:dyDescent="0.25">
      <c r="A396" s="127"/>
      <c r="B396" s="141" t="s">
        <v>142</v>
      </c>
      <c r="C396" s="129"/>
      <c r="D396" s="130"/>
      <c r="E396" s="93"/>
      <c r="F396" s="93"/>
      <c r="G396" s="93"/>
      <c r="H396" s="93"/>
      <c r="I396" s="93"/>
      <c r="J396" s="188"/>
      <c r="K396" s="169"/>
      <c r="L396" s="169"/>
      <c r="M396" s="169"/>
      <c r="N396" s="169"/>
      <c r="O396" s="169"/>
      <c r="P396" s="208">
        <f t="shared" si="269"/>
        <v>0</v>
      </c>
      <c r="Q396" s="205"/>
      <c r="R396" s="205"/>
      <c r="S396" s="205"/>
      <c r="T396" s="205"/>
      <c r="U396" s="205"/>
    </row>
    <row r="397" spans="1:21" s="76" customFormat="1" ht="17.45" customHeight="1" x14ac:dyDescent="0.25">
      <c r="A397" s="110"/>
      <c r="B397" s="95" t="s">
        <v>143</v>
      </c>
      <c r="C397" s="110" t="s">
        <v>909</v>
      </c>
      <c r="D397" s="111">
        <v>40</v>
      </c>
      <c r="E397" s="112">
        <v>1310</v>
      </c>
      <c r="F397" s="112">
        <f t="shared" ref="F397:F408" si="270">E397*D397</f>
        <v>52400</v>
      </c>
      <c r="G397" s="112">
        <v>619.45000000000005</v>
      </c>
      <c r="H397" s="112">
        <f t="shared" ref="H397:H408" si="271">G397*D397</f>
        <v>24778</v>
      </c>
      <c r="I397" s="109">
        <f t="shared" ref="I397:I408" si="272">H397+F397</f>
        <v>77178</v>
      </c>
      <c r="J397" s="178"/>
      <c r="K397" s="179">
        <v>1310</v>
      </c>
      <c r="L397" s="179">
        <f t="shared" ref="L397" si="273">K397*J397</f>
        <v>0</v>
      </c>
      <c r="M397" s="179">
        <v>619.45000000000005</v>
      </c>
      <c r="N397" s="179">
        <f t="shared" ref="N397" si="274">M397*J397</f>
        <v>0</v>
      </c>
      <c r="O397" s="177">
        <f t="shared" ref="O397" si="275">N397+L397</f>
        <v>0</v>
      </c>
      <c r="P397" s="208">
        <f t="shared" si="269"/>
        <v>40</v>
      </c>
      <c r="Q397" s="213">
        <v>1310</v>
      </c>
      <c r="R397" s="213">
        <f t="shared" ref="R397" si="276">Q397*P397</f>
        <v>52400</v>
      </c>
      <c r="S397" s="213">
        <v>619.45000000000005</v>
      </c>
      <c r="T397" s="213">
        <f t="shared" ref="T397" si="277">S397*P397</f>
        <v>24778</v>
      </c>
      <c r="U397" s="212">
        <f t="shared" ref="U397" si="278">T397+R397</f>
        <v>77178</v>
      </c>
    </row>
    <row r="398" spans="1:21" s="76" customFormat="1" ht="17.45" customHeight="1" outlineLevel="1" x14ac:dyDescent="0.25">
      <c r="A398" s="127"/>
      <c r="B398" s="141" t="s">
        <v>144</v>
      </c>
      <c r="C398" s="129"/>
      <c r="D398" s="130"/>
      <c r="E398" s="93"/>
      <c r="F398" s="93"/>
      <c r="G398" s="93"/>
      <c r="H398" s="93"/>
      <c r="I398" s="93"/>
      <c r="J398" s="188"/>
      <c r="K398" s="169"/>
      <c r="L398" s="169"/>
      <c r="M398" s="169"/>
      <c r="N398" s="169"/>
      <c r="O398" s="169"/>
      <c r="P398" s="208">
        <f t="shared" si="269"/>
        <v>0</v>
      </c>
      <c r="Q398" s="205"/>
      <c r="R398" s="205"/>
      <c r="S398" s="205"/>
      <c r="T398" s="205"/>
      <c r="U398" s="205"/>
    </row>
    <row r="399" spans="1:21" s="76" customFormat="1" ht="17.45" customHeight="1" x14ac:dyDescent="0.25">
      <c r="A399" s="110"/>
      <c r="B399" s="95" t="s">
        <v>123</v>
      </c>
      <c r="C399" s="110" t="s">
        <v>124</v>
      </c>
      <c r="D399" s="111">
        <v>1</v>
      </c>
      <c r="E399" s="112">
        <v>125495.90400000001</v>
      </c>
      <c r="F399" s="112">
        <f t="shared" si="270"/>
        <v>125495.90400000001</v>
      </c>
      <c r="G399" s="112">
        <v>181087.88880000004</v>
      </c>
      <c r="H399" s="112">
        <f t="shared" si="271"/>
        <v>181087.88880000004</v>
      </c>
      <c r="I399" s="109">
        <f t="shared" si="272"/>
        <v>306583.79280000005</v>
      </c>
      <c r="J399" s="178"/>
      <c r="K399" s="179">
        <v>125495.90400000001</v>
      </c>
      <c r="L399" s="179">
        <f t="shared" ref="L399:L409" si="279">K399*J399</f>
        <v>0</v>
      </c>
      <c r="M399" s="179">
        <v>181087.88880000004</v>
      </c>
      <c r="N399" s="179">
        <f t="shared" ref="N399:N408" si="280">M399*J399</f>
        <v>0</v>
      </c>
      <c r="O399" s="177">
        <f t="shared" ref="O399:O409" si="281">N399+L399</f>
        <v>0</v>
      </c>
      <c r="P399" s="208">
        <f t="shared" si="269"/>
        <v>1</v>
      </c>
      <c r="Q399" s="213">
        <v>125495.90400000001</v>
      </c>
      <c r="R399" s="213">
        <f t="shared" ref="R399:R409" si="282">Q399*P399</f>
        <v>125495.90400000001</v>
      </c>
      <c r="S399" s="213">
        <v>181087.88880000004</v>
      </c>
      <c r="T399" s="213">
        <f t="shared" ref="T399:T408" si="283">S399*P399</f>
        <v>181087.88880000004</v>
      </c>
      <c r="U399" s="212">
        <f t="shared" ref="U399:U409" si="284">T399+R399</f>
        <v>306583.79280000005</v>
      </c>
    </row>
    <row r="400" spans="1:21" s="76" customFormat="1" ht="17.45" customHeight="1" x14ac:dyDescent="0.25">
      <c r="A400" s="110"/>
      <c r="B400" s="95" t="s">
        <v>145</v>
      </c>
      <c r="C400" s="110" t="s">
        <v>124</v>
      </c>
      <c r="D400" s="111">
        <v>1</v>
      </c>
      <c r="E400" s="112">
        <v>52630.560000000005</v>
      </c>
      <c r="F400" s="112">
        <f t="shared" si="270"/>
        <v>52630.560000000005</v>
      </c>
      <c r="G400" s="112">
        <v>128976.12</v>
      </c>
      <c r="H400" s="112">
        <f t="shared" si="271"/>
        <v>128976.12</v>
      </c>
      <c r="I400" s="109">
        <f t="shared" si="272"/>
        <v>181606.68</v>
      </c>
      <c r="J400" s="178"/>
      <c r="K400" s="179">
        <v>52630.560000000005</v>
      </c>
      <c r="L400" s="179">
        <f t="shared" si="279"/>
        <v>0</v>
      </c>
      <c r="M400" s="179">
        <v>128976.12</v>
      </c>
      <c r="N400" s="179">
        <f t="shared" si="280"/>
        <v>0</v>
      </c>
      <c r="O400" s="177">
        <f t="shared" si="281"/>
        <v>0</v>
      </c>
      <c r="P400" s="208">
        <f t="shared" si="269"/>
        <v>1</v>
      </c>
      <c r="Q400" s="213">
        <v>52630.560000000005</v>
      </c>
      <c r="R400" s="213">
        <f t="shared" si="282"/>
        <v>52630.560000000005</v>
      </c>
      <c r="S400" s="213">
        <v>128976.12</v>
      </c>
      <c r="T400" s="213">
        <f t="shared" si="283"/>
        <v>128976.12</v>
      </c>
      <c r="U400" s="212">
        <f t="shared" si="284"/>
        <v>181606.68</v>
      </c>
    </row>
    <row r="401" spans="1:21" s="76" customFormat="1" ht="17.45" customHeight="1" x14ac:dyDescent="0.25">
      <c r="A401" s="110"/>
      <c r="B401" s="95" t="s">
        <v>146</v>
      </c>
      <c r="C401" s="110" t="s">
        <v>124</v>
      </c>
      <c r="D401" s="111">
        <v>2</v>
      </c>
      <c r="E401" s="112">
        <v>63240.381000000008</v>
      </c>
      <c r="F401" s="112">
        <f t="shared" si="270"/>
        <v>126480.76200000002</v>
      </c>
      <c r="G401" s="112">
        <v>93837.744000000006</v>
      </c>
      <c r="H401" s="112">
        <f t="shared" si="271"/>
        <v>187675.48800000001</v>
      </c>
      <c r="I401" s="109">
        <f t="shared" si="272"/>
        <v>314156.25</v>
      </c>
      <c r="J401" s="178"/>
      <c r="K401" s="179">
        <v>63240.381000000008</v>
      </c>
      <c r="L401" s="179">
        <f t="shared" si="279"/>
        <v>0</v>
      </c>
      <c r="M401" s="179">
        <v>93837.744000000006</v>
      </c>
      <c r="N401" s="179">
        <f t="shared" si="280"/>
        <v>0</v>
      </c>
      <c r="O401" s="177">
        <f t="shared" si="281"/>
        <v>0</v>
      </c>
      <c r="P401" s="208">
        <f t="shared" si="269"/>
        <v>2</v>
      </c>
      <c r="Q401" s="213">
        <v>63240.381000000008</v>
      </c>
      <c r="R401" s="213">
        <f t="shared" si="282"/>
        <v>126480.76200000002</v>
      </c>
      <c r="S401" s="213">
        <v>93837.744000000006</v>
      </c>
      <c r="T401" s="213">
        <f t="shared" si="283"/>
        <v>187675.48800000001</v>
      </c>
      <c r="U401" s="212">
        <f t="shared" si="284"/>
        <v>314156.25</v>
      </c>
    </row>
    <row r="402" spans="1:21" s="76" customFormat="1" ht="25.5" customHeight="1" x14ac:dyDescent="0.25">
      <c r="A402" s="110"/>
      <c r="B402" s="95" t="s">
        <v>147</v>
      </c>
      <c r="C402" s="110" t="s">
        <v>17</v>
      </c>
      <c r="D402" s="111">
        <v>151</v>
      </c>
      <c r="E402" s="112">
        <v>1050.6026490066224</v>
      </c>
      <c r="F402" s="112">
        <f t="shared" si="270"/>
        <v>158640.99999999997</v>
      </c>
      <c r="G402" s="112">
        <v>1168.9496688741722</v>
      </c>
      <c r="H402" s="112">
        <f t="shared" si="271"/>
        <v>176511.4</v>
      </c>
      <c r="I402" s="109">
        <f t="shared" si="272"/>
        <v>335152.39999999997</v>
      </c>
      <c r="J402" s="178"/>
      <c r="K402" s="179">
        <v>1050.6026490066224</v>
      </c>
      <c r="L402" s="179">
        <f t="shared" si="279"/>
        <v>0</v>
      </c>
      <c r="M402" s="179">
        <v>1168.9496688741722</v>
      </c>
      <c r="N402" s="179">
        <f t="shared" si="280"/>
        <v>0</v>
      </c>
      <c r="O402" s="177">
        <f t="shared" si="281"/>
        <v>0</v>
      </c>
      <c r="P402" s="208">
        <f t="shared" si="269"/>
        <v>151</v>
      </c>
      <c r="Q402" s="213">
        <v>1050.6026490066224</v>
      </c>
      <c r="R402" s="213">
        <f t="shared" si="282"/>
        <v>158640.99999999997</v>
      </c>
      <c r="S402" s="213">
        <v>1168.9496688741722</v>
      </c>
      <c r="T402" s="213">
        <f t="shared" si="283"/>
        <v>176511.4</v>
      </c>
      <c r="U402" s="212">
        <f t="shared" si="284"/>
        <v>335152.39999999997</v>
      </c>
    </row>
    <row r="403" spans="1:21" s="76" customFormat="1" ht="17.45" customHeight="1" x14ac:dyDescent="0.25">
      <c r="A403" s="110"/>
      <c r="B403" s="95" t="s">
        <v>127</v>
      </c>
      <c r="C403" s="110" t="s">
        <v>875</v>
      </c>
      <c r="D403" s="111">
        <v>1146</v>
      </c>
      <c r="E403" s="112">
        <v>2358</v>
      </c>
      <c r="F403" s="112">
        <f t="shared" si="270"/>
        <v>2702268</v>
      </c>
      <c r="G403" s="112">
        <v>2044.0242582897035</v>
      </c>
      <c r="H403" s="112">
        <f t="shared" si="271"/>
        <v>2342451.8000000003</v>
      </c>
      <c r="I403" s="109">
        <f t="shared" si="272"/>
        <v>5044719.8000000007</v>
      </c>
      <c r="J403" s="178"/>
      <c r="K403" s="179">
        <v>2358</v>
      </c>
      <c r="L403" s="179">
        <f t="shared" si="279"/>
        <v>0</v>
      </c>
      <c r="M403" s="179">
        <v>2044.0242582897035</v>
      </c>
      <c r="N403" s="179">
        <f t="shared" si="280"/>
        <v>0</v>
      </c>
      <c r="O403" s="177">
        <f t="shared" si="281"/>
        <v>0</v>
      </c>
      <c r="P403" s="208">
        <f t="shared" si="269"/>
        <v>1146</v>
      </c>
      <c r="Q403" s="213">
        <v>2358</v>
      </c>
      <c r="R403" s="213">
        <f t="shared" si="282"/>
        <v>2702268</v>
      </c>
      <c r="S403" s="213">
        <v>2044.0242582897035</v>
      </c>
      <c r="T403" s="213">
        <f t="shared" si="283"/>
        <v>2342451.8000000003</v>
      </c>
      <c r="U403" s="212">
        <f t="shared" si="284"/>
        <v>5044719.8000000007</v>
      </c>
    </row>
    <row r="404" spans="1:21" s="76" customFormat="1" ht="26.25" customHeight="1" x14ac:dyDescent="0.25">
      <c r="A404" s="110"/>
      <c r="B404" s="95" t="s">
        <v>152</v>
      </c>
      <c r="C404" s="110" t="s">
        <v>124</v>
      </c>
      <c r="D404" s="111">
        <v>5</v>
      </c>
      <c r="E404" s="112">
        <v>61132.46</v>
      </c>
      <c r="F404" s="112">
        <f t="shared" si="270"/>
        <v>305662.3</v>
      </c>
      <c r="G404" s="112">
        <v>362404.12000000005</v>
      </c>
      <c r="H404" s="112">
        <f t="shared" si="271"/>
        <v>1812020.6000000003</v>
      </c>
      <c r="I404" s="109">
        <f t="shared" si="272"/>
        <v>2117682.9000000004</v>
      </c>
      <c r="J404" s="178"/>
      <c r="K404" s="179">
        <v>61132.46</v>
      </c>
      <c r="L404" s="179">
        <f t="shared" si="279"/>
        <v>0</v>
      </c>
      <c r="M404" s="179">
        <v>362404.12000000005</v>
      </c>
      <c r="N404" s="179">
        <f t="shared" si="280"/>
        <v>0</v>
      </c>
      <c r="O404" s="177">
        <f t="shared" si="281"/>
        <v>0</v>
      </c>
      <c r="P404" s="208">
        <f t="shared" si="269"/>
        <v>5</v>
      </c>
      <c r="Q404" s="213">
        <v>61132.46</v>
      </c>
      <c r="R404" s="213">
        <f t="shared" si="282"/>
        <v>305662.3</v>
      </c>
      <c r="S404" s="213">
        <v>362404.12000000005</v>
      </c>
      <c r="T404" s="213">
        <f t="shared" si="283"/>
        <v>1812020.6000000003</v>
      </c>
      <c r="U404" s="212">
        <f t="shared" si="284"/>
        <v>2117682.9000000004</v>
      </c>
    </row>
    <row r="405" spans="1:21" s="76" customFormat="1" ht="24" customHeight="1" x14ac:dyDescent="0.25">
      <c r="A405" s="110"/>
      <c r="B405" s="95" t="s">
        <v>153</v>
      </c>
      <c r="C405" s="110" t="s">
        <v>124</v>
      </c>
      <c r="D405" s="111">
        <v>16</v>
      </c>
      <c r="E405" s="112">
        <v>18340</v>
      </c>
      <c r="F405" s="112">
        <f t="shared" si="270"/>
        <v>293440</v>
      </c>
      <c r="G405" s="112">
        <v>50744.931250000001</v>
      </c>
      <c r="H405" s="112">
        <f t="shared" si="271"/>
        <v>811918.9</v>
      </c>
      <c r="I405" s="109">
        <f t="shared" si="272"/>
        <v>1105358.8999999999</v>
      </c>
      <c r="J405" s="178"/>
      <c r="K405" s="179">
        <v>18340</v>
      </c>
      <c r="L405" s="179">
        <f t="shared" si="279"/>
        <v>0</v>
      </c>
      <c r="M405" s="179">
        <v>50744.931250000001</v>
      </c>
      <c r="N405" s="179">
        <f t="shared" si="280"/>
        <v>0</v>
      </c>
      <c r="O405" s="177">
        <f t="shared" si="281"/>
        <v>0</v>
      </c>
      <c r="P405" s="208">
        <f t="shared" si="269"/>
        <v>16</v>
      </c>
      <c r="Q405" s="213">
        <v>18340</v>
      </c>
      <c r="R405" s="213">
        <f t="shared" si="282"/>
        <v>293440</v>
      </c>
      <c r="S405" s="213">
        <v>50744.931250000001</v>
      </c>
      <c r="T405" s="213">
        <f t="shared" si="283"/>
        <v>811918.9</v>
      </c>
      <c r="U405" s="212">
        <f t="shared" si="284"/>
        <v>1105358.8999999999</v>
      </c>
    </row>
    <row r="406" spans="1:21" s="76" customFormat="1" ht="17.45" customHeight="1" x14ac:dyDescent="0.25">
      <c r="A406" s="110"/>
      <c r="B406" s="95" t="s">
        <v>154</v>
      </c>
      <c r="C406" s="110" t="s">
        <v>909</v>
      </c>
      <c r="D406" s="111">
        <v>348</v>
      </c>
      <c r="E406" s="112">
        <v>635</v>
      </c>
      <c r="F406" s="112">
        <f t="shared" si="270"/>
        <v>220980</v>
      </c>
      <c r="G406" s="112">
        <v>889</v>
      </c>
      <c r="H406" s="112">
        <f t="shared" si="271"/>
        <v>309372</v>
      </c>
      <c r="I406" s="109">
        <f t="shared" si="272"/>
        <v>530352</v>
      </c>
      <c r="J406" s="178"/>
      <c r="K406" s="179">
        <v>635</v>
      </c>
      <c r="L406" s="179">
        <f t="shared" si="279"/>
        <v>0</v>
      </c>
      <c r="M406" s="179">
        <v>889</v>
      </c>
      <c r="N406" s="179">
        <f t="shared" si="280"/>
        <v>0</v>
      </c>
      <c r="O406" s="177">
        <f t="shared" si="281"/>
        <v>0</v>
      </c>
      <c r="P406" s="208">
        <f t="shared" si="269"/>
        <v>348</v>
      </c>
      <c r="Q406" s="213">
        <v>635</v>
      </c>
      <c r="R406" s="213">
        <f t="shared" si="282"/>
        <v>220980</v>
      </c>
      <c r="S406" s="213">
        <v>889</v>
      </c>
      <c r="T406" s="213">
        <f t="shared" si="283"/>
        <v>309372</v>
      </c>
      <c r="U406" s="212">
        <f t="shared" si="284"/>
        <v>530352</v>
      </c>
    </row>
    <row r="407" spans="1:21" s="76" customFormat="1" ht="17.45" customHeight="1" x14ac:dyDescent="0.25">
      <c r="A407" s="110"/>
      <c r="B407" s="95" t="s">
        <v>155</v>
      </c>
      <c r="C407" s="110" t="s">
        <v>909</v>
      </c>
      <c r="D407" s="111">
        <v>133</v>
      </c>
      <c r="E407" s="112">
        <v>1310</v>
      </c>
      <c r="F407" s="112">
        <f t="shared" si="270"/>
        <v>174230</v>
      </c>
      <c r="G407" s="112">
        <v>1477.7774436090226</v>
      </c>
      <c r="H407" s="112">
        <f t="shared" si="271"/>
        <v>196544.4</v>
      </c>
      <c r="I407" s="109">
        <f t="shared" si="272"/>
        <v>370774.4</v>
      </c>
      <c r="J407" s="178"/>
      <c r="K407" s="179">
        <v>1310</v>
      </c>
      <c r="L407" s="179">
        <f t="shared" si="279"/>
        <v>0</v>
      </c>
      <c r="M407" s="179">
        <v>1477.7774436090226</v>
      </c>
      <c r="N407" s="179">
        <f t="shared" si="280"/>
        <v>0</v>
      </c>
      <c r="O407" s="177">
        <f t="shared" si="281"/>
        <v>0</v>
      </c>
      <c r="P407" s="208">
        <f t="shared" si="269"/>
        <v>133</v>
      </c>
      <c r="Q407" s="213">
        <v>1310</v>
      </c>
      <c r="R407" s="213">
        <f t="shared" si="282"/>
        <v>174230</v>
      </c>
      <c r="S407" s="213">
        <v>1477.7774436090226</v>
      </c>
      <c r="T407" s="213">
        <f t="shared" si="283"/>
        <v>196544.4</v>
      </c>
      <c r="U407" s="212">
        <f t="shared" si="284"/>
        <v>370774.4</v>
      </c>
    </row>
    <row r="408" spans="1:21" s="76" customFormat="1" ht="17.45" customHeight="1" x14ac:dyDescent="0.25">
      <c r="A408" s="110"/>
      <c r="B408" s="95" t="s">
        <v>156</v>
      </c>
      <c r="C408" s="110" t="s">
        <v>17</v>
      </c>
      <c r="D408" s="111">
        <v>16</v>
      </c>
      <c r="E408" s="112">
        <v>3275</v>
      </c>
      <c r="F408" s="112">
        <f t="shared" si="270"/>
        <v>52400</v>
      </c>
      <c r="G408" s="112">
        <v>10674.300000000001</v>
      </c>
      <c r="H408" s="112">
        <f t="shared" si="271"/>
        <v>170788.80000000002</v>
      </c>
      <c r="I408" s="109">
        <f t="shared" si="272"/>
        <v>223188.80000000002</v>
      </c>
      <c r="J408" s="178"/>
      <c r="K408" s="179">
        <v>3275</v>
      </c>
      <c r="L408" s="179">
        <f t="shared" si="279"/>
        <v>0</v>
      </c>
      <c r="M408" s="179">
        <v>10674.300000000001</v>
      </c>
      <c r="N408" s="179">
        <f t="shared" si="280"/>
        <v>0</v>
      </c>
      <c r="O408" s="177">
        <f t="shared" si="281"/>
        <v>0</v>
      </c>
      <c r="P408" s="208">
        <f t="shared" si="269"/>
        <v>16</v>
      </c>
      <c r="Q408" s="213">
        <v>3275</v>
      </c>
      <c r="R408" s="213">
        <f t="shared" si="282"/>
        <v>52400</v>
      </c>
      <c r="S408" s="213">
        <v>10674.300000000001</v>
      </c>
      <c r="T408" s="213">
        <f t="shared" si="283"/>
        <v>170788.80000000002</v>
      </c>
      <c r="U408" s="212">
        <f t="shared" si="284"/>
        <v>223188.80000000002</v>
      </c>
    </row>
    <row r="409" spans="1:21" s="76" customFormat="1" ht="17.45" customHeight="1" x14ac:dyDescent="0.25">
      <c r="A409" s="110"/>
      <c r="B409" s="95" t="s">
        <v>137</v>
      </c>
      <c r="C409" s="110" t="s">
        <v>124</v>
      </c>
      <c r="D409" s="111">
        <v>1</v>
      </c>
      <c r="E409" s="112">
        <v>738840</v>
      </c>
      <c r="F409" s="112">
        <f t="shared" ref="F409" si="285">E409*D409</f>
        <v>738840</v>
      </c>
      <c r="G409" s="112"/>
      <c r="H409" s="112"/>
      <c r="I409" s="109">
        <f t="shared" ref="I409" si="286">H409+F409</f>
        <v>738840</v>
      </c>
      <c r="J409" s="178"/>
      <c r="K409" s="179">
        <v>738840</v>
      </c>
      <c r="L409" s="179">
        <f t="shared" si="279"/>
        <v>0</v>
      </c>
      <c r="M409" s="179"/>
      <c r="N409" s="179"/>
      <c r="O409" s="177">
        <f t="shared" si="281"/>
        <v>0</v>
      </c>
      <c r="P409" s="208">
        <f t="shared" si="269"/>
        <v>1</v>
      </c>
      <c r="Q409" s="213">
        <v>738840</v>
      </c>
      <c r="R409" s="213">
        <f t="shared" si="282"/>
        <v>738840</v>
      </c>
      <c r="S409" s="213"/>
      <c r="T409" s="213"/>
      <c r="U409" s="212">
        <f t="shared" si="284"/>
        <v>738840</v>
      </c>
    </row>
    <row r="410" spans="1:21" s="76" customFormat="1" ht="17.45" customHeight="1" x14ac:dyDescent="0.25">
      <c r="A410" s="90" t="s">
        <v>326</v>
      </c>
      <c r="B410" s="113" t="s">
        <v>932</v>
      </c>
      <c r="C410" s="92"/>
      <c r="D410" s="92"/>
      <c r="E410" s="93"/>
      <c r="F410" s="93">
        <f>SUM(F411:F448)</f>
        <v>4059849.4719999996</v>
      </c>
      <c r="G410" s="93"/>
      <c r="H410" s="93">
        <f>SUM(H411:H448)</f>
        <v>11732552.540000001</v>
      </c>
      <c r="I410" s="93">
        <f>SUM(I411:I448)</f>
        <v>15792402.012</v>
      </c>
      <c r="J410" s="168"/>
      <c r="K410" s="169"/>
      <c r="L410" s="169">
        <f>SUM(L411:L448)</f>
        <v>122616</v>
      </c>
      <c r="M410" s="169"/>
      <c r="N410" s="169">
        <f>SUM(N411:N448)</f>
        <v>732401</v>
      </c>
      <c r="O410" s="169">
        <f>SUM(O411:O448)</f>
        <v>855017</v>
      </c>
      <c r="P410" s="208">
        <f t="shared" si="269"/>
        <v>0</v>
      </c>
      <c r="Q410" s="205"/>
      <c r="R410" s="205">
        <f>SUM(R411:R448)</f>
        <v>3937233.4719999996</v>
      </c>
      <c r="S410" s="205"/>
      <c r="T410" s="205">
        <f>SUM(T411:T448)</f>
        <v>11000151.540000001</v>
      </c>
      <c r="U410" s="205">
        <f>SUM(U411:U448)</f>
        <v>14937385.012</v>
      </c>
    </row>
    <row r="411" spans="1:21" s="76" customFormat="1" ht="17.45" customHeight="1" x14ac:dyDescent="0.25">
      <c r="A411" s="90"/>
      <c r="B411" s="133" t="s">
        <v>236</v>
      </c>
      <c r="C411" s="120" t="s">
        <v>17</v>
      </c>
      <c r="D411" s="120">
        <v>19</v>
      </c>
      <c r="E411" s="93">
        <v>6288</v>
      </c>
      <c r="F411" s="93">
        <f t="shared" ref="F411:F448" si="287">E411*D411</f>
        <v>119472</v>
      </c>
      <c r="G411" s="93">
        <v>39720</v>
      </c>
      <c r="H411" s="93">
        <f t="shared" ref="H411:H447" si="288">G411*D411</f>
        <v>754680</v>
      </c>
      <c r="I411" s="93">
        <f>H411+F411</f>
        <v>874152</v>
      </c>
      <c r="J411" s="184">
        <v>17</v>
      </c>
      <c r="K411" s="169">
        <v>6288</v>
      </c>
      <c r="L411" s="169">
        <f t="shared" ref="L411:L446" si="289">K411*J411</f>
        <v>106896</v>
      </c>
      <c r="M411" s="169">
        <v>39720</v>
      </c>
      <c r="N411" s="169">
        <f t="shared" ref="N411:N442" si="290">M411*J411</f>
        <v>675240</v>
      </c>
      <c r="O411" s="169">
        <f>N411+L411</f>
        <v>782136</v>
      </c>
      <c r="P411" s="208">
        <f t="shared" si="269"/>
        <v>2</v>
      </c>
      <c r="Q411" s="205">
        <v>6288</v>
      </c>
      <c r="R411" s="205">
        <f t="shared" ref="R411:R446" si="291">Q411*P411</f>
        <v>12576</v>
      </c>
      <c r="S411" s="205">
        <v>39720</v>
      </c>
      <c r="T411" s="205">
        <f t="shared" ref="T411:T442" si="292">S411*P411</f>
        <v>79440</v>
      </c>
      <c r="U411" s="205">
        <f>T411+R411</f>
        <v>92016</v>
      </c>
    </row>
    <row r="412" spans="1:21" s="76" customFormat="1" ht="17.45" customHeight="1" x14ac:dyDescent="0.25">
      <c r="A412" s="90"/>
      <c r="B412" s="133" t="s">
        <v>327</v>
      </c>
      <c r="C412" s="120" t="s">
        <v>17</v>
      </c>
      <c r="D412" s="120">
        <v>65</v>
      </c>
      <c r="E412" s="93">
        <v>3144</v>
      </c>
      <c r="F412" s="93">
        <f t="shared" si="287"/>
        <v>204360</v>
      </c>
      <c r="G412" s="93">
        <v>11432.2</v>
      </c>
      <c r="H412" s="93">
        <f t="shared" si="288"/>
        <v>743093</v>
      </c>
      <c r="I412" s="93">
        <f t="shared" ref="I412:I448" si="293">H412+F412</f>
        <v>947453</v>
      </c>
      <c r="J412" s="184">
        <v>5</v>
      </c>
      <c r="K412" s="169">
        <v>3144</v>
      </c>
      <c r="L412" s="169">
        <f t="shared" si="289"/>
        <v>15720</v>
      </c>
      <c r="M412" s="169">
        <v>11432.2</v>
      </c>
      <c r="N412" s="169">
        <f t="shared" si="290"/>
        <v>57161</v>
      </c>
      <c r="O412" s="169">
        <f t="shared" ref="O412:O448" si="294">N412+L412</f>
        <v>72881</v>
      </c>
      <c r="P412" s="208">
        <f t="shared" si="269"/>
        <v>60</v>
      </c>
      <c r="Q412" s="205">
        <v>3144</v>
      </c>
      <c r="R412" s="205">
        <f t="shared" si="291"/>
        <v>188640</v>
      </c>
      <c r="S412" s="205">
        <v>11432.2</v>
      </c>
      <c r="T412" s="205">
        <f t="shared" si="292"/>
        <v>685932</v>
      </c>
      <c r="U412" s="205">
        <f t="shared" ref="U412:U448" si="295">T412+R412</f>
        <v>874572</v>
      </c>
    </row>
    <row r="413" spans="1:21" s="76" customFormat="1" ht="17.45" customHeight="1" x14ac:dyDescent="0.25">
      <c r="A413" s="90"/>
      <c r="B413" s="133" t="s">
        <v>328</v>
      </c>
      <c r="C413" s="120" t="s">
        <v>17</v>
      </c>
      <c r="D413" s="120">
        <v>1</v>
      </c>
      <c r="E413" s="93">
        <v>6288</v>
      </c>
      <c r="F413" s="93">
        <f t="shared" si="287"/>
        <v>6288</v>
      </c>
      <c r="G413" s="93">
        <v>48332.700000000004</v>
      </c>
      <c r="H413" s="93">
        <f t="shared" si="288"/>
        <v>48332.700000000004</v>
      </c>
      <c r="I413" s="93">
        <f t="shared" si="293"/>
        <v>54620.700000000004</v>
      </c>
      <c r="J413" s="184"/>
      <c r="K413" s="169">
        <v>6288</v>
      </c>
      <c r="L413" s="169">
        <f t="shared" si="289"/>
        <v>0</v>
      </c>
      <c r="M413" s="169">
        <v>48332.700000000004</v>
      </c>
      <c r="N413" s="169">
        <f t="shared" si="290"/>
        <v>0</v>
      </c>
      <c r="O413" s="169">
        <f t="shared" si="294"/>
        <v>0</v>
      </c>
      <c r="P413" s="208">
        <f t="shared" si="269"/>
        <v>1</v>
      </c>
      <c r="Q413" s="205">
        <v>6288</v>
      </c>
      <c r="R413" s="205">
        <f t="shared" si="291"/>
        <v>6288</v>
      </c>
      <c r="S413" s="205">
        <v>48332.700000000004</v>
      </c>
      <c r="T413" s="205">
        <f t="shared" si="292"/>
        <v>48332.700000000004</v>
      </c>
      <c r="U413" s="205">
        <f t="shared" si="295"/>
        <v>54620.700000000004</v>
      </c>
    </row>
    <row r="414" spans="1:21" s="76" customFormat="1" ht="17.45" customHeight="1" x14ac:dyDescent="0.25">
      <c r="A414" s="90"/>
      <c r="B414" s="133" t="s">
        <v>329</v>
      </c>
      <c r="C414" s="120" t="s">
        <v>17</v>
      </c>
      <c r="D414" s="120">
        <v>1</v>
      </c>
      <c r="E414" s="93">
        <v>6288</v>
      </c>
      <c r="F414" s="93">
        <f t="shared" si="287"/>
        <v>6288</v>
      </c>
      <c r="G414" s="93">
        <v>51976.6</v>
      </c>
      <c r="H414" s="93">
        <f t="shared" si="288"/>
        <v>51976.6</v>
      </c>
      <c r="I414" s="93">
        <f t="shared" si="293"/>
        <v>58264.6</v>
      </c>
      <c r="J414" s="184"/>
      <c r="K414" s="169">
        <v>6288</v>
      </c>
      <c r="L414" s="169">
        <f t="shared" si="289"/>
        <v>0</v>
      </c>
      <c r="M414" s="169">
        <v>51976.6</v>
      </c>
      <c r="N414" s="169">
        <f t="shared" si="290"/>
        <v>0</v>
      </c>
      <c r="O414" s="169">
        <f t="shared" si="294"/>
        <v>0</v>
      </c>
      <c r="P414" s="208">
        <f t="shared" si="269"/>
        <v>1</v>
      </c>
      <c r="Q414" s="205">
        <v>6288</v>
      </c>
      <c r="R414" s="205">
        <f t="shared" si="291"/>
        <v>6288</v>
      </c>
      <c r="S414" s="205">
        <v>51976.6</v>
      </c>
      <c r="T414" s="205">
        <f t="shared" si="292"/>
        <v>51976.6</v>
      </c>
      <c r="U414" s="205">
        <f t="shared" si="295"/>
        <v>58264.6</v>
      </c>
    </row>
    <row r="415" spans="1:21" s="76" customFormat="1" ht="17.45" customHeight="1" x14ac:dyDescent="0.25">
      <c r="A415" s="90"/>
      <c r="B415" s="133" t="s">
        <v>329</v>
      </c>
      <c r="C415" s="120" t="s">
        <v>17</v>
      </c>
      <c r="D415" s="120">
        <v>1</v>
      </c>
      <c r="E415" s="93">
        <v>6288</v>
      </c>
      <c r="F415" s="93">
        <f t="shared" si="287"/>
        <v>6288</v>
      </c>
      <c r="G415" s="93">
        <v>51976.6</v>
      </c>
      <c r="H415" s="93">
        <f t="shared" si="288"/>
        <v>51976.6</v>
      </c>
      <c r="I415" s="93">
        <f t="shared" si="293"/>
        <v>58264.6</v>
      </c>
      <c r="J415" s="184"/>
      <c r="K415" s="169">
        <v>6288</v>
      </c>
      <c r="L415" s="169">
        <f t="shared" si="289"/>
        <v>0</v>
      </c>
      <c r="M415" s="169">
        <v>51976.6</v>
      </c>
      <c r="N415" s="169">
        <f t="shared" si="290"/>
        <v>0</v>
      </c>
      <c r="O415" s="169">
        <f t="shared" si="294"/>
        <v>0</v>
      </c>
      <c r="P415" s="208">
        <f t="shared" si="269"/>
        <v>1</v>
      </c>
      <c r="Q415" s="205">
        <v>6288</v>
      </c>
      <c r="R415" s="205">
        <f t="shared" si="291"/>
        <v>6288</v>
      </c>
      <c r="S415" s="205">
        <v>51976.6</v>
      </c>
      <c r="T415" s="205">
        <f t="shared" si="292"/>
        <v>51976.6</v>
      </c>
      <c r="U415" s="205">
        <f t="shared" si="295"/>
        <v>58264.6</v>
      </c>
    </row>
    <row r="416" spans="1:21" s="76" customFormat="1" ht="17.45" customHeight="1" x14ac:dyDescent="0.25">
      <c r="A416" s="90"/>
      <c r="B416" s="133" t="s">
        <v>931</v>
      </c>
      <c r="C416" s="120" t="s">
        <v>17</v>
      </c>
      <c r="D416" s="120">
        <v>2</v>
      </c>
      <c r="E416" s="93">
        <v>6288</v>
      </c>
      <c r="F416" s="93">
        <f t="shared" si="287"/>
        <v>12576</v>
      </c>
      <c r="G416" s="93">
        <v>76653.2</v>
      </c>
      <c r="H416" s="93">
        <f t="shared" si="288"/>
        <v>153306.4</v>
      </c>
      <c r="I416" s="93">
        <f t="shared" si="293"/>
        <v>165882.4</v>
      </c>
      <c r="J416" s="184"/>
      <c r="K416" s="169">
        <v>6288</v>
      </c>
      <c r="L416" s="169">
        <f t="shared" si="289"/>
        <v>0</v>
      </c>
      <c r="M416" s="169">
        <v>76653.2</v>
      </c>
      <c r="N416" s="169">
        <f t="shared" si="290"/>
        <v>0</v>
      </c>
      <c r="O416" s="169">
        <f t="shared" si="294"/>
        <v>0</v>
      </c>
      <c r="P416" s="208">
        <f t="shared" si="269"/>
        <v>2</v>
      </c>
      <c r="Q416" s="205">
        <v>6288</v>
      </c>
      <c r="R416" s="205">
        <f t="shared" si="291"/>
        <v>12576</v>
      </c>
      <c r="S416" s="205">
        <v>76653.2</v>
      </c>
      <c r="T416" s="205">
        <f t="shared" si="292"/>
        <v>153306.4</v>
      </c>
      <c r="U416" s="205">
        <f t="shared" si="295"/>
        <v>165882.4</v>
      </c>
    </row>
    <row r="417" spans="1:21" s="76" customFormat="1" ht="17.45" customHeight="1" x14ac:dyDescent="0.25">
      <c r="A417" s="90"/>
      <c r="B417" s="133" t="s">
        <v>330</v>
      </c>
      <c r="C417" s="120" t="s">
        <v>17</v>
      </c>
      <c r="D417" s="120">
        <v>1</v>
      </c>
      <c r="E417" s="93">
        <v>6288</v>
      </c>
      <c r="F417" s="93">
        <f t="shared" si="287"/>
        <v>6288</v>
      </c>
      <c r="G417" s="93">
        <v>73866</v>
      </c>
      <c r="H417" s="93">
        <f t="shared" si="288"/>
        <v>73866</v>
      </c>
      <c r="I417" s="93">
        <f t="shared" si="293"/>
        <v>80154</v>
      </c>
      <c r="J417" s="184"/>
      <c r="K417" s="169">
        <v>6288</v>
      </c>
      <c r="L417" s="169">
        <f t="shared" si="289"/>
        <v>0</v>
      </c>
      <c r="M417" s="169">
        <v>73866</v>
      </c>
      <c r="N417" s="169">
        <f t="shared" si="290"/>
        <v>0</v>
      </c>
      <c r="O417" s="169">
        <f t="shared" si="294"/>
        <v>0</v>
      </c>
      <c r="P417" s="208">
        <f t="shared" si="269"/>
        <v>1</v>
      </c>
      <c r="Q417" s="205">
        <v>6288</v>
      </c>
      <c r="R417" s="205">
        <f t="shared" si="291"/>
        <v>6288</v>
      </c>
      <c r="S417" s="205">
        <v>73866</v>
      </c>
      <c r="T417" s="205">
        <f t="shared" si="292"/>
        <v>73866</v>
      </c>
      <c r="U417" s="205">
        <f t="shared" si="295"/>
        <v>80154</v>
      </c>
    </row>
    <row r="418" spans="1:21" s="76" customFormat="1" ht="17.45" customHeight="1" x14ac:dyDescent="0.25">
      <c r="A418" s="90"/>
      <c r="B418" s="133" t="s">
        <v>331</v>
      </c>
      <c r="C418" s="120" t="s">
        <v>17</v>
      </c>
      <c r="D418" s="120">
        <v>1</v>
      </c>
      <c r="E418" s="93">
        <v>6288</v>
      </c>
      <c r="F418" s="93">
        <f t="shared" si="287"/>
        <v>6288</v>
      </c>
      <c r="G418" s="93">
        <v>55684.200000000004</v>
      </c>
      <c r="H418" s="93">
        <f t="shared" si="288"/>
        <v>55684.200000000004</v>
      </c>
      <c r="I418" s="93">
        <f t="shared" si="293"/>
        <v>61972.200000000004</v>
      </c>
      <c r="J418" s="184"/>
      <c r="K418" s="169">
        <v>6288</v>
      </c>
      <c r="L418" s="169">
        <f t="shared" si="289"/>
        <v>0</v>
      </c>
      <c r="M418" s="169">
        <v>55684.200000000004</v>
      </c>
      <c r="N418" s="169">
        <f t="shared" si="290"/>
        <v>0</v>
      </c>
      <c r="O418" s="169">
        <f t="shared" si="294"/>
        <v>0</v>
      </c>
      <c r="P418" s="208">
        <f t="shared" si="269"/>
        <v>1</v>
      </c>
      <c r="Q418" s="205">
        <v>6288</v>
      </c>
      <c r="R418" s="205">
        <f t="shared" si="291"/>
        <v>6288</v>
      </c>
      <c r="S418" s="205">
        <v>55684.200000000004</v>
      </c>
      <c r="T418" s="205">
        <f t="shared" si="292"/>
        <v>55684.200000000004</v>
      </c>
      <c r="U418" s="205">
        <f t="shared" si="295"/>
        <v>61972.200000000004</v>
      </c>
    </row>
    <row r="419" spans="1:21" s="76" customFormat="1" ht="17.45" customHeight="1" x14ac:dyDescent="0.25">
      <c r="A419" s="90"/>
      <c r="B419" s="133" t="s">
        <v>332</v>
      </c>
      <c r="C419" s="120" t="s">
        <v>17</v>
      </c>
      <c r="D419" s="120">
        <v>32</v>
      </c>
      <c r="E419" s="93">
        <v>2615</v>
      </c>
      <c r="F419" s="93">
        <f t="shared" si="287"/>
        <v>83680</v>
      </c>
      <c r="G419" s="93">
        <v>5902</v>
      </c>
      <c r="H419" s="93">
        <f t="shared" si="288"/>
        <v>188864</v>
      </c>
      <c r="I419" s="93">
        <f t="shared" si="293"/>
        <v>272544</v>
      </c>
      <c r="J419" s="184"/>
      <c r="K419" s="169">
        <v>2615</v>
      </c>
      <c r="L419" s="169">
        <f t="shared" si="289"/>
        <v>0</v>
      </c>
      <c r="M419" s="169">
        <v>5902</v>
      </c>
      <c r="N419" s="169">
        <f t="shared" si="290"/>
        <v>0</v>
      </c>
      <c r="O419" s="169">
        <f t="shared" si="294"/>
        <v>0</v>
      </c>
      <c r="P419" s="208">
        <f t="shared" si="269"/>
        <v>32</v>
      </c>
      <c r="Q419" s="205">
        <v>2615</v>
      </c>
      <c r="R419" s="205">
        <f t="shared" si="291"/>
        <v>83680</v>
      </c>
      <c r="S419" s="205">
        <v>5902</v>
      </c>
      <c r="T419" s="205">
        <f t="shared" si="292"/>
        <v>188864</v>
      </c>
      <c r="U419" s="205">
        <f t="shared" si="295"/>
        <v>272544</v>
      </c>
    </row>
    <row r="420" spans="1:21" s="76" customFormat="1" ht="17.45" customHeight="1" x14ac:dyDescent="0.25">
      <c r="A420" s="90"/>
      <c r="B420" s="133" t="s">
        <v>333</v>
      </c>
      <c r="C420" s="120" t="s">
        <v>64</v>
      </c>
      <c r="D420" s="120">
        <v>100</v>
      </c>
      <c r="E420" s="93">
        <v>354</v>
      </c>
      <c r="F420" s="93">
        <f t="shared" si="287"/>
        <v>35400</v>
      </c>
      <c r="G420" s="93">
        <v>9430.2000000000007</v>
      </c>
      <c r="H420" s="93">
        <f t="shared" si="288"/>
        <v>943020.00000000012</v>
      </c>
      <c r="I420" s="93">
        <f t="shared" si="293"/>
        <v>978420.00000000012</v>
      </c>
      <c r="J420" s="184"/>
      <c r="K420" s="169">
        <v>354</v>
      </c>
      <c r="L420" s="169">
        <f t="shared" si="289"/>
        <v>0</v>
      </c>
      <c r="M420" s="169">
        <v>9430.2000000000007</v>
      </c>
      <c r="N420" s="169">
        <f t="shared" si="290"/>
        <v>0</v>
      </c>
      <c r="O420" s="169">
        <f t="shared" si="294"/>
        <v>0</v>
      </c>
      <c r="P420" s="208">
        <f t="shared" si="269"/>
        <v>100</v>
      </c>
      <c r="Q420" s="205">
        <v>354</v>
      </c>
      <c r="R420" s="205">
        <f t="shared" si="291"/>
        <v>35400</v>
      </c>
      <c r="S420" s="205">
        <v>9430.2000000000007</v>
      </c>
      <c r="T420" s="205">
        <f t="shared" si="292"/>
        <v>943020.00000000012</v>
      </c>
      <c r="U420" s="205">
        <f t="shared" si="295"/>
        <v>978420.00000000012</v>
      </c>
    </row>
    <row r="421" spans="1:21" s="76" customFormat="1" ht="17.45" customHeight="1" x14ac:dyDescent="0.25">
      <c r="A421" s="90"/>
      <c r="B421" s="133" t="s">
        <v>334</v>
      </c>
      <c r="C421" s="120" t="s">
        <v>64</v>
      </c>
      <c r="D421" s="120">
        <v>610</v>
      </c>
      <c r="E421" s="93">
        <v>244</v>
      </c>
      <c r="F421" s="93">
        <f t="shared" si="287"/>
        <v>148840</v>
      </c>
      <c r="G421" s="93">
        <v>3762.2000000000003</v>
      </c>
      <c r="H421" s="93">
        <f t="shared" si="288"/>
        <v>2294942</v>
      </c>
      <c r="I421" s="93">
        <f t="shared" si="293"/>
        <v>2443782</v>
      </c>
      <c r="J421" s="184"/>
      <c r="K421" s="169">
        <v>244</v>
      </c>
      <c r="L421" s="169">
        <f t="shared" si="289"/>
        <v>0</v>
      </c>
      <c r="M421" s="169">
        <v>3762.2000000000003</v>
      </c>
      <c r="N421" s="169">
        <f t="shared" si="290"/>
        <v>0</v>
      </c>
      <c r="O421" s="169">
        <f t="shared" si="294"/>
        <v>0</v>
      </c>
      <c r="P421" s="208">
        <f t="shared" si="269"/>
        <v>610</v>
      </c>
      <c r="Q421" s="205">
        <v>244</v>
      </c>
      <c r="R421" s="205">
        <f t="shared" si="291"/>
        <v>148840</v>
      </c>
      <c r="S421" s="205">
        <v>3762.2000000000003</v>
      </c>
      <c r="T421" s="205">
        <f t="shared" si="292"/>
        <v>2294942</v>
      </c>
      <c r="U421" s="205">
        <f t="shared" si="295"/>
        <v>2443782</v>
      </c>
    </row>
    <row r="422" spans="1:21" s="76" customFormat="1" ht="17.45" customHeight="1" x14ac:dyDescent="0.25">
      <c r="A422" s="90"/>
      <c r="B422" s="133" t="s">
        <v>335</v>
      </c>
      <c r="C422" s="120" t="s">
        <v>64</v>
      </c>
      <c r="D422" s="120">
        <v>260</v>
      </c>
      <c r="E422" s="93">
        <v>186.02</v>
      </c>
      <c r="F422" s="93">
        <f t="shared" si="287"/>
        <v>48365.200000000004</v>
      </c>
      <c r="G422" s="93">
        <v>1500</v>
      </c>
      <c r="H422" s="93">
        <f t="shared" si="288"/>
        <v>390000</v>
      </c>
      <c r="I422" s="93">
        <f t="shared" si="293"/>
        <v>438365.2</v>
      </c>
      <c r="J422" s="184"/>
      <c r="K422" s="169">
        <v>186.02</v>
      </c>
      <c r="L422" s="169">
        <f t="shared" si="289"/>
        <v>0</v>
      </c>
      <c r="M422" s="169">
        <v>1500</v>
      </c>
      <c r="N422" s="169">
        <f t="shared" si="290"/>
        <v>0</v>
      </c>
      <c r="O422" s="169">
        <f t="shared" si="294"/>
        <v>0</v>
      </c>
      <c r="P422" s="208">
        <f t="shared" si="269"/>
        <v>260</v>
      </c>
      <c r="Q422" s="205">
        <v>186.02</v>
      </c>
      <c r="R422" s="205">
        <f t="shared" si="291"/>
        <v>48365.200000000004</v>
      </c>
      <c r="S422" s="205">
        <v>1500</v>
      </c>
      <c r="T422" s="205">
        <f t="shared" si="292"/>
        <v>390000</v>
      </c>
      <c r="U422" s="205">
        <f t="shared" si="295"/>
        <v>438365.2</v>
      </c>
    </row>
    <row r="423" spans="1:21" s="76" customFormat="1" ht="17.45" customHeight="1" x14ac:dyDescent="0.25">
      <c r="A423" s="90"/>
      <c r="B423" s="133" t="s">
        <v>336</v>
      </c>
      <c r="C423" s="120" t="s">
        <v>64</v>
      </c>
      <c r="D423" s="120">
        <v>1610</v>
      </c>
      <c r="E423" s="93">
        <v>182</v>
      </c>
      <c r="F423" s="93">
        <f t="shared" si="287"/>
        <v>293020</v>
      </c>
      <c r="G423" s="93">
        <v>1086</v>
      </c>
      <c r="H423" s="93">
        <f t="shared" si="288"/>
        <v>1748460</v>
      </c>
      <c r="I423" s="93">
        <f t="shared" si="293"/>
        <v>2041480</v>
      </c>
      <c r="J423" s="184"/>
      <c r="K423" s="169">
        <v>182</v>
      </c>
      <c r="L423" s="169">
        <f t="shared" si="289"/>
        <v>0</v>
      </c>
      <c r="M423" s="169">
        <v>1086</v>
      </c>
      <c r="N423" s="169">
        <f t="shared" si="290"/>
        <v>0</v>
      </c>
      <c r="O423" s="169">
        <f t="shared" si="294"/>
        <v>0</v>
      </c>
      <c r="P423" s="208">
        <f t="shared" si="269"/>
        <v>1610</v>
      </c>
      <c r="Q423" s="205">
        <v>182</v>
      </c>
      <c r="R423" s="205">
        <f t="shared" si="291"/>
        <v>293020</v>
      </c>
      <c r="S423" s="205">
        <v>1086</v>
      </c>
      <c r="T423" s="205">
        <f t="shared" si="292"/>
        <v>1748460</v>
      </c>
      <c r="U423" s="205">
        <f t="shared" si="295"/>
        <v>2041480</v>
      </c>
    </row>
    <row r="424" spans="1:21" s="76" customFormat="1" ht="17.45" customHeight="1" x14ac:dyDescent="0.25">
      <c r="A424" s="90"/>
      <c r="B424" s="133" t="s">
        <v>337</v>
      </c>
      <c r="C424" s="120" t="s">
        <v>64</v>
      </c>
      <c r="D424" s="120">
        <v>40</v>
      </c>
      <c r="E424" s="93">
        <v>182</v>
      </c>
      <c r="F424" s="93">
        <f t="shared" si="287"/>
        <v>7280</v>
      </c>
      <c r="G424" s="93">
        <v>611</v>
      </c>
      <c r="H424" s="93">
        <f t="shared" si="288"/>
        <v>24440</v>
      </c>
      <c r="I424" s="93">
        <f t="shared" si="293"/>
        <v>31720</v>
      </c>
      <c r="J424" s="184"/>
      <c r="K424" s="169">
        <v>182</v>
      </c>
      <c r="L424" s="169">
        <f t="shared" si="289"/>
        <v>0</v>
      </c>
      <c r="M424" s="169">
        <v>611</v>
      </c>
      <c r="N424" s="169">
        <f t="shared" si="290"/>
        <v>0</v>
      </c>
      <c r="O424" s="169">
        <f t="shared" si="294"/>
        <v>0</v>
      </c>
      <c r="P424" s="208">
        <f t="shared" si="269"/>
        <v>40</v>
      </c>
      <c r="Q424" s="205">
        <v>182</v>
      </c>
      <c r="R424" s="205">
        <f t="shared" si="291"/>
        <v>7280</v>
      </c>
      <c r="S424" s="205">
        <v>611</v>
      </c>
      <c r="T424" s="205">
        <f t="shared" si="292"/>
        <v>24440</v>
      </c>
      <c r="U424" s="205">
        <f t="shared" si="295"/>
        <v>31720</v>
      </c>
    </row>
    <row r="425" spans="1:21" s="76" customFormat="1" ht="17.45" customHeight="1" x14ac:dyDescent="0.25">
      <c r="A425" s="90"/>
      <c r="B425" s="133" t="s">
        <v>338</v>
      </c>
      <c r="C425" s="120" t="s">
        <v>64</v>
      </c>
      <c r="D425" s="120">
        <v>760</v>
      </c>
      <c r="E425" s="93">
        <v>182</v>
      </c>
      <c r="F425" s="93">
        <f t="shared" si="287"/>
        <v>138320</v>
      </c>
      <c r="G425" s="93">
        <v>496.6</v>
      </c>
      <c r="H425" s="93">
        <f t="shared" si="288"/>
        <v>377416</v>
      </c>
      <c r="I425" s="93">
        <f t="shared" si="293"/>
        <v>515736</v>
      </c>
      <c r="J425" s="184"/>
      <c r="K425" s="169">
        <v>182</v>
      </c>
      <c r="L425" s="169">
        <f t="shared" si="289"/>
        <v>0</v>
      </c>
      <c r="M425" s="169">
        <v>496.6</v>
      </c>
      <c r="N425" s="169">
        <f t="shared" si="290"/>
        <v>0</v>
      </c>
      <c r="O425" s="169">
        <f t="shared" si="294"/>
        <v>0</v>
      </c>
      <c r="P425" s="208">
        <f t="shared" si="269"/>
        <v>760</v>
      </c>
      <c r="Q425" s="205">
        <v>182</v>
      </c>
      <c r="R425" s="205">
        <f t="shared" si="291"/>
        <v>138320</v>
      </c>
      <c r="S425" s="205">
        <v>496.6</v>
      </c>
      <c r="T425" s="205">
        <f t="shared" si="292"/>
        <v>377416</v>
      </c>
      <c r="U425" s="205">
        <f t="shared" si="295"/>
        <v>515736</v>
      </c>
    </row>
    <row r="426" spans="1:21" s="76" customFormat="1" ht="17.45" customHeight="1" x14ac:dyDescent="0.25">
      <c r="A426" s="90"/>
      <c r="B426" s="133" t="s">
        <v>339</v>
      </c>
      <c r="C426" s="120" t="s">
        <v>64</v>
      </c>
      <c r="D426" s="120">
        <v>210</v>
      </c>
      <c r="E426" s="93">
        <v>182</v>
      </c>
      <c r="F426" s="93">
        <f t="shared" si="287"/>
        <v>38220</v>
      </c>
      <c r="G426" s="93">
        <v>322.40000000000003</v>
      </c>
      <c r="H426" s="93">
        <f t="shared" si="288"/>
        <v>67704</v>
      </c>
      <c r="I426" s="93">
        <f t="shared" si="293"/>
        <v>105924</v>
      </c>
      <c r="J426" s="184"/>
      <c r="K426" s="169">
        <v>182</v>
      </c>
      <c r="L426" s="169">
        <f t="shared" si="289"/>
        <v>0</v>
      </c>
      <c r="M426" s="169">
        <v>322.40000000000003</v>
      </c>
      <c r="N426" s="169">
        <f t="shared" si="290"/>
        <v>0</v>
      </c>
      <c r="O426" s="169">
        <f t="shared" si="294"/>
        <v>0</v>
      </c>
      <c r="P426" s="208">
        <f t="shared" si="269"/>
        <v>210</v>
      </c>
      <c r="Q426" s="205">
        <v>182</v>
      </c>
      <c r="R426" s="205">
        <f t="shared" si="291"/>
        <v>38220</v>
      </c>
      <c r="S426" s="205">
        <v>322.40000000000003</v>
      </c>
      <c r="T426" s="205">
        <f t="shared" si="292"/>
        <v>67704</v>
      </c>
      <c r="U426" s="205">
        <f t="shared" si="295"/>
        <v>105924</v>
      </c>
    </row>
    <row r="427" spans="1:21" s="76" customFormat="1" ht="17.45" customHeight="1" x14ac:dyDescent="0.25">
      <c r="A427" s="90"/>
      <c r="B427" s="133" t="s">
        <v>340</v>
      </c>
      <c r="C427" s="120" t="s">
        <v>64</v>
      </c>
      <c r="D427" s="120">
        <v>1320</v>
      </c>
      <c r="E427" s="93">
        <v>182</v>
      </c>
      <c r="F427" s="93">
        <f t="shared" si="287"/>
        <v>240240</v>
      </c>
      <c r="G427" s="93">
        <v>184.6</v>
      </c>
      <c r="H427" s="93">
        <f t="shared" si="288"/>
        <v>243672</v>
      </c>
      <c r="I427" s="93">
        <f t="shared" si="293"/>
        <v>483912</v>
      </c>
      <c r="J427" s="184"/>
      <c r="K427" s="169">
        <v>182</v>
      </c>
      <c r="L427" s="169">
        <f t="shared" si="289"/>
        <v>0</v>
      </c>
      <c r="M427" s="169">
        <v>184.6</v>
      </c>
      <c r="N427" s="169">
        <f t="shared" si="290"/>
        <v>0</v>
      </c>
      <c r="O427" s="169">
        <f t="shared" si="294"/>
        <v>0</v>
      </c>
      <c r="P427" s="208">
        <f t="shared" si="269"/>
        <v>1320</v>
      </c>
      <c r="Q427" s="205">
        <v>182</v>
      </c>
      <c r="R427" s="205">
        <f t="shared" si="291"/>
        <v>240240</v>
      </c>
      <c r="S427" s="205">
        <v>184.6</v>
      </c>
      <c r="T427" s="205">
        <f t="shared" si="292"/>
        <v>243672</v>
      </c>
      <c r="U427" s="205">
        <f t="shared" si="295"/>
        <v>483912</v>
      </c>
    </row>
    <row r="428" spans="1:21" s="76" customFormat="1" ht="17.45" customHeight="1" x14ac:dyDescent="0.25">
      <c r="A428" s="90"/>
      <c r="B428" s="133" t="s">
        <v>341</v>
      </c>
      <c r="C428" s="120" t="s">
        <v>17</v>
      </c>
      <c r="D428" s="120">
        <v>20</v>
      </c>
      <c r="E428" s="93">
        <v>262</v>
      </c>
      <c r="F428" s="93">
        <f t="shared" si="287"/>
        <v>5240</v>
      </c>
      <c r="G428" s="93">
        <v>200.20000000000002</v>
      </c>
      <c r="H428" s="93">
        <f t="shared" si="288"/>
        <v>4004.0000000000005</v>
      </c>
      <c r="I428" s="93">
        <f t="shared" si="293"/>
        <v>9244</v>
      </c>
      <c r="J428" s="184"/>
      <c r="K428" s="169">
        <v>262</v>
      </c>
      <c r="L428" s="169">
        <f t="shared" si="289"/>
        <v>0</v>
      </c>
      <c r="M428" s="169">
        <v>200.20000000000002</v>
      </c>
      <c r="N428" s="169">
        <f t="shared" si="290"/>
        <v>0</v>
      </c>
      <c r="O428" s="169">
        <f t="shared" si="294"/>
        <v>0</v>
      </c>
      <c r="P428" s="208">
        <f t="shared" si="269"/>
        <v>20</v>
      </c>
      <c r="Q428" s="205">
        <v>262</v>
      </c>
      <c r="R428" s="205">
        <f t="shared" si="291"/>
        <v>5240</v>
      </c>
      <c r="S428" s="205">
        <v>200.20000000000002</v>
      </c>
      <c r="T428" s="205">
        <f t="shared" si="292"/>
        <v>4004.0000000000005</v>
      </c>
      <c r="U428" s="205">
        <f t="shared" si="295"/>
        <v>9244</v>
      </c>
    </row>
    <row r="429" spans="1:21" s="76" customFormat="1" ht="17.45" customHeight="1" x14ac:dyDescent="0.25">
      <c r="A429" s="90"/>
      <c r="B429" s="133" t="s">
        <v>341</v>
      </c>
      <c r="C429" s="120" t="s">
        <v>17</v>
      </c>
      <c r="D429" s="120">
        <v>250</v>
      </c>
      <c r="E429" s="93">
        <v>262</v>
      </c>
      <c r="F429" s="93">
        <f t="shared" si="287"/>
        <v>65500</v>
      </c>
      <c r="G429" s="93">
        <v>80.600000000000009</v>
      </c>
      <c r="H429" s="93">
        <f t="shared" si="288"/>
        <v>20150.000000000004</v>
      </c>
      <c r="I429" s="93">
        <f t="shared" si="293"/>
        <v>85650</v>
      </c>
      <c r="J429" s="184"/>
      <c r="K429" s="169">
        <v>262</v>
      </c>
      <c r="L429" s="169">
        <f t="shared" si="289"/>
        <v>0</v>
      </c>
      <c r="M429" s="169">
        <v>80.600000000000009</v>
      </c>
      <c r="N429" s="169">
        <f t="shared" si="290"/>
        <v>0</v>
      </c>
      <c r="O429" s="169">
        <f t="shared" si="294"/>
        <v>0</v>
      </c>
      <c r="P429" s="208">
        <f t="shared" si="269"/>
        <v>250</v>
      </c>
      <c r="Q429" s="205">
        <v>262</v>
      </c>
      <c r="R429" s="205">
        <f t="shared" si="291"/>
        <v>65500</v>
      </c>
      <c r="S429" s="205">
        <v>80.600000000000009</v>
      </c>
      <c r="T429" s="205">
        <f t="shared" si="292"/>
        <v>20150.000000000004</v>
      </c>
      <c r="U429" s="205">
        <f t="shared" si="295"/>
        <v>85650</v>
      </c>
    </row>
    <row r="430" spans="1:21" s="76" customFormat="1" ht="17.45" customHeight="1" x14ac:dyDescent="0.25">
      <c r="A430" s="90"/>
      <c r="B430" s="133" t="s">
        <v>342</v>
      </c>
      <c r="C430" s="120" t="s">
        <v>17</v>
      </c>
      <c r="D430" s="120">
        <v>32</v>
      </c>
      <c r="E430" s="93">
        <v>131</v>
      </c>
      <c r="F430" s="93">
        <f t="shared" si="287"/>
        <v>4192</v>
      </c>
      <c r="G430" s="93">
        <v>3434.6</v>
      </c>
      <c r="H430" s="93">
        <f t="shared" si="288"/>
        <v>109907.2</v>
      </c>
      <c r="I430" s="93">
        <f t="shared" si="293"/>
        <v>114099.2</v>
      </c>
      <c r="J430" s="184"/>
      <c r="K430" s="169">
        <v>131</v>
      </c>
      <c r="L430" s="169">
        <f t="shared" si="289"/>
        <v>0</v>
      </c>
      <c r="M430" s="169">
        <v>3434.6</v>
      </c>
      <c r="N430" s="169">
        <f t="shared" si="290"/>
        <v>0</v>
      </c>
      <c r="O430" s="169">
        <f t="shared" si="294"/>
        <v>0</v>
      </c>
      <c r="P430" s="208">
        <f t="shared" si="269"/>
        <v>32</v>
      </c>
      <c r="Q430" s="205">
        <v>131</v>
      </c>
      <c r="R430" s="205">
        <f t="shared" si="291"/>
        <v>4192</v>
      </c>
      <c r="S430" s="205">
        <v>3434.6</v>
      </c>
      <c r="T430" s="205">
        <f t="shared" si="292"/>
        <v>109907.2</v>
      </c>
      <c r="U430" s="205">
        <f t="shared" si="295"/>
        <v>114099.2</v>
      </c>
    </row>
    <row r="431" spans="1:21" s="76" customFormat="1" ht="17.45" customHeight="1" x14ac:dyDescent="0.25">
      <c r="A431" s="90"/>
      <c r="B431" s="133" t="s">
        <v>343</v>
      </c>
      <c r="C431" s="120" t="s">
        <v>64</v>
      </c>
      <c r="D431" s="120">
        <v>636</v>
      </c>
      <c r="E431" s="93">
        <v>838.40000000000009</v>
      </c>
      <c r="F431" s="93">
        <f t="shared" si="287"/>
        <v>533222.40000000002</v>
      </c>
      <c r="G431" s="93">
        <v>1759</v>
      </c>
      <c r="H431" s="93">
        <f t="shared" si="288"/>
        <v>1118724</v>
      </c>
      <c r="I431" s="93">
        <f t="shared" si="293"/>
        <v>1651946.4</v>
      </c>
      <c r="J431" s="184"/>
      <c r="K431" s="169">
        <v>838.40000000000009</v>
      </c>
      <c r="L431" s="169">
        <f t="shared" si="289"/>
        <v>0</v>
      </c>
      <c r="M431" s="169">
        <v>1759</v>
      </c>
      <c r="N431" s="169">
        <f t="shared" si="290"/>
        <v>0</v>
      </c>
      <c r="O431" s="169">
        <f t="shared" si="294"/>
        <v>0</v>
      </c>
      <c r="P431" s="208">
        <f t="shared" si="269"/>
        <v>636</v>
      </c>
      <c r="Q431" s="205">
        <v>838.40000000000009</v>
      </c>
      <c r="R431" s="205">
        <f t="shared" si="291"/>
        <v>533222.40000000002</v>
      </c>
      <c r="S431" s="205">
        <v>1759</v>
      </c>
      <c r="T431" s="205">
        <f t="shared" si="292"/>
        <v>1118724</v>
      </c>
      <c r="U431" s="205">
        <f t="shared" si="295"/>
        <v>1651946.4</v>
      </c>
    </row>
    <row r="432" spans="1:21" s="76" customFormat="1" ht="17.45" customHeight="1" x14ac:dyDescent="0.25">
      <c r="A432" s="90"/>
      <c r="B432" s="133" t="s">
        <v>344</v>
      </c>
      <c r="C432" s="120" t="s">
        <v>17</v>
      </c>
      <c r="D432" s="120">
        <v>20</v>
      </c>
      <c r="E432" s="93">
        <v>1965</v>
      </c>
      <c r="F432" s="93">
        <f t="shared" si="287"/>
        <v>39300</v>
      </c>
      <c r="G432" s="93">
        <v>20594.600000000002</v>
      </c>
      <c r="H432" s="93">
        <f t="shared" si="288"/>
        <v>411892.00000000006</v>
      </c>
      <c r="I432" s="93">
        <f t="shared" si="293"/>
        <v>451192.00000000006</v>
      </c>
      <c r="J432" s="184"/>
      <c r="K432" s="169">
        <v>1965</v>
      </c>
      <c r="L432" s="169">
        <f t="shared" si="289"/>
        <v>0</v>
      </c>
      <c r="M432" s="169">
        <v>20594.600000000002</v>
      </c>
      <c r="N432" s="169">
        <f t="shared" si="290"/>
        <v>0</v>
      </c>
      <c r="O432" s="169">
        <f t="shared" si="294"/>
        <v>0</v>
      </c>
      <c r="P432" s="208">
        <f t="shared" si="269"/>
        <v>20</v>
      </c>
      <c r="Q432" s="205">
        <v>1965</v>
      </c>
      <c r="R432" s="205">
        <f t="shared" si="291"/>
        <v>39300</v>
      </c>
      <c r="S432" s="205">
        <v>20594.600000000002</v>
      </c>
      <c r="T432" s="205">
        <f t="shared" si="292"/>
        <v>411892.00000000006</v>
      </c>
      <c r="U432" s="205">
        <f t="shared" si="295"/>
        <v>451192.00000000006</v>
      </c>
    </row>
    <row r="433" spans="1:21" s="76" customFormat="1" ht="27" customHeight="1" x14ac:dyDescent="0.25">
      <c r="A433" s="90"/>
      <c r="B433" s="133" t="s">
        <v>290</v>
      </c>
      <c r="C433" s="120" t="s">
        <v>64</v>
      </c>
      <c r="D433" s="120">
        <v>860</v>
      </c>
      <c r="E433" s="93">
        <v>246</v>
      </c>
      <c r="F433" s="93">
        <f t="shared" si="287"/>
        <v>211560</v>
      </c>
      <c r="G433" s="93">
        <v>101</v>
      </c>
      <c r="H433" s="93">
        <f t="shared" si="288"/>
        <v>86860</v>
      </c>
      <c r="I433" s="93">
        <f t="shared" si="293"/>
        <v>298420</v>
      </c>
      <c r="J433" s="184"/>
      <c r="K433" s="169">
        <v>246</v>
      </c>
      <c r="L433" s="169">
        <f t="shared" si="289"/>
        <v>0</v>
      </c>
      <c r="M433" s="169">
        <v>101</v>
      </c>
      <c r="N433" s="169">
        <f t="shared" si="290"/>
        <v>0</v>
      </c>
      <c r="O433" s="169">
        <f t="shared" si="294"/>
        <v>0</v>
      </c>
      <c r="P433" s="208">
        <f t="shared" si="269"/>
        <v>860</v>
      </c>
      <c r="Q433" s="205">
        <v>246</v>
      </c>
      <c r="R433" s="205">
        <f t="shared" si="291"/>
        <v>211560</v>
      </c>
      <c r="S433" s="205">
        <v>101</v>
      </c>
      <c r="T433" s="205">
        <f t="shared" si="292"/>
        <v>86860</v>
      </c>
      <c r="U433" s="205">
        <f t="shared" si="295"/>
        <v>298420</v>
      </c>
    </row>
    <row r="434" spans="1:21" s="76" customFormat="1" ht="17.45" customHeight="1" x14ac:dyDescent="0.25">
      <c r="A434" s="90"/>
      <c r="B434" s="133" t="s">
        <v>345</v>
      </c>
      <c r="C434" s="120" t="s">
        <v>17</v>
      </c>
      <c r="D434" s="120">
        <v>64</v>
      </c>
      <c r="E434" s="93">
        <v>131</v>
      </c>
      <c r="F434" s="93">
        <f t="shared" si="287"/>
        <v>8384</v>
      </c>
      <c r="G434" s="93">
        <v>408.2</v>
      </c>
      <c r="H434" s="93">
        <f t="shared" si="288"/>
        <v>26124.799999999999</v>
      </c>
      <c r="I434" s="93">
        <f t="shared" si="293"/>
        <v>34508.800000000003</v>
      </c>
      <c r="J434" s="184"/>
      <c r="K434" s="169">
        <v>131</v>
      </c>
      <c r="L434" s="169">
        <f t="shared" si="289"/>
        <v>0</v>
      </c>
      <c r="M434" s="169">
        <v>408.2</v>
      </c>
      <c r="N434" s="169">
        <f t="shared" si="290"/>
        <v>0</v>
      </c>
      <c r="O434" s="169">
        <f t="shared" si="294"/>
        <v>0</v>
      </c>
      <c r="P434" s="208">
        <f t="shared" si="269"/>
        <v>64</v>
      </c>
      <c r="Q434" s="205">
        <v>131</v>
      </c>
      <c r="R434" s="205">
        <f t="shared" si="291"/>
        <v>8384</v>
      </c>
      <c r="S434" s="205">
        <v>408.2</v>
      </c>
      <c r="T434" s="205">
        <f t="shared" si="292"/>
        <v>26124.799999999999</v>
      </c>
      <c r="U434" s="205">
        <f t="shared" si="295"/>
        <v>34508.800000000003</v>
      </c>
    </row>
    <row r="435" spans="1:21" s="76" customFormat="1" ht="17.45" customHeight="1" x14ac:dyDescent="0.25">
      <c r="A435" s="90"/>
      <c r="B435" s="133" t="s">
        <v>292</v>
      </c>
      <c r="C435" s="120" t="s">
        <v>64</v>
      </c>
      <c r="D435" s="120">
        <v>400</v>
      </c>
      <c r="E435" s="93">
        <v>65.5</v>
      </c>
      <c r="F435" s="93">
        <f t="shared" si="287"/>
        <v>26200</v>
      </c>
      <c r="G435" s="93">
        <v>166.71200000000002</v>
      </c>
      <c r="H435" s="93">
        <f t="shared" si="288"/>
        <v>66684.800000000003</v>
      </c>
      <c r="I435" s="93">
        <f t="shared" si="293"/>
        <v>92884.800000000003</v>
      </c>
      <c r="J435" s="184"/>
      <c r="K435" s="169">
        <v>65.5</v>
      </c>
      <c r="L435" s="169">
        <f t="shared" si="289"/>
        <v>0</v>
      </c>
      <c r="M435" s="169">
        <v>166.71200000000002</v>
      </c>
      <c r="N435" s="169">
        <f t="shared" si="290"/>
        <v>0</v>
      </c>
      <c r="O435" s="169">
        <f t="shared" si="294"/>
        <v>0</v>
      </c>
      <c r="P435" s="208">
        <f t="shared" si="269"/>
        <v>400</v>
      </c>
      <c r="Q435" s="205">
        <v>65.5</v>
      </c>
      <c r="R435" s="205">
        <f t="shared" si="291"/>
        <v>26200</v>
      </c>
      <c r="S435" s="205">
        <v>166.71200000000002</v>
      </c>
      <c r="T435" s="205">
        <f t="shared" si="292"/>
        <v>66684.800000000003</v>
      </c>
      <c r="U435" s="205">
        <f t="shared" si="295"/>
        <v>92884.800000000003</v>
      </c>
    </row>
    <row r="436" spans="1:21" s="76" customFormat="1" ht="17.45" customHeight="1" x14ac:dyDescent="0.25">
      <c r="A436" s="90"/>
      <c r="B436" s="133" t="s">
        <v>293</v>
      </c>
      <c r="C436" s="120" t="s">
        <v>17</v>
      </c>
      <c r="D436" s="120">
        <v>1240</v>
      </c>
      <c r="E436" s="93">
        <v>32.75</v>
      </c>
      <c r="F436" s="93">
        <f t="shared" si="287"/>
        <v>40610</v>
      </c>
      <c r="G436" s="93">
        <v>36.816000000000003</v>
      </c>
      <c r="H436" s="93">
        <f t="shared" si="288"/>
        <v>45651.840000000004</v>
      </c>
      <c r="I436" s="93">
        <f t="shared" si="293"/>
        <v>86261.84</v>
      </c>
      <c r="J436" s="184"/>
      <c r="K436" s="169">
        <v>32.75</v>
      </c>
      <c r="L436" s="169">
        <f t="shared" si="289"/>
        <v>0</v>
      </c>
      <c r="M436" s="169">
        <v>36.816000000000003</v>
      </c>
      <c r="N436" s="169">
        <f t="shared" si="290"/>
        <v>0</v>
      </c>
      <c r="O436" s="169">
        <f t="shared" si="294"/>
        <v>0</v>
      </c>
      <c r="P436" s="208">
        <f t="shared" si="269"/>
        <v>1240</v>
      </c>
      <c r="Q436" s="205">
        <v>32.75</v>
      </c>
      <c r="R436" s="205">
        <f t="shared" si="291"/>
        <v>40610</v>
      </c>
      <c r="S436" s="205">
        <v>36.816000000000003</v>
      </c>
      <c r="T436" s="205">
        <f t="shared" si="292"/>
        <v>45651.840000000004</v>
      </c>
      <c r="U436" s="205">
        <f t="shared" si="295"/>
        <v>86261.84</v>
      </c>
    </row>
    <row r="437" spans="1:21" s="76" customFormat="1" ht="17.45" customHeight="1" x14ac:dyDescent="0.25">
      <c r="A437" s="90"/>
      <c r="B437" s="133" t="s">
        <v>291</v>
      </c>
      <c r="C437" s="120" t="s">
        <v>17</v>
      </c>
      <c r="D437" s="120">
        <v>120</v>
      </c>
      <c r="E437" s="93">
        <v>262</v>
      </c>
      <c r="F437" s="93">
        <f t="shared" si="287"/>
        <v>31440</v>
      </c>
      <c r="G437" s="93">
        <v>681.2</v>
      </c>
      <c r="H437" s="93">
        <f t="shared" si="288"/>
        <v>81744</v>
      </c>
      <c r="I437" s="93">
        <f t="shared" si="293"/>
        <v>113184</v>
      </c>
      <c r="J437" s="184"/>
      <c r="K437" s="169">
        <v>262</v>
      </c>
      <c r="L437" s="169">
        <f t="shared" si="289"/>
        <v>0</v>
      </c>
      <c r="M437" s="169">
        <v>681.2</v>
      </c>
      <c r="N437" s="169">
        <f t="shared" si="290"/>
        <v>0</v>
      </c>
      <c r="O437" s="169">
        <f t="shared" si="294"/>
        <v>0</v>
      </c>
      <c r="P437" s="208">
        <f t="shared" si="269"/>
        <v>120</v>
      </c>
      <c r="Q437" s="205">
        <v>262</v>
      </c>
      <c r="R437" s="205">
        <f t="shared" si="291"/>
        <v>31440</v>
      </c>
      <c r="S437" s="205">
        <v>681.2</v>
      </c>
      <c r="T437" s="205">
        <f t="shared" si="292"/>
        <v>81744</v>
      </c>
      <c r="U437" s="205">
        <f t="shared" si="295"/>
        <v>113184</v>
      </c>
    </row>
    <row r="438" spans="1:21" s="76" customFormat="1" ht="26.25" customHeight="1" x14ac:dyDescent="0.25">
      <c r="A438" s="90"/>
      <c r="B438" s="133" t="s">
        <v>346</v>
      </c>
      <c r="C438" s="120" t="s">
        <v>64</v>
      </c>
      <c r="D438" s="120">
        <v>10</v>
      </c>
      <c r="E438" s="93">
        <v>65.5</v>
      </c>
      <c r="F438" s="93">
        <f t="shared" si="287"/>
        <v>655</v>
      </c>
      <c r="G438" s="93">
        <v>348.40000000000003</v>
      </c>
      <c r="H438" s="93">
        <f t="shared" si="288"/>
        <v>3484.0000000000005</v>
      </c>
      <c r="I438" s="93">
        <f t="shared" si="293"/>
        <v>4139</v>
      </c>
      <c r="J438" s="184"/>
      <c r="K438" s="169">
        <v>65.5</v>
      </c>
      <c r="L438" s="169">
        <f t="shared" si="289"/>
        <v>0</v>
      </c>
      <c r="M438" s="169">
        <v>348.40000000000003</v>
      </c>
      <c r="N438" s="169">
        <f t="shared" si="290"/>
        <v>0</v>
      </c>
      <c r="O438" s="169">
        <f t="shared" si="294"/>
        <v>0</v>
      </c>
      <c r="P438" s="208">
        <f t="shared" si="269"/>
        <v>10</v>
      </c>
      <c r="Q438" s="205">
        <v>65.5</v>
      </c>
      <c r="R438" s="205">
        <f t="shared" si="291"/>
        <v>655</v>
      </c>
      <c r="S438" s="205">
        <v>348.40000000000003</v>
      </c>
      <c r="T438" s="205">
        <f t="shared" si="292"/>
        <v>3484.0000000000005</v>
      </c>
      <c r="U438" s="205">
        <f t="shared" si="295"/>
        <v>4139</v>
      </c>
    </row>
    <row r="439" spans="1:21" s="76" customFormat="1" ht="17.45" customHeight="1" x14ac:dyDescent="0.25">
      <c r="A439" s="90"/>
      <c r="B439" s="133" t="s">
        <v>296</v>
      </c>
      <c r="C439" s="120" t="s">
        <v>64</v>
      </c>
      <c r="D439" s="120">
        <v>1500</v>
      </c>
      <c r="E439" s="93">
        <v>458.5</v>
      </c>
      <c r="F439" s="93">
        <f t="shared" si="287"/>
        <v>687750</v>
      </c>
      <c r="G439" s="93">
        <v>369.2</v>
      </c>
      <c r="H439" s="93">
        <f t="shared" si="288"/>
        <v>553800</v>
      </c>
      <c r="I439" s="93">
        <f t="shared" si="293"/>
        <v>1241550</v>
      </c>
      <c r="J439" s="184"/>
      <c r="K439" s="169">
        <v>458.5</v>
      </c>
      <c r="L439" s="169">
        <f t="shared" si="289"/>
        <v>0</v>
      </c>
      <c r="M439" s="169">
        <v>369.2</v>
      </c>
      <c r="N439" s="169">
        <f t="shared" si="290"/>
        <v>0</v>
      </c>
      <c r="O439" s="169">
        <f t="shared" si="294"/>
        <v>0</v>
      </c>
      <c r="P439" s="208">
        <f t="shared" si="269"/>
        <v>1500</v>
      </c>
      <c r="Q439" s="205">
        <v>458.5</v>
      </c>
      <c r="R439" s="205">
        <f t="shared" si="291"/>
        <v>687750</v>
      </c>
      <c r="S439" s="205">
        <v>369.2</v>
      </c>
      <c r="T439" s="205">
        <f t="shared" si="292"/>
        <v>553800</v>
      </c>
      <c r="U439" s="205">
        <f t="shared" si="295"/>
        <v>1241550</v>
      </c>
    </row>
    <row r="440" spans="1:21" s="76" customFormat="1" ht="17.45" customHeight="1" x14ac:dyDescent="0.25">
      <c r="A440" s="90"/>
      <c r="B440" s="133" t="s">
        <v>915</v>
      </c>
      <c r="C440" s="120" t="s">
        <v>64</v>
      </c>
      <c r="D440" s="120">
        <v>105</v>
      </c>
      <c r="E440" s="93">
        <v>458.5</v>
      </c>
      <c r="F440" s="93">
        <f t="shared" si="287"/>
        <v>48142.5</v>
      </c>
      <c r="G440" s="93">
        <v>254.8</v>
      </c>
      <c r="H440" s="93">
        <f t="shared" si="288"/>
        <v>26754</v>
      </c>
      <c r="I440" s="93">
        <f t="shared" si="293"/>
        <v>74896.5</v>
      </c>
      <c r="J440" s="184"/>
      <c r="K440" s="169">
        <v>458.5</v>
      </c>
      <c r="L440" s="169">
        <f t="shared" si="289"/>
        <v>0</v>
      </c>
      <c r="M440" s="169">
        <v>254.8</v>
      </c>
      <c r="N440" s="169">
        <f t="shared" si="290"/>
        <v>0</v>
      </c>
      <c r="O440" s="169">
        <f t="shared" si="294"/>
        <v>0</v>
      </c>
      <c r="P440" s="208">
        <f t="shared" si="269"/>
        <v>105</v>
      </c>
      <c r="Q440" s="205">
        <v>458.5</v>
      </c>
      <c r="R440" s="205">
        <f t="shared" si="291"/>
        <v>48142.5</v>
      </c>
      <c r="S440" s="205">
        <v>254.8</v>
      </c>
      <c r="T440" s="205">
        <f t="shared" si="292"/>
        <v>26754</v>
      </c>
      <c r="U440" s="205">
        <f t="shared" si="295"/>
        <v>74896.5</v>
      </c>
    </row>
    <row r="441" spans="1:21" s="76" customFormat="1" ht="17.45" customHeight="1" x14ac:dyDescent="0.25">
      <c r="A441" s="90"/>
      <c r="B441" s="133" t="s">
        <v>347</v>
      </c>
      <c r="C441" s="120" t="s">
        <v>64</v>
      </c>
      <c r="D441" s="120">
        <v>40</v>
      </c>
      <c r="E441" s="93">
        <v>1283.8</v>
      </c>
      <c r="F441" s="93">
        <f t="shared" si="287"/>
        <v>51352</v>
      </c>
      <c r="G441" s="93">
        <v>2241.2000000000003</v>
      </c>
      <c r="H441" s="93">
        <f t="shared" si="288"/>
        <v>89648.000000000015</v>
      </c>
      <c r="I441" s="93">
        <f t="shared" si="293"/>
        <v>141000</v>
      </c>
      <c r="J441" s="184"/>
      <c r="K441" s="169">
        <v>1283.8</v>
      </c>
      <c r="L441" s="169">
        <f t="shared" si="289"/>
        <v>0</v>
      </c>
      <c r="M441" s="169">
        <v>2241.2000000000003</v>
      </c>
      <c r="N441" s="169">
        <f t="shared" si="290"/>
        <v>0</v>
      </c>
      <c r="O441" s="169">
        <f t="shared" si="294"/>
        <v>0</v>
      </c>
      <c r="P441" s="208">
        <f t="shared" si="269"/>
        <v>40</v>
      </c>
      <c r="Q441" s="205">
        <v>1283.8</v>
      </c>
      <c r="R441" s="205">
        <f t="shared" si="291"/>
        <v>51352</v>
      </c>
      <c r="S441" s="205">
        <v>2241.2000000000003</v>
      </c>
      <c r="T441" s="205">
        <f t="shared" si="292"/>
        <v>89648.000000000015</v>
      </c>
      <c r="U441" s="205">
        <f t="shared" si="295"/>
        <v>141000</v>
      </c>
    </row>
    <row r="442" spans="1:21" s="76" customFormat="1" ht="17.45" customHeight="1" x14ac:dyDescent="0.25">
      <c r="A442" s="90"/>
      <c r="B442" s="133" t="s">
        <v>348</v>
      </c>
      <c r="C442" s="120" t="s">
        <v>64</v>
      </c>
      <c r="D442" s="120">
        <v>780</v>
      </c>
      <c r="E442" s="93">
        <v>1048</v>
      </c>
      <c r="F442" s="93">
        <f t="shared" si="287"/>
        <v>817440</v>
      </c>
      <c r="G442" s="93">
        <v>1084.2</v>
      </c>
      <c r="H442" s="93">
        <f t="shared" si="288"/>
        <v>845676</v>
      </c>
      <c r="I442" s="93">
        <f t="shared" si="293"/>
        <v>1663116</v>
      </c>
      <c r="J442" s="184"/>
      <c r="K442" s="169">
        <v>1048</v>
      </c>
      <c r="L442" s="169">
        <f t="shared" si="289"/>
        <v>0</v>
      </c>
      <c r="M442" s="169">
        <v>1084.2</v>
      </c>
      <c r="N442" s="169">
        <f t="shared" si="290"/>
        <v>0</v>
      </c>
      <c r="O442" s="169">
        <f t="shared" si="294"/>
        <v>0</v>
      </c>
      <c r="P442" s="208">
        <f t="shared" si="269"/>
        <v>780</v>
      </c>
      <c r="Q442" s="205">
        <v>1048</v>
      </c>
      <c r="R442" s="205">
        <f t="shared" si="291"/>
        <v>817440</v>
      </c>
      <c r="S442" s="205">
        <v>1084.2</v>
      </c>
      <c r="T442" s="205">
        <f t="shared" si="292"/>
        <v>845676</v>
      </c>
      <c r="U442" s="205">
        <f t="shared" si="295"/>
        <v>1663116</v>
      </c>
    </row>
    <row r="443" spans="1:21" s="76" customFormat="1" ht="17.45" customHeight="1" x14ac:dyDescent="0.25">
      <c r="A443" s="90"/>
      <c r="B443" s="133" t="s">
        <v>349</v>
      </c>
      <c r="C443" s="120" t="s">
        <v>879</v>
      </c>
      <c r="D443" s="120">
        <v>2.7</v>
      </c>
      <c r="E443" s="93">
        <v>1249.74</v>
      </c>
      <c r="F443" s="93">
        <f t="shared" si="287"/>
        <v>3374.2980000000002</v>
      </c>
      <c r="G443" s="93"/>
      <c r="H443" s="93"/>
      <c r="I443" s="93">
        <f t="shared" si="293"/>
        <v>3374.2980000000002</v>
      </c>
      <c r="J443" s="184"/>
      <c r="K443" s="169">
        <v>1249.74</v>
      </c>
      <c r="L443" s="169">
        <f t="shared" si="289"/>
        <v>0</v>
      </c>
      <c r="M443" s="169"/>
      <c r="N443" s="169"/>
      <c r="O443" s="169">
        <f t="shared" si="294"/>
        <v>0</v>
      </c>
      <c r="P443" s="208">
        <f t="shared" si="269"/>
        <v>2.7</v>
      </c>
      <c r="Q443" s="205">
        <v>1249.74</v>
      </c>
      <c r="R443" s="205">
        <f t="shared" si="291"/>
        <v>3374.2980000000002</v>
      </c>
      <c r="S443" s="205"/>
      <c r="T443" s="205"/>
      <c r="U443" s="205">
        <f t="shared" si="295"/>
        <v>3374.2980000000002</v>
      </c>
    </row>
    <row r="444" spans="1:21" s="76" customFormat="1" ht="17.45" customHeight="1" x14ac:dyDescent="0.25">
      <c r="A444" s="90"/>
      <c r="B444" s="133" t="s">
        <v>350</v>
      </c>
      <c r="C444" s="134" t="s">
        <v>879</v>
      </c>
      <c r="D444" s="134">
        <v>1.2</v>
      </c>
      <c r="E444" s="93">
        <v>1522.22</v>
      </c>
      <c r="F444" s="93">
        <f t="shared" si="287"/>
        <v>1826.664</v>
      </c>
      <c r="G444" s="93">
        <v>1092</v>
      </c>
      <c r="H444" s="93">
        <f t="shared" si="288"/>
        <v>1310.3999999999999</v>
      </c>
      <c r="I444" s="93">
        <f t="shared" si="293"/>
        <v>3137.0639999999999</v>
      </c>
      <c r="J444" s="189"/>
      <c r="K444" s="169">
        <v>1522.22</v>
      </c>
      <c r="L444" s="169">
        <f t="shared" si="289"/>
        <v>0</v>
      </c>
      <c r="M444" s="169">
        <v>1092</v>
      </c>
      <c r="N444" s="169">
        <f t="shared" ref="N444" si="296">M444*J444</f>
        <v>0</v>
      </c>
      <c r="O444" s="169">
        <f t="shared" si="294"/>
        <v>0</v>
      </c>
      <c r="P444" s="208">
        <f t="shared" si="269"/>
        <v>1.2</v>
      </c>
      <c r="Q444" s="205">
        <v>1522.22</v>
      </c>
      <c r="R444" s="205">
        <f t="shared" si="291"/>
        <v>1826.664</v>
      </c>
      <c r="S444" s="205">
        <v>1092</v>
      </c>
      <c r="T444" s="205">
        <f t="shared" ref="T444" si="297">S444*P444</f>
        <v>1310.3999999999999</v>
      </c>
      <c r="U444" s="205">
        <f t="shared" si="295"/>
        <v>3137.0639999999999</v>
      </c>
    </row>
    <row r="445" spans="1:21" s="76" customFormat="1" ht="17.45" customHeight="1" x14ac:dyDescent="0.25">
      <c r="A445" s="90"/>
      <c r="B445" s="133" t="s">
        <v>890</v>
      </c>
      <c r="C445" s="120" t="s">
        <v>879</v>
      </c>
      <c r="D445" s="120">
        <v>1.5</v>
      </c>
      <c r="E445" s="93">
        <v>1249.74</v>
      </c>
      <c r="F445" s="93">
        <f t="shared" si="287"/>
        <v>1874.6100000000001</v>
      </c>
      <c r="G445" s="93"/>
      <c r="H445" s="93"/>
      <c r="I445" s="93">
        <f t="shared" si="293"/>
        <v>1874.6100000000001</v>
      </c>
      <c r="J445" s="184"/>
      <c r="K445" s="169">
        <v>1249.74</v>
      </c>
      <c r="L445" s="169">
        <f t="shared" si="289"/>
        <v>0</v>
      </c>
      <c r="M445" s="169"/>
      <c r="N445" s="169"/>
      <c r="O445" s="169">
        <f t="shared" si="294"/>
        <v>0</v>
      </c>
      <c r="P445" s="208">
        <f t="shared" si="269"/>
        <v>1.5</v>
      </c>
      <c r="Q445" s="205">
        <v>1249.74</v>
      </c>
      <c r="R445" s="205">
        <f t="shared" si="291"/>
        <v>1874.6100000000001</v>
      </c>
      <c r="S445" s="205"/>
      <c r="T445" s="205"/>
      <c r="U445" s="205">
        <f t="shared" si="295"/>
        <v>1874.6100000000001</v>
      </c>
    </row>
    <row r="446" spans="1:21" s="76" customFormat="1" ht="17.45" customHeight="1" x14ac:dyDescent="0.25">
      <c r="A446" s="90"/>
      <c r="B446" s="133" t="s">
        <v>351</v>
      </c>
      <c r="C446" s="120" t="s">
        <v>879</v>
      </c>
      <c r="D446" s="120">
        <v>1.2</v>
      </c>
      <c r="E446" s="93">
        <v>3144</v>
      </c>
      <c r="F446" s="93">
        <f t="shared" si="287"/>
        <v>3772.7999999999997</v>
      </c>
      <c r="G446" s="93"/>
      <c r="H446" s="93"/>
      <c r="I446" s="93">
        <f t="shared" si="293"/>
        <v>3772.7999999999997</v>
      </c>
      <c r="J446" s="184"/>
      <c r="K446" s="169">
        <v>3144</v>
      </c>
      <c r="L446" s="169">
        <f t="shared" si="289"/>
        <v>0</v>
      </c>
      <c r="M446" s="169"/>
      <c r="N446" s="169"/>
      <c r="O446" s="169">
        <f t="shared" si="294"/>
        <v>0</v>
      </c>
      <c r="P446" s="208">
        <f t="shared" si="269"/>
        <v>1.2</v>
      </c>
      <c r="Q446" s="205">
        <v>3144</v>
      </c>
      <c r="R446" s="205">
        <f t="shared" si="291"/>
        <v>3772.7999999999997</v>
      </c>
      <c r="S446" s="205"/>
      <c r="T446" s="205"/>
      <c r="U446" s="205">
        <f t="shared" si="295"/>
        <v>3772.7999999999997</v>
      </c>
    </row>
    <row r="447" spans="1:21" s="76" customFormat="1" ht="17.45" customHeight="1" x14ac:dyDescent="0.25">
      <c r="A447" s="90"/>
      <c r="B447" s="133" t="s">
        <v>119</v>
      </c>
      <c r="C447" s="120" t="s">
        <v>124</v>
      </c>
      <c r="D447" s="120">
        <v>1</v>
      </c>
      <c r="E447" s="93"/>
      <c r="F447" s="93"/>
      <c r="G447" s="93">
        <v>28704</v>
      </c>
      <c r="H447" s="93">
        <f t="shared" si="288"/>
        <v>28704</v>
      </c>
      <c r="I447" s="93">
        <f t="shared" si="293"/>
        <v>28704</v>
      </c>
      <c r="J447" s="184"/>
      <c r="K447" s="169"/>
      <c r="L447" s="169"/>
      <c r="M447" s="169">
        <v>28704</v>
      </c>
      <c r="N447" s="169">
        <f t="shared" ref="N447" si="298">M447*J447</f>
        <v>0</v>
      </c>
      <c r="O447" s="169">
        <f t="shared" si="294"/>
        <v>0</v>
      </c>
      <c r="P447" s="208">
        <f t="shared" si="269"/>
        <v>1</v>
      </c>
      <c r="Q447" s="205"/>
      <c r="R447" s="205"/>
      <c r="S447" s="205">
        <v>28704</v>
      </c>
      <c r="T447" s="205">
        <f t="shared" ref="T447" si="299">S447*P447</f>
        <v>28704</v>
      </c>
      <c r="U447" s="205">
        <f t="shared" si="295"/>
        <v>28704</v>
      </c>
    </row>
    <row r="448" spans="1:21" s="76" customFormat="1" ht="17.45" customHeight="1" x14ac:dyDescent="0.25">
      <c r="A448" s="90"/>
      <c r="B448" s="133" t="s">
        <v>203</v>
      </c>
      <c r="C448" s="120" t="s">
        <v>124</v>
      </c>
      <c r="D448" s="120">
        <v>1</v>
      </c>
      <c r="E448" s="93">
        <v>76800</v>
      </c>
      <c r="F448" s="93">
        <f t="shared" si="287"/>
        <v>76800</v>
      </c>
      <c r="G448" s="93"/>
      <c r="H448" s="93"/>
      <c r="I448" s="93">
        <f t="shared" si="293"/>
        <v>76800</v>
      </c>
      <c r="J448" s="184"/>
      <c r="K448" s="169">
        <v>76800</v>
      </c>
      <c r="L448" s="169">
        <f t="shared" ref="L448" si="300">K448*J448</f>
        <v>0</v>
      </c>
      <c r="M448" s="169"/>
      <c r="N448" s="169"/>
      <c r="O448" s="169">
        <f t="shared" si="294"/>
        <v>0</v>
      </c>
      <c r="P448" s="208">
        <f t="shared" si="269"/>
        <v>1</v>
      </c>
      <c r="Q448" s="205">
        <v>76800</v>
      </c>
      <c r="R448" s="205">
        <f t="shared" ref="R448" si="301">Q448*P448</f>
        <v>76800</v>
      </c>
      <c r="S448" s="205"/>
      <c r="T448" s="205"/>
      <c r="U448" s="205">
        <f t="shared" si="295"/>
        <v>76800</v>
      </c>
    </row>
    <row r="449" spans="1:21" s="76" customFormat="1" ht="17.45" customHeight="1" x14ac:dyDescent="0.25">
      <c r="A449" s="90" t="s">
        <v>352</v>
      </c>
      <c r="B449" s="113" t="s">
        <v>937</v>
      </c>
      <c r="C449" s="92"/>
      <c r="D449" s="92"/>
      <c r="E449" s="93"/>
      <c r="F449" s="93">
        <f>SUM(F450:F467)</f>
        <v>557498.30000000005</v>
      </c>
      <c r="G449" s="93"/>
      <c r="H449" s="93">
        <f>SUM(H450:H467)</f>
        <v>1249440.52</v>
      </c>
      <c r="I449" s="93">
        <f>SUM(I450:I467)</f>
        <v>1806938.82</v>
      </c>
      <c r="J449" s="168"/>
      <c r="K449" s="169"/>
      <c r="L449" s="169">
        <f>SUM(L450:L467)</f>
        <v>0</v>
      </c>
      <c r="M449" s="169"/>
      <c r="N449" s="169">
        <f>SUM(N450:N467)</f>
        <v>0</v>
      </c>
      <c r="O449" s="169">
        <f>SUM(O450:O467)</f>
        <v>0</v>
      </c>
      <c r="P449" s="208">
        <f t="shared" si="269"/>
        <v>0</v>
      </c>
      <c r="Q449" s="205"/>
      <c r="R449" s="205">
        <f>SUM(R450:R467)</f>
        <v>557498.30000000005</v>
      </c>
      <c r="S449" s="205"/>
      <c r="T449" s="205">
        <f>SUM(T450:T467)</f>
        <v>1249440.52</v>
      </c>
      <c r="U449" s="205">
        <f>SUM(U450:U467)</f>
        <v>1806938.82</v>
      </c>
    </row>
    <row r="450" spans="1:21" s="76" customFormat="1" ht="17.45" customHeight="1" x14ac:dyDescent="0.25">
      <c r="A450" s="90"/>
      <c r="B450" s="133" t="s">
        <v>236</v>
      </c>
      <c r="C450" s="120" t="s">
        <v>17</v>
      </c>
      <c r="D450" s="120">
        <v>1</v>
      </c>
      <c r="E450" s="93">
        <v>5502</v>
      </c>
      <c r="F450" s="93">
        <f t="shared" ref="F450:F467" si="302">E450*D450</f>
        <v>5502</v>
      </c>
      <c r="G450" s="93">
        <v>87964</v>
      </c>
      <c r="H450" s="93">
        <f t="shared" ref="H450:H466" si="303">G450*D450</f>
        <v>87964</v>
      </c>
      <c r="I450" s="93">
        <f>H450+F450</f>
        <v>93466</v>
      </c>
      <c r="J450" s="184"/>
      <c r="K450" s="169">
        <v>5502</v>
      </c>
      <c r="L450" s="169">
        <f t="shared" ref="L450:L465" si="304">K450*J450</f>
        <v>0</v>
      </c>
      <c r="M450" s="169">
        <v>87964</v>
      </c>
      <c r="N450" s="169">
        <f t="shared" ref="N450:N466" si="305">M450*J450</f>
        <v>0</v>
      </c>
      <c r="O450" s="169">
        <f>N450+L450</f>
        <v>0</v>
      </c>
      <c r="P450" s="208">
        <f t="shared" si="269"/>
        <v>1</v>
      </c>
      <c r="Q450" s="205">
        <v>5502</v>
      </c>
      <c r="R450" s="205">
        <f t="shared" ref="R450:R465" si="306">Q450*P450</f>
        <v>5502</v>
      </c>
      <c r="S450" s="205">
        <v>87964</v>
      </c>
      <c r="T450" s="205">
        <f t="shared" ref="T450:T466" si="307">S450*P450</f>
        <v>87964</v>
      </c>
      <c r="U450" s="205">
        <f>T450+R450</f>
        <v>93466</v>
      </c>
    </row>
    <row r="451" spans="1:21" s="76" customFormat="1" ht="17.45" customHeight="1" x14ac:dyDescent="0.25">
      <c r="A451" s="90"/>
      <c r="B451" s="133" t="s">
        <v>236</v>
      </c>
      <c r="C451" s="120" t="s">
        <v>64</v>
      </c>
      <c r="D451" s="120">
        <v>70</v>
      </c>
      <c r="E451" s="93">
        <v>314.40000000000003</v>
      </c>
      <c r="F451" s="93">
        <f t="shared" si="302"/>
        <v>22008.000000000004</v>
      </c>
      <c r="G451" s="93">
        <v>2857.4</v>
      </c>
      <c r="H451" s="93">
        <f t="shared" si="303"/>
        <v>200018</v>
      </c>
      <c r="I451" s="93">
        <f t="shared" ref="I451:I467" si="308">H451+F451</f>
        <v>222026</v>
      </c>
      <c r="J451" s="184"/>
      <c r="K451" s="169">
        <v>314.40000000000003</v>
      </c>
      <c r="L451" s="169">
        <f t="shared" si="304"/>
        <v>0</v>
      </c>
      <c r="M451" s="169">
        <v>2857.4</v>
      </c>
      <c r="N451" s="169">
        <f t="shared" si="305"/>
        <v>0</v>
      </c>
      <c r="O451" s="169">
        <f t="shared" ref="O451:O467" si="309">N451+L451</f>
        <v>0</v>
      </c>
      <c r="P451" s="208">
        <f t="shared" si="269"/>
        <v>70</v>
      </c>
      <c r="Q451" s="205">
        <v>314.40000000000003</v>
      </c>
      <c r="R451" s="205">
        <f t="shared" si="306"/>
        <v>22008.000000000004</v>
      </c>
      <c r="S451" s="205">
        <v>2857.4</v>
      </c>
      <c r="T451" s="205">
        <f t="shared" si="307"/>
        <v>200018</v>
      </c>
      <c r="U451" s="205">
        <f t="shared" ref="U451:U467" si="310">T451+R451</f>
        <v>222026</v>
      </c>
    </row>
    <row r="452" spans="1:21" s="76" customFormat="1" ht="17.45" customHeight="1" x14ac:dyDescent="0.25">
      <c r="A452" s="90"/>
      <c r="B452" s="133" t="s">
        <v>287</v>
      </c>
      <c r="C452" s="120" t="s">
        <v>64</v>
      </c>
      <c r="D452" s="120">
        <v>15</v>
      </c>
      <c r="E452" s="93">
        <v>162.44</v>
      </c>
      <c r="F452" s="93">
        <f t="shared" si="302"/>
        <v>2436.6</v>
      </c>
      <c r="G452" s="93">
        <v>496.6</v>
      </c>
      <c r="H452" s="93">
        <f t="shared" si="303"/>
        <v>7449</v>
      </c>
      <c r="I452" s="93">
        <f t="shared" si="308"/>
        <v>9885.6</v>
      </c>
      <c r="J452" s="184"/>
      <c r="K452" s="169">
        <v>162.44</v>
      </c>
      <c r="L452" s="169">
        <f t="shared" si="304"/>
        <v>0</v>
      </c>
      <c r="M452" s="169">
        <v>496.6</v>
      </c>
      <c r="N452" s="169">
        <f t="shared" si="305"/>
        <v>0</v>
      </c>
      <c r="O452" s="169">
        <f t="shared" si="309"/>
        <v>0</v>
      </c>
      <c r="P452" s="208">
        <f t="shared" si="269"/>
        <v>15</v>
      </c>
      <c r="Q452" s="205">
        <v>162.44</v>
      </c>
      <c r="R452" s="205">
        <f t="shared" si="306"/>
        <v>2436.6</v>
      </c>
      <c r="S452" s="205">
        <v>496.6</v>
      </c>
      <c r="T452" s="205">
        <f t="shared" si="307"/>
        <v>7449</v>
      </c>
      <c r="U452" s="205">
        <f t="shared" si="310"/>
        <v>9885.6</v>
      </c>
    </row>
    <row r="453" spans="1:21" s="76" customFormat="1" ht="17.45" customHeight="1" x14ac:dyDescent="0.25">
      <c r="A453" s="90"/>
      <c r="B453" s="133" t="s">
        <v>287</v>
      </c>
      <c r="C453" s="120" t="s">
        <v>64</v>
      </c>
      <c r="D453" s="120">
        <v>350</v>
      </c>
      <c r="E453" s="93">
        <v>162.44</v>
      </c>
      <c r="F453" s="93">
        <f t="shared" si="302"/>
        <v>56854</v>
      </c>
      <c r="G453" s="93">
        <v>434.2</v>
      </c>
      <c r="H453" s="93">
        <f t="shared" si="303"/>
        <v>151970</v>
      </c>
      <c r="I453" s="93">
        <f t="shared" si="308"/>
        <v>208824</v>
      </c>
      <c r="J453" s="184"/>
      <c r="K453" s="169">
        <v>162.44</v>
      </c>
      <c r="L453" s="169">
        <f t="shared" si="304"/>
        <v>0</v>
      </c>
      <c r="M453" s="169">
        <v>434.2</v>
      </c>
      <c r="N453" s="169">
        <f t="shared" si="305"/>
        <v>0</v>
      </c>
      <c r="O453" s="169">
        <f t="shared" si="309"/>
        <v>0</v>
      </c>
      <c r="P453" s="208">
        <f t="shared" si="269"/>
        <v>350</v>
      </c>
      <c r="Q453" s="205">
        <v>162.44</v>
      </c>
      <c r="R453" s="205">
        <f t="shared" si="306"/>
        <v>56854</v>
      </c>
      <c r="S453" s="205">
        <v>434.2</v>
      </c>
      <c r="T453" s="205">
        <f t="shared" si="307"/>
        <v>151970</v>
      </c>
      <c r="U453" s="205">
        <f t="shared" si="310"/>
        <v>208824</v>
      </c>
    </row>
    <row r="454" spans="1:21" s="76" customFormat="1" ht="17.45" customHeight="1" x14ac:dyDescent="0.25">
      <c r="A454" s="90"/>
      <c r="B454" s="133" t="s">
        <v>287</v>
      </c>
      <c r="C454" s="120" t="s">
        <v>64</v>
      </c>
      <c r="D454" s="120">
        <v>210</v>
      </c>
      <c r="E454" s="93">
        <v>162.44</v>
      </c>
      <c r="F454" s="93">
        <f t="shared" si="302"/>
        <v>34112.400000000001</v>
      </c>
      <c r="G454" s="93">
        <v>184.6</v>
      </c>
      <c r="H454" s="93">
        <f t="shared" si="303"/>
        <v>38766</v>
      </c>
      <c r="I454" s="93">
        <f t="shared" si="308"/>
        <v>72878.399999999994</v>
      </c>
      <c r="J454" s="184"/>
      <c r="K454" s="169">
        <v>162.44</v>
      </c>
      <c r="L454" s="169">
        <f t="shared" si="304"/>
        <v>0</v>
      </c>
      <c r="M454" s="169">
        <v>184.6</v>
      </c>
      <c r="N454" s="169">
        <f t="shared" si="305"/>
        <v>0</v>
      </c>
      <c r="O454" s="169">
        <f t="shared" si="309"/>
        <v>0</v>
      </c>
      <c r="P454" s="208">
        <f t="shared" si="269"/>
        <v>210</v>
      </c>
      <c r="Q454" s="205">
        <v>162.44</v>
      </c>
      <c r="R454" s="205">
        <f t="shared" si="306"/>
        <v>34112.400000000001</v>
      </c>
      <c r="S454" s="205">
        <v>184.6</v>
      </c>
      <c r="T454" s="205">
        <f t="shared" si="307"/>
        <v>38766</v>
      </c>
      <c r="U454" s="205">
        <f t="shared" si="310"/>
        <v>72878.399999999994</v>
      </c>
    </row>
    <row r="455" spans="1:21" s="76" customFormat="1" ht="17.45" customHeight="1" x14ac:dyDescent="0.25">
      <c r="A455" s="90"/>
      <c r="B455" s="133" t="s">
        <v>287</v>
      </c>
      <c r="C455" s="120" t="s">
        <v>64</v>
      </c>
      <c r="D455" s="120">
        <v>270</v>
      </c>
      <c r="E455" s="93">
        <v>162.44</v>
      </c>
      <c r="F455" s="93">
        <f t="shared" si="302"/>
        <v>43858.8</v>
      </c>
      <c r="G455" s="93">
        <v>166.92000000000002</v>
      </c>
      <c r="H455" s="93">
        <f t="shared" si="303"/>
        <v>45068.4</v>
      </c>
      <c r="I455" s="93">
        <f t="shared" si="308"/>
        <v>88927.200000000012</v>
      </c>
      <c r="J455" s="184"/>
      <c r="K455" s="169">
        <v>162.44</v>
      </c>
      <c r="L455" s="169">
        <f t="shared" si="304"/>
        <v>0</v>
      </c>
      <c r="M455" s="169">
        <v>166.92000000000002</v>
      </c>
      <c r="N455" s="169">
        <f t="shared" si="305"/>
        <v>0</v>
      </c>
      <c r="O455" s="169">
        <f t="shared" si="309"/>
        <v>0</v>
      </c>
      <c r="P455" s="208">
        <f t="shared" si="269"/>
        <v>270</v>
      </c>
      <c r="Q455" s="205">
        <v>162.44</v>
      </c>
      <c r="R455" s="205">
        <f t="shared" si="306"/>
        <v>43858.8</v>
      </c>
      <c r="S455" s="205">
        <v>166.92000000000002</v>
      </c>
      <c r="T455" s="205">
        <f t="shared" si="307"/>
        <v>45068.4</v>
      </c>
      <c r="U455" s="205">
        <f t="shared" si="310"/>
        <v>88927.200000000012</v>
      </c>
    </row>
    <row r="456" spans="1:21" s="76" customFormat="1" ht="17.45" customHeight="1" x14ac:dyDescent="0.25">
      <c r="A456" s="90"/>
      <c r="B456" s="133" t="s">
        <v>243</v>
      </c>
      <c r="C456" s="120" t="s">
        <v>72</v>
      </c>
      <c r="D456" s="120">
        <v>300</v>
      </c>
      <c r="E456" s="93">
        <v>838.40000000000009</v>
      </c>
      <c r="F456" s="93">
        <f t="shared" si="302"/>
        <v>251520.00000000003</v>
      </c>
      <c r="G456" s="93">
        <v>1759</v>
      </c>
      <c r="H456" s="93">
        <f t="shared" si="303"/>
        <v>527700</v>
      </c>
      <c r="I456" s="93">
        <f t="shared" si="308"/>
        <v>779220</v>
      </c>
      <c r="J456" s="184"/>
      <c r="K456" s="169">
        <v>838.40000000000009</v>
      </c>
      <c r="L456" s="169">
        <f t="shared" si="304"/>
        <v>0</v>
      </c>
      <c r="M456" s="169">
        <v>1759</v>
      </c>
      <c r="N456" s="169">
        <f t="shared" si="305"/>
        <v>0</v>
      </c>
      <c r="O456" s="169">
        <f t="shared" si="309"/>
        <v>0</v>
      </c>
      <c r="P456" s="208">
        <f t="shared" si="269"/>
        <v>300</v>
      </c>
      <c r="Q456" s="205">
        <v>838.40000000000009</v>
      </c>
      <c r="R456" s="205">
        <f t="shared" si="306"/>
        <v>251520.00000000003</v>
      </c>
      <c r="S456" s="205">
        <v>1759</v>
      </c>
      <c r="T456" s="205">
        <f t="shared" si="307"/>
        <v>527700</v>
      </c>
      <c r="U456" s="205">
        <f t="shared" si="310"/>
        <v>779220</v>
      </c>
    </row>
    <row r="457" spans="1:21" s="76" customFormat="1" ht="25.5" x14ac:dyDescent="0.25">
      <c r="A457" s="90"/>
      <c r="B457" s="133" t="s">
        <v>290</v>
      </c>
      <c r="C457" s="120" t="s">
        <v>17</v>
      </c>
      <c r="D457" s="120">
        <v>110</v>
      </c>
      <c r="E457" s="93">
        <v>262</v>
      </c>
      <c r="F457" s="93">
        <f t="shared" si="302"/>
        <v>28820</v>
      </c>
      <c r="G457" s="93">
        <v>681.2</v>
      </c>
      <c r="H457" s="93">
        <f t="shared" si="303"/>
        <v>74932</v>
      </c>
      <c r="I457" s="93">
        <f t="shared" si="308"/>
        <v>103752</v>
      </c>
      <c r="J457" s="184"/>
      <c r="K457" s="169">
        <v>262</v>
      </c>
      <c r="L457" s="169">
        <f t="shared" si="304"/>
        <v>0</v>
      </c>
      <c r="M457" s="169">
        <v>681.2</v>
      </c>
      <c r="N457" s="169">
        <f t="shared" si="305"/>
        <v>0</v>
      </c>
      <c r="O457" s="169">
        <f t="shared" si="309"/>
        <v>0</v>
      </c>
      <c r="P457" s="208">
        <f t="shared" ref="P457:P520" si="311">D457-J457</f>
        <v>110</v>
      </c>
      <c r="Q457" s="205">
        <v>262</v>
      </c>
      <c r="R457" s="205">
        <f t="shared" si="306"/>
        <v>28820</v>
      </c>
      <c r="S457" s="205">
        <v>681.2</v>
      </c>
      <c r="T457" s="205">
        <f t="shared" si="307"/>
        <v>74932</v>
      </c>
      <c r="U457" s="205">
        <f t="shared" si="310"/>
        <v>103752</v>
      </c>
    </row>
    <row r="458" spans="1:21" s="76" customFormat="1" ht="17.45" customHeight="1" x14ac:dyDescent="0.25">
      <c r="A458" s="90"/>
      <c r="B458" s="133" t="s">
        <v>353</v>
      </c>
      <c r="C458" s="120" t="s">
        <v>72</v>
      </c>
      <c r="D458" s="120">
        <v>30</v>
      </c>
      <c r="E458" s="93">
        <v>52.400000000000006</v>
      </c>
      <c r="F458" s="93">
        <f t="shared" si="302"/>
        <v>1572.0000000000002</v>
      </c>
      <c r="G458" s="93">
        <v>130</v>
      </c>
      <c r="H458" s="93">
        <f t="shared" si="303"/>
        <v>3900</v>
      </c>
      <c r="I458" s="93">
        <f t="shared" si="308"/>
        <v>5472</v>
      </c>
      <c r="J458" s="184"/>
      <c r="K458" s="169">
        <v>52.400000000000006</v>
      </c>
      <c r="L458" s="169">
        <f t="shared" si="304"/>
        <v>0</v>
      </c>
      <c r="M458" s="169">
        <v>130</v>
      </c>
      <c r="N458" s="169">
        <f t="shared" si="305"/>
        <v>0</v>
      </c>
      <c r="O458" s="169">
        <f t="shared" si="309"/>
        <v>0</v>
      </c>
      <c r="P458" s="208">
        <f t="shared" si="311"/>
        <v>30</v>
      </c>
      <c r="Q458" s="205">
        <v>52.400000000000006</v>
      </c>
      <c r="R458" s="205">
        <f t="shared" si="306"/>
        <v>1572.0000000000002</v>
      </c>
      <c r="S458" s="205">
        <v>130</v>
      </c>
      <c r="T458" s="205">
        <f t="shared" si="307"/>
        <v>3900</v>
      </c>
      <c r="U458" s="205">
        <f t="shared" si="310"/>
        <v>5472</v>
      </c>
    </row>
    <row r="459" spans="1:21" s="76" customFormat="1" ht="17.45" customHeight="1" x14ac:dyDescent="0.25">
      <c r="A459" s="90"/>
      <c r="B459" s="133" t="s">
        <v>291</v>
      </c>
      <c r="C459" s="134" t="s">
        <v>72</v>
      </c>
      <c r="D459" s="134">
        <v>320</v>
      </c>
      <c r="E459" s="93">
        <v>45.85</v>
      </c>
      <c r="F459" s="93">
        <f t="shared" si="302"/>
        <v>14672</v>
      </c>
      <c r="G459" s="93">
        <v>58.5</v>
      </c>
      <c r="H459" s="93">
        <f t="shared" si="303"/>
        <v>18720</v>
      </c>
      <c r="I459" s="93">
        <f t="shared" si="308"/>
        <v>33392</v>
      </c>
      <c r="J459" s="189"/>
      <c r="K459" s="169">
        <v>45.85</v>
      </c>
      <c r="L459" s="169">
        <f t="shared" si="304"/>
        <v>0</v>
      </c>
      <c r="M459" s="169">
        <v>58.5</v>
      </c>
      <c r="N459" s="169">
        <f t="shared" si="305"/>
        <v>0</v>
      </c>
      <c r="O459" s="169">
        <f t="shared" si="309"/>
        <v>0</v>
      </c>
      <c r="P459" s="208">
        <f t="shared" si="311"/>
        <v>320</v>
      </c>
      <c r="Q459" s="205">
        <v>45.85</v>
      </c>
      <c r="R459" s="205">
        <f t="shared" si="306"/>
        <v>14672</v>
      </c>
      <c r="S459" s="205">
        <v>58.5</v>
      </c>
      <c r="T459" s="205">
        <f t="shared" si="307"/>
        <v>18720</v>
      </c>
      <c r="U459" s="205">
        <f t="shared" si="310"/>
        <v>33392</v>
      </c>
    </row>
    <row r="460" spans="1:21" s="76" customFormat="1" ht="17.45" customHeight="1" x14ac:dyDescent="0.25">
      <c r="A460" s="90"/>
      <c r="B460" s="133" t="s">
        <v>292</v>
      </c>
      <c r="C460" s="134" t="s">
        <v>64</v>
      </c>
      <c r="D460" s="134">
        <v>100</v>
      </c>
      <c r="E460" s="93">
        <v>65.5</v>
      </c>
      <c r="F460" s="93">
        <f t="shared" si="302"/>
        <v>6550</v>
      </c>
      <c r="G460" s="93">
        <v>166.71200000000002</v>
      </c>
      <c r="H460" s="93">
        <f t="shared" si="303"/>
        <v>16671.2</v>
      </c>
      <c r="I460" s="93">
        <f t="shared" si="308"/>
        <v>23221.200000000001</v>
      </c>
      <c r="J460" s="189"/>
      <c r="K460" s="169">
        <v>65.5</v>
      </c>
      <c r="L460" s="169">
        <f t="shared" si="304"/>
        <v>0</v>
      </c>
      <c r="M460" s="169">
        <v>166.71200000000002</v>
      </c>
      <c r="N460" s="169">
        <f t="shared" si="305"/>
        <v>0</v>
      </c>
      <c r="O460" s="169">
        <f t="shared" si="309"/>
        <v>0</v>
      </c>
      <c r="P460" s="208">
        <f t="shared" si="311"/>
        <v>100</v>
      </c>
      <c r="Q460" s="205">
        <v>65.5</v>
      </c>
      <c r="R460" s="205">
        <f t="shared" si="306"/>
        <v>6550</v>
      </c>
      <c r="S460" s="205">
        <v>166.71200000000002</v>
      </c>
      <c r="T460" s="205">
        <f t="shared" si="307"/>
        <v>16671.2</v>
      </c>
      <c r="U460" s="205">
        <f t="shared" si="310"/>
        <v>23221.200000000001</v>
      </c>
    </row>
    <row r="461" spans="1:21" s="76" customFormat="1" ht="17.45" customHeight="1" x14ac:dyDescent="0.25">
      <c r="A461" s="90"/>
      <c r="B461" s="133" t="s">
        <v>938</v>
      </c>
      <c r="C461" s="134" t="s">
        <v>17</v>
      </c>
      <c r="D461" s="134">
        <v>30</v>
      </c>
      <c r="E461" s="93">
        <v>32.75</v>
      </c>
      <c r="F461" s="93">
        <f t="shared" si="302"/>
        <v>982.5</v>
      </c>
      <c r="G461" s="93">
        <v>43.42</v>
      </c>
      <c r="H461" s="93">
        <f t="shared" si="303"/>
        <v>1302.6000000000001</v>
      </c>
      <c r="I461" s="93">
        <f t="shared" si="308"/>
        <v>2285.1000000000004</v>
      </c>
      <c r="J461" s="189"/>
      <c r="K461" s="169">
        <v>32.75</v>
      </c>
      <c r="L461" s="169">
        <f t="shared" si="304"/>
        <v>0</v>
      </c>
      <c r="M461" s="169">
        <v>43.42</v>
      </c>
      <c r="N461" s="169">
        <f t="shared" si="305"/>
        <v>0</v>
      </c>
      <c r="O461" s="169">
        <f t="shared" si="309"/>
        <v>0</v>
      </c>
      <c r="P461" s="208">
        <f t="shared" si="311"/>
        <v>30</v>
      </c>
      <c r="Q461" s="205">
        <v>32.75</v>
      </c>
      <c r="R461" s="205">
        <f t="shared" si="306"/>
        <v>982.5</v>
      </c>
      <c r="S461" s="205">
        <v>43.42</v>
      </c>
      <c r="T461" s="205">
        <f t="shared" si="307"/>
        <v>1302.6000000000001</v>
      </c>
      <c r="U461" s="205">
        <f t="shared" si="310"/>
        <v>2285.1000000000004</v>
      </c>
    </row>
    <row r="462" spans="1:21" s="76" customFormat="1" ht="17.45" customHeight="1" x14ac:dyDescent="0.25">
      <c r="A462" s="90"/>
      <c r="B462" s="133" t="s">
        <v>293</v>
      </c>
      <c r="C462" s="134" t="s">
        <v>17</v>
      </c>
      <c r="D462" s="134">
        <v>420</v>
      </c>
      <c r="E462" s="93">
        <v>32.75</v>
      </c>
      <c r="F462" s="93">
        <f t="shared" si="302"/>
        <v>13755</v>
      </c>
      <c r="G462" s="93">
        <v>36.816000000000003</v>
      </c>
      <c r="H462" s="93">
        <f t="shared" si="303"/>
        <v>15462.720000000001</v>
      </c>
      <c r="I462" s="93">
        <f t="shared" si="308"/>
        <v>29217.72</v>
      </c>
      <c r="J462" s="189"/>
      <c r="K462" s="169">
        <v>32.75</v>
      </c>
      <c r="L462" s="169">
        <f t="shared" si="304"/>
        <v>0</v>
      </c>
      <c r="M462" s="169">
        <v>36.816000000000003</v>
      </c>
      <c r="N462" s="169">
        <f t="shared" si="305"/>
        <v>0</v>
      </c>
      <c r="O462" s="169">
        <f t="shared" si="309"/>
        <v>0</v>
      </c>
      <c r="P462" s="208">
        <f t="shared" si="311"/>
        <v>420</v>
      </c>
      <c r="Q462" s="205">
        <v>32.75</v>
      </c>
      <c r="R462" s="205">
        <f t="shared" si="306"/>
        <v>13755</v>
      </c>
      <c r="S462" s="205">
        <v>36.816000000000003</v>
      </c>
      <c r="T462" s="205">
        <f t="shared" si="307"/>
        <v>15462.720000000001</v>
      </c>
      <c r="U462" s="205">
        <f t="shared" si="310"/>
        <v>29217.72</v>
      </c>
    </row>
    <row r="463" spans="1:21" s="76" customFormat="1" ht="17.45" customHeight="1" x14ac:dyDescent="0.25">
      <c r="A463" s="90"/>
      <c r="B463" s="133" t="s">
        <v>292</v>
      </c>
      <c r="C463" s="120" t="s">
        <v>17</v>
      </c>
      <c r="D463" s="120">
        <v>1</v>
      </c>
      <c r="E463" s="93">
        <v>1965</v>
      </c>
      <c r="F463" s="93">
        <f t="shared" si="302"/>
        <v>1965</v>
      </c>
      <c r="G463" s="93">
        <v>20594.600000000002</v>
      </c>
      <c r="H463" s="93">
        <f t="shared" si="303"/>
        <v>20594.600000000002</v>
      </c>
      <c r="I463" s="93">
        <f t="shared" si="308"/>
        <v>22559.600000000002</v>
      </c>
      <c r="J463" s="184"/>
      <c r="K463" s="169">
        <v>1965</v>
      </c>
      <c r="L463" s="169">
        <f t="shared" si="304"/>
        <v>0</v>
      </c>
      <c r="M463" s="169">
        <v>20594.600000000002</v>
      </c>
      <c r="N463" s="169">
        <f t="shared" si="305"/>
        <v>0</v>
      </c>
      <c r="O463" s="169">
        <f t="shared" si="309"/>
        <v>0</v>
      </c>
      <c r="P463" s="208">
        <f t="shared" si="311"/>
        <v>1</v>
      </c>
      <c r="Q463" s="205">
        <v>1965</v>
      </c>
      <c r="R463" s="205">
        <f t="shared" si="306"/>
        <v>1965</v>
      </c>
      <c r="S463" s="205">
        <v>20594.600000000002</v>
      </c>
      <c r="T463" s="205">
        <f t="shared" si="307"/>
        <v>20594.600000000002</v>
      </c>
      <c r="U463" s="205">
        <f t="shared" si="310"/>
        <v>22559.600000000002</v>
      </c>
    </row>
    <row r="464" spans="1:21" s="76" customFormat="1" ht="17.45" customHeight="1" x14ac:dyDescent="0.25">
      <c r="A464" s="90"/>
      <c r="B464" s="133" t="s">
        <v>293</v>
      </c>
      <c r="C464" s="120" t="s">
        <v>17</v>
      </c>
      <c r="D464" s="120">
        <v>15</v>
      </c>
      <c r="E464" s="93">
        <v>262</v>
      </c>
      <c r="F464" s="93">
        <f t="shared" si="302"/>
        <v>3930</v>
      </c>
      <c r="G464" s="93">
        <v>109.2</v>
      </c>
      <c r="H464" s="93">
        <f t="shared" si="303"/>
        <v>1638</v>
      </c>
      <c r="I464" s="93">
        <f t="shared" si="308"/>
        <v>5568</v>
      </c>
      <c r="J464" s="184"/>
      <c r="K464" s="169">
        <v>262</v>
      </c>
      <c r="L464" s="169">
        <f t="shared" si="304"/>
        <v>0</v>
      </c>
      <c r="M464" s="169">
        <v>109.2</v>
      </c>
      <c r="N464" s="169">
        <f t="shared" si="305"/>
        <v>0</v>
      </c>
      <c r="O464" s="169">
        <f t="shared" si="309"/>
        <v>0</v>
      </c>
      <c r="P464" s="208">
        <f t="shared" si="311"/>
        <v>15</v>
      </c>
      <c r="Q464" s="205">
        <v>262</v>
      </c>
      <c r="R464" s="205">
        <f t="shared" si="306"/>
        <v>3930</v>
      </c>
      <c r="S464" s="205">
        <v>109.2</v>
      </c>
      <c r="T464" s="205">
        <f t="shared" si="307"/>
        <v>1638</v>
      </c>
      <c r="U464" s="205">
        <f t="shared" si="310"/>
        <v>5568</v>
      </c>
    </row>
    <row r="465" spans="1:21" s="76" customFormat="1" ht="17.45" customHeight="1" x14ac:dyDescent="0.25">
      <c r="A465" s="90"/>
      <c r="B465" s="133" t="s">
        <v>294</v>
      </c>
      <c r="C465" s="120" t="s">
        <v>64</v>
      </c>
      <c r="D465" s="120">
        <v>20</v>
      </c>
      <c r="E465" s="93">
        <v>1048</v>
      </c>
      <c r="F465" s="93">
        <f t="shared" si="302"/>
        <v>20960</v>
      </c>
      <c r="G465" s="93">
        <v>1084.2</v>
      </c>
      <c r="H465" s="93">
        <f t="shared" si="303"/>
        <v>21684</v>
      </c>
      <c r="I465" s="93">
        <f t="shared" si="308"/>
        <v>42644</v>
      </c>
      <c r="J465" s="184"/>
      <c r="K465" s="169">
        <v>1048</v>
      </c>
      <c r="L465" s="169">
        <f t="shared" si="304"/>
        <v>0</v>
      </c>
      <c r="M465" s="169">
        <v>1084.2</v>
      </c>
      <c r="N465" s="169">
        <f t="shared" si="305"/>
        <v>0</v>
      </c>
      <c r="O465" s="169">
        <f t="shared" si="309"/>
        <v>0</v>
      </c>
      <c r="P465" s="208">
        <f t="shared" si="311"/>
        <v>20</v>
      </c>
      <c r="Q465" s="205">
        <v>1048</v>
      </c>
      <c r="R465" s="205">
        <f t="shared" si="306"/>
        <v>20960</v>
      </c>
      <c r="S465" s="205">
        <v>1084.2</v>
      </c>
      <c r="T465" s="205">
        <f t="shared" si="307"/>
        <v>21684</v>
      </c>
      <c r="U465" s="205">
        <f t="shared" si="310"/>
        <v>42644</v>
      </c>
    </row>
    <row r="466" spans="1:21" s="76" customFormat="1" ht="17.45" customHeight="1" x14ac:dyDescent="0.25">
      <c r="A466" s="90"/>
      <c r="B466" s="133" t="s">
        <v>119</v>
      </c>
      <c r="C466" s="120" t="s">
        <v>124</v>
      </c>
      <c r="D466" s="120">
        <v>1</v>
      </c>
      <c r="E466" s="93"/>
      <c r="F466" s="93"/>
      <c r="G466" s="93">
        <v>15600</v>
      </c>
      <c r="H466" s="93">
        <f t="shared" si="303"/>
        <v>15600</v>
      </c>
      <c r="I466" s="93">
        <f t="shared" si="308"/>
        <v>15600</v>
      </c>
      <c r="J466" s="184"/>
      <c r="K466" s="169"/>
      <c r="L466" s="169"/>
      <c r="M466" s="169">
        <v>15600</v>
      </c>
      <c r="N466" s="169">
        <f t="shared" si="305"/>
        <v>0</v>
      </c>
      <c r="O466" s="169">
        <f t="shared" si="309"/>
        <v>0</v>
      </c>
      <c r="P466" s="208">
        <f t="shared" si="311"/>
        <v>1</v>
      </c>
      <c r="Q466" s="205"/>
      <c r="R466" s="205"/>
      <c r="S466" s="205">
        <v>15600</v>
      </c>
      <c r="T466" s="205">
        <f t="shared" si="307"/>
        <v>15600</v>
      </c>
      <c r="U466" s="205">
        <f t="shared" si="310"/>
        <v>15600</v>
      </c>
    </row>
    <row r="467" spans="1:21" s="76" customFormat="1" ht="17.45" customHeight="1" x14ac:dyDescent="0.25">
      <c r="A467" s="90"/>
      <c r="B467" s="133" t="s">
        <v>203</v>
      </c>
      <c r="C467" s="120" t="s">
        <v>124</v>
      </c>
      <c r="D467" s="120">
        <v>1</v>
      </c>
      <c r="E467" s="93">
        <v>48000</v>
      </c>
      <c r="F467" s="93">
        <f t="shared" si="302"/>
        <v>48000</v>
      </c>
      <c r="G467" s="93"/>
      <c r="H467" s="93"/>
      <c r="I467" s="93">
        <f t="shared" si="308"/>
        <v>48000</v>
      </c>
      <c r="J467" s="184"/>
      <c r="K467" s="169">
        <v>48000</v>
      </c>
      <c r="L467" s="169">
        <f t="shared" ref="L467" si="312">K467*J467</f>
        <v>0</v>
      </c>
      <c r="M467" s="169"/>
      <c r="N467" s="169"/>
      <c r="O467" s="169">
        <f t="shared" si="309"/>
        <v>0</v>
      </c>
      <c r="P467" s="208">
        <f t="shared" si="311"/>
        <v>1</v>
      </c>
      <c r="Q467" s="205">
        <v>48000</v>
      </c>
      <c r="R467" s="205">
        <f t="shared" ref="R467" si="313">Q467*P467</f>
        <v>48000</v>
      </c>
      <c r="S467" s="205"/>
      <c r="T467" s="205"/>
      <c r="U467" s="205">
        <f t="shared" si="310"/>
        <v>48000</v>
      </c>
    </row>
    <row r="468" spans="1:21" s="76" customFormat="1" ht="17.45" customHeight="1" x14ac:dyDescent="0.25">
      <c r="A468" s="90" t="s">
        <v>354</v>
      </c>
      <c r="B468" s="113" t="s">
        <v>355</v>
      </c>
      <c r="C468" s="92"/>
      <c r="D468" s="92"/>
      <c r="E468" s="93"/>
      <c r="F468" s="93">
        <f>SUM(F469:F472)</f>
        <v>5968365.7944</v>
      </c>
      <c r="G468" s="93"/>
      <c r="H468" s="93">
        <f>SUM(H469:H472)</f>
        <v>11061320.059999999</v>
      </c>
      <c r="I468" s="93">
        <f>SUM(I469:I472)</f>
        <v>17029685.854400001</v>
      </c>
      <c r="J468" s="168"/>
      <c r="K468" s="169"/>
      <c r="L468" s="169">
        <f>SUM(L469:L472)</f>
        <v>0</v>
      </c>
      <c r="M468" s="169"/>
      <c r="N468" s="169">
        <f>SUM(N469:N472)</f>
        <v>0</v>
      </c>
      <c r="O468" s="169">
        <f>SUM(O469:O472)</f>
        <v>0</v>
      </c>
      <c r="P468" s="208">
        <f t="shared" si="311"/>
        <v>0</v>
      </c>
      <c r="Q468" s="205"/>
      <c r="R468" s="205">
        <f>SUM(R469:R472)</f>
        <v>5968365.7944</v>
      </c>
      <c r="S468" s="205"/>
      <c r="T468" s="205">
        <f>SUM(T469:T472)</f>
        <v>11061320.059999999</v>
      </c>
      <c r="U468" s="205">
        <f>SUM(U469:U472)</f>
        <v>17029685.854400001</v>
      </c>
    </row>
    <row r="469" spans="1:21" s="76" customFormat="1" ht="17.45" customHeight="1" x14ac:dyDescent="0.25">
      <c r="A469" s="110"/>
      <c r="B469" s="95" t="s">
        <v>919</v>
      </c>
      <c r="C469" s="110" t="s">
        <v>124</v>
      </c>
      <c r="D469" s="111">
        <v>16</v>
      </c>
      <c r="E469" s="112">
        <v>29532.639999999999</v>
      </c>
      <c r="F469" s="112">
        <f>E469*D469</f>
        <v>472522.23999999999</v>
      </c>
      <c r="G469" s="112">
        <v>262311.77374999999</v>
      </c>
      <c r="H469" s="112">
        <f>G469*D469</f>
        <v>4196988.38</v>
      </c>
      <c r="I469" s="109">
        <f>H469+F469</f>
        <v>4669510.62</v>
      </c>
      <c r="J469" s="178"/>
      <c r="K469" s="179">
        <v>29532.639999999999</v>
      </c>
      <c r="L469" s="179">
        <f>K469*J469</f>
        <v>0</v>
      </c>
      <c r="M469" s="179">
        <v>262311.77374999999</v>
      </c>
      <c r="N469" s="179">
        <f>M469*J469</f>
        <v>0</v>
      </c>
      <c r="O469" s="177">
        <f>N469+L469</f>
        <v>0</v>
      </c>
      <c r="P469" s="208">
        <f t="shared" si="311"/>
        <v>16</v>
      </c>
      <c r="Q469" s="213">
        <v>29532.639999999999</v>
      </c>
      <c r="R469" s="213">
        <f>Q469*P469</f>
        <v>472522.23999999999</v>
      </c>
      <c r="S469" s="213">
        <v>262311.77374999999</v>
      </c>
      <c r="T469" s="213">
        <f>S469*P469</f>
        <v>4196988.38</v>
      </c>
      <c r="U469" s="212">
        <f>T469+R469</f>
        <v>4669510.62</v>
      </c>
    </row>
    <row r="470" spans="1:21" s="76" customFormat="1" ht="17.45" customHeight="1" x14ac:dyDescent="0.25">
      <c r="A470" s="110"/>
      <c r="B470" s="95" t="s">
        <v>136</v>
      </c>
      <c r="C470" s="110" t="s">
        <v>909</v>
      </c>
      <c r="D470" s="111">
        <v>14210</v>
      </c>
      <c r="E470" s="112">
        <v>305</v>
      </c>
      <c r="F470" s="112">
        <f>E470*D470</f>
        <v>4334050</v>
      </c>
      <c r="G470" s="112">
        <v>405</v>
      </c>
      <c r="H470" s="112">
        <f>G470*D470</f>
        <v>5755050</v>
      </c>
      <c r="I470" s="109">
        <f>H470+F470</f>
        <v>10089100</v>
      </c>
      <c r="J470" s="178"/>
      <c r="K470" s="179">
        <v>305</v>
      </c>
      <c r="L470" s="179">
        <f>K470*J470</f>
        <v>0</v>
      </c>
      <c r="M470" s="179">
        <v>405</v>
      </c>
      <c r="N470" s="179">
        <f>M470*J470</f>
        <v>0</v>
      </c>
      <c r="O470" s="177">
        <f>N470+L470</f>
        <v>0</v>
      </c>
      <c r="P470" s="208">
        <f t="shared" si="311"/>
        <v>14210</v>
      </c>
      <c r="Q470" s="213">
        <v>305</v>
      </c>
      <c r="R470" s="213">
        <f>Q470*P470</f>
        <v>4334050</v>
      </c>
      <c r="S470" s="213">
        <v>405</v>
      </c>
      <c r="T470" s="213">
        <f>S470*P470</f>
        <v>5755050</v>
      </c>
      <c r="U470" s="212">
        <f>T470+R470</f>
        <v>10089100</v>
      </c>
    </row>
    <row r="471" spans="1:21" s="76" customFormat="1" ht="17.45" customHeight="1" x14ac:dyDescent="0.25">
      <c r="A471" s="110"/>
      <c r="B471" s="95" t="s">
        <v>145</v>
      </c>
      <c r="C471" s="110" t="s">
        <v>17</v>
      </c>
      <c r="D471" s="111">
        <v>6</v>
      </c>
      <c r="E471" s="112">
        <v>55632.259066666666</v>
      </c>
      <c r="F471" s="112">
        <f>E471*D471</f>
        <v>333793.55440000002</v>
      </c>
      <c r="G471" s="112">
        <v>184880.27999999997</v>
      </c>
      <c r="H471" s="112">
        <f>G471*D471</f>
        <v>1109281.6799999997</v>
      </c>
      <c r="I471" s="109">
        <f>H471+F471</f>
        <v>1443075.2343999997</v>
      </c>
      <c r="J471" s="178"/>
      <c r="K471" s="179">
        <v>55632.259066666666</v>
      </c>
      <c r="L471" s="179">
        <f>K471*J471</f>
        <v>0</v>
      </c>
      <c r="M471" s="179">
        <v>184880.27999999997</v>
      </c>
      <c r="N471" s="179">
        <f>M471*J471</f>
        <v>0</v>
      </c>
      <c r="O471" s="177">
        <f>N471+L471</f>
        <v>0</v>
      </c>
      <c r="P471" s="208">
        <f t="shared" si="311"/>
        <v>6</v>
      </c>
      <c r="Q471" s="213">
        <v>55632.259066666666</v>
      </c>
      <c r="R471" s="213">
        <f>Q471*P471</f>
        <v>333793.55440000002</v>
      </c>
      <c r="S471" s="213">
        <v>184880.27999999997</v>
      </c>
      <c r="T471" s="213">
        <f>S471*P471</f>
        <v>1109281.6799999997</v>
      </c>
      <c r="U471" s="212">
        <f>T471+R471</f>
        <v>1443075.2343999997</v>
      </c>
    </row>
    <row r="472" spans="1:21" s="76" customFormat="1" ht="17.45" customHeight="1" x14ac:dyDescent="0.25">
      <c r="A472" s="110"/>
      <c r="B472" s="95" t="s">
        <v>137</v>
      </c>
      <c r="C472" s="110" t="s">
        <v>124</v>
      </c>
      <c r="D472" s="111">
        <v>1</v>
      </c>
      <c r="E472" s="112">
        <v>828000</v>
      </c>
      <c r="F472" s="112">
        <f>E472*D472</f>
        <v>828000</v>
      </c>
      <c r="G472" s="112"/>
      <c r="H472" s="112"/>
      <c r="I472" s="109">
        <f>H472+F472</f>
        <v>828000</v>
      </c>
      <c r="J472" s="178"/>
      <c r="K472" s="179">
        <v>828000</v>
      </c>
      <c r="L472" s="179">
        <f>K472*J472</f>
        <v>0</v>
      </c>
      <c r="M472" s="179"/>
      <c r="N472" s="179"/>
      <c r="O472" s="177">
        <f>N472+L472</f>
        <v>0</v>
      </c>
      <c r="P472" s="208">
        <f t="shared" si="311"/>
        <v>1</v>
      </c>
      <c r="Q472" s="213">
        <v>828000</v>
      </c>
      <c r="R472" s="213">
        <f>Q472*P472</f>
        <v>828000</v>
      </c>
      <c r="S472" s="213"/>
      <c r="T472" s="213"/>
      <c r="U472" s="212">
        <f>T472+R472</f>
        <v>828000</v>
      </c>
    </row>
    <row r="473" spans="1:21" s="76" customFormat="1" ht="17.45" customHeight="1" x14ac:dyDescent="0.25">
      <c r="A473" s="90" t="s">
        <v>356</v>
      </c>
      <c r="B473" s="113" t="s">
        <v>357</v>
      </c>
      <c r="C473" s="92"/>
      <c r="D473" s="92"/>
      <c r="E473" s="93"/>
      <c r="F473" s="93">
        <f>SUM(F474:F476)</f>
        <v>3391491.6189999999</v>
      </c>
      <c r="G473" s="93"/>
      <c r="H473" s="93">
        <f>SUM(H474:H476)</f>
        <v>4302790.3984000003</v>
      </c>
      <c r="I473" s="93">
        <f>SUM(I474:I476)</f>
        <v>7694282.0173999993</v>
      </c>
      <c r="J473" s="168"/>
      <c r="K473" s="169"/>
      <c r="L473" s="169">
        <f>SUM(L474:L476)</f>
        <v>0</v>
      </c>
      <c r="M473" s="169"/>
      <c r="N473" s="169">
        <f>SUM(N474:N476)</f>
        <v>0</v>
      </c>
      <c r="O473" s="169">
        <f>SUM(O474:O476)</f>
        <v>0</v>
      </c>
      <c r="P473" s="208">
        <f t="shared" si="311"/>
        <v>0</v>
      </c>
      <c r="Q473" s="205"/>
      <c r="R473" s="205">
        <f>SUM(R474:R476)</f>
        <v>3391491.6189999999</v>
      </c>
      <c r="S473" s="205"/>
      <c r="T473" s="205">
        <f>SUM(T474:T476)</f>
        <v>4302790.3984000003</v>
      </c>
      <c r="U473" s="205">
        <f>SUM(U474:U476)</f>
        <v>7694282.0173999993</v>
      </c>
    </row>
    <row r="474" spans="1:21" s="76" customFormat="1" ht="17.45" customHeight="1" x14ac:dyDescent="0.25">
      <c r="A474" s="110"/>
      <c r="B474" s="95" t="s">
        <v>919</v>
      </c>
      <c r="C474" s="110" t="s">
        <v>124</v>
      </c>
      <c r="D474" s="111">
        <v>3</v>
      </c>
      <c r="E474" s="112">
        <v>44520.961333333333</v>
      </c>
      <c r="F474" s="112">
        <f>E474*D474</f>
        <v>133562.88399999999</v>
      </c>
      <c r="G474" s="112">
        <v>127629.13279999999</v>
      </c>
      <c r="H474" s="112">
        <f>G474*D474</f>
        <v>382887.39839999995</v>
      </c>
      <c r="I474" s="109">
        <f>H474+F474</f>
        <v>516450.28239999991</v>
      </c>
      <c r="J474" s="178"/>
      <c r="K474" s="179">
        <v>44520.961333333333</v>
      </c>
      <c r="L474" s="179">
        <f>K474*J474</f>
        <v>0</v>
      </c>
      <c r="M474" s="179">
        <v>127629.13279999999</v>
      </c>
      <c r="N474" s="179">
        <f>M474*J474</f>
        <v>0</v>
      </c>
      <c r="O474" s="177">
        <f>N474+L474</f>
        <v>0</v>
      </c>
      <c r="P474" s="208">
        <f t="shared" si="311"/>
        <v>3</v>
      </c>
      <c r="Q474" s="213">
        <v>44520.961333333333</v>
      </c>
      <c r="R474" s="213">
        <f>Q474*P474</f>
        <v>133562.88399999999</v>
      </c>
      <c r="S474" s="213">
        <v>127629.13279999999</v>
      </c>
      <c r="T474" s="213">
        <f>S474*P474</f>
        <v>382887.39839999995</v>
      </c>
      <c r="U474" s="212">
        <f>T474+R474</f>
        <v>516450.28239999991</v>
      </c>
    </row>
    <row r="475" spans="1:21" s="76" customFormat="1" ht="17.45" customHeight="1" x14ac:dyDescent="0.25">
      <c r="A475" s="110"/>
      <c r="B475" s="95" t="s">
        <v>136</v>
      </c>
      <c r="C475" s="110" t="s">
        <v>909</v>
      </c>
      <c r="D475" s="111">
        <v>8450</v>
      </c>
      <c r="E475" s="112">
        <v>323.69689171597634</v>
      </c>
      <c r="F475" s="112">
        <f>E475*D475</f>
        <v>2735238.7349999999</v>
      </c>
      <c r="G475" s="112">
        <v>463.89384615384614</v>
      </c>
      <c r="H475" s="112">
        <f>G475*D475</f>
        <v>3919903</v>
      </c>
      <c r="I475" s="109">
        <f>H475+F475</f>
        <v>6655141.7349999994</v>
      </c>
      <c r="J475" s="178"/>
      <c r="K475" s="179">
        <v>323.69689171597634</v>
      </c>
      <c r="L475" s="179">
        <f>K475*J475</f>
        <v>0</v>
      </c>
      <c r="M475" s="179">
        <v>463.89384615384614</v>
      </c>
      <c r="N475" s="179">
        <f>M475*J475</f>
        <v>0</v>
      </c>
      <c r="O475" s="177">
        <f>N475+L475</f>
        <v>0</v>
      </c>
      <c r="P475" s="208">
        <f t="shared" si="311"/>
        <v>8450</v>
      </c>
      <c r="Q475" s="213">
        <v>323.69689171597634</v>
      </c>
      <c r="R475" s="213">
        <f>Q475*P475</f>
        <v>2735238.7349999999</v>
      </c>
      <c r="S475" s="213">
        <v>463.89384615384614</v>
      </c>
      <c r="T475" s="213">
        <f>S475*P475</f>
        <v>3919903</v>
      </c>
      <c r="U475" s="212">
        <f>T475+R475</f>
        <v>6655141.7349999994</v>
      </c>
    </row>
    <row r="476" spans="1:21" s="76" customFormat="1" ht="17.45" customHeight="1" x14ac:dyDescent="0.25">
      <c r="A476" s="110"/>
      <c r="B476" s="95" t="s">
        <v>137</v>
      </c>
      <c r="C476" s="110" t="s">
        <v>124</v>
      </c>
      <c r="D476" s="111">
        <v>1</v>
      </c>
      <c r="E476" s="112">
        <v>522690</v>
      </c>
      <c r="F476" s="112">
        <f>E476*D476</f>
        <v>522690</v>
      </c>
      <c r="G476" s="112"/>
      <c r="H476" s="112"/>
      <c r="I476" s="109">
        <f>H476+F476</f>
        <v>522690</v>
      </c>
      <c r="J476" s="178"/>
      <c r="K476" s="179">
        <v>522690</v>
      </c>
      <c r="L476" s="179">
        <f>K476*J476</f>
        <v>0</v>
      </c>
      <c r="M476" s="179"/>
      <c r="N476" s="179"/>
      <c r="O476" s="177">
        <f>N476+L476</f>
        <v>0</v>
      </c>
      <c r="P476" s="208">
        <f t="shared" si="311"/>
        <v>1</v>
      </c>
      <c r="Q476" s="213">
        <v>522690</v>
      </c>
      <c r="R476" s="213">
        <f>Q476*P476</f>
        <v>522690</v>
      </c>
      <c r="S476" s="213"/>
      <c r="T476" s="213"/>
      <c r="U476" s="212">
        <f>T476+R476</f>
        <v>522690</v>
      </c>
    </row>
    <row r="477" spans="1:21" s="76" customFormat="1" ht="17.45" customHeight="1" x14ac:dyDescent="0.25">
      <c r="A477" s="85">
        <v>2</v>
      </c>
      <c r="B477" s="86" t="s">
        <v>358</v>
      </c>
      <c r="C477" s="88"/>
      <c r="D477" s="88"/>
      <c r="E477" s="142"/>
      <c r="F477" s="142"/>
      <c r="G477" s="142"/>
      <c r="H477" s="142"/>
      <c r="I477" s="143"/>
      <c r="J477" s="166"/>
      <c r="K477" s="190"/>
      <c r="L477" s="190"/>
      <c r="M477" s="190"/>
      <c r="N477" s="190"/>
      <c r="O477" s="191"/>
      <c r="P477" s="208">
        <f t="shared" si="311"/>
        <v>0</v>
      </c>
      <c r="Q477" s="219"/>
      <c r="R477" s="219"/>
      <c r="S477" s="219"/>
      <c r="T477" s="219"/>
      <c r="U477" s="220"/>
    </row>
    <row r="478" spans="1:21" s="76" customFormat="1" ht="17.45" customHeight="1" x14ac:dyDescent="0.25">
      <c r="A478" s="90" t="s">
        <v>359</v>
      </c>
      <c r="B478" s="113" t="s">
        <v>360</v>
      </c>
      <c r="C478" s="92"/>
      <c r="D478" s="92"/>
      <c r="E478" s="93"/>
      <c r="F478" s="93">
        <f>SUM(F479:F489)</f>
        <v>294619</v>
      </c>
      <c r="G478" s="93"/>
      <c r="H478" s="93">
        <f>SUM(H479:H489)</f>
        <v>708813.29999999981</v>
      </c>
      <c r="I478" s="93">
        <f>SUM(I479:I489)</f>
        <v>1003432.2999999998</v>
      </c>
      <c r="J478" s="168"/>
      <c r="K478" s="169"/>
      <c r="L478" s="169">
        <f>SUM(L479:L489)</f>
        <v>0</v>
      </c>
      <c r="M478" s="169"/>
      <c r="N478" s="169">
        <f>SUM(N479:N489)</f>
        <v>0</v>
      </c>
      <c r="O478" s="169">
        <f>SUM(O479:O489)</f>
        <v>0</v>
      </c>
      <c r="P478" s="208">
        <f t="shared" si="311"/>
        <v>0</v>
      </c>
      <c r="Q478" s="205"/>
      <c r="R478" s="205">
        <f>SUM(R479:R489)</f>
        <v>294619</v>
      </c>
      <c r="S478" s="205"/>
      <c r="T478" s="205">
        <f>SUM(T479:T489)</f>
        <v>708813.29999999981</v>
      </c>
      <c r="U478" s="205">
        <f>SUM(U479:U489)</f>
        <v>1003432.2999999998</v>
      </c>
    </row>
    <row r="479" spans="1:21" s="76" customFormat="1" ht="17.45" customHeight="1" x14ac:dyDescent="0.25">
      <c r="A479" s="119"/>
      <c r="B479" s="133" t="s">
        <v>361</v>
      </c>
      <c r="C479" s="120" t="s">
        <v>17</v>
      </c>
      <c r="D479" s="120">
        <v>2</v>
      </c>
      <c r="E479" s="93">
        <v>5502</v>
      </c>
      <c r="F479" s="93">
        <f t="shared" ref="F479:F489" si="314">E479*D479</f>
        <v>11004</v>
      </c>
      <c r="G479" s="93">
        <v>32487</v>
      </c>
      <c r="H479" s="93">
        <f t="shared" ref="H479:H488" si="315">G479*D479</f>
        <v>64974</v>
      </c>
      <c r="I479" s="93">
        <f>H479+F479</f>
        <v>75978</v>
      </c>
      <c r="J479" s="184"/>
      <c r="K479" s="169">
        <v>5502</v>
      </c>
      <c r="L479" s="169">
        <f t="shared" ref="L479:L487" si="316">K479*J479</f>
        <v>0</v>
      </c>
      <c r="M479" s="169">
        <v>32487</v>
      </c>
      <c r="N479" s="169">
        <f t="shared" ref="N479:N488" si="317">M479*J479</f>
        <v>0</v>
      </c>
      <c r="O479" s="169">
        <f>N479+L479</f>
        <v>0</v>
      </c>
      <c r="P479" s="208">
        <f t="shared" si="311"/>
        <v>2</v>
      </c>
      <c r="Q479" s="205">
        <v>5502</v>
      </c>
      <c r="R479" s="205">
        <f t="shared" ref="R479:R487" si="318">Q479*P479</f>
        <v>11004</v>
      </c>
      <c r="S479" s="205">
        <v>32487</v>
      </c>
      <c r="T479" s="205">
        <f t="shared" ref="T479:T488" si="319">S479*P479</f>
        <v>64974</v>
      </c>
      <c r="U479" s="205">
        <f>T479+R479</f>
        <v>75978</v>
      </c>
    </row>
    <row r="480" spans="1:21" s="76" customFormat="1" ht="17.45" customHeight="1" x14ac:dyDescent="0.25">
      <c r="A480" s="119"/>
      <c r="B480" s="133" t="s">
        <v>287</v>
      </c>
      <c r="C480" s="120" t="s">
        <v>72</v>
      </c>
      <c r="D480" s="120">
        <v>350</v>
      </c>
      <c r="E480" s="93">
        <v>214.84</v>
      </c>
      <c r="F480" s="93">
        <f t="shared" si="314"/>
        <v>75194</v>
      </c>
      <c r="G480" s="93">
        <v>184.6</v>
      </c>
      <c r="H480" s="93">
        <f t="shared" si="315"/>
        <v>64610</v>
      </c>
      <c r="I480" s="93">
        <f t="shared" ref="I480:I489" si="320">H480+F480</f>
        <v>139804</v>
      </c>
      <c r="J480" s="184"/>
      <c r="K480" s="169">
        <v>214.84</v>
      </c>
      <c r="L480" s="169">
        <f t="shared" si="316"/>
        <v>0</v>
      </c>
      <c r="M480" s="169">
        <v>184.6</v>
      </c>
      <c r="N480" s="169">
        <f t="shared" si="317"/>
        <v>0</v>
      </c>
      <c r="O480" s="169">
        <f t="shared" ref="O480:O489" si="321">N480+L480</f>
        <v>0</v>
      </c>
      <c r="P480" s="208">
        <f t="shared" si="311"/>
        <v>350</v>
      </c>
      <c r="Q480" s="205">
        <v>214.84</v>
      </c>
      <c r="R480" s="205">
        <f t="shared" si="318"/>
        <v>75194</v>
      </c>
      <c r="S480" s="205">
        <v>184.6</v>
      </c>
      <c r="T480" s="205">
        <f t="shared" si="319"/>
        <v>64610</v>
      </c>
      <c r="U480" s="205">
        <f t="shared" ref="U480:U489" si="322">T480+R480</f>
        <v>139804</v>
      </c>
    </row>
    <row r="481" spans="1:21" s="76" customFormat="1" ht="17.45" customHeight="1" x14ac:dyDescent="0.25">
      <c r="A481" s="119"/>
      <c r="B481" s="133" t="s">
        <v>362</v>
      </c>
      <c r="C481" s="120" t="s">
        <v>17</v>
      </c>
      <c r="D481" s="120">
        <v>23</v>
      </c>
      <c r="E481" s="93">
        <v>4585</v>
      </c>
      <c r="F481" s="93">
        <f t="shared" si="314"/>
        <v>105455</v>
      </c>
      <c r="G481" s="93">
        <v>21362.9</v>
      </c>
      <c r="H481" s="93">
        <f t="shared" si="315"/>
        <v>491346.7</v>
      </c>
      <c r="I481" s="93">
        <f t="shared" si="320"/>
        <v>596801.69999999995</v>
      </c>
      <c r="J481" s="184"/>
      <c r="K481" s="169">
        <v>4585</v>
      </c>
      <c r="L481" s="169">
        <f t="shared" si="316"/>
        <v>0</v>
      </c>
      <c r="M481" s="169">
        <v>21362.9</v>
      </c>
      <c r="N481" s="169">
        <f t="shared" si="317"/>
        <v>0</v>
      </c>
      <c r="O481" s="169">
        <f t="shared" si="321"/>
        <v>0</v>
      </c>
      <c r="P481" s="208">
        <f t="shared" si="311"/>
        <v>23</v>
      </c>
      <c r="Q481" s="205">
        <v>4585</v>
      </c>
      <c r="R481" s="205">
        <f t="shared" si="318"/>
        <v>105455</v>
      </c>
      <c r="S481" s="205">
        <v>21362.9</v>
      </c>
      <c r="T481" s="205">
        <f t="shared" si="319"/>
        <v>491346.7</v>
      </c>
      <c r="U481" s="205">
        <f t="shared" si="322"/>
        <v>596801.69999999995</v>
      </c>
    </row>
    <row r="482" spans="1:21" s="76" customFormat="1" ht="17.45" customHeight="1" x14ac:dyDescent="0.25">
      <c r="A482" s="119"/>
      <c r="B482" s="133" t="s">
        <v>363</v>
      </c>
      <c r="C482" s="120" t="s">
        <v>64</v>
      </c>
      <c r="D482" s="120">
        <v>350</v>
      </c>
      <c r="E482" s="93">
        <v>104.80000000000001</v>
      </c>
      <c r="F482" s="93">
        <f t="shared" si="314"/>
        <v>36680.000000000007</v>
      </c>
      <c r="G482" s="93">
        <v>119.60000000000001</v>
      </c>
      <c r="H482" s="93">
        <f t="shared" si="315"/>
        <v>41860</v>
      </c>
      <c r="I482" s="93">
        <f t="shared" si="320"/>
        <v>78540</v>
      </c>
      <c r="J482" s="184"/>
      <c r="K482" s="169">
        <v>104.80000000000001</v>
      </c>
      <c r="L482" s="169">
        <f t="shared" si="316"/>
        <v>0</v>
      </c>
      <c r="M482" s="169">
        <v>119.60000000000001</v>
      </c>
      <c r="N482" s="169">
        <f t="shared" si="317"/>
        <v>0</v>
      </c>
      <c r="O482" s="169">
        <f t="shared" si="321"/>
        <v>0</v>
      </c>
      <c r="P482" s="208">
        <f t="shared" si="311"/>
        <v>350</v>
      </c>
      <c r="Q482" s="205">
        <v>104.80000000000001</v>
      </c>
      <c r="R482" s="205">
        <f t="shared" si="318"/>
        <v>36680.000000000007</v>
      </c>
      <c r="S482" s="205">
        <v>119.60000000000001</v>
      </c>
      <c r="T482" s="205">
        <f t="shared" si="319"/>
        <v>41860</v>
      </c>
      <c r="U482" s="205">
        <f t="shared" si="322"/>
        <v>78540</v>
      </c>
    </row>
    <row r="483" spans="1:21" s="76" customFormat="1" ht="17.45" customHeight="1" x14ac:dyDescent="0.25">
      <c r="A483" s="119"/>
      <c r="B483" s="144" t="s">
        <v>116</v>
      </c>
      <c r="C483" s="120" t="s">
        <v>17</v>
      </c>
      <c r="D483" s="120">
        <v>350</v>
      </c>
      <c r="E483" s="93">
        <v>6.5500000000000007</v>
      </c>
      <c r="F483" s="93">
        <f t="shared" si="314"/>
        <v>2292.5000000000005</v>
      </c>
      <c r="G483" s="93">
        <v>26.52</v>
      </c>
      <c r="H483" s="93">
        <f t="shared" si="315"/>
        <v>9282</v>
      </c>
      <c r="I483" s="93">
        <f t="shared" si="320"/>
        <v>11574.5</v>
      </c>
      <c r="J483" s="184"/>
      <c r="K483" s="169">
        <v>6.5500000000000007</v>
      </c>
      <c r="L483" s="169">
        <f t="shared" si="316"/>
        <v>0</v>
      </c>
      <c r="M483" s="169">
        <v>26.52</v>
      </c>
      <c r="N483" s="169">
        <f t="shared" si="317"/>
        <v>0</v>
      </c>
      <c r="O483" s="169">
        <f t="shared" si="321"/>
        <v>0</v>
      </c>
      <c r="P483" s="208">
        <f t="shared" si="311"/>
        <v>350</v>
      </c>
      <c r="Q483" s="205">
        <v>6.5500000000000007</v>
      </c>
      <c r="R483" s="205">
        <f t="shared" si="318"/>
        <v>2292.5000000000005</v>
      </c>
      <c r="S483" s="205">
        <v>26.52</v>
      </c>
      <c r="T483" s="205">
        <f t="shared" si="319"/>
        <v>9282</v>
      </c>
      <c r="U483" s="205">
        <f t="shared" si="322"/>
        <v>11574.5</v>
      </c>
    </row>
    <row r="484" spans="1:21" s="76" customFormat="1" ht="17.45" customHeight="1" x14ac:dyDescent="0.25">
      <c r="A484" s="119"/>
      <c r="B484" s="133" t="s">
        <v>226</v>
      </c>
      <c r="C484" s="120" t="s">
        <v>17</v>
      </c>
      <c r="D484" s="120">
        <v>23</v>
      </c>
      <c r="E484" s="93">
        <v>655</v>
      </c>
      <c r="F484" s="93">
        <f t="shared" si="314"/>
        <v>15065</v>
      </c>
      <c r="G484" s="93">
        <v>135.20000000000002</v>
      </c>
      <c r="H484" s="93">
        <f t="shared" si="315"/>
        <v>3109.6000000000004</v>
      </c>
      <c r="I484" s="93">
        <f t="shared" si="320"/>
        <v>18174.599999999999</v>
      </c>
      <c r="J484" s="184"/>
      <c r="K484" s="169">
        <v>655</v>
      </c>
      <c r="L484" s="169">
        <f t="shared" si="316"/>
        <v>0</v>
      </c>
      <c r="M484" s="169">
        <v>135.20000000000002</v>
      </c>
      <c r="N484" s="169">
        <f t="shared" si="317"/>
        <v>0</v>
      </c>
      <c r="O484" s="169">
        <f t="shared" si="321"/>
        <v>0</v>
      </c>
      <c r="P484" s="208">
        <f t="shared" si="311"/>
        <v>23</v>
      </c>
      <c r="Q484" s="205">
        <v>655</v>
      </c>
      <c r="R484" s="205">
        <f t="shared" si="318"/>
        <v>15065</v>
      </c>
      <c r="S484" s="205">
        <v>135.20000000000002</v>
      </c>
      <c r="T484" s="205">
        <f t="shared" si="319"/>
        <v>3109.6000000000004</v>
      </c>
      <c r="U484" s="205">
        <f t="shared" si="322"/>
        <v>18174.599999999999</v>
      </c>
    </row>
    <row r="485" spans="1:21" s="76" customFormat="1" ht="17.45" customHeight="1" x14ac:dyDescent="0.25">
      <c r="A485" s="119"/>
      <c r="B485" s="139" t="s">
        <v>364</v>
      </c>
      <c r="C485" s="120" t="s">
        <v>17</v>
      </c>
      <c r="D485" s="120">
        <v>46</v>
      </c>
      <c r="E485" s="93">
        <v>65.5</v>
      </c>
      <c r="F485" s="93">
        <f t="shared" si="314"/>
        <v>3013</v>
      </c>
      <c r="G485" s="93">
        <v>109.2</v>
      </c>
      <c r="H485" s="93">
        <f t="shared" si="315"/>
        <v>5023.2</v>
      </c>
      <c r="I485" s="93">
        <f t="shared" si="320"/>
        <v>8036.2</v>
      </c>
      <c r="J485" s="184"/>
      <c r="K485" s="169">
        <v>65.5</v>
      </c>
      <c r="L485" s="169">
        <f t="shared" si="316"/>
        <v>0</v>
      </c>
      <c r="M485" s="169">
        <v>109.2</v>
      </c>
      <c r="N485" s="169">
        <f t="shared" si="317"/>
        <v>0</v>
      </c>
      <c r="O485" s="169">
        <f t="shared" si="321"/>
        <v>0</v>
      </c>
      <c r="P485" s="208">
        <f t="shared" si="311"/>
        <v>46</v>
      </c>
      <c r="Q485" s="205">
        <v>65.5</v>
      </c>
      <c r="R485" s="205">
        <f t="shared" si="318"/>
        <v>3013</v>
      </c>
      <c r="S485" s="205">
        <v>109.2</v>
      </c>
      <c r="T485" s="205">
        <f t="shared" si="319"/>
        <v>5023.2</v>
      </c>
      <c r="U485" s="205">
        <f t="shared" si="322"/>
        <v>8036.2</v>
      </c>
    </row>
    <row r="486" spans="1:21" s="76" customFormat="1" ht="17.45" customHeight="1" x14ac:dyDescent="0.25">
      <c r="A486" s="119"/>
      <c r="B486" s="139" t="s">
        <v>364</v>
      </c>
      <c r="C486" s="120" t="s">
        <v>17</v>
      </c>
      <c r="D486" s="120">
        <v>23</v>
      </c>
      <c r="E486" s="93">
        <v>65.5</v>
      </c>
      <c r="F486" s="93">
        <f t="shared" si="314"/>
        <v>1506.5</v>
      </c>
      <c r="G486" s="93">
        <v>127.4</v>
      </c>
      <c r="H486" s="93">
        <f t="shared" si="315"/>
        <v>2930.2000000000003</v>
      </c>
      <c r="I486" s="93">
        <f t="shared" si="320"/>
        <v>4436.7000000000007</v>
      </c>
      <c r="J486" s="184"/>
      <c r="K486" s="169">
        <v>65.5</v>
      </c>
      <c r="L486" s="169">
        <f t="shared" si="316"/>
        <v>0</v>
      </c>
      <c r="M486" s="169">
        <v>127.4</v>
      </c>
      <c r="N486" s="169">
        <f t="shared" si="317"/>
        <v>0</v>
      </c>
      <c r="O486" s="169">
        <f t="shared" si="321"/>
        <v>0</v>
      </c>
      <c r="P486" s="208">
        <f t="shared" si="311"/>
        <v>23</v>
      </c>
      <c r="Q486" s="205">
        <v>65.5</v>
      </c>
      <c r="R486" s="205">
        <f t="shared" si="318"/>
        <v>1506.5</v>
      </c>
      <c r="S486" s="205">
        <v>127.4</v>
      </c>
      <c r="T486" s="205">
        <f t="shared" si="319"/>
        <v>2930.2000000000003</v>
      </c>
      <c r="U486" s="205">
        <f t="shared" si="322"/>
        <v>4436.7000000000007</v>
      </c>
    </row>
    <row r="487" spans="1:21" s="76" customFormat="1" ht="17.45" customHeight="1" x14ac:dyDescent="0.25">
      <c r="A487" s="119"/>
      <c r="B487" s="144" t="s">
        <v>227</v>
      </c>
      <c r="C487" s="120" t="s">
        <v>17</v>
      </c>
      <c r="D487" s="120">
        <v>396</v>
      </c>
      <c r="E487" s="93">
        <v>32.75</v>
      </c>
      <c r="F487" s="93">
        <f t="shared" si="314"/>
        <v>12969</v>
      </c>
      <c r="G487" s="93">
        <v>15.600000000000001</v>
      </c>
      <c r="H487" s="93">
        <f t="shared" si="315"/>
        <v>6177.6</v>
      </c>
      <c r="I487" s="93">
        <f t="shared" si="320"/>
        <v>19146.599999999999</v>
      </c>
      <c r="J487" s="184"/>
      <c r="K487" s="169">
        <v>32.75</v>
      </c>
      <c r="L487" s="169">
        <f t="shared" si="316"/>
        <v>0</v>
      </c>
      <c r="M487" s="169">
        <v>15.600000000000001</v>
      </c>
      <c r="N487" s="169">
        <f t="shared" si="317"/>
        <v>0</v>
      </c>
      <c r="O487" s="169">
        <f t="shared" si="321"/>
        <v>0</v>
      </c>
      <c r="P487" s="208">
        <f t="shared" si="311"/>
        <v>396</v>
      </c>
      <c r="Q487" s="205">
        <v>32.75</v>
      </c>
      <c r="R487" s="205">
        <f t="shared" si="318"/>
        <v>12969</v>
      </c>
      <c r="S487" s="205">
        <v>15.600000000000001</v>
      </c>
      <c r="T487" s="205">
        <f t="shared" si="319"/>
        <v>6177.6</v>
      </c>
      <c r="U487" s="205">
        <f t="shared" si="322"/>
        <v>19146.599999999999</v>
      </c>
    </row>
    <row r="488" spans="1:21" s="76" customFormat="1" ht="17.45" customHeight="1" x14ac:dyDescent="0.25">
      <c r="A488" s="119"/>
      <c r="B488" s="144" t="s">
        <v>119</v>
      </c>
      <c r="C488" s="120" t="s">
        <v>124</v>
      </c>
      <c r="D488" s="120">
        <v>1</v>
      </c>
      <c r="E488" s="93"/>
      <c r="F488" s="93"/>
      <c r="G488" s="93">
        <v>19500</v>
      </c>
      <c r="H488" s="93">
        <f t="shared" si="315"/>
        <v>19500</v>
      </c>
      <c r="I488" s="93">
        <f t="shared" si="320"/>
        <v>19500</v>
      </c>
      <c r="J488" s="184"/>
      <c r="K488" s="169"/>
      <c r="L488" s="169"/>
      <c r="M488" s="169">
        <v>19500</v>
      </c>
      <c r="N488" s="169">
        <f t="shared" si="317"/>
        <v>0</v>
      </c>
      <c r="O488" s="169">
        <f t="shared" si="321"/>
        <v>0</v>
      </c>
      <c r="P488" s="208">
        <f t="shared" si="311"/>
        <v>1</v>
      </c>
      <c r="Q488" s="205"/>
      <c r="R488" s="205"/>
      <c r="S488" s="205">
        <v>19500</v>
      </c>
      <c r="T488" s="205">
        <f t="shared" si="319"/>
        <v>19500</v>
      </c>
      <c r="U488" s="205">
        <f t="shared" si="322"/>
        <v>19500</v>
      </c>
    </row>
    <row r="489" spans="1:21" s="76" customFormat="1" ht="17.45" customHeight="1" x14ac:dyDescent="0.25">
      <c r="A489" s="119"/>
      <c r="B489" s="133" t="s">
        <v>203</v>
      </c>
      <c r="C489" s="120" t="s">
        <v>124</v>
      </c>
      <c r="D489" s="120">
        <v>1</v>
      </c>
      <c r="E489" s="93">
        <v>31440</v>
      </c>
      <c r="F489" s="93">
        <f t="shared" si="314"/>
        <v>31440</v>
      </c>
      <c r="G489" s="93"/>
      <c r="H489" s="93"/>
      <c r="I489" s="93">
        <f t="shared" si="320"/>
        <v>31440</v>
      </c>
      <c r="J489" s="184"/>
      <c r="K489" s="169">
        <v>31440</v>
      </c>
      <c r="L489" s="169">
        <f t="shared" ref="L489" si="323">K489*J489</f>
        <v>0</v>
      </c>
      <c r="M489" s="169"/>
      <c r="N489" s="169"/>
      <c r="O489" s="169">
        <f t="shared" si="321"/>
        <v>0</v>
      </c>
      <c r="P489" s="208">
        <f t="shared" si="311"/>
        <v>1</v>
      </c>
      <c r="Q489" s="205">
        <v>31440</v>
      </c>
      <c r="R489" s="205">
        <f t="shared" ref="R489" si="324">Q489*P489</f>
        <v>31440</v>
      </c>
      <c r="S489" s="205"/>
      <c r="T489" s="205"/>
      <c r="U489" s="205">
        <f t="shared" si="322"/>
        <v>31440</v>
      </c>
    </row>
    <row r="490" spans="1:21" s="76" customFormat="1" ht="17.45" customHeight="1" x14ac:dyDescent="0.25">
      <c r="A490" s="85"/>
      <c r="B490" s="86" t="s">
        <v>903</v>
      </c>
      <c r="C490" s="88"/>
      <c r="D490" s="88"/>
      <c r="E490" s="142"/>
      <c r="F490" s="142"/>
      <c r="G490" s="142"/>
      <c r="H490" s="142"/>
      <c r="I490" s="89"/>
      <c r="J490" s="166"/>
      <c r="K490" s="190"/>
      <c r="L490" s="190"/>
      <c r="M490" s="190"/>
      <c r="N490" s="190"/>
      <c r="O490" s="167"/>
      <c r="P490" s="208">
        <f t="shared" si="311"/>
        <v>0</v>
      </c>
      <c r="Q490" s="219"/>
      <c r="R490" s="219"/>
      <c r="S490" s="219"/>
      <c r="T490" s="219"/>
      <c r="U490" s="203"/>
    </row>
    <row r="491" spans="1:21" s="76" customFormat="1" ht="17.45" customHeight="1" x14ac:dyDescent="0.25">
      <c r="A491" s="119" t="s">
        <v>365</v>
      </c>
      <c r="B491" s="113" t="s">
        <v>366</v>
      </c>
      <c r="C491" s="92"/>
      <c r="D491" s="92"/>
      <c r="E491" s="93"/>
      <c r="F491" s="93">
        <f>F548</f>
        <v>37448849.832400002</v>
      </c>
      <c r="G491" s="93"/>
      <c r="H491" s="93">
        <f>H548</f>
        <v>47516454.300020993</v>
      </c>
      <c r="I491" s="93">
        <f>I548</f>
        <v>84965304.132421017</v>
      </c>
      <c r="J491" s="168"/>
      <c r="K491" s="169"/>
      <c r="L491" s="169">
        <f>L548</f>
        <v>12223330.2828</v>
      </c>
      <c r="M491" s="169"/>
      <c r="N491" s="169">
        <f>N548</f>
        <v>17269503.496676996</v>
      </c>
      <c r="O491" s="169">
        <f>O548</f>
        <v>29492833.779477</v>
      </c>
      <c r="P491" s="208">
        <f t="shared" si="311"/>
        <v>0</v>
      </c>
      <c r="Q491" s="205"/>
      <c r="R491" s="205">
        <f>R548</f>
        <v>25225519.549600005</v>
      </c>
      <c r="S491" s="205"/>
      <c r="T491" s="205">
        <f>T548</f>
        <v>30246950.803344</v>
      </c>
      <c r="U491" s="205">
        <f>U548</f>
        <v>55472470.352944002</v>
      </c>
    </row>
    <row r="492" spans="1:21" s="76" customFormat="1" ht="17.45" customHeight="1" x14ac:dyDescent="0.25">
      <c r="A492" s="110"/>
      <c r="B492" s="95" t="s">
        <v>367</v>
      </c>
      <c r="C492" s="110"/>
      <c r="D492" s="111"/>
      <c r="E492" s="112"/>
      <c r="F492" s="112">
        <f>SUM(F494:F505)</f>
        <v>11963784.964800002</v>
      </c>
      <c r="G492" s="112"/>
      <c r="H492" s="112">
        <f>SUM(H494:H505)</f>
        <v>15123475.401672</v>
      </c>
      <c r="I492" s="109">
        <f>SUM(I494:I505)</f>
        <v>27087260.366472002</v>
      </c>
      <c r="J492" s="178"/>
      <c r="K492" s="179"/>
      <c r="L492" s="179">
        <f>SUM(L494:L505)</f>
        <v>0</v>
      </c>
      <c r="M492" s="179"/>
      <c r="N492" s="179">
        <f>SUM(N494:N505)</f>
        <v>0</v>
      </c>
      <c r="O492" s="177">
        <f>SUM(O494:O505)</f>
        <v>0</v>
      </c>
      <c r="P492" s="208">
        <f t="shared" si="311"/>
        <v>0</v>
      </c>
      <c r="Q492" s="213"/>
      <c r="R492" s="213">
        <f>SUM(R494:R505)</f>
        <v>11963784.964800002</v>
      </c>
      <c r="S492" s="213"/>
      <c r="T492" s="213">
        <f>SUM(T494:T505)</f>
        <v>15123475.401672</v>
      </c>
      <c r="U492" s="212">
        <f>SUM(U494:U505)</f>
        <v>27087260.366472002</v>
      </c>
    </row>
    <row r="493" spans="1:21" s="76" customFormat="1" ht="17.45" customHeight="1" x14ac:dyDescent="0.25">
      <c r="A493" s="90"/>
      <c r="B493" s="145" t="s">
        <v>904</v>
      </c>
      <c r="C493" s="92"/>
      <c r="D493" s="92"/>
      <c r="E493" s="93"/>
      <c r="F493" s="93"/>
      <c r="G493" s="93"/>
      <c r="H493" s="93"/>
      <c r="I493" s="93"/>
      <c r="J493" s="168"/>
      <c r="K493" s="169"/>
      <c r="L493" s="169"/>
      <c r="M493" s="169"/>
      <c r="N493" s="169"/>
      <c r="O493" s="169"/>
      <c r="P493" s="208">
        <f t="shared" si="311"/>
        <v>0</v>
      </c>
      <c r="Q493" s="205"/>
      <c r="R493" s="205"/>
      <c r="S493" s="205"/>
      <c r="T493" s="205"/>
      <c r="U493" s="205"/>
    </row>
    <row r="494" spans="1:21" s="76" customFormat="1" ht="17.45" customHeight="1" x14ac:dyDescent="0.25">
      <c r="A494" s="90"/>
      <c r="B494" s="113" t="s">
        <v>368</v>
      </c>
      <c r="C494" s="146" t="s">
        <v>879</v>
      </c>
      <c r="D494" s="92">
        <f>79.62</f>
        <v>79.62</v>
      </c>
      <c r="E494" s="93">
        <v>13494</v>
      </c>
      <c r="F494" s="93">
        <f t="shared" ref="F494:F505" si="325">E494*D494</f>
        <v>1074392.28</v>
      </c>
      <c r="G494" s="93"/>
      <c r="H494" s="93"/>
      <c r="I494" s="93">
        <f>F494+H494</f>
        <v>1074392.28</v>
      </c>
      <c r="J494" s="168"/>
      <c r="K494" s="169">
        <v>13494</v>
      </c>
      <c r="L494" s="169">
        <f t="shared" ref="L494:L496" si="326">K494*J494</f>
        <v>0</v>
      </c>
      <c r="M494" s="169"/>
      <c r="N494" s="169"/>
      <c r="O494" s="169">
        <f>L494+N494</f>
        <v>0</v>
      </c>
      <c r="P494" s="208">
        <f t="shared" si="311"/>
        <v>79.62</v>
      </c>
      <c r="Q494" s="205">
        <v>13494</v>
      </c>
      <c r="R494" s="205">
        <f t="shared" ref="R494:R496" si="327">Q494*P494</f>
        <v>1074392.28</v>
      </c>
      <c r="S494" s="205"/>
      <c r="T494" s="205"/>
      <c r="U494" s="205">
        <f>R494+T494</f>
        <v>1074392.28</v>
      </c>
    </row>
    <row r="495" spans="1:21" s="76" customFormat="1" ht="17.45" customHeight="1" x14ac:dyDescent="0.25">
      <c r="A495" s="90"/>
      <c r="B495" s="113" t="s">
        <v>369</v>
      </c>
      <c r="C495" s="146" t="s">
        <v>879</v>
      </c>
      <c r="D495" s="92">
        <v>308.73</v>
      </c>
      <c r="E495" s="93">
        <v>19422</v>
      </c>
      <c r="F495" s="93">
        <f t="shared" si="325"/>
        <v>5996154.0600000005</v>
      </c>
      <c r="G495" s="93"/>
      <c r="H495" s="93"/>
      <c r="I495" s="93">
        <f t="shared" ref="I495:I505" si="328">F495+H495</f>
        <v>5996154.0600000005</v>
      </c>
      <c r="J495" s="168"/>
      <c r="K495" s="169">
        <v>19422</v>
      </c>
      <c r="L495" s="169">
        <f t="shared" si="326"/>
        <v>0</v>
      </c>
      <c r="M495" s="169"/>
      <c r="N495" s="169"/>
      <c r="O495" s="169">
        <f t="shared" ref="O495:O496" si="329">L495+N495</f>
        <v>0</v>
      </c>
      <c r="P495" s="208">
        <f t="shared" si="311"/>
        <v>308.73</v>
      </c>
      <c r="Q495" s="205">
        <v>19422</v>
      </c>
      <c r="R495" s="205">
        <f t="shared" si="327"/>
        <v>5996154.0600000005</v>
      </c>
      <c r="S495" s="205"/>
      <c r="T495" s="205"/>
      <c r="U495" s="205">
        <f t="shared" ref="U495:U496" si="330">R495+T495</f>
        <v>5996154.0600000005</v>
      </c>
    </row>
    <row r="496" spans="1:21" s="76" customFormat="1" ht="17.45" customHeight="1" x14ac:dyDescent="0.25">
      <c r="A496" s="90"/>
      <c r="B496" s="113" t="s">
        <v>370</v>
      </c>
      <c r="C496" s="146" t="s">
        <v>879</v>
      </c>
      <c r="D496" s="92">
        <f>196.74</f>
        <v>196.74</v>
      </c>
      <c r="E496" s="93">
        <v>2405</v>
      </c>
      <c r="F496" s="93">
        <f t="shared" si="325"/>
        <v>473159.7</v>
      </c>
      <c r="G496" s="93"/>
      <c r="H496" s="93"/>
      <c r="I496" s="93">
        <f t="shared" si="328"/>
        <v>473159.7</v>
      </c>
      <c r="J496" s="168"/>
      <c r="K496" s="169">
        <v>2405</v>
      </c>
      <c r="L496" s="169">
        <f t="shared" si="326"/>
        <v>0</v>
      </c>
      <c r="M496" s="169"/>
      <c r="N496" s="169"/>
      <c r="O496" s="169">
        <f t="shared" si="329"/>
        <v>0</v>
      </c>
      <c r="P496" s="208">
        <f t="shared" si="311"/>
        <v>196.74</v>
      </c>
      <c r="Q496" s="205">
        <v>2405</v>
      </c>
      <c r="R496" s="205">
        <f t="shared" si="327"/>
        <v>473159.7</v>
      </c>
      <c r="S496" s="205"/>
      <c r="T496" s="205"/>
      <c r="U496" s="205">
        <f t="shared" si="330"/>
        <v>473159.7</v>
      </c>
    </row>
    <row r="497" spans="1:21" s="76" customFormat="1" ht="24" customHeight="1" x14ac:dyDescent="0.25">
      <c r="A497" s="90"/>
      <c r="B497" s="145" t="s">
        <v>905</v>
      </c>
      <c r="C497" s="146"/>
      <c r="D497" s="92"/>
      <c r="E497" s="93"/>
      <c r="F497" s="93"/>
      <c r="G497" s="93"/>
      <c r="H497" s="93"/>
      <c r="I497" s="93"/>
      <c r="J497" s="168"/>
      <c r="K497" s="169"/>
      <c r="L497" s="169"/>
      <c r="M497" s="169"/>
      <c r="N497" s="169"/>
      <c r="O497" s="169"/>
      <c r="P497" s="208">
        <f t="shared" si="311"/>
        <v>0</v>
      </c>
      <c r="Q497" s="205"/>
      <c r="R497" s="205"/>
      <c r="S497" s="205"/>
      <c r="T497" s="205"/>
      <c r="U497" s="205"/>
    </row>
    <row r="498" spans="1:21" s="76" customFormat="1" ht="17.45" customHeight="1" x14ac:dyDescent="0.25">
      <c r="A498" s="90"/>
      <c r="B498" s="113" t="s">
        <v>906</v>
      </c>
      <c r="C498" s="146" t="s">
        <v>879</v>
      </c>
      <c r="D498" s="92">
        <v>151</v>
      </c>
      <c r="E498" s="93">
        <v>2513.1600000000003</v>
      </c>
      <c r="F498" s="93">
        <f t="shared" si="325"/>
        <v>379487.16000000003</v>
      </c>
      <c r="G498" s="93">
        <v>6681</v>
      </c>
      <c r="H498" s="93">
        <f t="shared" ref="H498:H505" si="331">G498*D498</f>
        <v>1008831</v>
      </c>
      <c r="I498" s="93">
        <f t="shared" si="328"/>
        <v>1388318.1600000001</v>
      </c>
      <c r="J498" s="168"/>
      <c r="K498" s="169">
        <v>2513.1600000000003</v>
      </c>
      <c r="L498" s="169">
        <f t="shared" ref="L498:L500" si="332">K498*J498</f>
        <v>0</v>
      </c>
      <c r="M498" s="169">
        <v>6681</v>
      </c>
      <c r="N498" s="169">
        <f t="shared" ref="N498:N500" si="333">M498*J498</f>
        <v>0</v>
      </c>
      <c r="O498" s="169">
        <f t="shared" ref="O498:O500" si="334">L498+N498</f>
        <v>0</v>
      </c>
      <c r="P498" s="208">
        <f t="shared" si="311"/>
        <v>151</v>
      </c>
      <c r="Q498" s="205">
        <v>2513.1600000000003</v>
      </c>
      <c r="R498" s="205">
        <f t="shared" ref="R498:R500" si="335">Q498*P498</f>
        <v>379487.16000000003</v>
      </c>
      <c r="S498" s="205">
        <v>6681</v>
      </c>
      <c r="T498" s="205">
        <f t="shared" ref="T498:T500" si="336">S498*P498</f>
        <v>1008831</v>
      </c>
      <c r="U498" s="205">
        <f t="shared" ref="U498:U500" si="337">R498+T498</f>
        <v>1388318.1600000001</v>
      </c>
    </row>
    <row r="499" spans="1:21" s="76" customFormat="1" ht="17.45" customHeight="1" x14ac:dyDescent="0.25">
      <c r="A499" s="90"/>
      <c r="B499" s="113" t="s">
        <v>371</v>
      </c>
      <c r="C499" s="146" t="s">
        <v>879</v>
      </c>
      <c r="D499" s="92">
        <v>163</v>
      </c>
      <c r="E499" s="93">
        <v>2333.7600000000002</v>
      </c>
      <c r="F499" s="93">
        <f t="shared" si="325"/>
        <v>380402.88000000006</v>
      </c>
      <c r="G499" s="93">
        <v>2161.5</v>
      </c>
      <c r="H499" s="93">
        <f t="shared" si="331"/>
        <v>352324.5</v>
      </c>
      <c r="I499" s="93">
        <f t="shared" si="328"/>
        <v>732727.38000000012</v>
      </c>
      <c r="J499" s="168"/>
      <c r="K499" s="169">
        <v>2333.7600000000002</v>
      </c>
      <c r="L499" s="169">
        <f t="shared" si="332"/>
        <v>0</v>
      </c>
      <c r="M499" s="169">
        <v>2161.5</v>
      </c>
      <c r="N499" s="169">
        <f t="shared" si="333"/>
        <v>0</v>
      </c>
      <c r="O499" s="169">
        <f t="shared" si="334"/>
        <v>0</v>
      </c>
      <c r="P499" s="208">
        <f t="shared" si="311"/>
        <v>163</v>
      </c>
      <c r="Q499" s="205">
        <v>2333.7600000000002</v>
      </c>
      <c r="R499" s="205">
        <f t="shared" si="335"/>
        <v>380402.88000000006</v>
      </c>
      <c r="S499" s="205">
        <v>2161.5</v>
      </c>
      <c r="T499" s="205">
        <f t="shared" si="336"/>
        <v>352324.5</v>
      </c>
      <c r="U499" s="205">
        <f t="shared" si="337"/>
        <v>732727.38000000012</v>
      </c>
    </row>
    <row r="500" spans="1:21" s="76" customFormat="1" ht="17.45" customHeight="1" x14ac:dyDescent="0.25">
      <c r="A500" s="90"/>
      <c r="B500" s="113" t="s">
        <v>372</v>
      </c>
      <c r="C500" s="146" t="s">
        <v>64</v>
      </c>
      <c r="D500" s="92">
        <v>226.24</v>
      </c>
      <c r="E500" s="93">
        <v>46.800000000000004</v>
      </c>
      <c r="F500" s="93">
        <f t="shared" si="325"/>
        <v>10588.032000000001</v>
      </c>
      <c r="G500" s="93">
        <v>264.096</v>
      </c>
      <c r="H500" s="93">
        <f t="shared" si="331"/>
        <v>59749.079040000004</v>
      </c>
      <c r="I500" s="93">
        <f t="shared" si="328"/>
        <v>70337.111040000003</v>
      </c>
      <c r="J500" s="168"/>
      <c r="K500" s="169">
        <v>46.800000000000004</v>
      </c>
      <c r="L500" s="169">
        <f t="shared" si="332"/>
        <v>0</v>
      </c>
      <c r="M500" s="169">
        <v>264.096</v>
      </c>
      <c r="N500" s="169">
        <f t="shared" si="333"/>
        <v>0</v>
      </c>
      <c r="O500" s="169">
        <f t="shared" si="334"/>
        <v>0</v>
      </c>
      <c r="P500" s="208">
        <f t="shared" si="311"/>
        <v>226.24</v>
      </c>
      <c r="Q500" s="205">
        <v>46.800000000000004</v>
      </c>
      <c r="R500" s="205">
        <f t="shared" si="335"/>
        <v>10588.032000000001</v>
      </c>
      <c r="S500" s="205">
        <v>264.096</v>
      </c>
      <c r="T500" s="205">
        <f t="shared" si="336"/>
        <v>59749.079040000004</v>
      </c>
      <c r="U500" s="205">
        <f t="shared" si="337"/>
        <v>70337.111040000003</v>
      </c>
    </row>
    <row r="501" spans="1:21" s="76" customFormat="1" ht="17.45" customHeight="1" x14ac:dyDescent="0.25">
      <c r="A501" s="90"/>
      <c r="B501" s="145" t="s">
        <v>373</v>
      </c>
      <c r="C501" s="92"/>
      <c r="D501" s="92"/>
      <c r="E501" s="93"/>
      <c r="F501" s="93"/>
      <c r="G501" s="93"/>
      <c r="H501" s="93"/>
      <c r="I501" s="93"/>
      <c r="J501" s="168"/>
      <c r="K501" s="169"/>
      <c r="L501" s="169"/>
      <c r="M501" s="169"/>
      <c r="N501" s="169"/>
      <c r="O501" s="169"/>
      <c r="P501" s="208">
        <f t="shared" si="311"/>
        <v>0</v>
      </c>
      <c r="Q501" s="205"/>
      <c r="R501" s="205"/>
      <c r="S501" s="205"/>
      <c r="T501" s="205"/>
      <c r="U501" s="205"/>
    </row>
    <row r="502" spans="1:21" s="76" customFormat="1" ht="36" customHeight="1" x14ac:dyDescent="0.25">
      <c r="A502" s="90"/>
      <c r="B502" s="113" t="s">
        <v>873</v>
      </c>
      <c r="C502" s="146" t="s">
        <v>64</v>
      </c>
      <c r="D502" s="92">
        <v>226.24</v>
      </c>
      <c r="E502" s="93">
        <v>2475.7200000000003</v>
      </c>
      <c r="F502" s="93">
        <f t="shared" si="325"/>
        <v>560106.89280000003</v>
      </c>
      <c r="G502" s="93">
        <v>60348.1368</v>
      </c>
      <c r="H502" s="93">
        <f t="shared" si="331"/>
        <v>13653162.469632</v>
      </c>
      <c r="I502" s="93">
        <f t="shared" si="328"/>
        <v>14213269.362431999</v>
      </c>
      <c r="J502" s="168"/>
      <c r="K502" s="169">
        <v>2475.7200000000003</v>
      </c>
      <c r="L502" s="169">
        <f t="shared" ref="L502:L505" si="338">K502*J502</f>
        <v>0</v>
      </c>
      <c r="M502" s="169">
        <v>60348.1368</v>
      </c>
      <c r="N502" s="169">
        <f t="shared" ref="N502" si="339">M502*J502</f>
        <v>0</v>
      </c>
      <c r="O502" s="169">
        <f t="shared" ref="O502:O505" si="340">L502+N502</f>
        <v>0</v>
      </c>
      <c r="P502" s="208">
        <f t="shared" si="311"/>
        <v>226.24</v>
      </c>
      <c r="Q502" s="205">
        <v>2475.7200000000003</v>
      </c>
      <c r="R502" s="205">
        <f t="shared" ref="R502:R505" si="341">Q502*P502</f>
        <v>560106.89280000003</v>
      </c>
      <c r="S502" s="205">
        <v>60348.1368</v>
      </c>
      <c r="T502" s="205">
        <f t="shared" ref="T502" si="342">S502*P502</f>
        <v>13653162.469632</v>
      </c>
      <c r="U502" s="205">
        <f t="shared" ref="U502:U505" si="343">R502+T502</f>
        <v>14213269.362431999</v>
      </c>
    </row>
    <row r="503" spans="1:21" s="76" customFormat="1" ht="17.45" customHeight="1" x14ac:dyDescent="0.25">
      <c r="A503" s="90"/>
      <c r="B503" s="113" t="s">
        <v>374</v>
      </c>
      <c r="C503" s="146" t="s">
        <v>64</v>
      </c>
      <c r="D503" s="92">
        <v>226.24</v>
      </c>
      <c r="E503" s="93">
        <v>6552</v>
      </c>
      <c r="F503" s="93">
        <f t="shared" si="325"/>
        <v>1482324.48</v>
      </c>
      <c r="G503" s="93"/>
      <c r="H503" s="93"/>
      <c r="I503" s="93">
        <f t="shared" si="328"/>
        <v>1482324.48</v>
      </c>
      <c r="J503" s="168"/>
      <c r="K503" s="169">
        <v>6552</v>
      </c>
      <c r="L503" s="169">
        <f t="shared" si="338"/>
        <v>0</v>
      </c>
      <c r="M503" s="169"/>
      <c r="N503" s="169"/>
      <c r="O503" s="169">
        <f t="shared" si="340"/>
        <v>0</v>
      </c>
      <c r="P503" s="208">
        <f t="shared" si="311"/>
        <v>226.24</v>
      </c>
      <c r="Q503" s="205">
        <v>6552</v>
      </c>
      <c r="R503" s="205">
        <f t="shared" si="341"/>
        <v>1482324.48</v>
      </c>
      <c r="S503" s="205"/>
      <c r="T503" s="205"/>
      <c r="U503" s="205">
        <f t="shared" si="343"/>
        <v>1482324.48</v>
      </c>
    </row>
    <row r="504" spans="1:21" s="83" customFormat="1" ht="17.45" customHeight="1" x14ac:dyDescent="0.25">
      <c r="A504" s="90"/>
      <c r="B504" s="113" t="s">
        <v>375</v>
      </c>
      <c r="C504" s="146" t="s">
        <v>64</v>
      </c>
      <c r="D504" s="92">
        <v>226.24</v>
      </c>
      <c r="E504" s="93">
        <v>6552</v>
      </c>
      <c r="F504" s="93">
        <f t="shared" si="325"/>
        <v>1482324.48</v>
      </c>
      <c r="G504" s="93"/>
      <c r="H504" s="93"/>
      <c r="I504" s="93">
        <f t="shared" si="328"/>
        <v>1482324.48</v>
      </c>
      <c r="J504" s="168"/>
      <c r="K504" s="169">
        <v>6552</v>
      </c>
      <c r="L504" s="169">
        <f t="shared" si="338"/>
        <v>0</v>
      </c>
      <c r="M504" s="169"/>
      <c r="N504" s="169"/>
      <c r="O504" s="169">
        <f t="shared" si="340"/>
        <v>0</v>
      </c>
      <c r="P504" s="208">
        <f t="shared" si="311"/>
        <v>226.24</v>
      </c>
      <c r="Q504" s="205">
        <v>6552</v>
      </c>
      <c r="R504" s="205">
        <f t="shared" si="341"/>
        <v>1482324.48</v>
      </c>
      <c r="S504" s="205"/>
      <c r="T504" s="205"/>
      <c r="U504" s="205">
        <f t="shared" si="343"/>
        <v>1482324.48</v>
      </c>
    </row>
    <row r="505" spans="1:21" s="76" customFormat="1" ht="17.45" customHeight="1" x14ac:dyDescent="0.25">
      <c r="A505" s="90"/>
      <c r="B505" s="113" t="s">
        <v>376</v>
      </c>
      <c r="C505" s="146" t="s">
        <v>17</v>
      </c>
      <c r="D505" s="92">
        <v>1</v>
      </c>
      <c r="E505" s="93">
        <v>124845</v>
      </c>
      <c r="F505" s="93">
        <f t="shared" si="325"/>
        <v>124845</v>
      </c>
      <c r="G505" s="93">
        <v>49408.353000000003</v>
      </c>
      <c r="H505" s="93">
        <f t="shared" si="331"/>
        <v>49408.353000000003</v>
      </c>
      <c r="I505" s="93">
        <f t="shared" si="328"/>
        <v>174253.353</v>
      </c>
      <c r="J505" s="168"/>
      <c r="K505" s="169">
        <v>124845</v>
      </c>
      <c r="L505" s="169">
        <f t="shared" si="338"/>
        <v>0</v>
      </c>
      <c r="M505" s="169">
        <v>49408.353000000003</v>
      </c>
      <c r="N505" s="169">
        <f t="shared" ref="N505" si="344">M505*J505</f>
        <v>0</v>
      </c>
      <c r="O505" s="169">
        <f t="shared" si="340"/>
        <v>0</v>
      </c>
      <c r="P505" s="208">
        <f t="shared" si="311"/>
        <v>1</v>
      </c>
      <c r="Q505" s="205">
        <v>124845</v>
      </c>
      <c r="R505" s="205">
        <f t="shared" si="341"/>
        <v>124845</v>
      </c>
      <c r="S505" s="205">
        <v>49408.353000000003</v>
      </c>
      <c r="T505" s="205">
        <f t="shared" ref="T505" si="345">S505*P505</f>
        <v>49408.353000000003</v>
      </c>
      <c r="U505" s="205">
        <f t="shared" si="343"/>
        <v>174253.353</v>
      </c>
    </row>
    <row r="506" spans="1:21" s="76" customFormat="1" ht="17.45" customHeight="1" x14ac:dyDescent="0.25">
      <c r="A506" s="110"/>
      <c r="B506" s="95" t="s">
        <v>378</v>
      </c>
      <c r="C506" s="110"/>
      <c r="D506" s="111"/>
      <c r="E506" s="112"/>
      <c r="F506" s="112">
        <f>SUM(F508:F519)</f>
        <v>11963739.964800002</v>
      </c>
      <c r="G506" s="112"/>
      <c r="H506" s="112">
        <f>SUM(H508:H519)</f>
        <v>15123475.401672</v>
      </c>
      <c r="I506" s="109">
        <f>SUM(I508:I519)</f>
        <v>27087215.366472002</v>
      </c>
      <c r="J506" s="178"/>
      <c r="K506" s="179"/>
      <c r="L506" s="179">
        <f>SUM(L508:L519)</f>
        <v>2134754.44</v>
      </c>
      <c r="M506" s="179"/>
      <c r="N506" s="179">
        <f>SUM(N508:N519)</f>
        <v>0</v>
      </c>
      <c r="O506" s="177">
        <f>SUM(O508:O519)</f>
        <v>2134754.44</v>
      </c>
      <c r="P506" s="208">
        <f t="shared" si="311"/>
        <v>0</v>
      </c>
      <c r="Q506" s="213"/>
      <c r="R506" s="213">
        <f>SUM(R508:R519)</f>
        <v>9828985.5248000007</v>
      </c>
      <c r="S506" s="213"/>
      <c r="T506" s="213">
        <f>SUM(T508:T519)</f>
        <v>15123475.401672</v>
      </c>
      <c r="U506" s="212">
        <f>SUM(U508:U519)</f>
        <v>24952460.926472001</v>
      </c>
    </row>
    <row r="507" spans="1:21" s="76" customFormat="1" ht="17.45" customHeight="1" x14ac:dyDescent="0.25">
      <c r="A507" s="90"/>
      <c r="B507" s="145" t="s">
        <v>904</v>
      </c>
      <c r="C507" s="92"/>
      <c r="D507" s="92"/>
      <c r="E507" s="93"/>
      <c r="F507" s="93"/>
      <c r="G507" s="93"/>
      <c r="H507" s="93"/>
      <c r="I507" s="93"/>
      <c r="J507" s="168"/>
      <c r="K507" s="169"/>
      <c r="L507" s="169"/>
      <c r="M507" s="169"/>
      <c r="N507" s="169"/>
      <c r="O507" s="169"/>
      <c r="P507" s="208">
        <f t="shared" si="311"/>
        <v>0</v>
      </c>
      <c r="Q507" s="205"/>
      <c r="R507" s="205"/>
      <c r="S507" s="205"/>
      <c r="T507" s="205"/>
      <c r="U507" s="205"/>
    </row>
    <row r="508" spans="1:21" s="76" customFormat="1" ht="17.45" customHeight="1" x14ac:dyDescent="0.25">
      <c r="A508" s="90"/>
      <c r="B508" s="113" t="s">
        <v>368</v>
      </c>
      <c r="C508" s="146" t="s">
        <v>879</v>
      </c>
      <c r="D508" s="92">
        <f>79.62</f>
        <v>79.62</v>
      </c>
      <c r="E508" s="93">
        <v>13494</v>
      </c>
      <c r="F508" s="93">
        <f t="shared" ref="F508:F519" si="346">E508*D508</f>
        <v>1074392.28</v>
      </c>
      <c r="G508" s="93"/>
      <c r="H508" s="93"/>
      <c r="I508" s="93">
        <f t="shared" ref="I508:I519" si="347">F508+H508</f>
        <v>1074392.28</v>
      </c>
      <c r="J508" s="168"/>
      <c r="K508" s="169">
        <v>13494</v>
      </c>
      <c r="L508" s="169">
        <f t="shared" ref="L508:L510" si="348">K508*J508</f>
        <v>0</v>
      </c>
      <c r="M508" s="169"/>
      <c r="N508" s="169"/>
      <c r="O508" s="169">
        <f t="shared" ref="O508:O510" si="349">L508+N508</f>
        <v>0</v>
      </c>
      <c r="P508" s="208">
        <f t="shared" si="311"/>
        <v>79.62</v>
      </c>
      <c r="Q508" s="205">
        <v>13494</v>
      </c>
      <c r="R508" s="205">
        <f t="shared" ref="R508:R510" si="350">Q508*P508</f>
        <v>1074392.28</v>
      </c>
      <c r="S508" s="205"/>
      <c r="T508" s="205"/>
      <c r="U508" s="205">
        <f t="shared" ref="U508:U510" si="351">R508+T508</f>
        <v>1074392.28</v>
      </c>
    </row>
    <row r="509" spans="1:21" s="76" customFormat="1" ht="17.45" customHeight="1" x14ac:dyDescent="0.25">
      <c r="A509" s="90"/>
      <c r="B509" s="113" t="s">
        <v>369</v>
      </c>
      <c r="C509" s="146" t="s">
        <v>879</v>
      </c>
      <c r="D509" s="92">
        <v>308.73</v>
      </c>
      <c r="E509" s="93">
        <v>19422</v>
      </c>
      <c r="F509" s="93">
        <f t="shared" si="346"/>
        <v>5996154.0600000005</v>
      </c>
      <c r="G509" s="93"/>
      <c r="H509" s="93"/>
      <c r="I509" s="93">
        <f t="shared" si="347"/>
        <v>5996154.0600000005</v>
      </c>
      <c r="J509" s="168">
        <f>42.94+53.68</f>
        <v>96.62</v>
      </c>
      <c r="K509" s="169">
        <v>19422</v>
      </c>
      <c r="L509" s="169">
        <f t="shared" si="348"/>
        <v>1876553.6400000001</v>
      </c>
      <c r="M509" s="169"/>
      <c r="N509" s="169"/>
      <c r="O509" s="169">
        <f t="shared" si="349"/>
        <v>1876553.6400000001</v>
      </c>
      <c r="P509" s="208">
        <f t="shared" si="311"/>
        <v>212.11</v>
      </c>
      <c r="Q509" s="205">
        <v>19422</v>
      </c>
      <c r="R509" s="205">
        <f t="shared" si="350"/>
        <v>4119600.4200000004</v>
      </c>
      <c r="S509" s="205"/>
      <c r="T509" s="205"/>
      <c r="U509" s="205">
        <f t="shared" si="351"/>
        <v>4119600.4200000004</v>
      </c>
    </row>
    <row r="510" spans="1:21" s="76" customFormat="1" ht="17.45" customHeight="1" x14ac:dyDescent="0.25">
      <c r="A510" s="90"/>
      <c r="B510" s="113" t="s">
        <v>370</v>
      </c>
      <c r="C510" s="146" t="s">
        <v>879</v>
      </c>
      <c r="D510" s="92">
        <f>196.74</f>
        <v>196.74</v>
      </c>
      <c r="E510" s="93">
        <v>2405</v>
      </c>
      <c r="F510" s="93">
        <f t="shared" si="346"/>
        <v>473159.7</v>
      </c>
      <c r="G510" s="93"/>
      <c r="H510" s="93"/>
      <c r="I510" s="93">
        <f t="shared" si="347"/>
        <v>473159.7</v>
      </c>
      <c r="J510" s="168">
        <v>107.36</v>
      </c>
      <c r="K510" s="169">
        <v>2405</v>
      </c>
      <c r="L510" s="169">
        <f t="shared" si="348"/>
        <v>258200.8</v>
      </c>
      <c r="M510" s="169"/>
      <c r="N510" s="169"/>
      <c r="O510" s="169">
        <f t="shared" si="349"/>
        <v>258200.8</v>
      </c>
      <c r="P510" s="208">
        <f t="shared" si="311"/>
        <v>89.38000000000001</v>
      </c>
      <c r="Q510" s="205">
        <v>2405</v>
      </c>
      <c r="R510" s="205">
        <f t="shared" si="350"/>
        <v>214958.90000000002</v>
      </c>
      <c r="S510" s="205"/>
      <c r="T510" s="205"/>
      <c r="U510" s="205">
        <f t="shared" si="351"/>
        <v>214958.90000000002</v>
      </c>
    </row>
    <row r="511" spans="1:21" s="76" customFormat="1" ht="25.5" x14ac:dyDescent="0.25">
      <c r="A511" s="90"/>
      <c r="B511" s="145" t="s">
        <v>905</v>
      </c>
      <c r="C511" s="146"/>
      <c r="D511" s="92"/>
      <c r="E511" s="93"/>
      <c r="F511" s="93"/>
      <c r="G511" s="93"/>
      <c r="H511" s="93"/>
      <c r="I511" s="93"/>
      <c r="J511" s="168"/>
      <c r="K511" s="169"/>
      <c r="L511" s="169"/>
      <c r="M511" s="169"/>
      <c r="N511" s="169"/>
      <c r="O511" s="169"/>
      <c r="P511" s="208">
        <f t="shared" si="311"/>
        <v>0</v>
      </c>
      <c r="Q511" s="205"/>
      <c r="R511" s="205"/>
      <c r="S511" s="205"/>
      <c r="T511" s="205"/>
      <c r="U511" s="205"/>
    </row>
    <row r="512" spans="1:21" s="76" customFormat="1" ht="17.45" customHeight="1" x14ac:dyDescent="0.25">
      <c r="A512" s="90"/>
      <c r="B512" s="113" t="s">
        <v>906</v>
      </c>
      <c r="C512" s="146" t="s">
        <v>879</v>
      </c>
      <c r="D512" s="92">
        <v>151</v>
      </c>
      <c r="E512" s="93">
        <v>2513.1600000000003</v>
      </c>
      <c r="F512" s="93">
        <f t="shared" si="346"/>
        <v>379487.16000000003</v>
      </c>
      <c r="G512" s="93">
        <v>6681</v>
      </c>
      <c r="H512" s="93">
        <f t="shared" ref="H512:H519" si="352">G512*D512</f>
        <v>1008831</v>
      </c>
      <c r="I512" s="93">
        <f t="shared" si="347"/>
        <v>1388318.1600000001</v>
      </c>
      <c r="J512" s="168"/>
      <c r="K512" s="169">
        <v>2513.1600000000003</v>
      </c>
      <c r="L512" s="169">
        <f t="shared" ref="L512:L514" si="353">K512*J512</f>
        <v>0</v>
      </c>
      <c r="M512" s="169">
        <v>6681</v>
      </c>
      <c r="N512" s="169">
        <f t="shared" ref="N512:N514" si="354">M512*J512</f>
        <v>0</v>
      </c>
      <c r="O512" s="169">
        <f t="shared" ref="O512:O514" si="355">L512+N512</f>
        <v>0</v>
      </c>
      <c r="P512" s="208">
        <f t="shared" si="311"/>
        <v>151</v>
      </c>
      <c r="Q512" s="205">
        <v>2513.1600000000003</v>
      </c>
      <c r="R512" s="205">
        <f t="shared" ref="R512:R514" si="356">Q512*P512</f>
        <v>379487.16000000003</v>
      </c>
      <c r="S512" s="205">
        <v>6681</v>
      </c>
      <c r="T512" s="205">
        <f t="shared" ref="T512:T514" si="357">S512*P512</f>
        <v>1008831</v>
      </c>
      <c r="U512" s="205">
        <f t="shared" ref="U512:U514" si="358">R512+T512</f>
        <v>1388318.1600000001</v>
      </c>
    </row>
    <row r="513" spans="1:21" s="76" customFormat="1" ht="17.45" customHeight="1" x14ac:dyDescent="0.25">
      <c r="A513" s="90"/>
      <c r="B513" s="113" t="s">
        <v>371</v>
      </c>
      <c r="C513" s="146" t="s">
        <v>879</v>
      </c>
      <c r="D513" s="92">
        <v>163</v>
      </c>
      <c r="E513" s="93">
        <v>2333.7600000000002</v>
      </c>
      <c r="F513" s="93">
        <f t="shared" si="346"/>
        <v>380402.88000000006</v>
      </c>
      <c r="G513" s="93">
        <v>2161.5</v>
      </c>
      <c r="H513" s="93">
        <f t="shared" si="352"/>
        <v>352324.5</v>
      </c>
      <c r="I513" s="93">
        <f t="shared" si="347"/>
        <v>732727.38000000012</v>
      </c>
      <c r="J513" s="168"/>
      <c r="K513" s="169">
        <v>2333.7600000000002</v>
      </c>
      <c r="L513" s="169">
        <f t="shared" si="353"/>
        <v>0</v>
      </c>
      <c r="M513" s="169">
        <v>2161.5</v>
      </c>
      <c r="N513" s="169">
        <f t="shared" si="354"/>
        <v>0</v>
      </c>
      <c r="O513" s="169">
        <f t="shared" si="355"/>
        <v>0</v>
      </c>
      <c r="P513" s="208">
        <f t="shared" si="311"/>
        <v>163</v>
      </c>
      <c r="Q513" s="205">
        <v>2333.7600000000002</v>
      </c>
      <c r="R513" s="205">
        <f t="shared" si="356"/>
        <v>380402.88000000006</v>
      </c>
      <c r="S513" s="205">
        <v>2161.5</v>
      </c>
      <c r="T513" s="205">
        <f t="shared" si="357"/>
        <v>352324.5</v>
      </c>
      <c r="U513" s="205">
        <f t="shared" si="358"/>
        <v>732727.38000000012</v>
      </c>
    </row>
    <row r="514" spans="1:21" s="76" customFormat="1" ht="17.45" customHeight="1" x14ac:dyDescent="0.25">
      <c r="A514" s="90"/>
      <c r="B514" s="113" t="s">
        <v>372</v>
      </c>
      <c r="C514" s="146" t="s">
        <v>64</v>
      </c>
      <c r="D514" s="92">
        <v>226.24</v>
      </c>
      <c r="E514" s="93">
        <v>46.800000000000004</v>
      </c>
      <c r="F514" s="93">
        <f t="shared" si="346"/>
        <v>10588.032000000001</v>
      </c>
      <c r="G514" s="93">
        <v>264.096</v>
      </c>
      <c r="H514" s="93">
        <f t="shared" si="352"/>
        <v>59749.079040000004</v>
      </c>
      <c r="I514" s="93">
        <f t="shared" si="347"/>
        <v>70337.111040000003</v>
      </c>
      <c r="J514" s="168"/>
      <c r="K514" s="169">
        <v>46.800000000000004</v>
      </c>
      <c r="L514" s="169">
        <f t="shared" si="353"/>
        <v>0</v>
      </c>
      <c r="M514" s="169">
        <v>264.096</v>
      </c>
      <c r="N514" s="169">
        <f t="shared" si="354"/>
        <v>0</v>
      </c>
      <c r="O514" s="169">
        <f t="shared" si="355"/>
        <v>0</v>
      </c>
      <c r="P514" s="208">
        <f t="shared" si="311"/>
        <v>226.24</v>
      </c>
      <c r="Q514" s="205">
        <v>46.800000000000004</v>
      </c>
      <c r="R514" s="205">
        <f t="shared" si="356"/>
        <v>10588.032000000001</v>
      </c>
      <c r="S514" s="205">
        <v>264.096</v>
      </c>
      <c r="T514" s="205">
        <f t="shared" si="357"/>
        <v>59749.079040000004</v>
      </c>
      <c r="U514" s="205">
        <f t="shared" si="358"/>
        <v>70337.111040000003</v>
      </c>
    </row>
    <row r="515" spans="1:21" s="76" customFormat="1" ht="17.45" customHeight="1" x14ac:dyDescent="0.25">
      <c r="A515" s="90"/>
      <c r="B515" s="145" t="s">
        <v>379</v>
      </c>
      <c r="C515" s="92"/>
      <c r="D515" s="92"/>
      <c r="E515" s="93"/>
      <c r="F515" s="93"/>
      <c r="G515" s="93"/>
      <c r="H515" s="93"/>
      <c r="I515" s="93"/>
      <c r="J515" s="168"/>
      <c r="K515" s="169"/>
      <c r="L515" s="169"/>
      <c r="M515" s="169"/>
      <c r="N515" s="169"/>
      <c r="O515" s="169"/>
      <c r="P515" s="208">
        <f t="shared" si="311"/>
        <v>0</v>
      </c>
      <c r="Q515" s="205"/>
      <c r="R515" s="205"/>
      <c r="S515" s="205"/>
      <c r="T515" s="205"/>
      <c r="U515" s="205"/>
    </row>
    <row r="516" spans="1:21" s="76" customFormat="1" ht="39" customHeight="1" x14ac:dyDescent="0.25">
      <c r="A516" s="90"/>
      <c r="B516" s="113" t="s">
        <v>873</v>
      </c>
      <c r="C516" s="146" t="s">
        <v>64</v>
      </c>
      <c r="D516" s="92">
        <v>226.24</v>
      </c>
      <c r="E516" s="93">
        <v>2475.7200000000003</v>
      </c>
      <c r="F516" s="93">
        <f t="shared" si="346"/>
        <v>560106.89280000003</v>
      </c>
      <c r="G516" s="93">
        <v>60348.1368</v>
      </c>
      <c r="H516" s="93">
        <f t="shared" si="352"/>
        <v>13653162.469632</v>
      </c>
      <c r="I516" s="93">
        <f t="shared" si="347"/>
        <v>14213269.362431999</v>
      </c>
      <c r="J516" s="168"/>
      <c r="K516" s="169">
        <v>2475.7200000000003</v>
      </c>
      <c r="L516" s="169">
        <f t="shared" ref="L516:L519" si="359">K516*J516</f>
        <v>0</v>
      </c>
      <c r="M516" s="169">
        <v>60348.1368</v>
      </c>
      <c r="N516" s="169">
        <f t="shared" ref="N516:N519" si="360">M516*J516</f>
        <v>0</v>
      </c>
      <c r="O516" s="169">
        <f t="shared" ref="O516:O519" si="361">L516+N516</f>
        <v>0</v>
      </c>
      <c r="P516" s="208">
        <f t="shared" si="311"/>
        <v>226.24</v>
      </c>
      <c r="Q516" s="205">
        <v>2475.7200000000003</v>
      </c>
      <c r="R516" s="205">
        <f t="shared" ref="R516:R519" si="362">Q516*P516</f>
        <v>560106.89280000003</v>
      </c>
      <c r="S516" s="205">
        <v>60348.1368</v>
      </c>
      <c r="T516" s="205">
        <f t="shared" ref="T516:T519" si="363">S516*P516</f>
        <v>13653162.469632</v>
      </c>
      <c r="U516" s="205">
        <f t="shared" ref="U516:U519" si="364">R516+T516</f>
        <v>14213269.362431999</v>
      </c>
    </row>
    <row r="517" spans="1:21" s="76" customFormat="1" ht="17.45" customHeight="1" x14ac:dyDescent="0.25">
      <c r="A517" s="90"/>
      <c r="B517" s="113" t="s">
        <v>374</v>
      </c>
      <c r="C517" s="146" t="s">
        <v>64</v>
      </c>
      <c r="D517" s="92">
        <v>226.24</v>
      </c>
      <c r="E517" s="93">
        <v>6552</v>
      </c>
      <c r="F517" s="93">
        <f t="shared" si="346"/>
        <v>1482324.48</v>
      </c>
      <c r="G517" s="93">
        <v>0</v>
      </c>
      <c r="H517" s="93">
        <f t="shared" si="352"/>
        <v>0</v>
      </c>
      <c r="I517" s="93">
        <f t="shared" si="347"/>
        <v>1482324.48</v>
      </c>
      <c r="J517" s="168"/>
      <c r="K517" s="169">
        <v>6552</v>
      </c>
      <c r="L517" s="169">
        <f t="shared" si="359"/>
        <v>0</v>
      </c>
      <c r="M517" s="169">
        <v>0</v>
      </c>
      <c r="N517" s="169">
        <f t="shared" si="360"/>
        <v>0</v>
      </c>
      <c r="O517" s="169">
        <f t="shared" si="361"/>
        <v>0</v>
      </c>
      <c r="P517" s="208">
        <f t="shared" si="311"/>
        <v>226.24</v>
      </c>
      <c r="Q517" s="205">
        <v>6552</v>
      </c>
      <c r="R517" s="205">
        <f t="shared" si="362"/>
        <v>1482324.48</v>
      </c>
      <c r="S517" s="205">
        <v>0</v>
      </c>
      <c r="T517" s="205">
        <f t="shared" si="363"/>
        <v>0</v>
      </c>
      <c r="U517" s="205">
        <f t="shared" si="364"/>
        <v>1482324.48</v>
      </c>
    </row>
    <row r="518" spans="1:21" s="76" customFormat="1" ht="17.45" customHeight="1" x14ac:dyDescent="0.25">
      <c r="A518" s="90"/>
      <c r="B518" s="113" t="s">
        <v>375</v>
      </c>
      <c r="C518" s="146" t="s">
        <v>64</v>
      </c>
      <c r="D518" s="92">
        <v>226.24</v>
      </c>
      <c r="E518" s="93">
        <v>6552</v>
      </c>
      <c r="F518" s="93">
        <f t="shared" si="346"/>
        <v>1482324.48</v>
      </c>
      <c r="G518" s="93">
        <v>0</v>
      </c>
      <c r="H518" s="93">
        <f t="shared" si="352"/>
        <v>0</v>
      </c>
      <c r="I518" s="93">
        <f t="shared" si="347"/>
        <v>1482324.48</v>
      </c>
      <c r="J518" s="168"/>
      <c r="K518" s="169">
        <v>6552</v>
      </c>
      <c r="L518" s="169">
        <f t="shared" si="359"/>
        <v>0</v>
      </c>
      <c r="M518" s="169">
        <v>0</v>
      </c>
      <c r="N518" s="169">
        <f t="shared" si="360"/>
        <v>0</v>
      </c>
      <c r="O518" s="169">
        <f t="shared" si="361"/>
        <v>0</v>
      </c>
      <c r="P518" s="208">
        <f t="shared" si="311"/>
        <v>226.24</v>
      </c>
      <c r="Q518" s="205">
        <v>6552</v>
      </c>
      <c r="R518" s="205">
        <f t="shared" si="362"/>
        <v>1482324.48</v>
      </c>
      <c r="S518" s="205">
        <v>0</v>
      </c>
      <c r="T518" s="205">
        <f t="shared" si="363"/>
        <v>0</v>
      </c>
      <c r="U518" s="205">
        <f t="shared" si="364"/>
        <v>1482324.48</v>
      </c>
    </row>
    <row r="519" spans="1:21" s="76" customFormat="1" ht="17.45" customHeight="1" x14ac:dyDescent="0.25">
      <c r="A519" s="90"/>
      <c r="B519" s="113" t="s">
        <v>380</v>
      </c>
      <c r="C519" s="146" t="s">
        <v>17</v>
      </c>
      <c r="D519" s="92">
        <v>1</v>
      </c>
      <c r="E519" s="93">
        <v>124800</v>
      </c>
      <c r="F519" s="93">
        <f t="shared" si="346"/>
        <v>124800</v>
      </c>
      <c r="G519" s="93">
        <v>49408.353000000003</v>
      </c>
      <c r="H519" s="93">
        <f t="shared" si="352"/>
        <v>49408.353000000003</v>
      </c>
      <c r="I519" s="93">
        <f t="shared" si="347"/>
        <v>174208.353</v>
      </c>
      <c r="J519" s="168"/>
      <c r="K519" s="169">
        <v>124800</v>
      </c>
      <c r="L519" s="169">
        <f t="shared" si="359"/>
        <v>0</v>
      </c>
      <c r="M519" s="169">
        <v>49408.353000000003</v>
      </c>
      <c r="N519" s="169">
        <f t="shared" si="360"/>
        <v>0</v>
      </c>
      <c r="O519" s="169">
        <f t="shared" si="361"/>
        <v>0</v>
      </c>
      <c r="P519" s="208">
        <f t="shared" si="311"/>
        <v>1</v>
      </c>
      <c r="Q519" s="205">
        <v>124800</v>
      </c>
      <c r="R519" s="205">
        <f t="shared" si="362"/>
        <v>124800</v>
      </c>
      <c r="S519" s="205">
        <v>49408.353000000003</v>
      </c>
      <c r="T519" s="205">
        <f t="shared" si="363"/>
        <v>49408.353000000003</v>
      </c>
      <c r="U519" s="205">
        <f t="shared" si="364"/>
        <v>174208.353</v>
      </c>
    </row>
    <row r="520" spans="1:21" s="76" customFormat="1" ht="17.45" customHeight="1" x14ac:dyDescent="0.25">
      <c r="A520" s="110"/>
      <c r="B520" s="95" t="s">
        <v>381</v>
      </c>
      <c r="C520" s="110"/>
      <c r="D520" s="111"/>
      <c r="E520" s="112"/>
      <c r="F520" s="112">
        <f>SUM(F522:F533)</f>
        <v>8309933.418800001</v>
      </c>
      <c r="G520" s="112"/>
      <c r="H520" s="112">
        <f>SUM(H522:H533)</f>
        <v>10553560.106036998</v>
      </c>
      <c r="I520" s="109">
        <f>SUM(I522:I533)</f>
        <v>18863493.524837002</v>
      </c>
      <c r="J520" s="178"/>
      <c r="K520" s="179"/>
      <c r="L520" s="179">
        <f>SUM(L522:L533)</f>
        <v>6617293.6388000008</v>
      </c>
      <c r="M520" s="179"/>
      <c r="N520" s="179">
        <f>SUM(N522:N533)</f>
        <v>10553560.106036998</v>
      </c>
      <c r="O520" s="177">
        <f>SUM(O522:O533)</f>
        <v>17170853.744836997</v>
      </c>
      <c r="P520" s="208">
        <f t="shared" si="311"/>
        <v>0</v>
      </c>
      <c r="Q520" s="213"/>
      <c r="R520" s="213">
        <f>SUM(R522:R533)</f>
        <v>1692639.7799999998</v>
      </c>
      <c r="S520" s="213"/>
      <c r="T520" s="213">
        <f>SUM(T522:T533)</f>
        <v>0</v>
      </c>
      <c r="U520" s="212">
        <f>SUM(U522:U533)</f>
        <v>1692639.7799999998</v>
      </c>
    </row>
    <row r="521" spans="1:21" s="76" customFormat="1" ht="17.45" customHeight="1" x14ac:dyDescent="0.25">
      <c r="A521" s="90"/>
      <c r="B521" s="145" t="s">
        <v>904</v>
      </c>
      <c r="C521" s="92"/>
      <c r="D521" s="92"/>
      <c r="E521" s="93"/>
      <c r="F521" s="93"/>
      <c r="G521" s="93"/>
      <c r="H521" s="93"/>
      <c r="I521" s="93"/>
      <c r="J521" s="168"/>
      <c r="K521" s="169"/>
      <c r="L521" s="169"/>
      <c r="M521" s="169"/>
      <c r="N521" s="169"/>
      <c r="O521" s="169"/>
      <c r="P521" s="208">
        <f t="shared" ref="P521:P564" si="365">D521-J521</f>
        <v>0</v>
      </c>
      <c r="Q521" s="205"/>
      <c r="R521" s="205"/>
      <c r="S521" s="205"/>
      <c r="T521" s="205"/>
      <c r="U521" s="205"/>
    </row>
    <row r="522" spans="1:21" s="76" customFormat="1" ht="17.45" customHeight="1" x14ac:dyDescent="0.25">
      <c r="A522" s="90"/>
      <c r="B522" s="113" t="s">
        <v>368</v>
      </c>
      <c r="C522" s="146" t="s">
        <v>879</v>
      </c>
      <c r="D522" s="92">
        <v>55.04</v>
      </c>
      <c r="E522" s="93">
        <v>13494</v>
      </c>
      <c r="F522" s="93">
        <f t="shared" ref="F522:F533" si="366">E522*D522</f>
        <v>742709.76000000001</v>
      </c>
      <c r="G522" s="93"/>
      <c r="H522" s="93"/>
      <c r="I522" s="93">
        <f t="shared" ref="I522:I533" si="367">F522+H522</f>
        <v>742709.76000000001</v>
      </c>
      <c r="J522" s="168"/>
      <c r="K522" s="169">
        <v>13494</v>
      </c>
      <c r="L522" s="169">
        <f t="shared" ref="L522:L523" si="368">K522*J522</f>
        <v>0</v>
      </c>
      <c r="M522" s="169"/>
      <c r="N522" s="169"/>
      <c r="O522" s="169">
        <f t="shared" ref="O522:O524" si="369">L522+N522</f>
        <v>0</v>
      </c>
      <c r="P522" s="208">
        <f t="shared" si="365"/>
        <v>55.04</v>
      </c>
      <c r="Q522" s="205">
        <v>13494</v>
      </c>
      <c r="R522" s="205">
        <f t="shared" ref="R522:R524" si="370">Q522*P522</f>
        <v>742709.76000000001</v>
      </c>
      <c r="S522" s="205"/>
      <c r="T522" s="205"/>
      <c r="U522" s="205">
        <f t="shared" ref="U522:U524" si="371">R522+T522</f>
        <v>742709.76000000001</v>
      </c>
    </row>
    <row r="523" spans="1:21" s="76" customFormat="1" ht="17.45" customHeight="1" x14ac:dyDescent="0.25">
      <c r="A523" s="90"/>
      <c r="B523" s="113" t="s">
        <v>369</v>
      </c>
      <c r="C523" s="146" t="s">
        <v>879</v>
      </c>
      <c r="D523" s="92">
        <v>213.41</v>
      </c>
      <c r="E523" s="93">
        <v>19422</v>
      </c>
      <c r="F523" s="93">
        <f t="shared" si="366"/>
        <v>4144849.02</v>
      </c>
      <c r="G523" s="93"/>
      <c r="H523" s="93"/>
      <c r="I523" s="93">
        <f t="shared" si="367"/>
        <v>4144849.02</v>
      </c>
      <c r="J523" s="168">
        <f>73.11+91.39</f>
        <v>164.5</v>
      </c>
      <c r="K523" s="169">
        <v>19422</v>
      </c>
      <c r="L523" s="169">
        <f t="shared" si="368"/>
        <v>3194919</v>
      </c>
      <c r="M523" s="169"/>
      <c r="N523" s="169"/>
      <c r="O523" s="169">
        <f t="shared" si="369"/>
        <v>3194919</v>
      </c>
      <c r="P523" s="208">
        <f t="shared" si="365"/>
        <v>48.91</v>
      </c>
      <c r="Q523" s="205">
        <v>19422</v>
      </c>
      <c r="R523" s="205">
        <f t="shared" si="370"/>
        <v>949930.0199999999</v>
      </c>
      <c r="S523" s="205"/>
      <c r="T523" s="205"/>
      <c r="U523" s="205">
        <f t="shared" si="371"/>
        <v>949930.0199999999</v>
      </c>
    </row>
    <row r="524" spans="1:21" s="76" customFormat="1" ht="17.45" customHeight="1" x14ac:dyDescent="0.25">
      <c r="A524" s="90"/>
      <c r="B524" s="113" t="s">
        <v>370</v>
      </c>
      <c r="C524" s="146" t="s">
        <v>879</v>
      </c>
      <c r="D524" s="92">
        <f>136</f>
        <v>136</v>
      </c>
      <c r="E524" s="93">
        <v>2405</v>
      </c>
      <c r="F524" s="93">
        <f t="shared" si="366"/>
        <v>327080</v>
      </c>
      <c r="G524" s="93"/>
      <c r="H524" s="93"/>
      <c r="I524" s="93">
        <f t="shared" si="367"/>
        <v>327080</v>
      </c>
      <c r="J524" s="228">
        <v>136</v>
      </c>
      <c r="K524" s="169">
        <v>2405</v>
      </c>
      <c r="L524" s="169">
        <f>K524*J524</f>
        <v>327080</v>
      </c>
      <c r="M524" s="169"/>
      <c r="N524" s="169"/>
      <c r="O524" s="169">
        <f t="shared" si="369"/>
        <v>327080</v>
      </c>
      <c r="P524" s="208">
        <f t="shared" si="365"/>
        <v>0</v>
      </c>
      <c r="Q524" s="205">
        <v>2405</v>
      </c>
      <c r="R524" s="205">
        <f t="shared" si="370"/>
        <v>0</v>
      </c>
      <c r="S524" s="205"/>
      <c r="T524" s="205"/>
      <c r="U524" s="205">
        <f t="shared" si="371"/>
        <v>0</v>
      </c>
    </row>
    <row r="525" spans="1:21" s="76" customFormat="1" ht="25.5" customHeight="1" x14ac:dyDescent="0.25">
      <c r="A525" s="90"/>
      <c r="B525" s="145" t="s">
        <v>905</v>
      </c>
      <c r="C525" s="146"/>
      <c r="D525" s="92"/>
      <c r="E525" s="93"/>
      <c r="F525" s="93"/>
      <c r="G525" s="93"/>
      <c r="H525" s="93"/>
      <c r="I525" s="93"/>
      <c r="J525" s="168"/>
      <c r="K525" s="169"/>
      <c r="L525" s="169"/>
      <c r="M525" s="169"/>
      <c r="N525" s="169"/>
      <c r="O525" s="169"/>
      <c r="P525" s="208">
        <f t="shared" si="365"/>
        <v>0</v>
      </c>
      <c r="Q525" s="205"/>
      <c r="R525" s="205"/>
      <c r="S525" s="205"/>
      <c r="T525" s="205"/>
      <c r="U525" s="205"/>
    </row>
    <row r="526" spans="1:21" s="76" customFormat="1" ht="17.45" customHeight="1" x14ac:dyDescent="0.25">
      <c r="A526" s="90"/>
      <c r="B526" s="113" t="s">
        <v>906</v>
      </c>
      <c r="C526" s="146" t="s">
        <v>879</v>
      </c>
      <c r="D526" s="92">
        <v>105</v>
      </c>
      <c r="E526" s="93">
        <v>2513.1600000000003</v>
      </c>
      <c r="F526" s="93">
        <f t="shared" si="366"/>
        <v>263881.80000000005</v>
      </c>
      <c r="G526" s="93">
        <v>6681</v>
      </c>
      <c r="H526" s="93">
        <f t="shared" ref="H526:H533" si="372">G526*D526</f>
        <v>701505</v>
      </c>
      <c r="I526" s="93">
        <f t="shared" si="367"/>
        <v>965386.8</v>
      </c>
      <c r="J526" s="168">
        <v>105</v>
      </c>
      <c r="K526" s="169">
        <v>2513.1600000000003</v>
      </c>
      <c r="L526" s="169">
        <f t="shared" ref="L526:L528" si="373">K526*J526</f>
        <v>263881.80000000005</v>
      </c>
      <c r="M526" s="169">
        <v>6681</v>
      </c>
      <c r="N526" s="169">
        <f t="shared" ref="N526:N528" si="374">M526*J526</f>
        <v>701505</v>
      </c>
      <c r="O526" s="169">
        <f t="shared" ref="O526:O528" si="375">L526+N526</f>
        <v>965386.8</v>
      </c>
      <c r="P526" s="208">
        <f t="shared" si="365"/>
        <v>0</v>
      </c>
      <c r="Q526" s="205">
        <v>2513.1600000000003</v>
      </c>
      <c r="R526" s="205">
        <f t="shared" ref="R526:R528" si="376">Q526*P526</f>
        <v>0</v>
      </c>
      <c r="S526" s="205">
        <v>6681</v>
      </c>
      <c r="T526" s="205">
        <f t="shared" ref="T526:T528" si="377">S526*P526</f>
        <v>0</v>
      </c>
      <c r="U526" s="205">
        <f t="shared" ref="U526:U528" si="378">R526+T526</f>
        <v>0</v>
      </c>
    </row>
    <row r="527" spans="1:21" s="76" customFormat="1" ht="17.45" customHeight="1" x14ac:dyDescent="0.25">
      <c r="A527" s="90"/>
      <c r="B527" s="113" t="s">
        <v>371</v>
      </c>
      <c r="C527" s="146" t="s">
        <v>879</v>
      </c>
      <c r="D527" s="92">
        <v>112.6</v>
      </c>
      <c r="E527" s="93">
        <v>2333.7600000000002</v>
      </c>
      <c r="F527" s="93">
        <f t="shared" si="366"/>
        <v>262781.37599999999</v>
      </c>
      <c r="G527" s="93">
        <v>2161.5</v>
      </c>
      <c r="H527" s="93">
        <f t="shared" si="372"/>
        <v>243384.9</v>
      </c>
      <c r="I527" s="93">
        <f t="shared" si="367"/>
        <v>506166.27599999995</v>
      </c>
      <c r="J527" s="168">
        <v>112.6</v>
      </c>
      <c r="K527" s="169">
        <v>2333.7600000000002</v>
      </c>
      <c r="L527" s="169">
        <f t="shared" si="373"/>
        <v>262781.37599999999</v>
      </c>
      <c r="M527" s="169">
        <v>2161.5</v>
      </c>
      <c r="N527" s="169">
        <f t="shared" si="374"/>
        <v>243384.9</v>
      </c>
      <c r="O527" s="169">
        <f t="shared" si="375"/>
        <v>506166.27599999995</v>
      </c>
      <c r="P527" s="208">
        <f t="shared" si="365"/>
        <v>0</v>
      </c>
      <c r="Q527" s="205">
        <v>2333.7600000000002</v>
      </c>
      <c r="R527" s="205">
        <f t="shared" si="376"/>
        <v>0</v>
      </c>
      <c r="S527" s="205">
        <v>2161.5</v>
      </c>
      <c r="T527" s="205">
        <f t="shared" si="377"/>
        <v>0</v>
      </c>
      <c r="U527" s="205">
        <f t="shared" si="378"/>
        <v>0</v>
      </c>
    </row>
    <row r="528" spans="1:21" s="76" customFormat="1" ht="17.45" customHeight="1" x14ac:dyDescent="0.25">
      <c r="A528" s="90"/>
      <c r="B528" s="113" t="s">
        <v>372</v>
      </c>
      <c r="C528" s="146" t="s">
        <v>64</v>
      </c>
      <c r="D528" s="92">
        <v>156.38999999999999</v>
      </c>
      <c r="E528" s="93">
        <v>46.800000000000004</v>
      </c>
      <c r="F528" s="93">
        <f t="shared" si="366"/>
        <v>7319.0519999999997</v>
      </c>
      <c r="G528" s="93">
        <v>264.096</v>
      </c>
      <c r="H528" s="93">
        <f t="shared" si="372"/>
        <v>41301.973439999994</v>
      </c>
      <c r="I528" s="93">
        <f t="shared" si="367"/>
        <v>48621.025439999998</v>
      </c>
      <c r="J528" s="168">
        <v>156.38999999999999</v>
      </c>
      <c r="K528" s="169">
        <v>46.800000000000004</v>
      </c>
      <c r="L528" s="169">
        <f t="shared" si="373"/>
        <v>7319.0519999999997</v>
      </c>
      <c r="M528" s="169">
        <v>264.096</v>
      </c>
      <c r="N528" s="169">
        <f t="shared" si="374"/>
        <v>41301.973439999994</v>
      </c>
      <c r="O528" s="169">
        <f t="shared" si="375"/>
        <v>48621.025439999998</v>
      </c>
      <c r="P528" s="208">
        <f t="shared" si="365"/>
        <v>0</v>
      </c>
      <c r="Q528" s="205">
        <v>46.800000000000004</v>
      </c>
      <c r="R528" s="205">
        <f t="shared" si="376"/>
        <v>0</v>
      </c>
      <c r="S528" s="205">
        <v>264.096</v>
      </c>
      <c r="T528" s="205">
        <f t="shared" si="377"/>
        <v>0</v>
      </c>
      <c r="U528" s="205">
        <f t="shared" si="378"/>
        <v>0</v>
      </c>
    </row>
    <row r="529" spans="1:21" s="76" customFormat="1" ht="17.45" customHeight="1" x14ac:dyDescent="0.25">
      <c r="A529" s="90"/>
      <c r="B529" s="145" t="s">
        <v>382</v>
      </c>
      <c r="C529" s="92"/>
      <c r="D529" s="92"/>
      <c r="E529" s="93"/>
      <c r="F529" s="93"/>
      <c r="G529" s="93"/>
      <c r="H529" s="93"/>
      <c r="I529" s="93"/>
      <c r="J529" s="168"/>
      <c r="K529" s="169"/>
      <c r="L529" s="169"/>
      <c r="M529" s="169"/>
      <c r="N529" s="169"/>
      <c r="O529" s="169"/>
      <c r="P529" s="208">
        <f t="shared" si="365"/>
        <v>0</v>
      </c>
      <c r="Q529" s="205"/>
      <c r="R529" s="205"/>
      <c r="S529" s="205"/>
      <c r="T529" s="205"/>
      <c r="U529" s="205"/>
    </row>
    <row r="530" spans="1:21" s="76" customFormat="1" ht="39.75" customHeight="1" x14ac:dyDescent="0.25">
      <c r="A530" s="90"/>
      <c r="B530" s="113" t="s">
        <v>873</v>
      </c>
      <c r="C530" s="146" t="s">
        <v>64</v>
      </c>
      <c r="D530" s="92">
        <v>156.38999999999999</v>
      </c>
      <c r="E530" s="93">
        <v>2475.7200000000003</v>
      </c>
      <c r="F530" s="93">
        <f t="shared" si="366"/>
        <v>387177.85080000001</v>
      </c>
      <c r="G530" s="93">
        <v>60860.412300000004</v>
      </c>
      <c r="H530" s="93">
        <f t="shared" si="372"/>
        <v>9517959.8795969989</v>
      </c>
      <c r="I530" s="93">
        <f t="shared" si="367"/>
        <v>9905137.730396999</v>
      </c>
      <c r="J530" s="168">
        <v>156.38999999999999</v>
      </c>
      <c r="K530" s="169">
        <v>2475.7200000000003</v>
      </c>
      <c r="L530" s="169">
        <f t="shared" ref="L530:L533" si="379">K530*J530</f>
        <v>387177.85080000001</v>
      </c>
      <c r="M530" s="169">
        <v>60860.412300000004</v>
      </c>
      <c r="N530" s="169">
        <f t="shared" ref="N530" si="380">M530*J530</f>
        <v>9517959.8795969989</v>
      </c>
      <c r="O530" s="169">
        <f t="shared" ref="O530:O533" si="381">L530+N530</f>
        <v>9905137.730396999</v>
      </c>
      <c r="P530" s="208">
        <f t="shared" si="365"/>
        <v>0</v>
      </c>
      <c r="Q530" s="205">
        <v>2475.7200000000003</v>
      </c>
      <c r="R530" s="205">
        <f t="shared" ref="R530:R533" si="382">Q530*P530</f>
        <v>0</v>
      </c>
      <c r="S530" s="205">
        <v>60860.412300000004</v>
      </c>
      <c r="T530" s="205">
        <f t="shared" ref="T530" si="383">S530*P530</f>
        <v>0</v>
      </c>
      <c r="U530" s="205">
        <f t="shared" ref="U530:U533" si="384">R530+T530</f>
        <v>0</v>
      </c>
    </row>
    <row r="531" spans="1:21" s="76" customFormat="1" ht="17.45" customHeight="1" x14ac:dyDescent="0.25">
      <c r="A531" s="90"/>
      <c r="B531" s="113" t="s">
        <v>374</v>
      </c>
      <c r="C531" s="146" t="s">
        <v>64</v>
      </c>
      <c r="D531" s="92">
        <v>156.38999999999999</v>
      </c>
      <c r="E531" s="93">
        <v>6552</v>
      </c>
      <c r="F531" s="93">
        <f t="shared" si="366"/>
        <v>1024667.2799999999</v>
      </c>
      <c r="G531" s="93"/>
      <c r="H531" s="93"/>
      <c r="I531" s="93">
        <f t="shared" si="367"/>
        <v>1024667.2799999999</v>
      </c>
      <c r="J531" s="168">
        <v>156.38999999999999</v>
      </c>
      <c r="K531" s="169">
        <v>6552</v>
      </c>
      <c r="L531" s="169">
        <f t="shared" si="379"/>
        <v>1024667.2799999999</v>
      </c>
      <c r="M531" s="169"/>
      <c r="N531" s="169"/>
      <c r="O531" s="169">
        <f t="shared" si="381"/>
        <v>1024667.2799999999</v>
      </c>
      <c r="P531" s="208">
        <f t="shared" si="365"/>
        <v>0</v>
      </c>
      <c r="Q531" s="205">
        <v>6552</v>
      </c>
      <c r="R531" s="205">
        <f t="shared" si="382"/>
        <v>0</v>
      </c>
      <c r="S531" s="205"/>
      <c r="T531" s="205"/>
      <c r="U531" s="205">
        <f t="shared" si="384"/>
        <v>0</v>
      </c>
    </row>
    <row r="532" spans="1:21" s="76" customFormat="1" ht="17.45" customHeight="1" x14ac:dyDescent="0.25">
      <c r="A532" s="90"/>
      <c r="B532" s="113" t="s">
        <v>375</v>
      </c>
      <c r="C532" s="146" t="s">
        <v>64</v>
      </c>
      <c r="D532" s="92">
        <v>156.38999999999999</v>
      </c>
      <c r="E532" s="93">
        <v>6552</v>
      </c>
      <c r="F532" s="93">
        <f t="shared" si="366"/>
        <v>1024667.2799999999</v>
      </c>
      <c r="G532" s="93"/>
      <c r="H532" s="93"/>
      <c r="I532" s="93">
        <f t="shared" si="367"/>
        <v>1024667.2799999999</v>
      </c>
      <c r="J532" s="168">
        <v>156.38999999999999</v>
      </c>
      <c r="K532" s="169">
        <v>6552</v>
      </c>
      <c r="L532" s="169">
        <f t="shared" si="379"/>
        <v>1024667.2799999999</v>
      </c>
      <c r="M532" s="169"/>
      <c r="N532" s="169"/>
      <c r="O532" s="169">
        <f t="shared" si="381"/>
        <v>1024667.2799999999</v>
      </c>
      <c r="P532" s="208">
        <f t="shared" si="365"/>
        <v>0</v>
      </c>
      <c r="Q532" s="205">
        <v>6552</v>
      </c>
      <c r="R532" s="205">
        <f t="shared" si="382"/>
        <v>0</v>
      </c>
      <c r="S532" s="205"/>
      <c r="T532" s="205"/>
      <c r="U532" s="205">
        <f t="shared" si="384"/>
        <v>0</v>
      </c>
    </row>
    <row r="533" spans="1:21" s="76" customFormat="1" ht="17.45" customHeight="1" x14ac:dyDescent="0.25">
      <c r="A533" s="90"/>
      <c r="B533" s="113" t="s">
        <v>380</v>
      </c>
      <c r="C533" s="146" t="s">
        <v>17</v>
      </c>
      <c r="D533" s="92">
        <v>1</v>
      </c>
      <c r="E533" s="93">
        <v>124800</v>
      </c>
      <c r="F533" s="93">
        <f t="shared" si="366"/>
        <v>124800</v>
      </c>
      <c r="G533" s="93">
        <v>49408.353000000003</v>
      </c>
      <c r="H533" s="93">
        <f t="shared" si="372"/>
        <v>49408.353000000003</v>
      </c>
      <c r="I533" s="93">
        <f t="shared" si="367"/>
        <v>174208.353</v>
      </c>
      <c r="J533" s="168">
        <v>1</v>
      </c>
      <c r="K533" s="169">
        <v>124800</v>
      </c>
      <c r="L533" s="169">
        <f t="shared" si="379"/>
        <v>124800</v>
      </c>
      <c r="M533" s="169">
        <v>49408.353000000003</v>
      </c>
      <c r="N533" s="169">
        <f t="shared" ref="N533" si="385">M533*J533</f>
        <v>49408.353000000003</v>
      </c>
      <c r="O533" s="169">
        <f t="shared" si="381"/>
        <v>174208.353</v>
      </c>
      <c r="P533" s="208">
        <f t="shared" si="365"/>
        <v>0</v>
      </c>
      <c r="Q533" s="205">
        <v>124800</v>
      </c>
      <c r="R533" s="205">
        <f t="shared" si="382"/>
        <v>0</v>
      </c>
      <c r="S533" s="205">
        <v>49408.353000000003</v>
      </c>
      <c r="T533" s="205">
        <f t="shared" ref="T533" si="386">S533*P533</f>
        <v>0</v>
      </c>
      <c r="U533" s="205">
        <f t="shared" si="384"/>
        <v>0</v>
      </c>
    </row>
    <row r="534" spans="1:21" s="76" customFormat="1" ht="17.45" customHeight="1" x14ac:dyDescent="0.25">
      <c r="A534" s="110"/>
      <c r="B534" s="95" t="s">
        <v>383</v>
      </c>
      <c r="C534" s="110"/>
      <c r="D534" s="111"/>
      <c r="E534" s="112"/>
      <c r="F534" s="112">
        <f>SUM(F536:F547)</f>
        <v>5211391.4840000011</v>
      </c>
      <c r="G534" s="112"/>
      <c r="H534" s="112">
        <f>SUM(H536:H547)</f>
        <v>6715943.3906399999</v>
      </c>
      <c r="I534" s="109">
        <f>SUM(I536:I547)</f>
        <v>11927334.874640001</v>
      </c>
      <c r="J534" s="178"/>
      <c r="K534" s="179"/>
      <c r="L534" s="179">
        <f>SUM(L536:L547)</f>
        <v>3471282.2039999999</v>
      </c>
      <c r="M534" s="179"/>
      <c r="N534" s="179">
        <f>SUM(N536:N547)</f>
        <v>6715943.3906399999</v>
      </c>
      <c r="O534" s="177">
        <f>SUM(O536:O547)</f>
        <v>10187225.594640002</v>
      </c>
      <c r="P534" s="208">
        <f t="shared" si="365"/>
        <v>0</v>
      </c>
      <c r="Q534" s="213"/>
      <c r="R534" s="213">
        <f>SUM(R536:R547)</f>
        <v>1740109.2799999996</v>
      </c>
      <c r="S534" s="213"/>
      <c r="T534" s="213">
        <f>SUM(T536:T547)</f>
        <v>0</v>
      </c>
      <c r="U534" s="212">
        <f>SUM(U536:U547)</f>
        <v>1740109.2799999996</v>
      </c>
    </row>
    <row r="535" spans="1:21" s="76" customFormat="1" ht="17.45" customHeight="1" x14ac:dyDescent="0.25">
      <c r="A535" s="90"/>
      <c r="B535" s="145" t="s">
        <v>904</v>
      </c>
      <c r="C535" s="92"/>
      <c r="D535" s="92"/>
      <c r="E535" s="93"/>
      <c r="F535" s="93"/>
      <c r="G535" s="93"/>
      <c r="H535" s="93"/>
      <c r="I535" s="93"/>
      <c r="J535" s="168"/>
      <c r="K535" s="169"/>
      <c r="L535" s="169"/>
      <c r="M535" s="169"/>
      <c r="N535" s="169"/>
      <c r="O535" s="169"/>
      <c r="P535" s="208">
        <f t="shared" si="365"/>
        <v>0</v>
      </c>
      <c r="Q535" s="205"/>
      <c r="R535" s="205"/>
      <c r="S535" s="205"/>
      <c r="T535" s="205"/>
      <c r="U535" s="205"/>
    </row>
    <row r="536" spans="1:21" s="76" customFormat="1" ht="17.45" customHeight="1" x14ac:dyDescent="0.25">
      <c r="A536" s="90"/>
      <c r="B536" s="113" t="s">
        <v>368</v>
      </c>
      <c r="C536" s="146" t="s">
        <v>879</v>
      </c>
      <c r="D536" s="92">
        <v>34.22</v>
      </c>
      <c r="E536" s="93">
        <v>13494</v>
      </c>
      <c r="F536" s="93">
        <f t="shared" ref="F536:F547" si="387">E536*D536</f>
        <v>461764.68</v>
      </c>
      <c r="G536" s="93"/>
      <c r="H536" s="93"/>
      <c r="I536" s="93">
        <f t="shared" ref="I536:I547" si="388">F536+H536</f>
        <v>461764.68</v>
      </c>
      <c r="J536" s="168"/>
      <c r="K536" s="169">
        <v>13494</v>
      </c>
      <c r="L536" s="169">
        <f t="shared" ref="L536:L538" si="389">K536*J536</f>
        <v>0</v>
      </c>
      <c r="M536" s="169"/>
      <c r="N536" s="169"/>
      <c r="O536" s="169">
        <f t="shared" ref="O536:O538" si="390">L536+N536</f>
        <v>0</v>
      </c>
      <c r="P536" s="208">
        <f t="shared" si="365"/>
        <v>34.22</v>
      </c>
      <c r="Q536" s="205">
        <v>13494</v>
      </c>
      <c r="R536" s="205">
        <f t="shared" ref="R536:R538" si="391">Q536*P536</f>
        <v>461764.68</v>
      </c>
      <c r="S536" s="205"/>
      <c r="T536" s="205"/>
      <c r="U536" s="205">
        <f t="shared" ref="U536:U538" si="392">R536+T536</f>
        <v>461764.68</v>
      </c>
    </row>
    <row r="537" spans="1:21" s="76" customFormat="1" ht="17.45" customHeight="1" x14ac:dyDescent="0.25">
      <c r="A537" s="90"/>
      <c r="B537" s="113" t="s">
        <v>369</v>
      </c>
      <c r="C537" s="146" t="s">
        <v>879</v>
      </c>
      <c r="D537" s="92">
        <v>132.63</v>
      </c>
      <c r="E537" s="93">
        <v>19422</v>
      </c>
      <c r="F537" s="93">
        <f t="shared" si="387"/>
        <v>2575939.86</v>
      </c>
      <c r="G537" s="93"/>
      <c r="H537" s="93"/>
      <c r="I537" s="93">
        <f t="shared" si="388"/>
        <v>2575939.86</v>
      </c>
      <c r="J537" s="168">
        <f>30.19+37.74</f>
        <v>67.930000000000007</v>
      </c>
      <c r="K537" s="169">
        <v>19422</v>
      </c>
      <c r="L537" s="169">
        <f t="shared" si="389"/>
        <v>1319336.4600000002</v>
      </c>
      <c r="M537" s="169"/>
      <c r="N537" s="169"/>
      <c r="O537" s="169">
        <f t="shared" si="390"/>
        <v>1319336.4600000002</v>
      </c>
      <c r="P537" s="208">
        <f t="shared" si="365"/>
        <v>64.699999999999989</v>
      </c>
      <c r="Q537" s="205">
        <v>19422</v>
      </c>
      <c r="R537" s="205">
        <f t="shared" si="391"/>
        <v>1256603.3999999997</v>
      </c>
      <c r="S537" s="205"/>
      <c r="T537" s="205"/>
      <c r="U537" s="205">
        <f t="shared" si="392"/>
        <v>1256603.3999999997</v>
      </c>
    </row>
    <row r="538" spans="1:21" s="76" customFormat="1" ht="17.45" customHeight="1" x14ac:dyDescent="0.25">
      <c r="A538" s="90"/>
      <c r="B538" s="113" t="s">
        <v>370</v>
      </c>
      <c r="C538" s="146" t="s">
        <v>879</v>
      </c>
      <c r="D538" s="92">
        <f>84.52</f>
        <v>84.52</v>
      </c>
      <c r="E538" s="93">
        <v>2405</v>
      </c>
      <c r="F538" s="93">
        <f t="shared" si="387"/>
        <v>203270.59999999998</v>
      </c>
      <c r="G538" s="93"/>
      <c r="H538" s="93"/>
      <c r="I538" s="93">
        <f t="shared" si="388"/>
        <v>203270.59999999998</v>
      </c>
      <c r="J538" s="168">
        <v>75.48</v>
      </c>
      <c r="K538" s="169">
        <v>2405</v>
      </c>
      <c r="L538" s="169">
        <f t="shared" si="389"/>
        <v>181529.40000000002</v>
      </c>
      <c r="M538" s="169"/>
      <c r="N538" s="169"/>
      <c r="O538" s="169">
        <f t="shared" si="390"/>
        <v>181529.40000000002</v>
      </c>
      <c r="P538" s="208">
        <f t="shared" si="365"/>
        <v>9.039999999999992</v>
      </c>
      <c r="Q538" s="205">
        <v>2405</v>
      </c>
      <c r="R538" s="205">
        <f t="shared" si="391"/>
        <v>21741.199999999983</v>
      </c>
      <c r="S538" s="205"/>
      <c r="T538" s="205"/>
      <c r="U538" s="205">
        <f t="shared" si="392"/>
        <v>21741.199999999983</v>
      </c>
    </row>
    <row r="539" spans="1:21" s="76" customFormat="1" ht="26.25" customHeight="1" x14ac:dyDescent="0.25">
      <c r="A539" s="90"/>
      <c r="B539" s="145" t="s">
        <v>905</v>
      </c>
      <c r="C539" s="146"/>
      <c r="D539" s="92"/>
      <c r="E539" s="93"/>
      <c r="F539" s="93"/>
      <c r="G539" s="93"/>
      <c r="H539" s="93"/>
      <c r="I539" s="93"/>
      <c r="J539" s="168"/>
      <c r="K539" s="169"/>
      <c r="L539" s="169"/>
      <c r="M539" s="169"/>
      <c r="N539" s="169"/>
      <c r="O539" s="169"/>
      <c r="P539" s="208">
        <f t="shared" si="365"/>
        <v>0</v>
      </c>
      <c r="Q539" s="205"/>
      <c r="R539" s="205"/>
      <c r="S539" s="205"/>
      <c r="T539" s="205"/>
      <c r="U539" s="205"/>
    </row>
    <row r="540" spans="1:21" s="76" customFormat="1" ht="17.45" customHeight="1" x14ac:dyDescent="0.25">
      <c r="A540" s="90"/>
      <c r="B540" s="113" t="s">
        <v>906</v>
      </c>
      <c r="C540" s="146" t="s">
        <v>879</v>
      </c>
      <c r="D540" s="92">
        <v>65</v>
      </c>
      <c r="E540" s="93">
        <v>2513.1600000000003</v>
      </c>
      <c r="F540" s="93">
        <f t="shared" si="387"/>
        <v>163355.40000000002</v>
      </c>
      <c r="G540" s="93">
        <v>6681</v>
      </c>
      <c r="H540" s="93">
        <f t="shared" ref="H540:H547" si="393">G540*D540</f>
        <v>434265</v>
      </c>
      <c r="I540" s="93">
        <f t="shared" si="388"/>
        <v>597620.4</v>
      </c>
      <c r="J540" s="168">
        <v>65</v>
      </c>
      <c r="K540" s="169">
        <v>2513.1600000000003</v>
      </c>
      <c r="L540" s="169">
        <f t="shared" ref="L540:L542" si="394">K540*J540</f>
        <v>163355.40000000002</v>
      </c>
      <c r="M540" s="169">
        <v>6681</v>
      </c>
      <c r="N540" s="169">
        <f t="shared" ref="N540:N542" si="395">M540*J540</f>
        <v>434265</v>
      </c>
      <c r="O540" s="169">
        <f t="shared" ref="O540:O542" si="396">L540+N540</f>
        <v>597620.4</v>
      </c>
      <c r="P540" s="208">
        <f t="shared" si="365"/>
        <v>0</v>
      </c>
      <c r="Q540" s="205">
        <v>2513.1600000000003</v>
      </c>
      <c r="R540" s="205">
        <f t="shared" ref="R540:R542" si="397">Q540*P540</f>
        <v>0</v>
      </c>
      <c r="S540" s="205">
        <v>6681</v>
      </c>
      <c r="T540" s="205">
        <f t="shared" ref="T540:T542" si="398">S540*P540</f>
        <v>0</v>
      </c>
      <c r="U540" s="205">
        <f t="shared" ref="U540:U542" si="399">R540+T540</f>
        <v>0</v>
      </c>
    </row>
    <row r="541" spans="1:21" s="76" customFormat="1" ht="17.45" customHeight="1" x14ac:dyDescent="0.25">
      <c r="A541" s="90"/>
      <c r="B541" s="113" t="s">
        <v>371</v>
      </c>
      <c r="C541" s="146" t="s">
        <v>879</v>
      </c>
      <c r="D541" s="92">
        <v>70</v>
      </c>
      <c r="E541" s="93">
        <v>2333.7600000000002</v>
      </c>
      <c r="F541" s="93">
        <f t="shared" si="387"/>
        <v>163363.20000000001</v>
      </c>
      <c r="G541" s="93">
        <v>2161.5</v>
      </c>
      <c r="H541" s="93">
        <f t="shared" si="393"/>
        <v>151305</v>
      </c>
      <c r="I541" s="93">
        <f t="shared" si="388"/>
        <v>314668.2</v>
      </c>
      <c r="J541" s="168">
        <v>70</v>
      </c>
      <c r="K541" s="169">
        <v>2333.7600000000002</v>
      </c>
      <c r="L541" s="169">
        <f t="shared" si="394"/>
        <v>163363.20000000001</v>
      </c>
      <c r="M541" s="169">
        <v>2161.5</v>
      </c>
      <c r="N541" s="169">
        <f t="shared" si="395"/>
        <v>151305</v>
      </c>
      <c r="O541" s="169">
        <f t="shared" si="396"/>
        <v>314668.2</v>
      </c>
      <c r="P541" s="208">
        <f t="shared" si="365"/>
        <v>0</v>
      </c>
      <c r="Q541" s="205">
        <v>2333.7600000000002</v>
      </c>
      <c r="R541" s="205">
        <f t="shared" si="397"/>
        <v>0</v>
      </c>
      <c r="S541" s="205">
        <v>2161.5</v>
      </c>
      <c r="T541" s="205">
        <f t="shared" si="398"/>
        <v>0</v>
      </c>
      <c r="U541" s="205">
        <f t="shared" si="399"/>
        <v>0</v>
      </c>
    </row>
    <row r="542" spans="1:21" s="76" customFormat="1" ht="17.45" customHeight="1" x14ac:dyDescent="0.25">
      <c r="A542" s="90"/>
      <c r="B542" s="113" t="s">
        <v>372</v>
      </c>
      <c r="C542" s="146" t="s">
        <v>64</v>
      </c>
      <c r="D542" s="92">
        <v>97.2</v>
      </c>
      <c r="E542" s="93">
        <v>46.800000000000004</v>
      </c>
      <c r="F542" s="93">
        <f t="shared" si="387"/>
        <v>4548.9600000000009</v>
      </c>
      <c r="G542" s="93">
        <v>264.096</v>
      </c>
      <c r="H542" s="93">
        <f t="shared" si="393"/>
        <v>25670.1312</v>
      </c>
      <c r="I542" s="93">
        <f t="shared" si="388"/>
        <v>30219.091200000003</v>
      </c>
      <c r="J542" s="168">
        <v>97.2</v>
      </c>
      <c r="K542" s="169">
        <v>46.800000000000004</v>
      </c>
      <c r="L542" s="169">
        <f t="shared" si="394"/>
        <v>4548.9600000000009</v>
      </c>
      <c r="M542" s="169">
        <v>264.096</v>
      </c>
      <c r="N542" s="169">
        <f t="shared" si="395"/>
        <v>25670.1312</v>
      </c>
      <c r="O542" s="169">
        <f t="shared" si="396"/>
        <v>30219.091200000003</v>
      </c>
      <c r="P542" s="208">
        <f t="shared" si="365"/>
        <v>0</v>
      </c>
      <c r="Q542" s="205">
        <v>46.800000000000004</v>
      </c>
      <c r="R542" s="205">
        <f t="shared" si="397"/>
        <v>0</v>
      </c>
      <c r="S542" s="205">
        <v>264.096</v>
      </c>
      <c r="T542" s="205">
        <f t="shared" si="398"/>
        <v>0</v>
      </c>
      <c r="U542" s="205">
        <f t="shared" si="399"/>
        <v>0</v>
      </c>
    </row>
    <row r="543" spans="1:21" s="76" customFormat="1" ht="17.45" customHeight="1" x14ac:dyDescent="0.25">
      <c r="A543" s="90"/>
      <c r="B543" s="145" t="s">
        <v>384</v>
      </c>
      <c r="C543" s="92"/>
      <c r="D543" s="92"/>
      <c r="E543" s="93"/>
      <c r="F543" s="93"/>
      <c r="G543" s="93"/>
      <c r="H543" s="93"/>
      <c r="I543" s="93"/>
      <c r="J543" s="168"/>
      <c r="K543" s="169"/>
      <c r="L543" s="169"/>
      <c r="M543" s="169"/>
      <c r="N543" s="169"/>
      <c r="O543" s="169"/>
      <c r="P543" s="208">
        <f t="shared" si="365"/>
        <v>0</v>
      </c>
      <c r="Q543" s="205"/>
      <c r="R543" s="205"/>
      <c r="S543" s="205"/>
      <c r="T543" s="205"/>
      <c r="U543" s="205"/>
    </row>
    <row r="544" spans="1:21" s="76" customFormat="1" ht="36.75" customHeight="1" x14ac:dyDescent="0.25">
      <c r="A544" s="90"/>
      <c r="B544" s="113" t="s">
        <v>874</v>
      </c>
      <c r="C544" s="146" t="s">
        <v>64</v>
      </c>
      <c r="D544" s="92">
        <v>97.2</v>
      </c>
      <c r="E544" s="93">
        <v>2475.7200000000003</v>
      </c>
      <c r="F544" s="93">
        <f t="shared" si="387"/>
        <v>240639.98400000003</v>
      </c>
      <c r="G544" s="93">
        <v>62297.272700000001</v>
      </c>
      <c r="H544" s="93">
        <f t="shared" si="393"/>
        <v>6055294.90644</v>
      </c>
      <c r="I544" s="93">
        <f t="shared" si="388"/>
        <v>6295934.8904400002</v>
      </c>
      <c r="J544" s="168">
        <v>97.2</v>
      </c>
      <c r="K544" s="169">
        <v>2475.7200000000003</v>
      </c>
      <c r="L544" s="169">
        <f t="shared" ref="L544:L547" si="400">K544*J544</f>
        <v>240639.98400000003</v>
      </c>
      <c r="M544" s="169">
        <v>62297.272700000001</v>
      </c>
      <c r="N544" s="169">
        <f t="shared" ref="N544" si="401">M544*J544</f>
        <v>6055294.90644</v>
      </c>
      <c r="O544" s="169">
        <f t="shared" ref="O544:O547" si="402">L544+N544</f>
        <v>6295934.8904400002</v>
      </c>
      <c r="P544" s="208">
        <f t="shared" si="365"/>
        <v>0</v>
      </c>
      <c r="Q544" s="205">
        <v>2475.7200000000003</v>
      </c>
      <c r="R544" s="205">
        <f t="shared" ref="R544:R547" si="403">Q544*P544</f>
        <v>0</v>
      </c>
      <c r="S544" s="205">
        <v>62297.272700000001</v>
      </c>
      <c r="T544" s="205">
        <f t="shared" ref="T544" si="404">S544*P544</f>
        <v>0</v>
      </c>
      <c r="U544" s="205">
        <f t="shared" ref="U544:U547" si="405">R544+T544</f>
        <v>0</v>
      </c>
    </row>
    <row r="545" spans="1:21" s="76" customFormat="1" ht="17.45" customHeight="1" x14ac:dyDescent="0.25">
      <c r="A545" s="90"/>
      <c r="B545" s="113" t="s">
        <v>374</v>
      </c>
      <c r="C545" s="146" t="s">
        <v>64</v>
      </c>
      <c r="D545" s="92">
        <v>97.2</v>
      </c>
      <c r="E545" s="93">
        <v>6552</v>
      </c>
      <c r="F545" s="93">
        <f t="shared" si="387"/>
        <v>636854.4</v>
      </c>
      <c r="G545" s="93"/>
      <c r="H545" s="93"/>
      <c r="I545" s="93">
        <f t="shared" si="388"/>
        <v>636854.4</v>
      </c>
      <c r="J545" s="168">
        <v>97.2</v>
      </c>
      <c r="K545" s="169">
        <v>6552</v>
      </c>
      <c r="L545" s="169">
        <f t="shared" si="400"/>
        <v>636854.4</v>
      </c>
      <c r="M545" s="169"/>
      <c r="N545" s="169"/>
      <c r="O545" s="169">
        <f t="shared" si="402"/>
        <v>636854.4</v>
      </c>
      <c r="P545" s="208">
        <f t="shared" si="365"/>
        <v>0</v>
      </c>
      <c r="Q545" s="205">
        <v>6552</v>
      </c>
      <c r="R545" s="205">
        <f t="shared" si="403"/>
        <v>0</v>
      </c>
      <c r="S545" s="205"/>
      <c r="T545" s="205"/>
      <c r="U545" s="205">
        <f t="shared" si="405"/>
        <v>0</v>
      </c>
    </row>
    <row r="546" spans="1:21" s="76" customFormat="1" ht="17.45" customHeight="1" x14ac:dyDescent="0.25">
      <c r="A546" s="90"/>
      <c r="B546" s="113" t="s">
        <v>375</v>
      </c>
      <c r="C546" s="146" t="s">
        <v>64</v>
      </c>
      <c r="D546" s="92">
        <v>97.2</v>
      </c>
      <c r="E546" s="93">
        <v>6552</v>
      </c>
      <c r="F546" s="93">
        <f t="shared" si="387"/>
        <v>636854.4</v>
      </c>
      <c r="G546" s="93"/>
      <c r="H546" s="93"/>
      <c r="I546" s="93">
        <f t="shared" si="388"/>
        <v>636854.4</v>
      </c>
      <c r="J546" s="168">
        <v>97.2</v>
      </c>
      <c r="K546" s="169">
        <v>6552</v>
      </c>
      <c r="L546" s="169">
        <f t="shared" si="400"/>
        <v>636854.4</v>
      </c>
      <c r="M546" s="169"/>
      <c r="N546" s="169"/>
      <c r="O546" s="169">
        <f t="shared" si="402"/>
        <v>636854.4</v>
      </c>
      <c r="P546" s="208">
        <f t="shared" si="365"/>
        <v>0</v>
      </c>
      <c r="Q546" s="205">
        <v>6552</v>
      </c>
      <c r="R546" s="205">
        <f t="shared" si="403"/>
        <v>0</v>
      </c>
      <c r="S546" s="205"/>
      <c r="T546" s="205"/>
      <c r="U546" s="205">
        <f t="shared" si="405"/>
        <v>0</v>
      </c>
    </row>
    <row r="547" spans="1:21" s="76" customFormat="1" ht="17.45" customHeight="1" x14ac:dyDescent="0.25">
      <c r="A547" s="90"/>
      <c r="B547" s="113" t="s">
        <v>380</v>
      </c>
      <c r="C547" s="146" t="s">
        <v>17</v>
      </c>
      <c r="D547" s="92">
        <v>1</v>
      </c>
      <c r="E547" s="93">
        <v>124800</v>
      </c>
      <c r="F547" s="93">
        <f t="shared" si="387"/>
        <v>124800</v>
      </c>
      <c r="G547" s="93">
        <v>49408.353000000003</v>
      </c>
      <c r="H547" s="93">
        <f t="shared" si="393"/>
        <v>49408.353000000003</v>
      </c>
      <c r="I547" s="93">
        <f t="shared" si="388"/>
        <v>174208.353</v>
      </c>
      <c r="J547" s="168">
        <v>1</v>
      </c>
      <c r="K547" s="169">
        <v>124800</v>
      </c>
      <c r="L547" s="169">
        <f t="shared" si="400"/>
        <v>124800</v>
      </c>
      <c r="M547" s="169">
        <v>49408.353000000003</v>
      </c>
      <c r="N547" s="169">
        <f t="shared" ref="N547" si="406">M547*J547</f>
        <v>49408.353000000003</v>
      </c>
      <c r="O547" s="169">
        <f t="shared" si="402"/>
        <v>174208.353</v>
      </c>
      <c r="P547" s="208">
        <f t="shared" si="365"/>
        <v>0</v>
      </c>
      <c r="Q547" s="205">
        <v>124800</v>
      </c>
      <c r="R547" s="205">
        <f t="shared" si="403"/>
        <v>0</v>
      </c>
      <c r="S547" s="205">
        <v>49408.353000000003</v>
      </c>
      <c r="T547" s="205">
        <f t="shared" ref="T547" si="407">S547*P547</f>
        <v>0</v>
      </c>
      <c r="U547" s="205">
        <f t="shared" si="405"/>
        <v>0</v>
      </c>
    </row>
    <row r="548" spans="1:21" s="84" customFormat="1" ht="17.45" customHeight="1" x14ac:dyDescent="0.25">
      <c r="A548" s="147"/>
      <c r="B548" s="148" t="s">
        <v>385</v>
      </c>
      <c r="C548" s="147"/>
      <c r="D548" s="149"/>
      <c r="E548" s="101"/>
      <c r="F548" s="101">
        <f>F534+F520+F506+F492</f>
        <v>37448849.832400002</v>
      </c>
      <c r="G548" s="101"/>
      <c r="H548" s="101">
        <f>H534+H520+H506+H492</f>
        <v>47516454.300020993</v>
      </c>
      <c r="I548" s="101">
        <f>I534+I520+I506+I492</f>
        <v>84965304.132421017</v>
      </c>
      <c r="J548" s="192"/>
      <c r="K548" s="173"/>
      <c r="L548" s="173">
        <f>L534+L520+L506+L492</f>
        <v>12223330.2828</v>
      </c>
      <c r="M548" s="173"/>
      <c r="N548" s="173">
        <f>N534+N520+N506+N492</f>
        <v>17269503.496676996</v>
      </c>
      <c r="O548" s="173">
        <f>O534+O520+O506+O492</f>
        <v>29492833.779477</v>
      </c>
      <c r="P548" s="208">
        <f t="shared" si="365"/>
        <v>0</v>
      </c>
      <c r="Q548" s="209"/>
      <c r="R548" s="209">
        <f>R534+R520+R506+R492</f>
        <v>25225519.549600005</v>
      </c>
      <c r="S548" s="209"/>
      <c r="T548" s="209">
        <f>T534+T520+T506+T492</f>
        <v>30246950.803344</v>
      </c>
      <c r="U548" s="209">
        <f>U534+U520+U506+U492</f>
        <v>55472470.352944002</v>
      </c>
    </row>
    <row r="549" spans="1:21" s="76" customFormat="1" ht="27.75" customHeight="1" x14ac:dyDescent="0.25">
      <c r="A549" s="85">
        <v>4</v>
      </c>
      <c r="B549" s="86" t="s">
        <v>386</v>
      </c>
      <c r="C549" s="88"/>
      <c r="D549" s="88"/>
      <c r="E549" s="89"/>
      <c r="F549" s="98"/>
      <c r="G549" s="89"/>
      <c r="H549" s="98"/>
      <c r="I549" s="89"/>
      <c r="J549" s="166"/>
      <c r="K549" s="167"/>
      <c r="L549" s="171"/>
      <c r="M549" s="167"/>
      <c r="N549" s="171"/>
      <c r="O549" s="167"/>
      <c r="P549" s="208">
        <f t="shared" si="365"/>
        <v>0</v>
      </c>
      <c r="Q549" s="203"/>
      <c r="R549" s="207"/>
      <c r="S549" s="203"/>
      <c r="T549" s="207"/>
      <c r="U549" s="203"/>
    </row>
    <row r="550" spans="1:21" s="76" customFormat="1" ht="17.45" customHeight="1" x14ac:dyDescent="0.25">
      <c r="A550" s="90" t="s">
        <v>387</v>
      </c>
      <c r="B550" s="113" t="s">
        <v>388</v>
      </c>
      <c r="C550" s="93"/>
      <c r="D550" s="92"/>
      <c r="E550" s="93"/>
      <c r="F550" s="93">
        <f>SUM(F551:F564)</f>
        <v>935809.37800320017</v>
      </c>
      <c r="G550" s="93"/>
      <c r="H550" s="93">
        <f>SUM(H551:H564)</f>
        <v>556205.56000000017</v>
      </c>
      <c r="I550" s="93">
        <f>SUM(I551:I564)</f>
        <v>1492014.9380032001</v>
      </c>
      <c r="J550" s="168"/>
      <c r="K550" s="169"/>
      <c r="L550" s="169">
        <f>SUM(L551:L564)</f>
        <v>451559.60477888002</v>
      </c>
      <c r="M550" s="169"/>
      <c r="N550" s="169">
        <f>SUM(N551:N564)</f>
        <v>505403.0940000001</v>
      </c>
      <c r="O550" s="169">
        <f>SUM(O551:O564)</f>
        <v>956962.69877888018</v>
      </c>
      <c r="P550" s="208">
        <f t="shared" si="365"/>
        <v>0</v>
      </c>
      <c r="Q550" s="205"/>
      <c r="R550" s="205">
        <f>SUM(R551:R564)</f>
        <v>484249.77322431997</v>
      </c>
      <c r="S550" s="205"/>
      <c r="T550" s="205">
        <f>SUM(T551:T564)</f>
        <v>197168.46599999999</v>
      </c>
      <c r="U550" s="205">
        <f>SUM(U551:U564)</f>
        <v>681418.23922432004</v>
      </c>
    </row>
    <row r="551" spans="1:21" s="76" customFormat="1" ht="32.25" customHeight="1" x14ac:dyDescent="0.25">
      <c r="A551" s="150"/>
      <c r="B551" s="128" t="s">
        <v>389</v>
      </c>
      <c r="C551" s="151" t="s">
        <v>64</v>
      </c>
      <c r="D551" s="120">
        <v>72</v>
      </c>
      <c r="E551" s="135">
        <v>1918.4687999999999</v>
      </c>
      <c r="F551" s="135">
        <f>E551*D551</f>
        <v>138129.7536</v>
      </c>
      <c r="G551" s="135">
        <v>923.06500000000028</v>
      </c>
      <c r="H551" s="135">
        <f>G551*D551</f>
        <v>66460.680000000022</v>
      </c>
      <c r="I551" s="152">
        <f t="shared" ref="I551:I564" si="408">H551+F551</f>
        <v>204590.43360000002</v>
      </c>
      <c r="J551" s="184">
        <v>70</v>
      </c>
      <c r="K551" s="193">
        <v>1918.4687999999999</v>
      </c>
      <c r="L551" s="193">
        <f>K551*J551</f>
        <v>134292.81599999999</v>
      </c>
      <c r="M551" s="193">
        <v>923.06500000000028</v>
      </c>
      <c r="N551" s="193">
        <f>M551*J551</f>
        <v>64614.550000000017</v>
      </c>
      <c r="O551" s="194">
        <f t="shared" ref="O551:O552" si="409">N551+L551</f>
        <v>198907.36600000001</v>
      </c>
      <c r="P551" s="208">
        <f t="shared" si="365"/>
        <v>2</v>
      </c>
      <c r="Q551" s="221">
        <v>1918.4687999999999</v>
      </c>
      <c r="R551" s="221">
        <f>Q551*P551</f>
        <v>3836.9375999999997</v>
      </c>
      <c r="S551" s="221">
        <v>923.06500000000028</v>
      </c>
      <c r="T551" s="221">
        <f>S551*P551</f>
        <v>1846.1300000000006</v>
      </c>
      <c r="U551" s="222">
        <f t="shared" ref="U551:U552" si="410">T551+R551</f>
        <v>5683.0676000000003</v>
      </c>
    </row>
    <row r="552" spans="1:21" s="76" customFormat="1" ht="30.75" customHeight="1" x14ac:dyDescent="0.25">
      <c r="A552" s="150"/>
      <c r="B552" s="128" t="s">
        <v>390</v>
      </c>
      <c r="C552" s="151" t="s">
        <v>64</v>
      </c>
      <c r="D552" s="120">
        <v>36</v>
      </c>
      <c r="E552" s="135">
        <v>2793.7584000000002</v>
      </c>
      <c r="F552" s="135">
        <f>E552*D552</f>
        <v>100575.3024</v>
      </c>
      <c r="G552" s="135">
        <v>8448.9600000000009</v>
      </c>
      <c r="H552" s="135">
        <f>G552*D552</f>
        <v>304162.56000000006</v>
      </c>
      <c r="I552" s="152">
        <f t="shared" si="408"/>
        <v>404737.86240000004</v>
      </c>
      <c r="J552" s="184">
        <v>31.6</v>
      </c>
      <c r="K552" s="193">
        <v>2793.7584000000002</v>
      </c>
      <c r="L552" s="193">
        <f>K552*J552</f>
        <v>88282.765440000003</v>
      </c>
      <c r="M552" s="193">
        <v>8448.9600000000009</v>
      </c>
      <c r="N552" s="193">
        <f>M552*J552</f>
        <v>266987.13600000006</v>
      </c>
      <c r="O552" s="194">
        <f t="shared" si="409"/>
        <v>355269.90144000005</v>
      </c>
      <c r="P552" s="208">
        <f t="shared" si="365"/>
        <v>4.3999999999999986</v>
      </c>
      <c r="Q552" s="221">
        <v>2793.7584000000002</v>
      </c>
      <c r="R552" s="221">
        <f>Q552*P552</f>
        <v>12292.536959999998</v>
      </c>
      <c r="S552" s="221">
        <v>8448.9600000000009</v>
      </c>
      <c r="T552" s="221">
        <f>S552*P552</f>
        <v>37175.423999999992</v>
      </c>
      <c r="U552" s="222">
        <f t="shared" si="410"/>
        <v>49467.960959999989</v>
      </c>
    </row>
    <row r="553" spans="1:21" s="76" customFormat="1" ht="28.5" customHeight="1" x14ac:dyDescent="0.25">
      <c r="A553" s="150"/>
      <c r="B553" s="128" t="s">
        <v>391</v>
      </c>
      <c r="C553" s="151" t="s">
        <v>17</v>
      </c>
      <c r="D553" s="120">
        <v>3</v>
      </c>
      <c r="E553" s="135">
        <v>78955</v>
      </c>
      <c r="F553" s="135">
        <f>E553*D553</f>
        <v>236865</v>
      </c>
      <c r="G553" s="135">
        <v>48788.666666666664</v>
      </c>
      <c r="H553" s="135">
        <v>146366</v>
      </c>
      <c r="I553" s="152">
        <f>H553+F553</f>
        <v>383231</v>
      </c>
      <c r="J553" s="184">
        <v>2</v>
      </c>
      <c r="K553" s="193">
        <v>78955</v>
      </c>
      <c r="L553" s="193">
        <f>K553*J553</f>
        <v>157910</v>
      </c>
      <c r="M553" s="193">
        <v>48788.666666666664</v>
      </c>
      <c r="N553" s="193">
        <v>146366</v>
      </c>
      <c r="O553" s="194">
        <f>N553+L553</f>
        <v>304276</v>
      </c>
      <c r="P553" s="208">
        <f t="shared" si="365"/>
        <v>1</v>
      </c>
      <c r="Q553" s="221">
        <v>78955</v>
      </c>
      <c r="R553" s="221">
        <f>Q553*P553</f>
        <v>78955</v>
      </c>
      <c r="S553" s="221">
        <v>48788.666666666664</v>
      </c>
      <c r="T553" s="221">
        <v>146366</v>
      </c>
      <c r="U553" s="222">
        <f>T553+R553</f>
        <v>225321</v>
      </c>
    </row>
    <row r="554" spans="1:21" s="76" customFormat="1" ht="17.45" customHeight="1" x14ac:dyDescent="0.25">
      <c r="A554" s="150"/>
      <c r="B554" s="128" t="s">
        <v>392</v>
      </c>
      <c r="C554" s="151" t="s">
        <v>17</v>
      </c>
      <c r="D554" s="120">
        <v>1</v>
      </c>
      <c r="E554" s="135">
        <v>4059.5328000000004</v>
      </c>
      <c r="F554" s="135">
        <f t="shared" ref="F554:F564" si="411">E554*D554</f>
        <v>4059.5328000000004</v>
      </c>
      <c r="G554" s="135">
        <v>3397.68</v>
      </c>
      <c r="H554" s="135">
        <f t="shared" ref="H554:H560" si="412">G554*D554</f>
        <v>3397.68</v>
      </c>
      <c r="I554" s="152">
        <f t="shared" si="408"/>
        <v>7457.2128000000002</v>
      </c>
      <c r="J554" s="184"/>
      <c r="K554" s="193">
        <v>4059.5328000000004</v>
      </c>
      <c r="L554" s="193">
        <f t="shared" ref="L554:L564" si="413">K554*J554</f>
        <v>0</v>
      </c>
      <c r="M554" s="193">
        <v>3397.68</v>
      </c>
      <c r="N554" s="193">
        <f t="shared" ref="N554:N556" si="414">M554*J554</f>
        <v>0</v>
      </c>
      <c r="O554" s="194">
        <f t="shared" ref="O554:O564" si="415">N554+L554</f>
        <v>0</v>
      </c>
      <c r="P554" s="208">
        <f t="shared" si="365"/>
        <v>1</v>
      </c>
      <c r="Q554" s="221">
        <v>4059.5328000000004</v>
      </c>
      <c r="R554" s="221">
        <f t="shared" ref="R554:R564" si="416">Q554*P554</f>
        <v>4059.5328000000004</v>
      </c>
      <c r="S554" s="221">
        <v>3397.68</v>
      </c>
      <c r="T554" s="221">
        <f t="shared" ref="T554:T556" si="417">S554*P554</f>
        <v>3397.68</v>
      </c>
      <c r="U554" s="222">
        <f t="shared" ref="U554:U564" si="418">T554+R554</f>
        <v>7457.2128000000002</v>
      </c>
    </row>
    <row r="555" spans="1:21" s="76" customFormat="1" ht="17.45" customHeight="1" x14ac:dyDescent="0.25">
      <c r="A555" s="150"/>
      <c r="B555" s="128" t="s">
        <v>393</v>
      </c>
      <c r="C555" s="151" t="s">
        <v>17</v>
      </c>
      <c r="D555" s="120">
        <v>1</v>
      </c>
      <c r="E555" s="135">
        <v>2754.1440000000002</v>
      </c>
      <c r="F555" s="135">
        <f t="shared" si="411"/>
        <v>2754.1440000000002</v>
      </c>
      <c r="G555" s="135">
        <v>1121.1200000000001</v>
      </c>
      <c r="H555" s="135">
        <f t="shared" si="412"/>
        <v>1121.1200000000001</v>
      </c>
      <c r="I555" s="152">
        <f t="shared" si="408"/>
        <v>3875.2640000000001</v>
      </c>
      <c r="J555" s="184"/>
      <c r="K555" s="193">
        <v>2754.1440000000002</v>
      </c>
      <c r="L555" s="193">
        <f t="shared" si="413"/>
        <v>0</v>
      </c>
      <c r="M555" s="193">
        <v>1121.1200000000001</v>
      </c>
      <c r="N555" s="193">
        <f t="shared" si="414"/>
        <v>0</v>
      </c>
      <c r="O555" s="194">
        <f t="shared" si="415"/>
        <v>0</v>
      </c>
      <c r="P555" s="208">
        <f t="shared" si="365"/>
        <v>1</v>
      </c>
      <c r="Q555" s="221">
        <v>2754.1440000000002</v>
      </c>
      <c r="R555" s="221">
        <f t="shared" si="416"/>
        <v>2754.1440000000002</v>
      </c>
      <c r="S555" s="221">
        <v>1121.1200000000001</v>
      </c>
      <c r="T555" s="221">
        <f t="shared" si="417"/>
        <v>1121.1200000000001</v>
      </c>
      <c r="U555" s="222">
        <f t="shared" si="418"/>
        <v>3875.2640000000001</v>
      </c>
    </row>
    <row r="556" spans="1:21" s="76" customFormat="1" ht="25.5" x14ac:dyDescent="0.25">
      <c r="A556" s="150"/>
      <c r="B556" s="128" t="s">
        <v>907</v>
      </c>
      <c r="C556" s="151" t="s">
        <v>17</v>
      </c>
      <c r="D556" s="120">
        <v>5</v>
      </c>
      <c r="E556" s="135">
        <v>6442.0559999999996</v>
      </c>
      <c r="F556" s="135">
        <f t="shared" si="411"/>
        <v>32210.28</v>
      </c>
      <c r="G556" s="135">
        <v>2333.7600000000002</v>
      </c>
      <c r="H556" s="135">
        <f t="shared" si="412"/>
        <v>11668.800000000001</v>
      </c>
      <c r="I556" s="152">
        <f t="shared" si="408"/>
        <v>43879.08</v>
      </c>
      <c r="J556" s="184"/>
      <c r="K556" s="193">
        <v>6442.0559999999996</v>
      </c>
      <c r="L556" s="193">
        <f t="shared" si="413"/>
        <v>0</v>
      </c>
      <c r="M556" s="193">
        <v>2333.7600000000002</v>
      </c>
      <c r="N556" s="193">
        <f t="shared" si="414"/>
        <v>0</v>
      </c>
      <c r="O556" s="194">
        <f t="shared" si="415"/>
        <v>0</v>
      </c>
      <c r="P556" s="208">
        <f t="shared" si="365"/>
        <v>5</v>
      </c>
      <c r="Q556" s="221">
        <v>6442.0559999999996</v>
      </c>
      <c r="R556" s="221">
        <f t="shared" si="416"/>
        <v>32210.28</v>
      </c>
      <c r="S556" s="221">
        <v>2333.7600000000002</v>
      </c>
      <c r="T556" s="221">
        <f t="shared" si="417"/>
        <v>11668.800000000001</v>
      </c>
      <c r="U556" s="222">
        <f t="shared" si="418"/>
        <v>43879.08</v>
      </c>
    </row>
    <row r="557" spans="1:21" s="76" customFormat="1" ht="15.75" x14ac:dyDescent="0.25">
      <c r="A557" s="150"/>
      <c r="B557" s="128" t="s">
        <v>939</v>
      </c>
      <c r="C557" s="151" t="s">
        <v>875</v>
      </c>
      <c r="D557" s="120">
        <v>2.4</v>
      </c>
      <c r="E557" s="135">
        <v>671.55840000000001</v>
      </c>
      <c r="F557" s="135">
        <f t="shared" si="411"/>
        <v>1611.7401600000001</v>
      </c>
      <c r="G557" s="135"/>
      <c r="H557" s="135"/>
      <c r="I557" s="152">
        <f t="shared" si="408"/>
        <v>1611.7401600000001</v>
      </c>
      <c r="J557" s="184"/>
      <c r="K557" s="193">
        <v>671.55840000000001</v>
      </c>
      <c r="L557" s="193">
        <f t="shared" si="413"/>
        <v>0</v>
      </c>
      <c r="M557" s="193"/>
      <c r="N557" s="193"/>
      <c r="O557" s="194">
        <f t="shared" si="415"/>
        <v>0</v>
      </c>
      <c r="P557" s="208">
        <f t="shared" si="365"/>
        <v>2.4</v>
      </c>
      <c r="Q557" s="221">
        <v>671.55840000000001</v>
      </c>
      <c r="R557" s="221">
        <f t="shared" si="416"/>
        <v>1611.7401600000001</v>
      </c>
      <c r="S557" s="221"/>
      <c r="T557" s="221"/>
      <c r="U557" s="222">
        <f t="shared" si="418"/>
        <v>1611.7401600000001</v>
      </c>
    </row>
    <row r="558" spans="1:21" s="76" customFormat="1" ht="22.5" customHeight="1" x14ac:dyDescent="0.25">
      <c r="A558" s="150"/>
      <c r="B558" s="128" t="s">
        <v>908</v>
      </c>
      <c r="C558" s="151" t="s">
        <v>879</v>
      </c>
      <c r="D558" s="120">
        <v>2.2999999999999998</v>
      </c>
      <c r="E558" s="135">
        <v>17405.925984000001</v>
      </c>
      <c r="F558" s="135">
        <f t="shared" si="411"/>
        <v>40033.629763199999</v>
      </c>
      <c r="G558" s="135">
        <v>6006</v>
      </c>
      <c r="H558" s="135">
        <f t="shared" si="412"/>
        <v>13813.8</v>
      </c>
      <c r="I558" s="152">
        <f t="shared" si="408"/>
        <v>53847.429763199994</v>
      </c>
      <c r="J558" s="184">
        <v>1.82</v>
      </c>
      <c r="K558" s="193">
        <v>17405.925984000001</v>
      </c>
      <c r="L558" s="193">
        <f t="shared" si="413"/>
        <v>31678.785290880005</v>
      </c>
      <c r="M558" s="193">
        <v>6006</v>
      </c>
      <c r="N558" s="193">
        <f t="shared" ref="N558:N560" si="419">M558*J558</f>
        <v>10930.92</v>
      </c>
      <c r="O558" s="194">
        <f t="shared" si="415"/>
        <v>42609.705290880003</v>
      </c>
      <c r="P558" s="208">
        <f t="shared" si="365"/>
        <v>0.47999999999999976</v>
      </c>
      <c r="Q558" s="221">
        <v>17405.925984000001</v>
      </c>
      <c r="R558" s="221">
        <f t="shared" si="416"/>
        <v>8354.8444723199973</v>
      </c>
      <c r="S558" s="221">
        <v>6006</v>
      </c>
      <c r="T558" s="221">
        <f t="shared" ref="T558:T560" si="420">S558*P558</f>
        <v>2882.8799999999987</v>
      </c>
      <c r="U558" s="222">
        <f t="shared" si="418"/>
        <v>11237.724472319996</v>
      </c>
    </row>
    <row r="559" spans="1:21" s="76" customFormat="1" ht="17.45" customHeight="1" x14ac:dyDescent="0.25">
      <c r="A559" s="150"/>
      <c r="B559" s="128" t="s">
        <v>394</v>
      </c>
      <c r="C559" s="151" t="s">
        <v>879</v>
      </c>
      <c r="D559" s="120">
        <v>0.8</v>
      </c>
      <c r="E559" s="135">
        <v>2601.3455999999996</v>
      </c>
      <c r="F559" s="135">
        <f t="shared" si="411"/>
        <v>2081.0764799999997</v>
      </c>
      <c r="G559" s="135">
        <v>2059.2000000000003</v>
      </c>
      <c r="H559" s="135">
        <f t="shared" si="412"/>
        <v>1647.3600000000004</v>
      </c>
      <c r="I559" s="152">
        <f t="shared" si="408"/>
        <v>3728.4364800000003</v>
      </c>
      <c r="J559" s="184">
        <v>6.23</v>
      </c>
      <c r="K559" s="193">
        <v>2601.3455999999996</v>
      </c>
      <c r="L559" s="193">
        <f t="shared" si="413"/>
        <v>16206.383087999999</v>
      </c>
      <c r="M559" s="193">
        <v>2059.2000000000003</v>
      </c>
      <c r="N559" s="193">
        <f t="shared" si="419"/>
        <v>12828.816000000003</v>
      </c>
      <c r="O559" s="194">
        <f t="shared" si="415"/>
        <v>29035.199088000001</v>
      </c>
      <c r="P559" s="208">
        <f t="shared" si="365"/>
        <v>-5.4300000000000006</v>
      </c>
      <c r="Q559" s="221">
        <v>2601.3455999999996</v>
      </c>
      <c r="R559" s="221">
        <f t="shared" si="416"/>
        <v>-14125.306607999999</v>
      </c>
      <c r="S559" s="221">
        <v>2059.2000000000003</v>
      </c>
      <c r="T559" s="221">
        <f t="shared" si="420"/>
        <v>-11181.456000000002</v>
      </c>
      <c r="U559" s="222">
        <f t="shared" si="418"/>
        <v>-25306.762608000001</v>
      </c>
    </row>
    <row r="560" spans="1:21" s="76" customFormat="1" ht="17.45" customHeight="1" x14ac:dyDescent="0.25">
      <c r="A560" s="150"/>
      <c r="B560" s="128" t="s">
        <v>395</v>
      </c>
      <c r="C560" s="151" t="s">
        <v>879</v>
      </c>
      <c r="D560" s="120">
        <v>3.5</v>
      </c>
      <c r="E560" s="135">
        <v>2682.4607999999998</v>
      </c>
      <c r="F560" s="135">
        <f t="shared" si="411"/>
        <v>9388.612799999999</v>
      </c>
      <c r="G560" s="135">
        <v>2162.1600000000003</v>
      </c>
      <c r="H560" s="135">
        <f t="shared" si="412"/>
        <v>7567.5600000000013</v>
      </c>
      <c r="I560" s="152">
        <f t="shared" si="408"/>
        <v>16956.1728</v>
      </c>
      <c r="J560" s="184">
        <v>1.7</v>
      </c>
      <c r="K560" s="193">
        <v>2682.4607999999998</v>
      </c>
      <c r="L560" s="193">
        <f t="shared" si="413"/>
        <v>4560.18336</v>
      </c>
      <c r="M560" s="193">
        <v>2162.1600000000003</v>
      </c>
      <c r="N560" s="193">
        <f t="shared" si="419"/>
        <v>3675.6720000000005</v>
      </c>
      <c r="O560" s="194">
        <f t="shared" si="415"/>
        <v>8235.8553600000014</v>
      </c>
      <c r="P560" s="208">
        <f t="shared" si="365"/>
        <v>1.8</v>
      </c>
      <c r="Q560" s="221">
        <v>2682.4607999999998</v>
      </c>
      <c r="R560" s="221">
        <f t="shared" si="416"/>
        <v>4828.4294399999999</v>
      </c>
      <c r="S560" s="221">
        <v>2162.1600000000003</v>
      </c>
      <c r="T560" s="221">
        <f t="shared" si="420"/>
        <v>3891.8880000000008</v>
      </c>
      <c r="U560" s="222">
        <f t="shared" si="418"/>
        <v>8720.3174400000007</v>
      </c>
    </row>
    <row r="561" spans="1:21" s="76" customFormat="1" ht="17.45" customHeight="1" x14ac:dyDescent="0.25">
      <c r="A561" s="150"/>
      <c r="B561" s="128" t="s">
        <v>396</v>
      </c>
      <c r="C561" s="151" t="s">
        <v>875</v>
      </c>
      <c r="D561" s="120">
        <v>25.3</v>
      </c>
      <c r="E561" s="135">
        <v>297.108</v>
      </c>
      <c r="F561" s="135">
        <f t="shared" si="411"/>
        <v>7516.8324000000002</v>
      </c>
      <c r="G561" s="135"/>
      <c r="H561" s="135"/>
      <c r="I561" s="152">
        <f t="shared" si="408"/>
        <v>7516.8324000000002</v>
      </c>
      <c r="J561" s="184">
        <v>12.5</v>
      </c>
      <c r="K561" s="193">
        <v>297.108</v>
      </c>
      <c r="L561" s="193">
        <f t="shared" si="413"/>
        <v>3713.85</v>
      </c>
      <c r="M561" s="193"/>
      <c r="N561" s="193"/>
      <c r="O561" s="194">
        <f t="shared" si="415"/>
        <v>3713.85</v>
      </c>
      <c r="P561" s="208">
        <f t="shared" si="365"/>
        <v>12.8</v>
      </c>
      <c r="Q561" s="221">
        <v>297.108</v>
      </c>
      <c r="R561" s="221">
        <f t="shared" si="416"/>
        <v>3802.9824000000003</v>
      </c>
      <c r="S561" s="221"/>
      <c r="T561" s="221"/>
      <c r="U561" s="222">
        <f t="shared" si="418"/>
        <v>3802.9824000000003</v>
      </c>
    </row>
    <row r="562" spans="1:21" s="76" customFormat="1" ht="25.5" x14ac:dyDescent="0.25">
      <c r="A562" s="150"/>
      <c r="B562" s="128" t="s">
        <v>397</v>
      </c>
      <c r="C562" s="151" t="s">
        <v>875</v>
      </c>
      <c r="D562" s="120">
        <v>50.6</v>
      </c>
      <c r="E562" s="135">
        <v>594.21600000000001</v>
      </c>
      <c r="F562" s="135">
        <f t="shared" si="411"/>
        <v>30067.329600000001</v>
      </c>
      <c r="G562" s="135"/>
      <c r="H562" s="135"/>
      <c r="I562" s="152">
        <f t="shared" si="408"/>
        <v>30067.329600000001</v>
      </c>
      <c r="J562" s="227">
        <v>25.1</v>
      </c>
      <c r="K562" s="193">
        <v>594.21600000000001</v>
      </c>
      <c r="L562" s="193">
        <f t="shared" si="413"/>
        <v>14914.821600000001</v>
      </c>
      <c r="M562" s="193"/>
      <c r="N562" s="193"/>
      <c r="O562" s="194">
        <f t="shared" si="415"/>
        <v>14914.821600000001</v>
      </c>
      <c r="P562" s="208">
        <f t="shared" si="365"/>
        <v>25.5</v>
      </c>
      <c r="Q562" s="221">
        <v>594.21600000000001</v>
      </c>
      <c r="R562" s="221">
        <f t="shared" si="416"/>
        <v>15152.508</v>
      </c>
      <c r="S562" s="221"/>
      <c r="T562" s="221"/>
      <c r="U562" s="222">
        <f t="shared" si="418"/>
        <v>15152.508</v>
      </c>
    </row>
    <row r="563" spans="1:21" s="76" customFormat="1" ht="17.45" customHeight="1" x14ac:dyDescent="0.25">
      <c r="A563" s="150"/>
      <c r="B563" s="153" t="s">
        <v>398</v>
      </c>
      <c r="C563" s="154" t="s">
        <v>875</v>
      </c>
      <c r="D563" s="155">
        <v>120</v>
      </c>
      <c r="E563" s="135">
        <v>2716.4160000000002</v>
      </c>
      <c r="F563" s="135">
        <f t="shared" si="411"/>
        <v>325969.92000000004</v>
      </c>
      <c r="G563" s="135"/>
      <c r="H563" s="135"/>
      <c r="I563" s="152">
        <f t="shared" si="408"/>
        <v>325969.92000000004</v>
      </c>
      <c r="J563" s="195"/>
      <c r="K563" s="193">
        <v>2716.4160000000002</v>
      </c>
      <c r="L563" s="193">
        <f t="shared" si="413"/>
        <v>0</v>
      </c>
      <c r="M563" s="193"/>
      <c r="N563" s="193"/>
      <c r="O563" s="194">
        <f t="shared" si="415"/>
        <v>0</v>
      </c>
      <c r="P563" s="208">
        <f t="shared" si="365"/>
        <v>120</v>
      </c>
      <c r="Q563" s="221">
        <v>2716.4160000000002</v>
      </c>
      <c r="R563" s="221">
        <f t="shared" si="416"/>
        <v>325969.92000000004</v>
      </c>
      <c r="S563" s="221"/>
      <c r="T563" s="221"/>
      <c r="U563" s="222">
        <f t="shared" si="418"/>
        <v>325969.92000000004</v>
      </c>
    </row>
    <row r="564" spans="1:21" s="76" customFormat="1" ht="17.45" customHeight="1" x14ac:dyDescent="0.25">
      <c r="A564" s="150"/>
      <c r="B564" s="128" t="s">
        <v>399</v>
      </c>
      <c r="C564" s="151" t="s">
        <v>64</v>
      </c>
      <c r="D564" s="146">
        <v>2</v>
      </c>
      <c r="E564" s="156">
        <v>2273.1120000000001</v>
      </c>
      <c r="F564" s="135">
        <f t="shared" si="411"/>
        <v>4546.2240000000002</v>
      </c>
      <c r="G564" s="135"/>
      <c r="H564" s="135"/>
      <c r="I564" s="152">
        <f t="shared" si="408"/>
        <v>4546.2240000000002</v>
      </c>
      <c r="J564" s="196"/>
      <c r="K564" s="197">
        <v>2273.1120000000001</v>
      </c>
      <c r="L564" s="193">
        <f t="shared" si="413"/>
        <v>0</v>
      </c>
      <c r="M564" s="193"/>
      <c r="N564" s="193"/>
      <c r="O564" s="194">
        <f t="shared" si="415"/>
        <v>0</v>
      </c>
      <c r="P564" s="208">
        <f t="shared" si="365"/>
        <v>2</v>
      </c>
      <c r="Q564" s="223">
        <v>2273.1120000000001</v>
      </c>
      <c r="R564" s="221">
        <f t="shared" si="416"/>
        <v>4546.2240000000002</v>
      </c>
      <c r="S564" s="221"/>
      <c r="T564" s="221"/>
      <c r="U564" s="222">
        <f t="shared" si="418"/>
        <v>4546.2240000000002</v>
      </c>
    </row>
    <row r="565" spans="1:21" s="76" customFormat="1" ht="17.45" customHeight="1" x14ac:dyDescent="0.25">
      <c r="A565" s="157"/>
      <c r="B565" s="158"/>
      <c r="C565" s="159"/>
      <c r="D565" s="160"/>
      <c r="E565" s="161" t="s">
        <v>400</v>
      </c>
      <c r="F565" s="161">
        <f>F550+F491+F478+F473+F468+F449+F410+F394+F359+F342+F270+F257+F250+F242+F239+F223+F164+F142+F125+F73+F68+F48+F7</f>
        <v>218825662.44115818</v>
      </c>
      <c r="G565" s="161"/>
      <c r="H565" s="161">
        <f>H550+H491+H478+H473+H468+H449+H410+H394+H359+H342+H270+H257+H250+H242+H239+H223+H164+H142+H125+H73+H68+H48+H7</f>
        <v>295074337.20027494</v>
      </c>
      <c r="I565" s="162">
        <f>I550+I491+I478+I473+I468+I449+I410+I394+I359+I342+I270+I257+I250+I242+I239+I223+I164+I142+I125+I73+I68+I48+I7</f>
        <v>513899999.64143324</v>
      </c>
      <c r="J565" s="198"/>
      <c r="K565" s="199" t="s">
        <v>400</v>
      </c>
      <c r="L565" s="199">
        <f>L550+L491+L478+L473+L468+L449+L410+L394+L359+L342+L270+L257+L250+L242+L239+L223+L164+L142+L125+L73+L68+L48+L7</f>
        <v>72835359.778913185</v>
      </c>
      <c r="M565" s="199"/>
      <c r="N565" s="199">
        <f>N550+N491+N478+N473+N468+N449+N410+N394+N359+N342+N270+N257+N250+N242+N239+N223+N164+N142+N125+N73+N68+N48+N7</f>
        <v>82127086.392321244</v>
      </c>
      <c r="O565" s="200">
        <f>O550+O491+O478+O473+O468+O449+O410+O394+O359+O342+O270+O257+O250+O242+O239+O223+O164+O142+O125+O73+O68+O48+O7</f>
        <v>154962446.1712344</v>
      </c>
      <c r="P565" s="224"/>
      <c r="Q565" s="225" t="s">
        <v>400</v>
      </c>
      <c r="R565" s="225">
        <f>R550+R491+R478+R473+R468+R449+R410+R394+R359+R342+R270+R257+R250+R242+R239+R223+R164+R142+R125+R73+R68+R48+R7</f>
        <v>145990302.66224501</v>
      </c>
      <c r="S565" s="225"/>
      <c r="T565" s="225">
        <f>T550+T491+T478+T473+T468+T449+T410+T394+T359+T342+T270+T257+T250+T242+T239+T223+T164+T142+T125+T73+T68+T48+T7</f>
        <v>213093616.8079538</v>
      </c>
      <c r="U565" s="226">
        <f>U550+U491+U478+U473+U468+U449+U410+U394+U359+U342+U270+U257+U250+U242+U239+U223+U164+U142+U125+U73+U68+U48+U7</f>
        <v>359083919.47019887</v>
      </c>
    </row>
    <row r="566" spans="1:21" s="76" customFormat="1" ht="17.45" customHeight="1" x14ac:dyDescent="0.25">
      <c r="A566" s="157"/>
      <c r="B566" s="158"/>
      <c r="C566" s="159"/>
      <c r="D566" s="160"/>
      <c r="E566" s="161" t="s">
        <v>933</v>
      </c>
      <c r="F566" s="161">
        <f>F565/1.2*0.2</f>
        <v>36470943.740193032</v>
      </c>
      <c r="G566" s="161"/>
      <c r="H566" s="161">
        <f>H565/1.2*0.2</f>
        <v>49179056.200045824</v>
      </c>
      <c r="I566" s="162">
        <f>I565/1.2*0.2</f>
        <v>85649999.940238893</v>
      </c>
      <c r="J566" s="198"/>
      <c r="K566" s="199" t="s">
        <v>933</v>
      </c>
      <c r="L566" s="199">
        <f>L565/1.2*0.2</f>
        <v>12139226.629818864</v>
      </c>
      <c r="M566" s="199"/>
      <c r="N566" s="199">
        <f>N565/1.2*0.2</f>
        <v>13687847.732053543</v>
      </c>
      <c r="O566" s="200">
        <f>O565/1.2*0.2</f>
        <v>25827074.361872405</v>
      </c>
      <c r="P566" s="224"/>
      <c r="Q566" s="225" t="s">
        <v>933</v>
      </c>
      <c r="R566" s="225">
        <f>R565/1.2*0.2</f>
        <v>24331717.110374168</v>
      </c>
      <c r="S566" s="225"/>
      <c r="T566" s="225">
        <f>T565/1.2*0.2</f>
        <v>35515602.801325642</v>
      </c>
      <c r="U566" s="226">
        <f>U565/1.2*0.2</f>
        <v>59847319.911699824</v>
      </c>
    </row>
    <row r="567" spans="1:21" ht="17.45" customHeight="1" x14ac:dyDescent="0.25"/>
    <row r="568" spans="1:21" ht="17.45" customHeight="1" x14ac:dyDescent="0.25"/>
  </sheetData>
  <autoFilter ref="A3:U566" xr:uid="{00000000-0001-0000-0000-000000000000}"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8">
    <mergeCell ref="A2:I2"/>
    <mergeCell ref="I4:I5"/>
    <mergeCell ref="A4:A5"/>
    <mergeCell ref="B4:B5"/>
    <mergeCell ref="C4:C5"/>
    <mergeCell ref="D4:D5"/>
    <mergeCell ref="E4:F4"/>
    <mergeCell ref="G4:H4"/>
    <mergeCell ref="J3:O3"/>
    <mergeCell ref="P3:U3"/>
    <mergeCell ref="S4:T4"/>
    <mergeCell ref="U4:U5"/>
    <mergeCell ref="P4:P5"/>
    <mergeCell ref="Q4:R4"/>
    <mergeCell ref="J4:J5"/>
    <mergeCell ref="K4:L4"/>
    <mergeCell ref="M4:N4"/>
    <mergeCell ref="O4:O5"/>
  </mergeCells>
  <conditionalFormatting sqref="B21">
    <cfRule type="duplicateValues" dxfId="8" priority="58" stopIfTrue="1"/>
  </conditionalFormatting>
  <conditionalFormatting sqref="B22">
    <cfRule type="duplicateValues" dxfId="7" priority="57" stopIfTrue="1"/>
  </conditionalFormatting>
  <conditionalFormatting sqref="B23">
    <cfRule type="duplicateValues" dxfId="6" priority="56" stopIfTrue="1"/>
  </conditionalFormatting>
  <conditionalFormatting sqref="B24">
    <cfRule type="duplicateValues" dxfId="5" priority="55" stopIfTrue="1"/>
  </conditionalFormatting>
  <conditionalFormatting sqref="B25">
    <cfRule type="duplicateValues" dxfId="4" priority="54" stopIfTrue="1"/>
  </conditionalFormatting>
  <conditionalFormatting sqref="B26">
    <cfRule type="duplicateValues" dxfId="3" priority="53" stopIfTrue="1"/>
  </conditionalFormatting>
  <conditionalFormatting sqref="B53">
    <cfRule type="duplicateValues" dxfId="2" priority="45" stopIfTrue="1"/>
  </conditionalFormatting>
  <conditionalFormatting sqref="B337:B338 B306:B309 B311 B323 B330 B340:B341 B339:D339">
    <cfRule type="duplicateValues" dxfId="1" priority="44" stopIfTrue="1"/>
  </conditionalFormatting>
  <conditionalFormatting sqref="B27">
    <cfRule type="duplicateValues" dxfId="0" priority="61" stopIfTrue="1"/>
  </conditionalFormatting>
  <pageMargins left="0.23622047244094491" right="0.23622047244094491" top="0.74803149606299213" bottom="0" header="0.31496062992125984" footer="0"/>
  <pageSetup paperSize="9" scale="57" fitToHeight="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G1:T108"/>
  <sheetViews>
    <sheetView topLeftCell="A64" workbookViewId="0">
      <selection sqref="A1:I107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54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8" width="127.85546875" style="2" hidden="1" customWidth="1"/>
    <col min="19" max="20" width="112.140625" style="2" hidden="1" customWidth="1"/>
    <col min="21" max="16384" width="9.140625" style="1"/>
  </cols>
  <sheetData>
    <row r="1" spans="10:17" s="3" customFormat="1" ht="15" x14ac:dyDescent="0.25"/>
    <row r="2" spans="10:17" s="3" customFormat="1" ht="28.5" customHeight="1" x14ac:dyDescent="0.25"/>
    <row r="3" spans="10:17" s="3" customFormat="1" ht="10.5" customHeight="1" x14ac:dyDescent="0.25"/>
    <row r="4" spans="10:17" s="3" customFormat="1" ht="15" x14ac:dyDescent="0.25">
      <c r="P4" s="7" t="s">
        <v>401</v>
      </c>
    </row>
    <row r="5" spans="10:17" s="3" customFormat="1" ht="15.75" customHeight="1" x14ac:dyDescent="0.25"/>
    <row r="6" spans="10:17" s="3" customFormat="1" ht="15.75" customHeight="1" x14ac:dyDescent="0.25"/>
    <row r="7" spans="10:17" s="3" customFormat="1" ht="12.75" customHeight="1" x14ac:dyDescent="0.25">
      <c r="J7" s="10"/>
      <c r="K7" s="10"/>
      <c r="L7" s="10"/>
      <c r="M7" s="13"/>
      <c r="N7" s="14"/>
    </row>
    <row r="8" spans="10:17" s="3" customFormat="1" ht="12.75" customHeight="1" x14ac:dyDescent="0.25">
      <c r="J8" s="10"/>
      <c r="K8" s="10"/>
      <c r="L8" s="17"/>
      <c r="M8" s="10"/>
    </row>
    <row r="9" spans="10:17" s="3" customFormat="1" ht="15" x14ac:dyDescent="0.25"/>
    <row r="10" spans="10:17" s="3" customFormat="1" ht="36" customHeight="1" x14ac:dyDescent="0.25"/>
    <row r="11" spans="10:17" s="3" customFormat="1" ht="11.25" customHeight="1" x14ac:dyDescent="0.25"/>
    <row r="12" spans="10:17" s="3" customFormat="1" ht="15" x14ac:dyDescent="0.25"/>
    <row r="13" spans="10:17" s="3" customFormat="1" ht="15" x14ac:dyDescent="0.25">
      <c r="Q13" s="20" t="s">
        <v>410</v>
      </c>
    </row>
    <row r="14" spans="10:17" s="3" customFormat="1" ht="15" x14ac:dyDescent="0.25">
      <c r="Q14" s="20"/>
    </row>
    <row r="15" spans="10:17" s="3" customFormat="1" ht="15" x14ac:dyDescent="0.25">
      <c r="Q15" s="20"/>
    </row>
    <row r="16" spans="10:17" s="3" customFormat="1" ht="15" x14ac:dyDescent="0.25">
      <c r="Q16" s="20"/>
    </row>
    <row r="17" spans="17:17" s="3" customFormat="1" ht="15" x14ac:dyDescent="0.25">
      <c r="Q17" s="20"/>
    </row>
    <row r="18" spans="17:17" s="3" customFormat="1" ht="15" x14ac:dyDescent="0.25">
      <c r="Q18" s="20"/>
    </row>
    <row r="19" spans="17:17" s="3" customFormat="1" ht="15" x14ac:dyDescent="0.25">
      <c r="Q19" s="20"/>
    </row>
    <row r="20" spans="17:17" s="3" customFormat="1" ht="15" x14ac:dyDescent="0.25">
      <c r="Q20" s="20"/>
    </row>
    <row r="21" spans="17:17" s="3" customFormat="1" ht="15" x14ac:dyDescent="0.25">
      <c r="Q21" s="20"/>
    </row>
    <row r="22" spans="17:17" s="3" customFormat="1" ht="15" x14ac:dyDescent="0.25">
      <c r="Q22" s="20"/>
    </row>
    <row r="23" spans="17:17" s="3" customFormat="1" ht="15" x14ac:dyDescent="0.25">
      <c r="Q23" s="20"/>
    </row>
    <row r="24" spans="17:17" s="3" customFormat="1" ht="15" x14ac:dyDescent="0.25">
      <c r="Q24" s="20"/>
    </row>
    <row r="25" spans="17:17" s="3" customFormat="1" ht="15" x14ac:dyDescent="0.25">
      <c r="Q25" s="20"/>
    </row>
    <row r="26" spans="17:17" s="3" customFormat="1" ht="15" x14ac:dyDescent="0.25">
      <c r="Q26" s="20"/>
    </row>
    <row r="27" spans="17:17" s="3" customFormat="1" ht="15" x14ac:dyDescent="0.25">
      <c r="Q27" s="20"/>
    </row>
    <row r="28" spans="17:17" s="3" customFormat="1" ht="15" x14ac:dyDescent="0.25">
      <c r="Q28" s="20"/>
    </row>
    <row r="29" spans="17:17" s="3" customFormat="1" ht="15" x14ac:dyDescent="0.25">
      <c r="Q29" s="20"/>
    </row>
    <row r="30" spans="17:17" s="3" customFormat="1" ht="15" x14ac:dyDescent="0.25">
      <c r="Q30" s="20"/>
    </row>
    <row r="31" spans="17:17" s="3" customFormat="1" ht="15" x14ac:dyDescent="0.25">
      <c r="Q31" s="20"/>
    </row>
    <row r="32" spans="17:17" s="3" customFormat="1" ht="15" x14ac:dyDescent="0.25">
      <c r="Q32" s="20"/>
    </row>
    <row r="33" spans="17:18" s="3" customFormat="1" ht="15" x14ac:dyDescent="0.25">
      <c r="Q33" s="20"/>
    </row>
    <row r="34" spans="17:18" s="3" customFormat="1" ht="15" x14ac:dyDescent="0.25">
      <c r="Q34" s="20"/>
    </row>
    <row r="35" spans="17:18" s="3" customFormat="1" ht="15" x14ac:dyDescent="0.25">
      <c r="Q35" s="20"/>
    </row>
    <row r="36" spans="17:18" s="3" customFormat="1" ht="15" x14ac:dyDescent="0.25">
      <c r="Q36" s="20"/>
    </row>
    <row r="37" spans="17:18" s="3" customFormat="1" ht="15" x14ac:dyDescent="0.25">
      <c r="Q37" s="20"/>
    </row>
    <row r="38" spans="17:18" s="3" customFormat="1" ht="15" x14ac:dyDescent="0.25">
      <c r="Q38" s="20"/>
    </row>
    <row r="39" spans="17:18" s="3" customFormat="1" ht="15" x14ac:dyDescent="0.25">
      <c r="Q39" s="20"/>
    </row>
    <row r="40" spans="17:18" s="3" customFormat="1" ht="15" x14ac:dyDescent="0.25">
      <c r="Q40" s="20"/>
    </row>
    <row r="41" spans="17:18" s="3" customFormat="1" ht="15" x14ac:dyDescent="0.25">
      <c r="Q41" s="20"/>
    </row>
    <row r="42" spans="17:18" s="3" customFormat="1" ht="15" x14ac:dyDescent="0.25">
      <c r="Q42" s="20"/>
    </row>
    <row r="43" spans="17:18" s="3" customFormat="1" ht="15" x14ac:dyDescent="0.25">
      <c r="Q43" s="20"/>
    </row>
    <row r="44" spans="17:18" s="3" customFormat="1" ht="15" x14ac:dyDescent="0.25">
      <c r="Q44" s="20"/>
    </row>
    <row r="45" spans="17:18" s="3" customFormat="1" ht="15" x14ac:dyDescent="0.25">
      <c r="Q45" s="20"/>
    </row>
    <row r="46" spans="17:18" s="56" customFormat="1" ht="15" x14ac:dyDescent="0.25">
      <c r="Q46" s="57"/>
      <c r="R46" s="58" t="s">
        <v>426</v>
      </c>
    </row>
    <row r="47" spans="17:18" s="56" customFormat="1" ht="15" x14ac:dyDescent="0.25">
      <c r="Q47" s="57"/>
      <c r="R47" s="58"/>
    </row>
    <row r="48" spans="17:18" s="56" customFormat="1" ht="15" x14ac:dyDescent="0.25">
      <c r="Q48" s="57"/>
      <c r="R48" s="58"/>
    </row>
    <row r="49" spans="17:18" s="56" customFormat="1" ht="15" x14ac:dyDescent="0.25">
      <c r="Q49" s="57"/>
      <c r="R49" s="58"/>
    </row>
    <row r="50" spans="17:18" s="56" customFormat="1" ht="15" x14ac:dyDescent="0.25">
      <c r="Q50" s="57"/>
      <c r="R50" s="58"/>
    </row>
    <row r="51" spans="17:18" s="56" customFormat="1" ht="15" x14ac:dyDescent="0.25">
      <c r="Q51" s="57"/>
      <c r="R51" s="58"/>
    </row>
    <row r="52" spans="17:18" s="56" customFormat="1" ht="15" x14ac:dyDescent="0.25">
      <c r="Q52" s="57"/>
      <c r="R52" s="58"/>
    </row>
    <row r="53" spans="17:18" s="56" customFormat="1" ht="15" x14ac:dyDescent="0.25">
      <c r="Q53" s="57"/>
      <c r="R53" s="58"/>
    </row>
    <row r="54" spans="17:18" s="56" customFormat="1" ht="15" x14ac:dyDescent="0.25">
      <c r="Q54" s="57"/>
      <c r="R54" s="58"/>
    </row>
    <row r="55" spans="17:18" s="56" customFormat="1" ht="15" x14ac:dyDescent="0.25">
      <c r="Q55" s="57"/>
      <c r="R55" s="58"/>
    </row>
    <row r="56" spans="17:18" s="56" customFormat="1" ht="15" x14ac:dyDescent="0.25">
      <c r="Q56" s="57"/>
      <c r="R56" s="58"/>
    </row>
    <row r="57" spans="17:18" s="56" customFormat="1" ht="15" x14ac:dyDescent="0.25">
      <c r="Q57" s="57"/>
      <c r="R57" s="58"/>
    </row>
    <row r="58" spans="17:18" s="56" customFormat="1" ht="15" x14ac:dyDescent="0.25">
      <c r="Q58" s="57"/>
      <c r="R58" s="58"/>
    </row>
    <row r="59" spans="17:18" s="56" customFormat="1" ht="15" x14ac:dyDescent="0.25">
      <c r="Q59" s="57"/>
      <c r="R59" s="58"/>
    </row>
    <row r="60" spans="17:18" s="56" customFormat="1" ht="15" x14ac:dyDescent="0.25">
      <c r="Q60" s="57"/>
      <c r="R60" s="58"/>
    </row>
    <row r="61" spans="17:18" s="56" customFormat="1" ht="15" x14ac:dyDescent="0.25">
      <c r="Q61" s="57"/>
      <c r="R61" s="58"/>
    </row>
    <row r="62" spans="17:18" s="56" customFormat="1" ht="15" x14ac:dyDescent="0.25">
      <c r="Q62" s="57"/>
      <c r="R62" s="58"/>
    </row>
    <row r="63" spans="17:18" s="56" customFormat="1" ht="15" x14ac:dyDescent="0.25">
      <c r="Q63" s="57"/>
      <c r="R63" s="58"/>
    </row>
    <row r="64" spans="17:18" s="56" customFormat="1" ht="15" x14ac:dyDescent="0.25">
      <c r="Q64" s="57"/>
      <c r="R64" s="58"/>
    </row>
    <row r="65" spans="17:18" s="56" customFormat="1" ht="15" x14ac:dyDescent="0.25">
      <c r="Q65" s="57"/>
      <c r="R65" s="58"/>
    </row>
    <row r="66" spans="17:18" s="56" customFormat="1" ht="15" x14ac:dyDescent="0.25">
      <c r="Q66" s="57"/>
      <c r="R66" s="58"/>
    </row>
    <row r="67" spans="17:18" s="56" customFormat="1" ht="15" x14ac:dyDescent="0.25">
      <c r="Q67" s="57"/>
      <c r="R67" s="58"/>
    </row>
    <row r="68" spans="17:18" s="3" customFormat="1" ht="15" x14ac:dyDescent="0.25">
      <c r="Q68" s="20"/>
      <c r="R68" s="34" t="s">
        <v>427</v>
      </c>
    </row>
    <row r="69" spans="17:18" s="3" customFormat="1" ht="15" x14ac:dyDescent="0.25">
      <c r="Q69" s="20"/>
      <c r="R69" s="34"/>
    </row>
    <row r="70" spans="17:18" s="3" customFormat="1" ht="15" x14ac:dyDescent="0.25">
      <c r="Q70" s="20"/>
      <c r="R70" s="34"/>
    </row>
    <row r="71" spans="17:18" s="3" customFormat="1" ht="15" x14ac:dyDescent="0.25">
      <c r="Q71" s="20"/>
      <c r="R71" s="34"/>
    </row>
    <row r="72" spans="17:18" s="3" customFormat="1" ht="15" x14ac:dyDescent="0.25">
      <c r="Q72" s="20"/>
      <c r="R72" s="34"/>
    </row>
    <row r="73" spans="17:18" s="3" customFormat="1" ht="15" x14ac:dyDescent="0.25">
      <c r="Q73" s="20"/>
      <c r="R73" s="34"/>
    </row>
    <row r="74" spans="17:18" s="3" customFormat="1" ht="15" x14ac:dyDescent="0.25">
      <c r="Q74" s="20"/>
      <c r="R74" s="34"/>
    </row>
    <row r="75" spans="17:18" s="3" customFormat="1" ht="15" x14ac:dyDescent="0.25">
      <c r="Q75" s="20"/>
      <c r="R75" s="34"/>
    </row>
    <row r="76" spans="17:18" s="3" customFormat="1" ht="15" x14ac:dyDescent="0.25">
      <c r="Q76" s="20"/>
      <c r="R76" s="34"/>
    </row>
    <row r="77" spans="17:18" s="3" customFormat="1" ht="15" x14ac:dyDescent="0.25">
      <c r="Q77" s="20"/>
      <c r="R77" s="34"/>
    </row>
    <row r="78" spans="17:18" s="3" customFormat="1" ht="15" x14ac:dyDescent="0.25">
      <c r="Q78" s="20"/>
      <c r="R78" s="34"/>
    </row>
    <row r="79" spans="17:18" s="3" customFormat="1" ht="15" x14ac:dyDescent="0.25">
      <c r="Q79" s="20"/>
      <c r="R79" s="34"/>
    </row>
    <row r="80" spans="17:18" s="3" customFormat="1" ht="15" x14ac:dyDescent="0.25">
      <c r="Q80" s="20"/>
      <c r="R80" s="34"/>
    </row>
    <row r="81" spans="17:19" s="3" customFormat="1" ht="15" x14ac:dyDescent="0.25">
      <c r="Q81" s="20"/>
      <c r="R81" s="34"/>
    </row>
    <row r="82" spans="17:19" s="3" customFormat="1" ht="15" x14ac:dyDescent="0.25">
      <c r="Q82" s="20"/>
      <c r="R82" s="34"/>
    </row>
    <row r="83" spans="17:19" s="3" customFormat="1" ht="15" x14ac:dyDescent="0.25">
      <c r="Q83" s="20"/>
      <c r="R83" s="34"/>
    </row>
    <row r="84" spans="17:19" s="3" customFormat="1" ht="15" x14ac:dyDescent="0.25">
      <c r="Q84" s="20"/>
      <c r="R84" s="34"/>
    </row>
    <row r="85" spans="17:19" s="3" customFormat="1" ht="15" x14ac:dyDescent="0.25">
      <c r="Q85" s="20"/>
      <c r="R85" s="34"/>
      <c r="S85" s="37" t="s">
        <v>428</v>
      </c>
    </row>
    <row r="86" spans="17:19" s="3" customFormat="1" ht="15" x14ac:dyDescent="0.25">
      <c r="Q86" s="20"/>
      <c r="R86" s="34"/>
      <c r="S86" s="37" t="s">
        <v>429</v>
      </c>
    </row>
    <row r="87" spans="17:19" s="3" customFormat="1" ht="15" x14ac:dyDescent="0.25">
      <c r="Q87" s="20"/>
      <c r="R87" s="34"/>
      <c r="S87" s="37" t="s">
        <v>430</v>
      </c>
    </row>
    <row r="88" spans="17:19" s="3" customFormat="1" ht="15" x14ac:dyDescent="0.25">
      <c r="Q88" s="20"/>
      <c r="R88" s="34"/>
      <c r="S88" s="37" t="s">
        <v>431</v>
      </c>
    </row>
    <row r="89" spans="17:19" s="3" customFormat="1" ht="15" x14ac:dyDescent="0.25">
      <c r="Q89" s="20" t="s">
        <v>432</v>
      </c>
      <c r="R89" s="34"/>
      <c r="S89" s="37"/>
    </row>
    <row r="90" spans="17:19" s="3" customFormat="1" ht="15" x14ac:dyDescent="0.25">
      <c r="Q90" s="20"/>
      <c r="R90" s="34" t="s">
        <v>433</v>
      </c>
      <c r="S90" s="37"/>
    </row>
    <row r="91" spans="17:19" s="3" customFormat="1" ht="15" x14ac:dyDescent="0.25">
      <c r="Q91" s="20"/>
      <c r="R91" s="34"/>
      <c r="S91" s="37"/>
    </row>
    <row r="92" spans="17:19" s="3" customFormat="1" ht="15" x14ac:dyDescent="0.25">
      <c r="Q92" s="20"/>
      <c r="R92" s="34"/>
      <c r="S92" s="37"/>
    </row>
    <row r="93" spans="17:19" s="3" customFormat="1" ht="15" x14ac:dyDescent="0.25">
      <c r="Q93" s="20"/>
      <c r="R93" s="34" t="s">
        <v>438</v>
      </c>
      <c r="S93" s="37"/>
    </row>
    <row r="94" spans="17:19" s="3" customFormat="1" ht="15" x14ac:dyDescent="0.25">
      <c r="Q94" s="20"/>
      <c r="R94" s="34"/>
      <c r="S94" s="37"/>
    </row>
    <row r="95" spans="17:19" s="3" customFormat="1" ht="15" x14ac:dyDescent="0.25">
      <c r="Q95" s="20"/>
      <c r="R95" s="34"/>
      <c r="S95" s="37"/>
    </row>
    <row r="96" spans="17:19" s="3" customFormat="1" ht="15" x14ac:dyDescent="0.25">
      <c r="Q96" s="20"/>
      <c r="R96" s="34"/>
      <c r="S96" s="37" t="s">
        <v>428</v>
      </c>
    </row>
    <row r="97" spans="7:20" s="3" customFormat="1" ht="15" x14ac:dyDescent="0.25">
      <c r="Q97" s="20"/>
      <c r="R97" s="34"/>
      <c r="S97" s="37" t="s">
        <v>443</v>
      </c>
    </row>
    <row r="98" spans="7:20" s="3" customFormat="1" ht="15" x14ac:dyDescent="0.25">
      <c r="T98" s="37" t="s">
        <v>444</v>
      </c>
    </row>
    <row r="99" spans="7:20" s="3" customFormat="1" ht="15" x14ac:dyDescent="0.25">
      <c r="T99" s="37" t="s">
        <v>429</v>
      </c>
    </row>
    <row r="100" spans="7:20" s="3" customFormat="1" ht="15" x14ac:dyDescent="0.25">
      <c r="T100" s="37" t="s">
        <v>430</v>
      </c>
    </row>
    <row r="101" spans="7:20" s="3" customFormat="1" ht="15" x14ac:dyDescent="0.25">
      <c r="T101" s="37" t="s">
        <v>445</v>
      </c>
    </row>
    <row r="102" spans="7:20" s="3" customFormat="1" ht="11.25" customHeight="1" x14ac:dyDescent="0.25">
      <c r="J102" s="38"/>
      <c r="K102" s="38"/>
      <c r="L102" s="39"/>
      <c r="M102" s="39"/>
      <c r="N102" s="39"/>
      <c r="O102" s="40"/>
    </row>
    <row r="103" spans="7:20" s="3" customFormat="1" ht="25.5" customHeight="1" x14ac:dyDescent="0.25"/>
    <row r="104" spans="7:20" s="10" customFormat="1" ht="13.5" customHeight="1" x14ac:dyDescent="0.2">
      <c r="P104" s="42"/>
      <c r="Q104" s="42"/>
      <c r="R104" s="42"/>
      <c r="S104" s="42"/>
      <c r="T104" s="42"/>
    </row>
    <row r="105" spans="7:20" s="10" customFormat="1" ht="13.5" customHeight="1" x14ac:dyDescent="0.2">
      <c r="P105" s="42"/>
      <c r="Q105" s="42"/>
      <c r="R105" s="42"/>
      <c r="S105" s="42"/>
      <c r="T105" s="42"/>
    </row>
    <row r="106" spans="7:20" s="10" customFormat="1" ht="13.5" customHeight="1" x14ac:dyDescent="0.2">
      <c r="P106" s="42"/>
      <c r="Q106" s="42"/>
      <c r="R106" s="42"/>
      <c r="S106" s="42"/>
      <c r="T106" s="42"/>
    </row>
    <row r="107" spans="7:20" s="10" customFormat="1" ht="13.5" customHeight="1" x14ac:dyDescent="0.2">
      <c r="P107" s="42"/>
      <c r="Q107" s="42"/>
      <c r="R107" s="42"/>
      <c r="S107" s="42"/>
      <c r="T107" s="42"/>
    </row>
    <row r="108" spans="7:20" s="3" customFormat="1" ht="15" x14ac:dyDescent="0.25">
      <c r="G108" s="51"/>
      <c r="H108" s="10"/>
      <c r="I108" s="256"/>
      <c r="J108" s="256"/>
      <c r="K108" s="256"/>
    </row>
  </sheetData>
  <mergeCells count="1">
    <mergeCell ref="I108:K108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45"/>
  <sheetViews>
    <sheetView workbookViewId="0">
      <selection sqref="A1:F344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1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7" width="127.85546875" style="2" hidden="1" customWidth="1"/>
    <col min="18" max="18" width="112.140625" style="2" hidden="1" customWidth="1"/>
    <col min="19" max="19" width="127.85546875" style="2" hidden="1" customWidth="1"/>
    <col min="20" max="20" width="112.140625" style="2" hidden="1" customWidth="1"/>
    <col min="21" max="16384" width="9.140625" style="1"/>
  </cols>
  <sheetData>
    <row r="1" spans="1:17" s="3" customFormat="1" ht="15" x14ac:dyDescent="0.25">
      <c r="G1" s="4"/>
    </row>
    <row r="2" spans="1:17" s="3" customFormat="1" ht="28.5" customHeight="1" x14ac:dyDescent="0.25">
      <c r="A2" s="269" t="s">
        <v>451</v>
      </c>
      <c r="B2" s="269"/>
      <c r="C2" s="269"/>
      <c r="D2" s="269"/>
      <c r="E2" s="269"/>
      <c r="F2" s="269"/>
      <c r="G2" s="5"/>
      <c r="H2" s="5"/>
      <c r="I2" s="5"/>
    </row>
    <row r="3" spans="1:17" s="3" customFormat="1" ht="10.5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7" s="3" customFormat="1" ht="15" x14ac:dyDescent="0.25">
      <c r="A4" s="270" t="s">
        <v>452</v>
      </c>
      <c r="B4" s="270"/>
      <c r="C4" s="270"/>
      <c r="D4" s="270"/>
      <c r="E4" s="270"/>
      <c r="F4" s="270"/>
      <c r="G4" s="7"/>
      <c r="H4" s="7"/>
      <c r="I4" s="7"/>
      <c r="P4" s="7" t="s">
        <v>452</v>
      </c>
    </row>
    <row r="5" spans="1:17" s="3" customFormat="1" ht="15.75" customHeight="1" x14ac:dyDescent="0.25">
      <c r="A5" s="271" t="s">
        <v>402</v>
      </c>
      <c r="B5" s="271"/>
      <c r="C5" s="271"/>
      <c r="D5" s="271"/>
      <c r="E5" s="271"/>
      <c r="F5" s="271"/>
      <c r="G5" s="8"/>
      <c r="H5" s="8"/>
      <c r="I5" s="8"/>
    </row>
    <row r="6" spans="1:17" s="3" customFormat="1" ht="15.7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17" s="3" customFormat="1" ht="12.75" customHeight="1" x14ac:dyDescent="0.25">
      <c r="A7" s="10" t="s">
        <v>403</v>
      </c>
      <c r="B7" s="10"/>
      <c r="C7" s="11"/>
      <c r="D7" s="12"/>
      <c r="E7" s="12"/>
      <c r="H7" s="10"/>
      <c r="J7" s="10"/>
      <c r="K7" s="10"/>
      <c r="L7" s="10"/>
      <c r="M7" s="13"/>
      <c r="N7" s="14"/>
    </row>
    <row r="8" spans="1:17" s="3" customFormat="1" ht="12.75" customHeight="1" x14ac:dyDescent="0.25">
      <c r="A8" s="10"/>
      <c r="B8" s="10"/>
      <c r="D8" s="15"/>
      <c r="E8" s="16"/>
      <c r="G8" s="10"/>
      <c r="H8" s="10"/>
      <c r="I8" s="4"/>
      <c r="J8" s="10"/>
      <c r="K8" s="10"/>
      <c r="L8" s="17"/>
      <c r="M8" s="10"/>
    </row>
    <row r="9" spans="1:17" s="3" customFormat="1" ht="15" x14ac:dyDescent="0.25">
      <c r="A9" s="18"/>
    </row>
    <row r="10" spans="1:17" s="3" customFormat="1" ht="36" customHeight="1" x14ac:dyDescent="0.25">
      <c r="A10" s="272" t="s">
        <v>404</v>
      </c>
      <c r="B10" s="272" t="s">
        <v>405</v>
      </c>
      <c r="C10" s="272" t="s">
        <v>406</v>
      </c>
      <c r="D10" s="272" t="s">
        <v>407</v>
      </c>
      <c r="E10" s="273" t="s">
        <v>408</v>
      </c>
      <c r="F10" s="273" t="s">
        <v>409</v>
      </c>
    </row>
    <row r="11" spans="1:17" s="3" customFormat="1" ht="11.25" customHeight="1" x14ac:dyDescent="0.25">
      <c r="A11" s="272"/>
      <c r="B11" s="272"/>
      <c r="C11" s="272"/>
      <c r="D11" s="272"/>
      <c r="E11" s="274"/>
      <c r="F11" s="275"/>
    </row>
    <row r="12" spans="1:17" s="3" customFormat="1" ht="15" x14ac:dyDescent="0.25">
      <c r="A12" s="19">
        <v>1</v>
      </c>
      <c r="B12" s="19">
        <v>2</v>
      </c>
      <c r="C12" s="268">
        <v>3</v>
      </c>
      <c r="D12" s="268"/>
      <c r="E12" s="268"/>
      <c r="F12" s="19">
        <v>4</v>
      </c>
    </row>
    <row r="13" spans="1:17" s="3" customFormat="1" ht="15" x14ac:dyDescent="0.25">
      <c r="A13" s="262" t="s">
        <v>453</v>
      </c>
      <c r="B13" s="263"/>
      <c r="C13" s="263"/>
      <c r="D13" s="263"/>
      <c r="E13" s="263"/>
      <c r="F13" s="264"/>
      <c r="Q13" s="20" t="s">
        <v>453</v>
      </c>
    </row>
    <row r="14" spans="1:17" s="3" customFormat="1" ht="33.75" x14ac:dyDescent="0.25">
      <c r="A14" s="21">
        <v>1</v>
      </c>
      <c r="B14" s="22" t="s">
        <v>454</v>
      </c>
      <c r="C14" s="23" t="s">
        <v>455</v>
      </c>
      <c r="D14" s="33">
        <v>0.41909999999999997</v>
      </c>
      <c r="E14" s="25">
        <v>1629.76</v>
      </c>
      <c r="F14" s="25">
        <v>22251.23</v>
      </c>
      <c r="Q14" s="20"/>
    </row>
    <row r="15" spans="1:17" s="3" customFormat="1" ht="15" x14ac:dyDescent="0.25">
      <c r="A15" s="26"/>
      <c r="B15" s="27"/>
      <c r="C15" s="28" t="s">
        <v>456</v>
      </c>
      <c r="D15" s="28"/>
      <c r="E15" s="28"/>
      <c r="F15" s="29">
        <v>17944.82</v>
      </c>
      <c r="Q15" s="20"/>
    </row>
    <row r="16" spans="1:17" s="3" customFormat="1" ht="15" x14ac:dyDescent="0.25">
      <c r="A16" s="26"/>
      <c r="B16" s="27"/>
      <c r="C16" s="28" t="s">
        <v>457</v>
      </c>
      <c r="D16" s="28"/>
      <c r="E16" s="28"/>
      <c r="F16" s="29">
        <v>11963.21</v>
      </c>
      <c r="Q16" s="20"/>
    </row>
    <row r="17" spans="1:17" s="3" customFormat="1" ht="15" x14ac:dyDescent="0.25">
      <c r="A17" s="26"/>
      <c r="B17" s="27"/>
      <c r="C17" s="28" t="s">
        <v>411</v>
      </c>
      <c r="D17" s="28"/>
      <c r="E17" s="28"/>
      <c r="F17" s="29">
        <v>52159.26</v>
      </c>
      <c r="Q17" s="20"/>
    </row>
    <row r="18" spans="1:17" s="3" customFormat="1" ht="33.75" x14ac:dyDescent="0.25">
      <c r="A18" s="21">
        <v>2</v>
      </c>
      <c r="B18" s="22" t="s">
        <v>416</v>
      </c>
      <c r="C18" s="23" t="s">
        <v>417</v>
      </c>
      <c r="D18" s="33">
        <v>0.41909999999999997</v>
      </c>
      <c r="E18" s="25">
        <v>12990.48</v>
      </c>
      <c r="F18" s="25">
        <v>56838.6</v>
      </c>
      <c r="Q18" s="20"/>
    </row>
    <row r="19" spans="1:17" s="3" customFormat="1" ht="33.75" x14ac:dyDescent="0.25">
      <c r="A19" s="21">
        <v>3</v>
      </c>
      <c r="B19" s="22" t="s">
        <v>458</v>
      </c>
      <c r="C19" s="23" t="s">
        <v>459</v>
      </c>
      <c r="D19" s="30">
        <v>0.76</v>
      </c>
      <c r="E19" s="25">
        <v>360</v>
      </c>
      <c r="F19" s="25">
        <v>2251.73</v>
      </c>
      <c r="Q19" s="20"/>
    </row>
    <row r="20" spans="1:17" s="3" customFormat="1" ht="33.75" x14ac:dyDescent="0.25">
      <c r="A20" s="21">
        <v>4</v>
      </c>
      <c r="B20" s="22" t="s">
        <v>460</v>
      </c>
      <c r="C20" s="23" t="s">
        <v>461</v>
      </c>
      <c r="D20" s="30">
        <v>0.05</v>
      </c>
      <c r="E20" s="25">
        <v>622.48</v>
      </c>
      <c r="F20" s="25">
        <v>310.99</v>
      </c>
      <c r="Q20" s="20"/>
    </row>
    <row r="21" spans="1:17" s="3" customFormat="1" ht="15" x14ac:dyDescent="0.25">
      <c r="A21" s="26"/>
      <c r="B21" s="27"/>
      <c r="C21" s="28" t="s">
        <v>462</v>
      </c>
      <c r="D21" s="28"/>
      <c r="E21" s="28"/>
      <c r="F21" s="29">
        <v>88.87</v>
      </c>
      <c r="Q21" s="20"/>
    </row>
    <row r="22" spans="1:17" s="3" customFormat="1" ht="15" x14ac:dyDescent="0.25">
      <c r="A22" s="26"/>
      <c r="B22" s="27"/>
      <c r="C22" s="28" t="s">
        <v>463</v>
      </c>
      <c r="D22" s="28"/>
      <c r="E22" s="28"/>
      <c r="F22" s="29">
        <v>51.27</v>
      </c>
      <c r="Q22" s="20"/>
    </row>
    <row r="23" spans="1:17" s="3" customFormat="1" ht="15" x14ac:dyDescent="0.25">
      <c r="A23" s="26"/>
      <c r="B23" s="27"/>
      <c r="C23" s="28" t="s">
        <v>411</v>
      </c>
      <c r="D23" s="28"/>
      <c r="E23" s="28"/>
      <c r="F23" s="29">
        <v>451.13</v>
      </c>
      <c r="Q23" s="20"/>
    </row>
    <row r="24" spans="1:17" s="3" customFormat="1" ht="22.5" x14ac:dyDescent="0.25">
      <c r="A24" s="21">
        <v>5</v>
      </c>
      <c r="B24" s="22" t="s">
        <v>464</v>
      </c>
      <c r="C24" s="23" t="s">
        <v>465</v>
      </c>
      <c r="D24" s="30">
        <v>0.05</v>
      </c>
      <c r="E24" s="25">
        <v>1650.5</v>
      </c>
      <c r="F24" s="25">
        <v>2061.02</v>
      </c>
      <c r="Q24" s="20"/>
    </row>
    <row r="25" spans="1:17" s="3" customFormat="1" ht="15" x14ac:dyDescent="0.25">
      <c r="A25" s="26"/>
      <c r="B25" s="27"/>
      <c r="C25" s="28" t="s">
        <v>466</v>
      </c>
      <c r="D25" s="28"/>
      <c r="E25" s="28"/>
      <c r="F25" s="29">
        <v>1722.29</v>
      </c>
      <c r="Q25" s="20"/>
    </row>
    <row r="26" spans="1:17" s="3" customFormat="1" ht="15" x14ac:dyDescent="0.25">
      <c r="A26" s="26"/>
      <c r="B26" s="27"/>
      <c r="C26" s="28" t="s">
        <v>467</v>
      </c>
      <c r="D26" s="28"/>
      <c r="E26" s="28"/>
      <c r="F26" s="29">
        <v>986.56</v>
      </c>
      <c r="Q26" s="20"/>
    </row>
    <row r="27" spans="1:17" s="3" customFormat="1" ht="15" x14ac:dyDescent="0.25">
      <c r="A27" s="26"/>
      <c r="B27" s="27"/>
      <c r="C27" s="28" t="s">
        <v>411</v>
      </c>
      <c r="D27" s="28"/>
      <c r="E27" s="28"/>
      <c r="F27" s="29">
        <v>4769.87</v>
      </c>
      <c r="Q27" s="20"/>
    </row>
    <row r="28" spans="1:17" s="3" customFormat="1" ht="22.5" x14ac:dyDescent="0.25">
      <c r="A28" s="21">
        <v>6</v>
      </c>
      <c r="B28" s="22" t="s">
        <v>422</v>
      </c>
      <c r="C28" s="23" t="s">
        <v>468</v>
      </c>
      <c r="D28" s="24">
        <v>5.1999999999999998E-2</v>
      </c>
      <c r="E28" s="25">
        <v>665</v>
      </c>
      <c r="F28" s="25">
        <v>245.86</v>
      </c>
      <c r="Q28" s="20"/>
    </row>
    <row r="29" spans="1:17" s="3" customFormat="1" ht="33.75" x14ac:dyDescent="0.25">
      <c r="A29" s="21">
        <v>7</v>
      </c>
      <c r="B29" s="22" t="s">
        <v>469</v>
      </c>
      <c r="C29" s="23" t="s">
        <v>470</v>
      </c>
      <c r="D29" s="30">
        <v>0.16</v>
      </c>
      <c r="E29" s="25">
        <v>347.67</v>
      </c>
      <c r="F29" s="25">
        <v>953.16</v>
      </c>
      <c r="Q29" s="20"/>
    </row>
    <row r="30" spans="1:17" s="3" customFormat="1" ht="15" x14ac:dyDescent="0.25">
      <c r="A30" s="26"/>
      <c r="B30" s="27"/>
      <c r="C30" s="28" t="s">
        <v>471</v>
      </c>
      <c r="D30" s="28"/>
      <c r="E30" s="28"/>
      <c r="F30" s="29">
        <v>367.06</v>
      </c>
      <c r="Q30" s="20"/>
    </row>
    <row r="31" spans="1:17" s="3" customFormat="1" ht="15" x14ac:dyDescent="0.25">
      <c r="A31" s="26"/>
      <c r="B31" s="27"/>
      <c r="C31" s="28" t="s">
        <v>472</v>
      </c>
      <c r="D31" s="28"/>
      <c r="E31" s="28"/>
      <c r="F31" s="29">
        <v>199.15</v>
      </c>
      <c r="Q31" s="20"/>
    </row>
    <row r="32" spans="1:17" s="3" customFormat="1" ht="15" x14ac:dyDescent="0.25">
      <c r="A32" s="26"/>
      <c r="B32" s="27"/>
      <c r="C32" s="28" t="s">
        <v>411</v>
      </c>
      <c r="D32" s="28"/>
      <c r="E32" s="28"/>
      <c r="F32" s="29">
        <v>1519.37</v>
      </c>
      <c r="Q32" s="20"/>
    </row>
    <row r="33" spans="1:18" s="3" customFormat="1" ht="15" x14ac:dyDescent="0.25">
      <c r="A33" s="259" t="s">
        <v>428</v>
      </c>
      <c r="B33" s="260"/>
      <c r="C33" s="260"/>
      <c r="D33" s="260"/>
      <c r="E33" s="261"/>
      <c r="F33" s="36">
        <v>84912.59</v>
      </c>
      <c r="Q33" s="20"/>
      <c r="R33" s="37" t="s">
        <v>428</v>
      </c>
    </row>
    <row r="34" spans="1:18" s="3" customFormat="1" ht="15" x14ac:dyDescent="0.25">
      <c r="A34" s="259" t="s">
        <v>429</v>
      </c>
      <c r="B34" s="260"/>
      <c r="C34" s="260"/>
      <c r="D34" s="260"/>
      <c r="E34" s="261"/>
      <c r="F34" s="36">
        <v>20123.04</v>
      </c>
      <c r="Q34" s="20"/>
      <c r="R34" s="37" t="s">
        <v>429</v>
      </c>
    </row>
    <row r="35" spans="1:18" s="3" customFormat="1" ht="15" x14ac:dyDescent="0.25">
      <c r="A35" s="259" t="s">
        <v>430</v>
      </c>
      <c r="B35" s="260"/>
      <c r="C35" s="260"/>
      <c r="D35" s="260"/>
      <c r="E35" s="261"/>
      <c r="F35" s="36">
        <v>13200.19</v>
      </c>
      <c r="Q35" s="20"/>
      <c r="R35" s="37" t="s">
        <v>430</v>
      </c>
    </row>
    <row r="36" spans="1:18" s="3" customFormat="1" ht="15" x14ac:dyDescent="0.25">
      <c r="A36" s="259" t="s">
        <v>473</v>
      </c>
      <c r="B36" s="260"/>
      <c r="C36" s="260"/>
      <c r="D36" s="260"/>
      <c r="E36" s="261"/>
      <c r="F36" s="36">
        <v>118235.82</v>
      </c>
      <c r="Q36" s="20"/>
      <c r="R36" s="37" t="s">
        <v>473</v>
      </c>
    </row>
    <row r="37" spans="1:18" s="3" customFormat="1" ht="15" x14ac:dyDescent="0.25">
      <c r="A37" s="262" t="s">
        <v>474</v>
      </c>
      <c r="B37" s="263"/>
      <c r="C37" s="263"/>
      <c r="D37" s="263"/>
      <c r="E37" s="263"/>
      <c r="F37" s="264"/>
      <c r="Q37" s="20" t="s">
        <v>474</v>
      </c>
      <c r="R37" s="37"/>
    </row>
    <row r="38" spans="1:18" s="3" customFormat="1" ht="33.75" x14ac:dyDescent="0.25">
      <c r="A38" s="21">
        <v>8</v>
      </c>
      <c r="B38" s="22" t="s">
        <v>475</v>
      </c>
      <c r="C38" s="23" t="s">
        <v>476</v>
      </c>
      <c r="D38" s="30">
        <v>1.71</v>
      </c>
      <c r="E38" s="25">
        <v>7384.06</v>
      </c>
      <c r="F38" s="25">
        <v>181791.06</v>
      </c>
      <c r="Q38" s="20"/>
      <c r="R38" s="37"/>
    </row>
    <row r="39" spans="1:18" s="3" customFormat="1" ht="15" x14ac:dyDescent="0.25">
      <c r="A39" s="26"/>
      <c r="B39" s="27"/>
      <c r="C39" s="28" t="s">
        <v>477</v>
      </c>
      <c r="D39" s="28"/>
      <c r="E39" s="28"/>
      <c r="F39" s="29">
        <v>70962.92</v>
      </c>
      <c r="Q39" s="20"/>
      <c r="R39" s="37"/>
    </row>
    <row r="40" spans="1:18" s="3" customFormat="1" ht="15" x14ac:dyDescent="0.25">
      <c r="A40" s="26"/>
      <c r="B40" s="27"/>
      <c r="C40" s="28" t="s">
        <v>478</v>
      </c>
      <c r="D40" s="28"/>
      <c r="E40" s="28"/>
      <c r="F40" s="29">
        <v>47308.62</v>
      </c>
      <c r="Q40" s="20"/>
      <c r="R40" s="37"/>
    </row>
    <row r="41" spans="1:18" s="3" customFormat="1" ht="15" x14ac:dyDescent="0.25">
      <c r="A41" s="26"/>
      <c r="B41" s="27"/>
      <c r="C41" s="28" t="s">
        <v>411</v>
      </c>
      <c r="D41" s="28"/>
      <c r="E41" s="28"/>
      <c r="F41" s="29">
        <v>300062.59999999998</v>
      </c>
      <c r="Q41" s="20"/>
      <c r="R41" s="37"/>
    </row>
    <row r="42" spans="1:18" s="3" customFormat="1" ht="33.75" x14ac:dyDescent="0.25">
      <c r="A42" s="21">
        <v>9</v>
      </c>
      <c r="B42" s="22" t="s">
        <v>416</v>
      </c>
      <c r="C42" s="23" t="s">
        <v>417</v>
      </c>
      <c r="D42" s="30">
        <v>1.71</v>
      </c>
      <c r="E42" s="25">
        <v>12990.48</v>
      </c>
      <c r="F42" s="25">
        <v>231911.25</v>
      </c>
      <c r="Q42" s="20"/>
      <c r="R42" s="37"/>
    </row>
    <row r="43" spans="1:18" s="3" customFormat="1" ht="33.75" x14ac:dyDescent="0.25">
      <c r="A43" s="21">
        <v>10</v>
      </c>
      <c r="B43" s="22" t="s">
        <v>414</v>
      </c>
      <c r="C43" s="23" t="s">
        <v>479</v>
      </c>
      <c r="D43" s="30">
        <v>1.28</v>
      </c>
      <c r="E43" s="25">
        <v>1121</v>
      </c>
      <c r="F43" s="25">
        <v>14176.61</v>
      </c>
      <c r="Q43" s="20"/>
      <c r="R43" s="37"/>
    </row>
    <row r="44" spans="1:18" s="3" customFormat="1" ht="22.5" x14ac:dyDescent="0.25">
      <c r="A44" s="21">
        <v>11</v>
      </c>
      <c r="B44" s="22" t="s">
        <v>418</v>
      </c>
      <c r="C44" s="23" t="s">
        <v>480</v>
      </c>
      <c r="D44" s="24">
        <v>2.5000000000000001E-2</v>
      </c>
      <c r="E44" s="25">
        <v>716.71</v>
      </c>
      <c r="F44" s="25">
        <v>634.77</v>
      </c>
      <c r="Q44" s="20"/>
      <c r="R44" s="37"/>
    </row>
    <row r="45" spans="1:18" s="3" customFormat="1" ht="15" x14ac:dyDescent="0.25">
      <c r="A45" s="26"/>
      <c r="B45" s="27"/>
      <c r="C45" s="28" t="s">
        <v>481</v>
      </c>
      <c r="D45" s="28"/>
      <c r="E45" s="28"/>
      <c r="F45" s="29">
        <v>602.24</v>
      </c>
      <c r="Q45" s="20"/>
      <c r="R45" s="37"/>
    </row>
    <row r="46" spans="1:18" s="3" customFormat="1" ht="15" x14ac:dyDescent="0.25">
      <c r="A46" s="26"/>
      <c r="B46" s="27"/>
      <c r="C46" s="28" t="s">
        <v>482</v>
      </c>
      <c r="D46" s="28"/>
      <c r="E46" s="28"/>
      <c r="F46" s="29">
        <v>342.45</v>
      </c>
      <c r="Q46" s="20"/>
      <c r="R46" s="37"/>
    </row>
    <row r="47" spans="1:18" s="3" customFormat="1" ht="15" x14ac:dyDescent="0.25">
      <c r="A47" s="26"/>
      <c r="B47" s="27"/>
      <c r="C47" s="28" t="s">
        <v>411</v>
      </c>
      <c r="D47" s="28"/>
      <c r="E47" s="28"/>
      <c r="F47" s="29">
        <v>1579.46</v>
      </c>
      <c r="Q47" s="20"/>
      <c r="R47" s="37"/>
    </row>
    <row r="48" spans="1:18" s="3" customFormat="1" ht="22.5" x14ac:dyDescent="0.25">
      <c r="A48" s="21">
        <v>12</v>
      </c>
      <c r="B48" s="22" t="s">
        <v>419</v>
      </c>
      <c r="C48" s="23" t="s">
        <v>420</v>
      </c>
      <c r="D48" s="24">
        <v>5.0999999999999997E-2</v>
      </c>
      <c r="E48" s="25">
        <v>711.5</v>
      </c>
      <c r="F48" s="25">
        <v>280.49</v>
      </c>
      <c r="Q48" s="20"/>
      <c r="R48" s="37"/>
    </row>
    <row r="49" spans="1:18" s="3" customFormat="1" ht="33.75" x14ac:dyDescent="0.25">
      <c r="A49" s="21">
        <v>13</v>
      </c>
      <c r="B49" s="22" t="s">
        <v>421</v>
      </c>
      <c r="C49" s="23" t="s">
        <v>483</v>
      </c>
      <c r="D49" s="35">
        <v>2.5000000000000001E-4</v>
      </c>
      <c r="E49" s="25">
        <v>202.5</v>
      </c>
      <c r="F49" s="25">
        <v>1.82</v>
      </c>
      <c r="Q49" s="20"/>
      <c r="R49" s="37"/>
    </row>
    <row r="50" spans="1:18" s="3" customFormat="1" ht="15" x14ac:dyDescent="0.25">
      <c r="A50" s="26"/>
      <c r="B50" s="27"/>
      <c r="C50" s="28" t="s">
        <v>484</v>
      </c>
      <c r="D50" s="28"/>
      <c r="E50" s="28"/>
      <c r="F50" s="29">
        <v>1.72</v>
      </c>
      <c r="Q50" s="20"/>
      <c r="R50" s="37"/>
    </row>
    <row r="51" spans="1:18" s="3" customFormat="1" ht="15" x14ac:dyDescent="0.25">
      <c r="A51" s="26"/>
      <c r="B51" s="27"/>
      <c r="C51" s="28" t="s">
        <v>485</v>
      </c>
      <c r="D51" s="28"/>
      <c r="E51" s="28"/>
      <c r="F51" s="29">
        <v>0.98</v>
      </c>
      <c r="Q51" s="20"/>
      <c r="R51" s="37"/>
    </row>
    <row r="52" spans="1:18" s="3" customFormat="1" ht="15" x14ac:dyDescent="0.25">
      <c r="A52" s="26"/>
      <c r="B52" s="27"/>
      <c r="C52" s="28" t="s">
        <v>411</v>
      </c>
      <c r="D52" s="28"/>
      <c r="E52" s="28"/>
      <c r="F52" s="29">
        <v>4.5199999999999996</v>
      </c>
      <c r="Q52" s="20"/>
      <c r="R52" s="37"/>
    </row>
    <row r="53" spans="1:18" s="3" customFormat="1" ht="33.75" x14ac:dyDescent="0.25">
      <c r="A53" s="21">
        <v>15</v>
      </c>
      <c r="B53" s="22" t="s">
        <v>469</v>
      </c>
      <c r="C53" s="23" t="s">
        <v>470</v>
      </c>
      <c r="D53" s="30">
        <v>0.65</v>
      </c>
      <c r="E53" s="25">
        <v>347.67</v>
      </c>
      <c r="F53" s="25">
        <v>3872.23</v>
      </c>
      <c r="Q53" s="20"/>
      <c r="R53" s="37"/>
    </row>
    <row r="54" spans="1:18" s="3" customFormat="1" ht="15" x14ac:dyDescent="0.25">
      <c r="A54" s="26"/>
      <c r="B54" s="27"/>
      <c r="C54" s="28" t="s">
        <v>486</v>
      </c>
      <c r="D54" s="28"/>
      <c r="E54" s="28"/>
      <c r="F54" s="29">
        <v>1491.2</v>
      </c>
      <c r="Q54" s="20"/>
      <c r="R54" s="37"/>
    </row>
    <row r="55" spans="1:18" s="3" customFormat="1" ht="15" x14ac:dyDescent="0.25">
      <c r="A55" s="26"/>
      <c r="B55" s="27"/>
      <c r="C55" s="28" t="s">
        <v>487</v>
      </c>
      <c r="D55" s="28"/>
      <c r="E55" s="28"/>
      <c r="F55" s="29">
        <v>809.05</v>
      </c>
      <c r="Q55" s="20"/>
      <c r="R55" s="37"/>
    </row>
    <row r="56" spans="1:18" s="3" customFormat="1" ht="15" x14ac:dyDescent="0.25">
      <c r="A56" s="26"/>
      <c r="B56" s="27"/>
      <c r="C56" s="28" t="s">
        <v>411</v>
      </c>
      <c r="D56" s="28"/>
      <c r="E56" s="28"/>
      <c r="F56" s="29">
        <v>6172.48</v>
      </c>
      <c r="Q56" s="20"/>
      <c r="R56" s="37"/>
    </row>
    <row r="57" spans="1:18" s="3" customFormat="1" ht="15" x14ac:dyDescent="0.25">
      <c r="A57" s="259" t="s">
        <v>428</v>
      </c>
      <c r="B57" s="260"/>
      <c r="C57" s="260"/>
      <c r="D57" s="260"/>
      <c r="E57" s="261"/>
      <c r="F57" s="36">
        <v>432668.23</v>
      </c>
      <c r="Q57" s="20"/>
      <c r="R57" s="37" t="s">
        <v>428</v>
      </c>
    </row>
    <row r="58" spans="1:18" s="3" customFormat="1" ht="15" x14ac:dyDescent="0.25">
      <c r="A58" s="259" t="s">
        <v>429</v>
      </c>
      <c r="B58" s="260"/>
      <c r="C58" s="260"/>
      <c r="D58" s="260"/>
      <c r="E58" s="261"/>
      <c r="F58" s="36">
        <v>73058.080000000002</v>
      </c>
      <c r="Q58" s="20"/>
      <c r="R58" s="37" t="s">
        <v>429</v>
      </c>
    </row>
    <row r="59" spans="1:18" s="3" customFormat="1" ht="15" x14ac:dyDescent="0.25">
      <c r="A59" s="259" t="s">
        <v>430</v>
      </c>
      <c r="B59" s="260"/>
      <c r="C59" s="260"/>
      <c r="D59" s="260"/>
      <c r="E59" s="261"/>
      <c r="F59" s="36">
        <v>48461.1</v>
      </c>
      <c r="Q59" s="20"/>
      <c r="R59" s="37" t="s">
        <v>430</v>
      </c>
    </row>
    <row r="60" spans="1:18" s="3" customFormat="1" ht="15" x14ac:dyDescent="0.25">
      <c r="A60" s="259" t="s">
        <v>488</v>
      </c>
      <c r="B60" s="260"/>
      <c r="C60" s="260"/>
      <c r="D60" s="260"/>
      <c r="E60" s="261"/>
      <c r="F60" s="36">
        <v>554187.41</v>
      </c>
      <c r="Q60" s="20"/>
      <c r="R60" s="37" t="s">
        <v>488</v>
      </c>
    </row>
    <row r="61" spans="1:18" s="3" customFormat="1" ht="26.25" x14ac:dyDescent="0.25">
      <c r="A61" s="262" t="s">
        <v>489</v>
      </c>
      <c r="B61" s="263"/>
      <c r="C61" s="263"/>
      <c r="D61" s="263"/>
      <c r="E61" s="263"/>
      <c r="F61" s="264"/>
      <c r="Q61" s="20" t="s">
        <v>489</v>
      </c>
      <c r="R61" s="37"/>
    </row>
    <row r="62" spans="1:18" s="3" customFormat="1" ht="33.75" x14ac:dyDescent="0.25">
      <c r="A62" s="21">
        <v>16</v>
      </c>
      <c r="B62" s="22" t="s">
        <v>454</v>
      </c>
      <c r="C62" s="23" t="s">
        <v>490</v>
      </c>
      <c r="D62" s="33">
        <v>3.6488</v>
      </c>
      <c r="E62" s="25">
        <v>1629.76</v>
      </c>
      <c r="F62" s="25">
        <v>193725.35</v>
      </c>
      <c r="Q62" s="20"/>
      <c r="R62" s="37"/>
    </row>
    <row r="63" spans="1:18" s="3" customFormat="1" ht="15" x14ac:dyDescent="0.25">
      <c r="A63" s="26"/>
      <c r="B63" s="27"/>
      <c r="C63" s="28" t="s">
        <v>491</v>
      </c>
      <c r="D63" s="28"/>
      <c r="E63" s="28"/>
      <c r="F63" s="29">
        <v>156232.49</v>
      </c>
      <c r="Q63" s="20"/>
      <c r="R63" s="37"/>
    </row>
    <row r="64" spans="1:18" s="3" customFormat="1" ht="15" x14ac:dyDescent="0.25">
      <c r="A64" s="26"/>
      <c r="B64" s="27"/>
      <c r="C64" s="28" t="s">
        <v>492</v>
      </c>
      <c r="D64" s="28"/>
      <c r="E64" s="28"/>
      <c r="F64" s="29">
        <v>104155</v>
      </c>
      <c r="Q64" s="20"/>
      <c r="R64" s="37"/>
    </row>
    <row r="65" spans="1:18" s="3" customFormat="1" ht="15" x14ac:dyDescent="0.25">
      <c r="A65" s="26"/>
      <c r="B65" s="27"/>
      <c r="C65" s="28" t="s">
        <v>411</v>
      </c>
      <c r="D65" s="28"/>
      <c r="E65" s="28"/>
      <c r="F65" s="29">
        <v>454112.84</v>
      </c>
      <c r="Q65" s="20"/>
      <c r="R65" s="37"/>
    </row>
    <row r="66" spans="1:18" s="3" customFormat="1" ht="33.75" x14ac:dyDescent="0.25">
      <c r="A66" s="21">
        <v>17</v>
      </c>
      <c r="B66" s="22" t="s">
        <v>416</v>
      </c>
      <c r="C66" s="23" t="s">
        <v>417</v>
      </c>
      <c r="D66" s="24">
        <v>3.649</v>
      </c>
      <c r="E66" s="25">
        <v>12990.48</v>
      </c>
      <c r="F66" s="25">
        <v>494879.61</v>
      </c>
      <c r="Q66" s="20"/>
      <c r="R66" s="37"/>
    </row>
    <row r="67" spans="1:18" s="3" customFormat="1" ht="45" x14ac:dyDescent="0.25">
      <c r="A67" s="21">
        <v>18</v>
      </c>
      <c r="B67" s="22" t="s">
        <v>493</v>
      </c>
      <c r="C67" s="23" t="s">
        <v>494</v>
      </c>
      <c r="D67" s="24">
        <v>3.6520000000000001</v>
      </c>
      <c r="E67" s="25">
        <v>1049.6300000000001</v>
      </c>
      <c r="F67" s="25">
        <v>80482.880000000005</v>
      </c>
      <c r="Q67" s="20"/>
      <c r="R67" s="37"/>
    </row>
    <row r="68" spans="1:18" s="3" customFormat="1" ht="15" x14ac:dyDescent="0.25">
      <c r="A68" s="26"/>
      <c r="B68" s="27"/>
      <c r="C68" s="28" t="s">
        <v>495</v>
      </c>
      <c r="D68" s="28"/>
      <c r="E68" s="28"/>
      <c r="F68" s="29">
        <v>46993.35</v>
      </c>
      <c r="Q68" s="20"/>
      <c r="R68" s="37"/>
    </row>
    <row r="69" spans="1:18" s="3" customFormat="1" ht="15" x14ac:dyDescent="0.25">
      <c r="A69" s="26"/>
      <c r="B69" s="27"/>
      <c r="C69" s="28" t="s">
        <v>496</v>
      </c>
      <c r="D69" s="28"/>
      <c r="E69" s="28"/>
      <c r="F69" s="29">
        <v>31328.9</v>
      </c>
      <c r="Q69" s="20"/>
      <c r="R69" s="37"/>
    </row>
    <row r="70" spans="1:18" s="3" customFormat="1" ht="15" x14ac:dyDescent="0.25">
      <c r="A70" s="26"/>
      <c r="B70" s="27"/>
      <c r="C70" s="28" t="s">
        <v>411</v>
      </c>
      <c r="D70" s="28"/>
      <c r="E70" s="28"/>
      <c r="F70" s="29">
        <v>158805.13</v>
      </c>
      <c r="Q70" s="20"/>
      <c r="R70" s="37"/>
    </row>
    <row r="71" spans="1:18" s="3" customFormat="1" ht="33.75" x14ac:dyDescent="0.25">
      <c r="A71" s="21">
        <v>19</v>
      </c>
      <c r="B71" s="22" t="s">
        <v>416</v>
      </c>
      <c r="C71" s="23" t="s">
        <v>417</v>
      </c>
      <c r="D71" s="24">
        <v>3.6520000000000001</v>
      </c>
      <c r="E71" s="25">
        <v>12990.48</v>
      </c>
      <c r="F71" s="25">
        <v>495286.47</v>
      </c>
      <c r="Q71" s="20"/>
      <c r="R71" s="37"/>
    </row>
    <row r="72" spans="1:18" s="3" customFormat="1" ht="33.75" x14ac:dyDescent="0.25">
      <c r="A72" s="21">
        <v>20</v>
      </c>
      <c r="B72" s="22" t="s">
        <v>458</v>
      </c>
      <c r="C72" s="23" t="s">
        <v>459</v>
      </c>
      <c r="D72" s="30">
        <v>2.04</v>
      </c>
      <c r="E72" s="25">
        <v>360</v>
      </c>
      <c r="F72" s="25">
        <v>6044.11</v>
      </c>
      <c r="Q72" s="20"/>
      <c r="R72" s="37"/>
    </row>
    <row r="73" spans="1:18" s="3" customFormat="1" ht="33.75" x14ac:dyDescent="0.25">
      <c r="A73" s="21">
        <v>21</v>
      </c>
      <c r="B73" s="22" t="s">
        <v>469</v>
      </c>
      <c r="C73" s="23" t="s">
        <v>470</v>
      </c>
      <c r="D73" s="24">
        <v>2.774</v>
      </c>
      <c r="E73" s="25">
        <v>347.67</v>
      </c>
      <c r="F73" s="25">
        <v>16525.48</v>
      </c>
      <c r="Q73" s="20"/>
      <c r="R73" s="37"/>
    </row>
    <row r="74" spans="1:18" s="3" customFormat="1" ht="15" x14ac:dyDescent="0.25">
      <c r="A74" s="26"/>
      <c r="B74" s="27"/>
      <c r="C74" s="28" t="s">
        <v>497</v>
      </c>
      <c r="D74" s="28"/>
      <c r="E74" s="28"/>
      <c r="F74" s="29">
        <v>6363.96</v>
      </c>
      <c r="Q74" s="20"/>
      <c r="R74" s="37"/>
    </row>
    <row r="75" spans="1:18" s="3" customFormat="1" ht="15" x14ac:dyDescent="0.25">
      <c r="A75" s="26"/>
      <c r="B75" s="27"/>
      <c r="C75" s="28" t="s">
        <v>498</v>
      </c>
      <c r="D75" s="28"/>
      <c r="E75" s="28"/>
      <c r="F75" s="29">
        <v>3452.79</v>
      </c>
      <c r="Q75" s="20"/>
      <c r="R75" s="37"/>
    </row>
    <row r="76" spans="1:18" s="3" customFormat="1" ht="15" x14ac:dyDescent="0.25">
      <c r="A76" s="26"/>
      <c r="B76" s="27"/>
      <c r="C76" s="28" t="s">
        <v>411</v>
      </c>
      <c r="D76" s="28"/>
      <c r="E76" s="28"/>
      <c r="F76" s="29">
        <v>26342.23</v>
      </c>
      <c r="Q76" s="20"/>
      <c r="R76" s="37"/>
    </row>
    <row r="77" spans="1:18" s="3" customFormat="1" ht="15" x14ac:dyDescent="0.25">
      <c r="A77" s="259" t="s">
        <v>428</v>
      </c>
      <c r="B77" s="260"/>
      <c r="C77" s="260"/>
      <c r="D77" s="260"/>
      <c r="E77" s="261"/>
      <c r="F77" s="36">
        <v>1286943.8999999999</v>
      </c>
      <c r="Q77" s="20"/>
      <c r="R77" s="37" t="s">
        <v>428</v>
      </c>
    </row>
    <row r="78" spans="1:18" s="3" customFormat="1" ht="15" x14ac:dyDescent="0.25">
      <c r="A78" s="259" t="s">
        <v>429</v>
      </c>
      <c r="B78" s="260"/>
      <c r="C78" s="260"/>
      <c r="D78" s="260"/>
      <c r="E78" s="261"/>
      <c r="F78" s="36">
        <v>209589.8</v>
      </c>
      <c r="Q78" s="20"/>
      <c r="R78" s="37" t="s">
        <v>429</v>
      </c>
    </row>
    <row r="79" spans="1:18" s="3" customFormat="1" ht="15" x14ac:dyDescent="0.25">
      <c r="A79" s="259" t="s">
        <v>430</v>
      </c>
      <c r="B79" s="260"/>
      <c r="C79" s="260"/>
      <c r="D79" s="260"/>
      <c r="E79" s="261"/>
      <c r="F79" s="36">
        <v>138936.68</v>
      </c>
      <c r="Q79" s="20"/>
      <c r="R79" s="37" t="s">
        <v>430</v>
      </c>
    </row>
    <row r="80" spans="1:18" s="3" customFormat="1" ht="23.25" x14ac:dyDescent="0.25">
      <c r="A80" s="259" t="s">
        <v>499</v>
      </c>
      <c r="B80" s="260"/>
      <c r="C80" s="260"/>
      <c r="D80" s="260"/>
      <c r="E80" s="261"/>
      <c r="F80" s="36">
        <v>1635470.38</v>
      </c>
      <c r="Q80" s="20"/>
      <c r="R80" s="37" t="s">
        <v>499</v>
      </c>
    </row>
    <row r="81" spans="1:18" s="3" customFormat="1" ht="15" x14ac:dyDescent="0.25">
      <c r="A81" s="262" t="s">
        <v>500</v>
      </c>
      <c r="B81" s="263"/>
      <c r="C81" s="263"/>
      <c r="D81" s="263"/>
      <c r="E81" s="263"/>
      <c r="F81" s="264"/>
      <c r="Q81" s="20" t="s">
        <v>500</v>
      </c>
      <c r="R81" s="37"/>
    </row>
    <row r="82" spans="1:18" s="3" customFormat="1" ht="33.75" x14ac:dyDescent="0.25">
      <c r="A82" s="21">
        <v>22</v>
      </c>
      <c r="B82" s="22" t="s">
        <v>454</v>
      </c>
      <c r="C82" s="23" t="s">
        <v>501</v>
      </c>
      <c r="D82" s="33">
        <v>1.1960999999999999</v>
      </c>
      <c r="E82" s="25">
        <v>1629.76</v>
      </c>
      <c r="F82" s="25">
        <v>63504.41</v>
      </c>
      <c r="Q82" s="20"/>
      <c r="R82" s="37"/>
    </row>
    <row r="83" spans="1:18" s="3" customFormat="1" ht="15" x14ac:dyDescent="0.25">
      <c r="A83" s="26"/>
      <c r="B83" s="27"/>
      <c r="C83" s="28" t="s">
        <v>502</v>
      </c>
      <c r="D83" s="28"/>
      <c r="E83" s="28"/>
      <c r="F83" s="29">
        <v>51214.01</v>
      </c>
      <c r="Q83" s="20"/>
      <c r="R83" s="37"/>
    </row>
    <row r="84" spans="1:18" s="3" customFormat="1" ht="15" x14ac:dyDescent="0.25">
      <c r="A84" s="26"/>
      <c r="B84" s="27"/>
      <c r="C84" s="28" t="s">
        <v>503</v>
      </c>
      <c r="D84" s="28"/>
      <c r="E84" s="28"/>
      <c r="F84" s="29">
        <v>34142.67</v>
      </c>
      <c r="Q84" s="20"/>
      <c r="R84" s="37"/>
    </row>
    <row r="85" spans="1:18" s="3" customFormat="1" ht="15" x14ac:dyDescent="0.25">
      <c r="A85" s="26"/>
      <c r="B85" s="27"/>
      <c r="C85" s="28" t="s">
        <v>411</v>
      </c>
      <c r="D85" s="28"/>
      <c r="E85" s="28"/>
      <c r="F85" s="29">
        <v>148861.09</v>
      </c>
      <c r="Q85" s="20"/>
      <c r="R85" s="37"/>
    </row>
    <row r="86" spans="1:18" s="3" customFormat="1" ht="33.75" x14ac:dyDescent="0.25">
      <c r="A86" s="21">
        <v>23</v>
      </c>
      <c r="B86" s="22" t="s">
        <v>416</v>
      </c>
      <c r="C86" s="23" t="s">
        <v>417</v>
      </c>
      <c r="D86" s="24">
        <v>1.196</v>
      </c>
      <c r="E86" s="25">
        <v>12990.48</v>
      </c>
      <c r="F86" s="25">
        <v>162202.25</v>
      </c>
      <c r="Q86" s="20"/>
      <c r="R86" s="37"/>
    </row>
    <row r="87" spans="1:18" s="3" customFormat="1" ht="33.75" x14ac:dyDescent="0.25">
      <c r="A87" s="21">
        <v>24</v>
      </c>
      <c r="B87" s="22" t="s">
        <v>458</v>
      </c>
      <c r="C87" s="23" t="s">
        <v>459</v>
      </c>
      <c r="D87" s="30">
        <v>0.28000000000000003</v>
      </c>
      <c r="E87" s="25">
        <v>360</v>
      </c>
      <c r="F87" s="25">
        <v>829.58</v>
      </c>
      <c r="Q87" s="20"/>
      <c r="R87" s="37"/>
    </row>
    <row r="88" spans="1:18" s="3" customFormat="1" ht="33.75" x14ac:dyDescent="0.25">
      <c r="A88" s="21">
        <v>25</v>
      </c>
      <c r="B88" s="22" t="s">
        <v>493</v>
      </c>
      <c r="C88" s="23" t="s">
        <v>504</v>
      </c>
      <c r="D88" s="33">
        <v>9.0785999999999998</v>
      </c>
      <c r="E88" s="25">
        <v>1049.6300000000001</v>
      </c>
      <c r="F88" s="25">
        <v>200074.47</v>
      </c>
      <c r="Q88" s="20"/>
      <c r="R88" s="37"/>
    </row>
    <row r="89" spans="1:18" s="3" customFormat="1" ht="15" x14ac:dyDescent="0.25">
      <c r="A89" s="26"/>
      <c r="B89" s="27"/>
      <c r="C89" s="28" t="s">
        <v>505</v>
      </c>
      <c r="D89" s="28"/>
      <c r="E89" s="28"/>
      <c r="F89" s="29">
        <v>116821.97</v>
      </c>
      <c r="Q89" s="20"/>
      <c r="R89" s="37"/>
    </row>
    <row r="90" spans="1:18" s="3" customFormat="1" ht="15" x14ac:dyDescent="0.25">
      <c r="A90" s="26"/>
      <c r="B90" s="27"/>
      <c r="C90" s="28" t="s">
        <v>506</v>
      </c>
      <c r="D90" s="28"/>
      <c r="E90" s="28"/>
      <c r="F90" s="29">
        <v>77881.31</v>
      </c>
      <c r="Q90" s="20"/>
      <c r="R90" s="37"/>
    </row>
    <row r="91" spans="1:18" s="3" customFormat="1" ht="15" x14ac:dyDescent="0.25">
      <c r="A91" s="26"/>
      <c r="B91" s="27"/>
      <c r="C91" s="28" t="s">
        <v>411</v>
      </c>
      <c r="D91" s="28"/>
      <c r="E91" s="28"/>
      <c r="F91" s="29">
        <v>394777.75</v>
      </c>
      <c r="Q91" s="20"/>
      <c r="R91" s="37"/>
    </row>
    <row r="92" spans="1:18" s="3" customFormat="1" ht="33.75" x14ac:dyDescent="0.25">
      <c r="A92" s="21">
        <v>26</v>
      </c>
      <c r="B92" s="22" t="s">
        <v>416</v>
      </c>
      <c r="C92" s="23" t="s">
        <v>417</v>
      </c>
      <c r="D92" s="33">
        <v>0.94240000000000002</v>
      </c>
      <c r="E92" s="25">
        <v>12990.48</v>
      </c>
      <c r="F92" s="25">
        <v>127808.86</v>
      </c>
      <c r="Q92" s="20"/>
      <c r="R92" s="37"/>
    </row>
    <row r="93" spans="1:18" s="3" customFormat="1" ht="33.75" x14ac:dyDescent="0.25">
      <c r="A93" s="21">
        <v>27</v>
      </c>
      <c r="B93" s="22" t="s">
        <v>412</v>
      </c>
      <c r="C93" s="23" t="s">
        <v>413</v>
      </c>
      <c r="D93" s="33">
        <v>8.1365999999999996</v>
      </c>
      <c r="E93" s="25">
        <v>11176.42</v>
      </c>
      <c r="F93" s="25">
        <v>946665.19</v>
      </c>
      <c r="Q93" s="20"/>
      <c r="R93" s="37"/>
    </row>
    <row r="94" spans="1:18" s="3" customFormat="1" ht="33.75" x14ac:dyDescent="0.25">
      <c r="A94" s="21">
        <v>28</v>
      </c>
      <c r="B94" s="22" t="s">
        <v>469</v>
      </c>
      <c r="C94" s="23" t="s">
        <v>470</v>
      </c>
      <c r="D94" s="32">
        <v>3.9</v>
      </c>
      <c r="E94" s="25">
        <v>347.67</v>
      </c>
      <c r="F94" s="25">
        <v>23233.37</v>
      </c>
      <c r="Q94" s="20"/>
      <c r="R94" s="37"/>
    </row>
    <row r="95" spans="1:18" s="3" customFormat="1" ht="15" x14ac:dyDescent="0.25">
      <c r="A95" s="26"/>
      <c r="B95" s="27"/>
      <c r="C95" s="28" t="s">
        <v>507</v>
      </c>
      <c r="D95" s="28"/>
      <c r="E95" s="28"/>
      <c r="F95" s="29">
        <v>8947.16</v>
      </c>
      <c r="Q95" s="20"/>
      <c r="R95" s="37"/>
    </row>
    <row r="96" spans="1:18" s="3" customFormat="1" ht="15" x14ac:dyDescent="0.25">
      <c r="A96" s="26"/>
      <c r="B96" s="27"/>
      <c r="C96" s="28" t="s">
        <v>508</v>
      </c>
      <c r="D96" s="28"/>
      <c r="E96" s="28"/>
      <c r="F96" s="29">
        <v>4854.3100000000004</v>
      </c>
      <c r="Q96" s="20"/>
      <c r="R96" s="37"/>
    </row>
    <row r="97" spans="1:18" s="3" customFormat="1" ht="15" x14ac:dyDescent="0.25">
      <c r="A97" s="26"/>
      <c r="B97" s="27"/>
      <c r="C97" s="28" t="s">
        <v>411</v>
      </c>
      <c r="D97" s="28"/>
      <c r="E97" s="28"/>
      <c r="F97" s="29">
        <v>37034.839999999997</v>
      </c>
      <c r="Q97" s="20"/>
      <c r="R97" s="37"/>
    </row>
    <row r="98" spans="1:18" s="3" customFormat="1" ht="15" x14ac:dyDescent="0.25">
      <c r="A98" s="259" t="s">
        <v>428</v>
      </c>
      <c r="B98" s="260"/>
      <c r="C98" s="260"/>
      <c r="D98" s="260"/>
      <c r="E98" s="261"/>
      <c r="F98" s="36">
        <v>1524318.13</v>
      </c>
      <c r="Q98" s="20"/>
      <c r="R98" s="37" t="s">
        <v>428</v>
      </c>
    </row>
    <row r="99" spans="1:18" s="3" customFormat="1" ht="15" x14ac:dyDescent="0.25">
      <c r="A99" s="259" t="s">
        <v>429</v>
      </c>
      <c r="B99" s="260"/>
      <c r="C99" s="260"/>
      <c r="D99" s="260"/>
      <c r="E99" s="261"/>
      <c r="F99" s="36">
        <v>176983.14</v>
      </c>
      <c r="Q99" s="20"/>
      <c r="R99" s="37" t="s">
        <v>429</v>
      </c>
    </row>
    <row r="100" spans="1:18" s="3" customFormat="1" ht="15" x14ac:dyDescent="0.25">
      <c r="A100" s="259" t="s">
        <v>430</v>
      </c>
      <c r="B100" s="260"/>
      <c r="C100" s="260"/>
      <c r="D100" s="260"/>
      <c r="E100" s="261"/>
      <c r="F100" s="36">
        <v>116878.3</v>
      </c>
      <c r="Q100" s="20"/>
      <c r="R100" s="37" t="s">
        <v>430</v>
      </c>
    </row>
    <row r="101" spans="1:18" s="3" customFormat="1" ht="23.25" x14ac:dyDescent="0.25">
      <c r="A101" s="259" t="s">
        <v>509</v>
      </c>
      <c r="B101" s="260"/>
      <c r="C101" s="260"/>
      <c r="D101" s="260"/>
      <c r="E101" s="261"/>
      <c r="F101" s="36">
        <v>1818179.57</v>
      </c>
      <c r="Q101" s="20"/>
      <c r="R101" s="37" t="s">
        <v>509</v>
      </c>
    </row>
    <row r="102" spans="1:18" s="3" customFormat="1" ht="26.25" x14ac:dyDescent="0.25">
      <c r="A102" s="262" t="s">
        <v>510</v>
      </c>
      <c r="B102" s="263"/>
      <c r="C102" s="263"/>
      <c r="D102" s="263"/>
      <c r="E102" s="263"/>
      <c r="F102" s="264"/>
      <c r="Q102" s="20" t="s">
        <v>510</v>
      </c>
      <c r="R102" s="37"/>
    </row>
    <row r="103" spans="1:18" s="3" customFormat="1" ht="33.75" x14ac:dyDescent="0.25">
      <c r="A103" s="21">
        <v>29</v>
      </c>
      <c r="B103" s="22" t="s">
        <v>454</v>
      </c>
      <c r="C103" s="23" t="s">
        <v>511</v>
      </c>
      <c r="D103" s="33">
        <v>1.1652</v>
      </c>
      <c r="E103" s="25">
        <v>1629.76</v>
      </c>
      <c r="F103" s="25">
        <v>61863.839999999997</v>
      </c>
      <c r="Q103" s="20"/>
      <c r="R103" s="37"/>
    </row>
    <row r="104" spans="1:18" s="3" customFormat="1" ht="15" x14ac:dyDescent="0.25">
      <c r="A104" s="26"/>
      <c r="B104" s="27"/>
      <c r="C104" s="28" t="s">
        <v>512</v>
      </c>
      <c r="D104" s="28"/>
      <c r="E104" s="28"/>
      <c r="F104" s="29">
        <v>49890.95</v>
      </c>
      <c r="Q104" s="20"/>
      <c r="R104" s="37"/>
    </row>
    <row r="105" spans="1:18" s="3" customFormat="1" ht="15" x14ac:dyDescent="0.25">
      <c r="A105" s="26"/>
      <c r="B105" s="27"/>
      <c r="C105" s="28" t="s">
        <v>513</v>
      </c>
      <c r="D105" s="28"/>
      <c r="E105" s="28"/>
      <c r="F105" s="29">
        <v>33260.629999999997</v>
      </c>
      <c r="Q105" s="20"/>
      <c r="R105" s="37"/>
    </row>
    <row r="106" spans="1:18" s="3" customFormat="1" ht="15" x14ac:dyDescent="0.25">
      <c r="A106" s="26"/>
      <c r="B106" s="27"/>
      <c r="C106" s="28" t="s">
        <v>411</v>
      </c>
      <c r="D106" s="28"/>
      <c r="E106" s="28"/>
      <c r="F106" s="29">
        <v>145015.42000000001</v>
      </c>
      <c r="Q106" s="20"/>
      <c r="R106" s="37"/>
    </row>
    <row r="107" spans="1:18" s="3" customFormat="1" ht="33.75" x14ac:dyDescent="0.25">
      <c r="A107" s="21">
        <v>30</v>
      </c>
      <c r="B107" s="22" t="s">
        <v>416</v>
      </c>
      <c r="C107" s="23" t="s">
        <v>417</v>
      </c>
      <c r="D107" s="24">
        <v>1.165</v>
      </c>
      <c r="E107" s="25">
        <v>12990.48</v>
      </c>
      <c r="F107" s="25">
        <v>157998.01</v>
      </c>
      <c r="Q107" s="20"/>
      <c r="R107" s="37"/>
    </row>
    <row r="108" spans="1:18" s="3" customFormat="1" ht="33.75" x14ac:dyDescent="0.25">
      <c r="A108" s="21">
        <v>31</v>
      </c>
      <c r="B108" s="22" t="s">
        <v>469</v>
      </c>
      <c r="C108" s="23" t="s">
        <v>470</v>
      </c>
      <c r="D108" s="24">
        <v>0.38600000000000001</v>
      </c>
      <c r="E108" s="25">
        <v>347.67</v>
      </c>
      <c r="F108" s="25">
        <v>2299.52</v>
      </c>
      <c r="Q108" s="20"/>
      <c r="R108" s="37"/>
    </row>
    <row r="109" spans="1:18" s="3" customFormat="1" ht="15" x14ac:dyDescent="0.25">
      <c r="A109" s="26"/>
      <c r="B109" s="27"/>
      <c r="C109" s="28" t="s">
        <v>514</v>
      </c>
      <c r="D109" s="28"/>
      <c r="E109" s="28"/>
      <c r="F109" s="29">
        <v>885.55</v>
      </c>
      <c r="Q109" s="20"/>
      <c r="R109" s="37"/>
    </row>
    <row r="110" spans="1:18" s="3" customFormat="1" ht="15" x14ac:dyDescent="0.25">
      <c r="A110" s="26"/>
      <c r="B110" s="27"/>
      <c r="C110" s="28" t="s">
        <v>515</v>
      </c>
      <c r="D110" s="28"/>
      <c r="E110" s="28"/>
      <c r="F110" s="29">
        <v>480.46</v>
      </c>
      <c r="Q110" s="20"/>
      <c r="R110" s="37"/>
    </row>
    <row r="111" spans="1:18" s="3" customFormat="1" ht="15" x14ac:dyDescent="0.25">
      <c r="A111" s="26"/>
      <c r="B111" s="27"/>
      <c r="C111" s="28" t="s">
        <v>411</v>
      </c>
      <c r="D111" s="28"/>
      <c r="E111" s="28"/>
      <c r="F111" s="29">
        <v>3665.53</v>
      </c>
      <c r="Q111" s="20"/>
      <c r="R111" s="37"/>
    </row>
    <row r="112" spans="1:18" s="3" customFormat="1" ht="15" x14ac:dyDescent="0.25">
      <c r="A112" s="259" t="s">
        <v>428</v>
      </c>
      <c r="B112" s="260"/>
      <c r="C112" s="260"/>
      <c r="D112" s="260"/>
      <c r="E112" s="261"/>
      <c r="F112" s="36">
        <v>222161.37</v>
      </c>
      <c r="Q112" s="20"/>
      <c r="R112" s="37" t="s">
        <v>428</v>
      </c>
    </row>
    <row r="113" spans="1:18" s="3" customFormat="1" ht="15" x14ac:dyDescent="0.25">
      <c r="A113" s="259" t="s">
        <v>429</v>
      </c>
      <c r="B113" s="260"/>
      <c r="C113" s="260"/>
      <c r="D113" s="260"/>
      <c r="E113" s="261"/>
      <c r="F113" s="36">
        <v>50776.5</v>
      </c>
      <c r="Q113" s="20"/>
      <c r="R113" s="37" t="s">
        <v>429</v>
      </c>
    </row>
    <row r="114" spans="1:18" s="3" customFormat="1" ht="15" x14ac:dyDescent="0.25">
      <c r="A114" s="259" t="s">
        <v>430</v>
      </c>
      <c r="B114" s="260"/>
      <c r="C114" s="260"/>
      <c r="D114" s="260"/>
      <c r="E114" s="261"/>
      <c r="F114" s="36">
        <v>33741.089999999997</v>
      </c>
      <c r="Q114" s="20"/>
      <c r="R114" s="37" t="s">
        <v>430</v>
      </c>
    </row>
    <row r="115" spans="1:18" s="3" customFormat="1" ht="23.25" x14ac:dyDescent="0.25">
      <c r="A115" s="259" t="s">
        <v>516</v>
      </c>
      <c r="B115" s="260"/>
      <c r="C115" s="260"/>
      <c r="D115" s="260"/>
      <c r="E115" s="261"/>
      <c r="F115" s="36">
        <v>306678.96000000002</v>
      </c>
      <c r="Q115" s="20"/>
      <c r="R115" s="37" t="s">
        <v>516</v>
      </c>
    </row>
    <row r="116" spans="1:18" s="3" customFormat="1" ht="15" x14ac:dyDescent="0.25">
      <c r="A116" s="262" t="s">
        <v>517</v>
      </c>
      <c r="B116" s="263"/>
      <c r="C116" s="263"/>
      <c r="D116" s="263"/>
      <c r="E116" s="263"/>
      <c r="F116" s="264"/>
      <c r="Q116" s="20" t="s">
        <v>517</v>
      </c>
      <c r="R116" s="37"/>
    </row>
    <row r="117" spans="1:18" s="3" customFormat="1" ht="33.75" x14ac:dyDescent="0.25">
      <c r="A117" s="21">
        <v>32</v>
      </c>
      <c r="B117" s="22" t="s">
        <v>454</v>
      </c>
      <c r="C117" s="23" t="s">
        <v>518</v>
      </c>
      <c r="D117" s="33">
        <v>0.46179999999999999</v>
      </c>
      <c r="E117" s="25">
        <v>1629.76</v>
      </c>
      <c r="F117" s="25">
        <v>24518.3</v>
      </c>
      <c r="Q117" s="20"/>
      <c r="R117" s="37"/>
    </row>
    <row r="118" spans="1:18" s="3" customFormat="1" ht="15" x14ac:dyDescent="0.25">
      <c r="A118" s="26"/>
      <c r="B118" s="27"/>
      <c r="C118" s="28" t="s">
        <v>519</v>
      </c>
      <c r="D118" s="28"/>
      <c r="E118" s="28"/>
      <c r="F118" s="29">
        <v>19773.12</v>
      </c>
      <c r="Q118" s="20"/>
      <c r="R118" s="37"/>
    </row>
    <row r="119" spans="1:18" s="3" customFormat="1" ht="15" x14ac:dyDescent="0.25">
      <c r="A119" s="26"/>
      <c r="B119" s="27"/>
      <c r="C119" s="28" t="s">
        <v>520</v>
      </c>
      <c r="D119" s="28"/>
      <c r="E119" s="28"/>
      <c r="F119" s="29">
        <v>13182.08</v>
      </c>
      <c r="Q119" s="20"/>
      <c r="R119" s="37"/>
    </row>
    <row r="120" spans="1:18" s="3" customFormat="1" ht="15" x14ac:dyDescent="0.25">
      <c r="A120" s="26"/>
      <c r="B120" s="27"/>
      <c r="C120" s="28" t="s">
        <v>411</v>
      </c>
      <c r="D120" s="28"/>
      <c r="E120" s="28"/>
      <c r="F120" s="29">
        <v>57473.5</v>
      </c>
      <c r="Q120" s="20"/>
      <c r="R120" s="37"/>
    </row>
    <row r="121" spans="1:18" s="3" customFormat="1" ht="33.75" x14ac:dyDescent="0.25">
      <c r="A121" s="21">
        <v>33</v>
      </c>
      <c r="B121" s="22" t="s">
        <v>416</v>
      </c>
      <c r="C121" s="23" t="s">
        <v>417</v>
      </c>
      <c r="D121" s="33">
        <v>0.46179999999999999</v>
      </c>
      <c r="E121" s="25">
        <v>12990.48</v>
      </c>
      <c r="F121" s="25">
        <v>62629.599999999999</v>
      </c>
      <c r="Q121" s="20"/>
      <c r="R121" s="37"/>
    </row>
    <row r="122" spans="1:18" s="3" customFormat="1" ht="33.75" x14ac:dyDescent="0.25">
      <c r="A122" s="21">
        <v>34</v>
      </c>
      <c r="B122" s="22" t="s">
        <v>493</v>
      </c>
      <c r="C122" s="23" t="s">
        <v>504</v>
      </c>
      <c r="D122" s="33">
        <v>7.3380999999999998</v>
      </c>
      <c r="E122" s="25">
        <v>1049.6300000000001</v>
      </c>
      <c r="F122" s="25">
        <v>161717.26999999999</v>
      </c>
      <c r="Q122" s="20"/>
      <c r="R122" s="37"/>
    </row>
    <row r="123" spans="1:18" s="3" customFormat="1" ht="15" x14ac:dyDescent="0.25">
      <c r="A123" s="26"/>
      <c r="B123" s="27"/>
      <c r="C123" s="28" t="s">
        <v>521</v>
      </c>
      <c r="D123" s="28"/>
      <c r="E123" s="28"/>
      <c r="F123" s="29">
        <v>94425.49</v>
      </c>
      <c r="Q123" s="20"/>
      <c r="R123" s="37"/>
    </row>
    <row r="124" spans="1:18" s="3" customFormat="1" ht="15" x14ac:dyDescent="0.25">
      <c r="A124" s="26"/>
      <c r="B124" s="27"/>
      <c r="C124" s="28" t="s">
        <v>522</v>
      </c>
      <c r="D124" s="28"/>
      <c r="E124" s="28"/>
      <c r="F124" s="29">
        <v>62950.33</v>
      </c>
      <c r="Q124" s="20"/>
      <c r="R124" s="37"/>
    </row>
    <row r="125" spans="1:18" s="3" customFormat="1" ht="15" x14ac:dyDescent="0.25">
      <c r="A125" s="26"/>
      <c r="B125" s="27"/>
      <c r="C125" s="28" t="s">
        <v>411</v>
      </c>
      <c r="D125" s="28"/>
      <c r="E125" s="28"/>
      <c r="F125" s="29">
        <v>319093.09000000003</v>
      </c>
      <c r="Q125" s="20"/>
      <c r="R125" s="37"/>
    </row>
    <row r="126" spans="1:18" s="3" customFormat="1" ht="33.75" x14ac:dyDescent="0.25">
      <c r="A126" s="21">
        <v>35</v>
      </c>
      <c r="B126" s="22" t="s">
        <v>416</v>
      </c>
      <c r="C126" s="23" t="s">
        <v>417</v>
      </c>
      <c r="D126" s="24">
        <v>1.0189999999999999</v>
      </c>
      <c r="E126" s="25">
        <v>12990.48</v>
      </c>
      <c r="F126" s="25">
        <v>138197.4</v>
      </c>
      <c r="Q126" s="20"/>
      <c r="R126" s="37"/>
    </row>
    <row r="127" spans="1:18" s="3" customFormat="1" ht="33.75" x14ac:dyDescent="0.25">
      <c r="A127" s="21">
        <v>36</v>
      </c>
      <c r="B127" s="22" t="s">
        <v>412</v>
      </c>
      <c r="C127" s="23" t="s">
        <v>413</v>
      </c>
      <c r="D127" s="24">
        <v>6.319</v>
      </c>
      <c r="E127" s="25">
        <v>11176.42</v>
      </c>
      <c r="F127" s="25">
        <v>735193.74</v>
      </c>
      <c r="Q127" s="20"/>
      <c r="R127" s="37"/>
    </row>
    <row r="128" spans="1:18" s="3" customFormat="1" ht="33.75" x14ac:dyDescent="0.25">
      <c r="A128" s="21">
        <v>37</v>
      </c>
      <c r="B128" s="22" t="s">
        <v>469</v>
      </c>
      <c r="C128" s="23" t="s">
        <v>470</v>
      </c>
      <c r="D128" s="24">
        <v>2.968</v>
      </c>
      <c r="E128" s="25">
        <v>347.67</v>
      </c>
      <c r="F128" s="25">
        <v>17681.189999999999</v>
      </c>
      <c r="Q128" s="20"/>
      <c r="R128" s="37"/>
    </row>
    <row r="129" spans="1:18" s="3" customFormat="1" ht="15" x14ac:dyDescent="0.25">
      <c r="A129" s="26"/>
      <c r="B129" s="27"/>
      <c r="C129" s="28" t="s">
        <v>523</v>
      </c>
      <c r="D129" s="28"/>
      <c r="E129" s="28"/>
      <c r="F129" s="29">
        <v>6809.02</v>
      </c>
      <c r="Q129" s="20"/>
      <c r="R129" s="37"/>
    </row>
    <row r="130" spans="1:18" s="3" customFormat="1" ht="15" x14ac:dyDescent="0.25">
      <c r="A130" s="26"/>
      <c r="B130" s="27"/>
      <c r="C130" s="28" t="s">
        <v>524</v>
      </c>
      <c r="D130" s="28"/>
      <c r="E130" s="28"/>
      <c r="F130" s="29">
        <v>3694.26</v>
      </c>
      <c r="Q130" s="20"/>
      <c r="R130" s="37"/>
    </row>
    <row r="131" spans="1:18" s="3" customFormat="1" ht="15" x14ac:dyDescent="0.25">
      <c r="A131" s="26"/>
      <c r="B131" s="27"/>
      <c r="C131" s="28" t="s">
        <v>411</v>
      </c>
      <c r="D131" s="28"/>
      <c r="E131" s="28"/>
      <c r="F131" s="29">
        <v>28184.47</v>
      </c>
      <c r="Q131" s="20"/>
      <c r="R131" s="37"/>
    </row>
    <row r="132" spans="1:18" s="3" customFormat="1" ht="15" x14ac:dyDescent="0.25">
      <c r="A132" s="259" t="s">
        <v>428</v>
      </c>
      <c r="B132" s="260"/>
      <c r="C132" s="260"/>
      <c r="D132" s="260"/>
      <c r="E132" s="261"/>
      <c r="F132" s="36">
        <v>1139937.5</v>
      </c>
      <c r="Q132" s="20"/>
      <c r="R132" s="37" t="s">
        <v>428</v>
      </c>
    </row>
    <row r="133" spans="1:18" s="3" customFormat="1" ht="15" x14ac:dyDescent="0.25">
      <c r="A133" s="259" t="s">
        <v>429</v>
      </c>
      <c r="B133" s="260"/>
      <c r="C133" s="260"/>
      <c r="D133" s="260"/>
      <c r="E133" s="261"/>
      <c r="F133" s="36">
        <v>121007.64</v>
      </c>
      <c r="Q133" s="20"/>
      <c r="R133" s="37" t="s">
        <v>429</v>
      </c>
    </row>
    <row r="134" spans="1:18" s="3" customFormat="1" ht="15" x14ac:dyDescent="0.25">
      <c r="A134" s="259" t="s">
        <v>430</v>
      </c>
      <c r="B134" s="260"/>
      <c r="C134" s="260"/>
      <c r="D134" s="260"/>
      <c r="E134" s="261"/>
      <c r="F134" s="36">
        <v>79826.67</v>
      </c>
      <c r="Q134" s="20"/>
      <c r="R134" s="37" t="s">
        <v>430</v>
      </c>
    </row>
    <row r="135" spans="1:18" s="3" customFormat="1" ht="15" x14ac:dyDescent="0.25">
      <c r="A135" s="259" t="s">
        <v>525</v>
      </c>
      <c r="B135" s="260"/>
      <c r="C135" s="260"/>
      <c r="D135" s="260"/>
      <c r="E135" s="261"/>
      <c r="F135" s="36">
        <v>1340771.81</v>
      </c>
      <c r="Q135" s="20"/>
      <c r="R135" s="37" t="s">
        <v>525</v>
      </c>
    </row>
    <row r="136" spans="1:18" s="3" customFormat="1" ht="15" x14ac:dyDescent="0.25">
      <c r="A136" s="262" t="s">
        <v>526</v>
      </c>
      <c r="B136" s="263"/>
      <c r="C136" s="263"/>
      <c r="D136" s="263"/>
      <c r="E136" s="263"/>
      <c r="F136" s="264"/>
      <c r="Q136" s="20" t="s">
        <v>526</v>
      </c>
      <c r="R136" s="37"/>
    </row>
    <row r="137" spans="1:18" s="3" customFormat="1" ht="33.75" x14ac:dyDescent="0.25">
      <c r="A137" s="21">
        <v>38</v>
      </c>
      <c r="B137" s="22" t="s">
        <v>454</v>
      </c>
      <c r="C137" s="23" t="s">
        <v>527</v>
      </c>
      <c r="D137" s="33">
        <v>2.9994999999999998</v>
      </c>
      <c r="E137" s="25">
        <v>1629.76</v>
      </c>
      <c r="F137" s="25">
        <v>159252.14000000001</v>
      </c>
      <c r="Q137" s="20"/>
      <c r="R137" s="37"/>
    </row>
    <row r="138" spans="1:18" s="3" customFormat="1" ht="15" x14ac:dyDescent="0.25">
      <c r="A138" s="26"/>
      <c r="B138" s="27"/>
      <c r="C138" s="28" t="s">
        <v>528</v>
      </c>
      <c r="D138" s="28"/>
      <c r="E138" s="28"/>
      <c r="F138" s="29">
        <v>128431.09</v>
      </c>
      <c r="Q138" s="20"/>
      <c r="R138" s="37"/>
    </row>
    <row r="139" spans="1:18" s="3" customFormat="1" ht="15" x14ac:dyDescent="0.25">
      <c r="A139" s="26"/>
      <c r="B139" s="27"/>
      <c r="C139" s="28" t="s">
        <v>529</v>
      </c>
      <c r="D139" s="28"/>
      <c r="E139" s="28"/>
      <c r="F139" s="29">
        <v>85620.73</v>
      </c>
      <c r="Q139" s="20"/>
      <c r="R139" s="37"/>
    </row>
    <row r="140" spans="1:18" s="3" customFormat="1" ht="15" x14ac:dyDescent="0.25">
      <c r="A140" s="26"/>
      <c r="B140" s="27"/>
      <c r="C140" s="28" t="s">
        <v>411</v>
      </c>
      <c r="D140" s="28"/>
      <c r="E140" s="28"/>
      <c r="F140" s="29">
        <v>373303.96</v>
      </c>
      <c r="Q140" s="20"/>
      <c r="R140" s="37"/>
    </row>
    <row r="141" spans="1:18" s="3" customFormat="1" ht="33.75" x14ac:dyDescent="0.25">
      <c r="A141" s="21">
        <v>39</v>
      </c>
      <c r="B141" s="22" t="s">
        <v>416</v>
      </c>
      <c r="C141" s="23" t="s">
        <v>417</v>
      </c>
      <c r="D141" s="31">
        <v>3</v>
      </c>
      <c r="E141" s="25">
        <v>12990.48</v>
      </c>
      <c r="F141" s="25">
        <v>406861.83</v>
      </c>
      <c r="Q141" s="20"/>
      <c r="R141" s="37"/>
    </row>
    <row r="142" spans="1:18" s="3" customFormat="1" ht="33.75" x14ac:dyDescent="0.25">
      <c r="A142" s="21">
        <v>40</v>
      </c>
      <c r="B142" s="22" t="s">
        <v>493</v>
      </c>
      <c r="C142" s="23" t="s">
        <v>504</v>
      </c>
      <c r="D142" s="33">
        <v>4.4389000000000003</v>
      </c>
      <c r="E142" s="25">
        <v>1049.6300000000001</v>
      </c>
      <c r="F142" s="25">
        <v>97824.62</v>
      </c>
      <c r="Q142" s="20"/>
      <c r="R142" s="37"/>
    </row>
    <row r="143" spans="1:18" s="3" customFormat="1" ht="15" x14ac:dyDescent="0.25">
      <c r="A143" s="26"/>
      <c r="B143" s="27"/>
      <c r="C143" s="28" t="s">
        <v>530</v>
      </c>
      <c r="D143" s="28"/>
      <c r="E143" s="28"/>
      <c r="F143" s="29">
        <v>57119.06</v>
      </c>
      <c r="Q143" s="20"/>
      <c r="R143" s="37"/>
    </row>
    <row r="144" spans="1:18" s="3" customFormat="1" ht="15" x14ac:dyDescent="0.25">
      <c r="A144" s="26"/>
      <c r="B144" s="27"/>
      <c r="C144" s="28" t="s">
        <v>531</v>
      </c>
      <c r="D144" s="28"/>
      <c r="E144" s="28"/>
      <c r="F144" s="29">
        <v>38079.370000000003</v>
      </c>
      <c r="Q144" s="20"/>
      <c r="R144" s="37"/>
    </row>
    <row r="145" spans="1:19" s="3" customFormat="1" ht="15" x14ac:dyDescent="0.25">
      <c r="A145" s="26"/>
      <c r="B145" s="27"/>
      <c r="C145" s="28" t="s">
        <v>411</v>
      </c>
      <c r="D145" s="28"/>
      <c r="E145" s="28"/>
      <c r="F145" s="29">
        <v>193023.05</v>
      </c>
      <c r="Q145" s="20"/>
      <c r="R145" s="37"/>
    </row>
    <row r="146" spans="1:19" s="3" customFormat="1" ht="33.75" x14ac:dyDescent="0.25">
      <c r="A146" s="21">
        <v>41</v>
      </c>
      <c r="B146" s="22" t="s">
        <v>412</v>
      </c>
      <c r="C146" s="23" t="s">
        <v>413</v>
      </c>
      <c r="D146" s="24">
        <v>4.4390000000000001</v>
      </c>
      <c r="E146" s="25">
        <v>11176.42</v>
      </c>
      <c r="F146" s="25">
        <v>516462.26</v>
      </c>
      <c r="Q146" s="20"/>
      <c r="R146" s="37"/>
    </row>
    <row r="147" spans="1:19" s="3" customFormat="1" ht="33.75" x14ac:dyDescent="0.25">
      <c r="A147" s="21">
        <v>42</v>
      </c>
      <c r="B147" s="22" t="s">
        <v>469</v>
      </c>
      <c r="C147" s="23" t="s">
        <v>470</v>
      </c>
      <c r="D147" s="33">
        <v>2.8264999999999998</v>
      </c>
      <c r="E147" s="25">
        <v>347.67</v>
      </c>
      <c r="F147" s="25">
        <v>16838.240000000002</v>
      </c>
      <c r="Q147" s="20"/>
      <c r="R147" s="37"/>
    </row>
    <row r="148" spans="1:19" s="3" customFormat="1" ht="15" x14ac:dyDescent="0.25">
      <c r="A148" s="26"/>
      <c r="B148" s="27"/>
      <c r="C148" s="28" t="s">
        <v>532</v>
      </c>
      <c r="D148" s="28"/>
      <c r="E148" s="28"/>
      <c r="F148" s="29">
        <v>6484.4</v>
      </c>
      <c r="Q148" s="20"/>
      <c r="R148" s="37"/>
    </row>
    <row r="149" spans="1:19" s="3" customFormat="1" ht="15" x14ac:dyDescent="0.25">
      <c r="A149" s="26"/>
      <c r="B149" s="27"/>
      <c r="C149" s="28" t="s">
        <v>533</v>
      </c>
      <c r="D149" s="28"/>
      <c r="E149" s="28"/>
      <c r="F149" s="29">
        <v>3518.13</v>
      </c>
      <c r="Q149" s="20"/>
      <c r="R149" s="37"/>
    </row>
    <row r="150" spans="1:19" s="3" customFormat="1" ht="15" x14ac:dyDescent="0.25">
      <c r="A150" s="26"/>
      <c r="B150" s="27"/>
      <c r="C150" s="28" t="s">
        <v>411</v>
      </c>
      <c r="D150" s="28"/>
      <c r="E150" s="28"/>
      <c r="F150" s="29">
        <v>26840.77</v>
      </c>
      <c r="Q150" s="20"/>
      <c r="R150" s="37"/>
    </row>
    <row r="151" spans="1:19" s="3" customFormat="1" ht="15" x14ac:dyDescent="0.25">
      <c r="A151" s="259" t="s">
        <v>428</v>
      </c>
      <c r="B151" s="260"/>
      <c r="C151" s="260"/>
      <c r="D151" s="260"/>
      <c r="E151" s="261"/>
      <c r="F151" s="36">
        <v>1197239.0900000001</v>
      </c>
      <c r="Q151" s="20"/>
      <c r="R151" s="37" t="s">
        <v>428</v>
      </c>
    </row>
    <row r="152" spans="1:19" s="3" customFormat="1" ht="15" x14ac:dyDescent="0.25">
      <c r="A152" s="259" t="s">
        <v>429</v>
      </c>
      <c r="B152" s="260"/>
      <c r="C152" s="260"/>
      <c r="D152" s="260"/>
      <c r="E152" s="261"/>
      <c r="F152" s="36">
        <v>192034.55</v>
      </c>
      <c r="Q152" s="20"/>
      <c r="R152" s="37" t="s">
        <v>429</v>
      </c>
    </row>
    <row r="153" spans="1:19" s="3" customFormat="1" ht="15" x14ac:dyDescent="0.25">
      <c r="A153" s="259" t="s">
        <v>430</v>
      </c>
      <c r="B153" s="260"/>
      <c r="C153" s="260"/>
      <c r="D153" s="260"/>
      <c r="E153" s="261"/>
      <c r="F153" s="36">
        <v>127218.23</v>
      </c>
      <c r="Q153" s="20"/>
      <c r="R153" s="37" t="s">
        <v>430</v>
      </c>
    </row>
    <row r="154" spans="1:19" s="3" customFormat="1" ht="15" x14ac:dyDescent="0.25">
      <c r="A154" s="259" t="s">
        <v>534</v>
      </c>
      <c r="B154" s="260"/>
      <c r="C154" s="260"/>
      <c r="D154" s="260"/>
      <c r="E154" s="261"/>
      <c r="F154" s="36">
        <v>1516491.87</v>
      </c>
      <c r="Q154" s="20"/>
      <c r="R154" s="37" t="s">
        <v>534</v>
      </c>
    </row>
    <row r="155" spans="1:19" s="3" customFormat="1" ht="15" x14ac:dyDescent="0.25">
      <c r="A155" s="262" t="s">
        <v>535</v>
      </c>
      <c r="B155" s="263"/>
      <c r="C155" s="263"/>
      <c r="D155" s="263"/>
      <c r="E155" s="263"/>
      <c r="F155" s="264"/>
      <c r="Q155" s="20" t="s">
        <v>535</v>
      </c>
      <c r="R155" s="37"/>
    </row>
    <row r="156" spans="1:19" s="3" customFormat="1" ht="15" x14ac:dyDescent="0.25">
      <c r="A156" s="265" t="s">
        <v>536</v>
      </c>
      <c r="B156" s="266"/>
      <c r="C156" s="266"/>
      <c r="D156" s="266"/>
      <c r="E156" s="266"/>
      <c r="F156" s="267"/>
      <c r="Q156" s="20"/>
      <c r="R156" s="37"/>
      <c r="S156" s="34" t="s">
        <v>536</v>
      </c>
    </row>
    <row r="157" spans="1:19" s="3" customFormat="1" ht="33.75" x14ac:dyDescent="0.25">
      <c r="A157" s="21">
        <v>43</v>
      </c>
      <c r="B157" s="22" t="s">
        <v>537</v>
      </c>
      <c r="C157" s="23" t="s">
        <v>538</v>
      </c>
      <c r="D157" s="33">
        <v>0.1183</v>
      </c>
      <c r="E157" s="25">
        <v>6759.4</v>
      </c>
      <c r="F157" s="25">
        <v>10142.24</v>
      </c>
      <c r="Q157" s="20"/>
      <c r="R157" s="37"/>
      <c r="S157" s="34"/>
    </row>
    <row r="158" spans="1:19" s="3" customFormat="1" ht="15" x14ac:dyDescent="0.25">
      <c r="A158" s="26"/>
      <c r="B158" s="27"/>
      <c r="C158" s="28" t="s">
        <v>539</v>
      </c>
      <c r="D158" s="28"/>
      <c r="E158" s="28"/>
      <c r="F158" s="29">
        <v>3222.22</v>
      </c>
      <c r="Q158" s="20"/>
      <c r="R158" s="37"/>
      <c r="S158" s="34"/>
    </row>
    <row r="159" spans="1:19" s="3" customFormat="1" ht="15" x14ac:dyDescent="0.25">
      <c r="A159" s="26"/>
      <c r="B159" s="27"/>
      <c r="C159" s="28" t="s">
        <v>540</v>
      </c>
      <c r="D159" s="28"/>
      <c r="E159" s="28"/>
      <c r="F159" s="29">
        <v>1870.04</v>
      </c>
      <c r="Q159" s="20"/>
      <c r="R159" s="37"/>
      <c r="S159" s="34"/>
    </row>
    <row r="160" spans="1:19" s="3" customFormat="1" ht="15" x14ac:dyDescent="0.25">
      <c r="A160" s="26"/>
      <c r="B160" s="27"/>
      <c r="C160" s="28" t="s">
        <v>411</v>
      </c>
      <c r="D160" s="28"/>
      <c r="E160" s="28"/>
      <c r="F160" s="29">
        <v>15234.5</v>
      </c>
      <c r="Q160" s="20"/>
      <c r="R160" s="37"/>
      <c r="S160" s="34"/>
    </row>
    <row r="161" spans="1:19" s="3" customFormat="1" ht="33.75" x14ac:dyDescent="0.25">
      <c r="A161" s="21">
        <v>44</v>
      </c>
      <c r="B161" s="22" t="s">
        <v>541</v>
      </c>
      <c r="C161" s="23" t="s">
        <v>542</v>
      </c>
      <c r="D161" s="33">
        <v>-0.1467</v>
      </c>
      <c r="E161" s="25">
        <v>4319.09</v>
      </c>
      <c r="F161" s="25">
        <v>-6842.99</v>
      </c>
      <c r="Q161" s="20"/>
      <c r="R161" s="37"/>
      <c r="S161" s="34"/>
    </row>
    <row r="162" spans="1:19" s="3" customFormat="1" ht="22.5" x14ac:dyDescent="0.25">
      <c r="A162" s="21">
        <v>45</v>
      </c>
      <c r="B162" s="22" t="s">
        <v>543</v>
      </c>
      <c r="C162" s="23" t="s">
        <v>544</v>
      </c>
      <c r="D162" s="33">
        <v>0.1467</v>
      </c>
      <c r="E162" s="25">
        <v>12480</v>
      </c>
      <c r="F162" s="25">
        <v>13383.26</v>
      </c>
      <c r="Q162" s="20"/>
      <c r="R162" s="37"/>
      <c r="S162" s="34"/>
    </row>
    <row r="163" spans="1:19" s="3" customFormat="1" ht="33.75" x14ac:dyDescent="0.25">
      <c r="A163" s="21">
        <v>46</v>
      </c>
      <c r="B163" s="22" t="s">
        <v>545</v>
      </c>
      <c r="C163" s="23" t="s">
        <v>546</v>
      </c>
      <c r="D163" s="35">
        <v>2.7279999999999999E-2</v>
      </c>
      <c r="E163" s="25">
        <v>13020.27</v>
      </c>
      <c r="F163" s="25">
        <v>8837.2999999999993</v>
      </c>
      <c r="Q163" s="20"/>
      <c r="R163" s="37"/>
      <c r="S163" s="34"/>
    </row>
    <row r="164" spans="1:19" s="3" customFormat="1" ht="15" x14ac:dyDescent="0.25">
      <c r="A164" s="26"/>
      <c r="B164" s="27"/>
      <c r="C164" s="28" t="s">
        <v>547</v>
      </c>
      <c r="D164" s="28"/>
      <c r="E164" s="28"/>
      <c r="F164" s="29">
        <v>7264.32</v>
      </c>
      <c r="Q164" s="20"/>
      <c r="R164" s="37"/>
      <c r="S164" s="34"/>
    </row>
    <row r="165" spans="1:19" s="3" customFormat="1" ht="15" x14ac:dyDescent="0.25">
      <c r="A165" s="26"/>
      <c r="B165" s="27"/>
      <c r="C165" s="28" t="s">
        <v>548</v>
      </c>
      <c r="D165" s="28"/>
      <c r="E165" s="28"/>
      <c r="F165" s="29">
        <v>4130.6899999999996</v>
      </c>
      <c r="Q165" s="20"/>
      <c r="R165" s="37"/>
      <c r="S165" s="34"/>
    </row>
    <row r="166" spans="1:19" s="3" customFormat="1" ht="15" x14ac:dyDescent="0.25">
      <c r="A166" s="26"/>
      <c r="B166" s="27"/>
      <c r="C166" s="28" t="s">
        <v>411</v>
      </c>
      <c r="D166" s="28"/>
      <c r="E166" s="28"/>
      <c r="F166" s="29">
        <v>20232.310000000001</v>
      </c>
      <c r="Q166" s="20"/>
      <c r="R166" s="37"/>
      <c r="S166" s="34"/>
    </row>
    <row r="167" spans="1:19" s="3" customFormat="1" ht="22.5" x14ac:dyDescent="0.25">
      <c r="A167" s="21">
        <v>47</v>
      </c>
      <c r="B167" s="22" t="s">
        <v>549</v>
      </c>
      <c r="C167" s="23" t="s">
        <v>550</v>
      </c>
      <c r="D167" s="24">
        <v>2.7829999999999999</v>
      </c>
      <c r="E167" s="25">
        <v>582.69000000000005</v>
      </c>
      <c r="F167" s="25">
        <v>34410.910000000003</v>
      </c>
      <c r="Q167" s="20"/>
      <c r="R167" s="37"/>
      <c r="S167" s="34"/>
    </row>
    <row r="168" spans="1:19" s="3" customFormat="1" ht="15" x14ac:dyDescent="0.25">
      <c r="A168" s="265" t="s">
        <v>551</v>
      </c>
      <c r="B168" s="266"/>
      <c r="C168" s="266"/>
      <c r="D168" s="266"/>
      <c r="E168" s="266"/>
      <c r="F168" s="267"/>
      <c r="Q168" s="20"/>
      <c r="R168" s="37"/>
      <c r="S168" s="34" t="s">
        <v>551</v>
      </c>
    </row>
    <row r="169" spans="1:19" s="3" customFormat="1" ht="33.75" x14ac:dyDescent="0.25">
      <c r="A169" s="21">
        <v>48</v>
      </c>
      <c r="B169" s="22" t="s">
        <v>552</v>
      </c>
      <c r="C169" s="23" t="s">
        <v>553</v>
      </c>
      <c r="D169" s="33">
        <v>0.13950000000000001</v>
      </c>
      <c r="E169" s="25">
        <v>174.47</v>
      </c>
      <c r="F169" s="25">
        <v>554.42999999999995</v>
      </c>
      <c r="Q169" s="20"/>
      <c r="R169" s="37"/>
      <c r="S169" s="34"/>
    </row>
    <row r="170" spans="1:19" s="3" customFormat="1" ht="15" x14ac:dyDescent="0.25">
      <c r="A170" s="26"/>
      <c r="B170" s="27"/>
      <c r="C170" s="28" t="s">
        <v>554</v>
      </c>
      <c r="D170" s="28"/>
      <c r="E170" s="28"/>
      <c r="F170" s="29">
        <v>327.43</v>
      </c>
      <c r="Q170" s="20"/>
      <c r="R170" s="37"/>
      <c r="S170" s="34"/>
    </row>
    <row r="171" spans="1:19" s="3" customFormat="1" ht="15" x14ac:dyDescent="0.25">
      <c r="A171" s="26"/>
      <c r="B171" s="27"/>
      <c r="C171" s="28" t="s">
        <v>555</v>
      </c>
      <c r="D171" s="28"/>
      <c r="E171" s="28"/>
      <c r="F171" s="29">
        <v>205.39</v>
      </c>
      <c r="Q171" s="20"/>
      <c r="R171" s="37"/>
      <c r="S171" s="34"/>
    </row>
    <row r="172" spans="1:19" s="3" customFormat="1" ht="15" x14ac:dyDescent="0.25">
      <c r="A172" s="26"/>
      <c r="B172" s="27"/>
      <c r="C172" s="28" t="s">
        <v>411</v>
      </c>
      <c r="D172" s="28"/>
      <c r="E172" s="28"/>
      <c r="F172" s="29">
        <v>1087.25</v>
      </c>
      <c r="Q172" s="20"/>
      <c r="R172" s="37"/>
      <c r="S172" s="34"/>
    </row>
    <row r="173" spans="1:19" s="3" customFormat="1" ht="33.75" x14ac:dyDescent="0.25">
      <c r="A173" s="21">
        <v>49</v>
      </c>
      <c r="B173" s="22" t="s">
        <v>556</v>
      </c>
      <c r="C173" s="23" t="s">
        <v>557</v>
      </c>
      <c r="D173" s="33">
        <v>0.1396</v>
      </c>
      <c r="E173" s="25">
        <v>49.03</v>
      </c>
      <c r="F173" s="25">
        <v>287.20999999999998</v>
      </c>
      <c r="Q173" s="20"/>
      <c r="R173" s="37"/>
      <c r="S173" s="34"/>
    </row>
    <row r="174" spans="1:19" s="3" customFormat="1" ht="15" x14ac:dyDescent="0.25">
      <c r="A174" s="26"/>
      <c r="B174" s="27"/>
      <c r="C174" s="28" t="s">
        <v>558</v>
      </c>
      <c r="D174" s="28"/>
      <c r="E174" s="28"/>
      <c r="F174" s="29">
        <v>312.14</v>
      </c>
      <c r="Q174" s="20"/>
      <c r="R174" s="37"/>
      <c r="S174" s="34"/>
    </row>
    <row r="175" spans="1:19" s="3" customFormat="1" ht="15" x14ac:dyDescent="0.25">
      <c r="A175" s="26"/>
      <c r="B175" s="27"/>
      <c r="C175" s="28" t="s">
        <v>559</v>
      </c>
      <c r="D175" s="28"/>
      <c r="E175" s="28"/>
      <c r="F175" s="29">
        <v>195.79</v>
      </c>
      <c r="Q175" s="20"/>
      <c r="R175" s="37"/>
      <c r="S175" s="34"/>
    </row>
    <row r="176" spans="1:19" s="3" customFormat="1" ht="15" x14ac:dyDescent="0.25">
      <c r="A176" s="26"/>
      <c r="B176" s="27"/>
      <c r="C176" s="28" t="s">
        <v>411</v>
      </c>
      <c r="D176" s="28"/>
      <c r="E176" s="28"/>
      <c r="F176" s="29">
        <v>795.14</v>
      </c>
      <c r="Q176" s="20"/>
      <c r="R176" s="37"/>
      <c r="S176" s="34"/>
    </row>
    <row r="177" spans="1:19" s="3" customFormat="1" ht="78.75" x14ac:dyDescent="0.25">
      <c r="A177" s="21">
        <v>50</v>
      </c>
      <c r="B177" s="22" t="s">
        <v>560</v>
      </c>
      <c r="C177" s="23" t="s">
        <v>561</v>
      </c>
      <c r="D177" s="30">
        <v>83.76</v>
      </c>
      <c r="E177" s="25">
        <v>13.91</v>
      </c>
      <c r="F177" s="25">
        <v>31562.6</v>
      </c>
      <c r="Q177" s="20"/>
      <c r="R177" s="37"/>
      <c r="S177" s="34"/>
    </row>
    <row r="178" spans="1:19" s="3" customFormat="1" ht="15" x14ac:dyDescent="0.25">
      <c r="A178" s="265" t="s">
        <v>562</v>
      </c>
      <c r="B178" s="266"/>
      <c r="C178" s="266"/>
      <c r="D178" s="266"/>
      <c r="E178" s="266"/>
      <c r="F178" s="267"/>
      <c r="Q178" s="20"/>
      <c r="R178" s="37"/>
      <c r="S178" s="34" t="s">
        <v>562</v>
      </c>
    </row>
    <row r="179" spans="1:19" s="3" customFormat="1" ht="45" x14ac:dyDescent="0.25">
      <c r="A179" s="21">
        <v>51</v>
      </c>
      <c r="B179" s="22" t="s">
        <v>563</v>
      </c>
      <c r="C179" s="23" t="s">
        <v>564</v>
      </c>
      <c r="D179" s="30">
        <v>0.05</v>
      </c>
      <c r="E179" s="25">
        <v>4762.59</v>
      </c>
      <c r="F179" s="25">
        <v>6120.87</v>
      </c>
      <c r="Q179" s="20"/>
      <c r="R179" s="37"/>
      <c r="S179" s="34"/>
    </row>
    <row r="180" spans="1:19" s="3" customFormat="1" ht="15" x14ac:dyDescent="0.25">
      <c r="A180" s="26"/>
      <c r="B180" s="27"/>
      <c r="C180" s="28" t="s">
        <v>565</v>
      </c>
      <c r="D180" s="28"/>
      <c r="E180" s="28"/>
      <c r="F180" s="29">
        <v>6200.93</v>
      </c>
      <c r="Q180" s="20"/>
      <c r="R180" s="37"/>
      <c r="S180" s="34"/>
    </row>
    <row r="181" spans="1:19" s="3" customFormat="1" ht="15" x14ac:dyDescent="0.25">
      <c r="A181" s="26"/>
      <c r="B181" s="27"/>
      <c r="C181" s="28" t="s">
        <v>566</v>
      </c>
      <c r="D181" s="28"/>
      <c r="E181" s="28"/>
      <c r="F181" s="29">
        <v>3551.99</v>
      </c>
      <c r="Q181" s="20"/>
      <c r="R181" s="37"/>
      <c r="S181" s="34"/>
    </row>
    <row r="182" spans="1:19" s="3" customFormat="1" ht="15" x14ac:dyDescent="0.25">
      <c r="A182" s="26"/>
      <c r="B182" s="27"/>
      <c r="C182" s="28" t="s">
        <v>411</v>
      </c>
      <c r="D182" s="28"/>
      <c r="E182" s="28"/>
      <c r="F182" s="29">
        <v>15873.79</v>
      </c>
      <c r="Q182" s="20"/>
      <c r="R182" s="37"/>
      <c r="S182" s="34"/>
    </row>
    <row r="183" spans="1:19" s="3" customFormat="1" ht="33.75" x14ac:dyDescent="0.25">
      <c r="A183" s="21">
        <v>52</v>
      </c>
      <c r="B183" s="22" t="s">
        <v>567</v>
      </c>
      <c r="C183" s="23" t="s">
        <v>568</v>
      </c>
      <c r="D183" s="30">
        <v>-0.05</v>
      </c>
      <c r="E183" s="25">
        <v>3052.66</v>
      </c>
      <c r="F183" s="25">
        <v>-3940.22</v>
      </c>
      <c r="Q183" s="20"/>
      <c r="R183" s="37"/>
      <c r="S183" s="34"/>
    </row>
    <row r="184" spans="1:19" s="3" customFormat="1" ht="15" x14ac:dyDescent="0.25">
      <c r="A184" s="26"/>
      <c r="B184" s="27"/>
      <c r="C184" s="28" t="s">
        <v>569</v>
      </c>
      <c r="D184" s="28"/>
      <c r="E184" s="28"/>
      <c r="F184" s="29">
        <v>-3999.78</v>
      </c>
      <c r="Q184" s="20"/>
      <c r="R184" s="37"/>
      <c r="S184" s="34"/>
    </row>
    <row r="185" spans="1:19" s="3" customFormat="1" ht="15" x14ac:dyDescent="0.25">
      <c r="A185" s="26"/>
      <c r="B185" s="27"/>
      <c r="C185" s="28" t="s">
        <v>570</v>
      </c>
      <c r="D185" s="28"/>
      <c r="E185" s="28"/>
      <c r="F185" s="29">
        <v>-2291.14</v>
      </c>
      <c r="Q185" s="20"/>
      <c r="R185" s="37"/>
      <c r="S185" s="34"/>
    </row>
    <row r="186" spans="1:19" s="3" customFormat="1" ht="15" x14ac:dyDescent="0.25">
      <c r="A186" s="26"/>
      <c r="B186" s="27"/>
      <c r="C186" s="28" t="s">
        <v>411</v>
      </c>
      <c r="D186" s="28"/>
      <c r="E186" s="28"/>
      <c r="F186" s="29">
        <v>-10231.14</v>
      </c>
      <c r="Q186" s="20"/>
      <c r="R186" s="37"/>
      <c r="S186" s="34"/>
    </row>
    <row r="187" spans="1:19" s="3" customFormat="1" ht="45" x14ac:dyDescent="0.25">
      <c r="A187" s="21">
        <v>53</v>
      </c>
      <c r="B187" s="22" t="s">
        <v>571</v>
      </c>
      <c r="C187" s="23" t="s">
        <v>572</v>
      </c>
      <c r="D187" s="24">
        <v>1.4999999999999999E-2</v>
      </c>
      <c r="E187" s="25">
        <v>3211.94</v>
      </c>
      <c r="F187" s="25">
        <v>225.96</v>
      </c>
      <c r="Q187" s="20"/>
      <c r="R187" s="37"/>
      <c r="S187" s="34"/>
    </row>
    <row r="188" spans="1:19" s="3" customFormat="1" ht="45" x14ac:dyDescent="0.25">
      <c r="A188" s="21">
        <v>54</v>
      </c>
      <c r="B188" s="22" t="s">
        <v>573</v>
      </c>
      <c r="C188" s="23" t="s">
        <v>574</v>
      </c>
      <c r="D188" s="30">
        <v>0.02</v>
      </c>
      <c r="E188" s="25">
        <v>5008.51</v>
      </c>
      <c r="F188" s="25">
        <v>2574.36</v>
      </c>
      <c r="Q188" s="20"/>
      <c r="R188" s="37"/>
      <c r="S188" s="34"/>
    </row>
    <row r="189" spans="1:19" s="3" customFormat="1" ht="15" x14ac:dyDescent="0.25">
      <c r="A189" s="26"/>
      <c r="B189" s="27"/>
      <c r="C189" s="28" t="s">
        <v>575</v>
      </c>
      <c r="D189" s="28"/>
      <c r="E189" s="28"/>
      <c r="F189" s="29">
        <v>2605.29</v>
      </c>
      <c r="Q189" s="20"/>
      <c r="R189" s="37"/>
      <c r="S189" s="34"/>
    </row>
    <row r="190" spans="1:19" s="3" customFormat="1" ht="15" x14ac:dyDescent="0.25">
      <c r="A190" s="26"/>
      <c r="B190" s="27"/>
      <c r="C190" s="28" t="s">
        <v>576</v>
      </c>
      <c r="D190" s="28"/>
      <c r="E190" s="28"/>
      <c r="F190" s="29">
        <v>1492.35</v>
      </c>
      <c r="Q190" s="20"/>
      <c r="R190" s="37"/>
      <c r="S190" s="34"/>
    </row>
    <row r="191" spans="1:19" s="3" customFormat="1" ht="15" x14ac:dyDescent="0.25">
      <c r="A191" s="26"/>
      <c r="B191" s="27"/>
      <c r="C191" s="28" t="s">
        <v>411</v>
      </c>
      <c r="D191" s="28"/>
      <c r="E191" s="28"/>
      <c r="F191" s="29">
        <v>6672</v>
      </c>
      <c r="Q191" s="20"/>
      <c r="R191" s="37"/>
      <c r="S191" s="34"/>
    </row>
    <row r="192" spans="1:19" s="3" customFormat="1" ht="33.75" x14ac:dyDescent="0.25">
      <c r="A192" s="21">
        <v>55</v>
      </c>
      <c r="B192" s="22" t="s">
        <v>577</v>
      </c>
      <c r="C192" s="23" t="s">
        <v>578</v>
      </c>
      <c r="D192" s="30">
        <v>-0.02</v>
      </c>
      <c r="E192" s="25">
        <v>189.06</v>
      </c>
      <c r="F192" s="25">
        <v>-97.74</v>
      </c>
      <c r="Q192" s="20"/>
      <c r="R192" s="37"/>
      <c r="S192" s="34"/>
    </row>
    <row r="193" spans="1:19" s="3" customFormat="1" ht="15" x14ac:dyDescent="0.25">
      <c r="A193" s="26"/>
      <c r="B193" s="27"/>
      <c r="C193" s="28" t="s">
        <v>579</v>
      </c>
      <c r="D193" s="28"/>
      <c r="E193" s="28"/>
      <c r="F193" s="29">
        <v>-99.23</v>
      </c>
      <c r="Q193" s="20"/>
      <c r="R193" s="37"/>
      <c r="S193" s="34"/>
    </row>
    <row r="194" spans="1:19" s="3" customFormat="1" ht="15" x14ac:dyDescent="0.25">
      <c r="A194" s="26"/>
      <c r="B194" s="27"/>
      <c r="C194" s="28" t="s">
        <v>580</v>
      </c>
      <c r="D194" s="28"/>
      <c r="E194" s="28"/>
      <c r="F194" s="29">
        <v>-56.84</v>
      </c>
      <c r="Q194" s="20"/>
      <c r="R194" s="37"/>
      <c r="S194" s="34"/>
    </row>
    <row r="195" spans="1:19" s="3" customFormat="1" ht="15" x14ac:dyDescent="0.25">
      <c r="A195" s="26"/>
      <c r="B195" s="27"/>
      <c r="C195" s="28" t="s">
        <v>411</v>
      </c>
      <c r="D195" s="28"/>
      <c r="E195" s="28"/>
      <c r="F195" s="29">
        <v>-253.81</v>
      </c>
      <c r="Q195" s="20"/>
      <c r="R195" s="37"/>
      <c r="S195" s="34"/>
    </row>
    <row r="196" spans="1:19" s="3" customFormat="1" ht="45" x14ac:dyDescent="0.25">
      <c r="A196" s="21">
        <v>56</v>
      </c>
      <c r="B196" s="22" t="s">
        <v>581</v>
      </c>
      <c r="C196" s="23" t="s">
        <v>582</v>
      </c>
      <c r="D196" s="33">
        <v>5.3400000000000003E-2</v>
      </c>
      <c r="E196" s="25">
        <v>4433.01</v>
      </c>
      <c r="F196" s="25">
        <v>1110.23</v>
      </c>
      <c r="Q196" s="20"/>
      <c r="R196" s="37"/>
      <c r="S196" s="34"/>
    </row>
    <row r="197" spans="1:19" s="3" customFormat="1" ht="45" x14ac:dyDescent="0.25">
      <c r="A197" s="21">
        <v>57</v>
      </c>
      <c r="B197" s="22" t="s">
        <v>563</v>
      </c>
      <c r="C197" s="23" t="s">
        <v>583</v>
      </c>
      <c r="D197" s="30">
        <v>0.04</v>
      </c>
      <c r="E197" s="25">
        <v>4762.59</v>
      </c>
      <c r="F197" s="25">
        <v>4896.7</v>
      </c>
      <c r="Q197" s="20"/>
      <c r="R197" s="37"/>
      <c r="S197" s="34"/>
    </row>
    <row r="198" spans="1:19" s="3" customFormat="1" ht="15" x14ac:dyDescent="0.25">
      <c r="A198" s="26"/>
      <c r="B198" s="27"/>
      <c r="C198" s="28" t="s">
        <v>584</v>
      </c>
      <c r="D198" s="28"/>
      <c r="E198" s="28"/>
      <c r="F198" s="29">
        <v>4960.75</v>
      </c>
      <c r="Q198" s="20"/>
      <c r="R198" s="37"/>
      <c r="S198" s="34"/>
    </row>
    <row r="199" spans="1:19" s="3" customFormat="1" ht="15" x14ac:dyDescent="0.25">
      <c r="A199" s="26"/>
      <c r="B199" s="27"/>
      <c r="C199" s="28" t="s">
        <v>585</v>
      </c>
      <c r="D199" s="28"/>
      <c r="E199" s="28"/>
      <c r="F199" s="29">
        <v>2841.59</v>
      </c>
      <c r="Q199" s="20"/>
      <c r="R199" s="37"/>
      <c r="S199" s="34"/>
    </row>
    <row r="200" spans="1:19" s="3" customFormat="1" ht="15" x14ac:dyDescent="0.25">
      <c r="A200" s="26"/>
      <c r="B200" s="27"/>
      <c r="C200" s="28" t="s">
        <v>411</v>
      </c>
      <c r="D200" s="28"/>
      <c r="E200" s="28"/>
      <c r="F200" s="29">
        <v>12699.04</v>
      </c>
      <c r="Q200" s="20"/>
      <c r="R200" s="37"/>
      <c r="S200" s="34"/>
    </row>
    <row r="201" spans="1:19" s="3" customFormat="1" ht="33.75" x14ac:dyDescent="0.25">
      <c r="A201" s="21">
        <v>58</v>
      </c>
      <c r="B201" s="22" t="s">
        <v>567</v>
      </c>
      <c r="C201" s="23" t="s">
        <v>568</v>
      </c>
      <c r="D201" s="30">
        <v>-0.04</v>
      </c>
      <c r="E201" s="25">
        <v>3052.66</v>
      </c>
      <c r="F201" s="25">
        <v>-3152.17</v>
      </c>
      <c r="Q201" s="20"/>
      <c r="R201" s="37"/>
      <c r="S201" s="34"/>
    </row>
    <row r="202" spans="1:19" s="3" customFormat="1" ht="15" x14ac:dyDescent="0.25">
      <c r="A202" s="26"/>
      <c r="B202" s="27"/>
      <c r="C202" s="28" t="s">
        <v>586</v>
      </c>
      <c r="D202" s="28"/>
      <c r="E202" s="28"/>
      <c r="F202" s="29">
        <v>-3199.82</v>
      </c>
      <c r="Q202" s="20"/>
      <c r="R202" s="37"/>
      <c r="S202" s="34"/>
    </row>
    <row r="203" spans="1:19" s="3" customFormat="1" ht="15" x14ac:dyDescent="0.25">
      <c r="A203" s="26"/>
      <c r="B203" s="27"/>
      <c r="C203" s="28" t="s">
        <v>587</v>
      </c>
      <c r="D203" s="28"/>
      <c r="E203" s="28"/>
      <c r="F203" s="29">
        <v>-1832.91</v>
      </c>
      <c r="Q203" s="20"/>
      <c r="R203" s="37"/>
      <c r="S203" s="34"/>
    </row>
    <row r="204" spans="1:19" s="3" customFormat="1" ht="15" x14ac:dyDescent="0.25">
      <c r="A204" s="26"/>
      <c r="B204" s="27"/>
      <c r="C204" s="28" t="s">
        <v>411</v>
      </c>
      <c r="D204" s="28"/>
      <c r="E204" s="28"/>
      <c r="F204" s="29">
        <v>-8184.9</v>
      </c>
      <c r="Q204" s="20"/>
      <c r="R204" s="37"/>
      <c r="S204" s="34"/>
    </row>
    <row r="205" spans="1:19" s="3" customFormat="1" ht="45" x14ac:dyDescent="0.25">
      <c r="A205" s="21">
        <v>59</v>
      </c>
      <c r="B205" s="22" t="s">
        <v>571</v>
      </c>
      <c r="C205" s="23" t="s">
        <v>572</v>
      </c>
      <c r="D205" s="24">
        <v>1.2E-2</v>
      </c>
      <c r="E205" s="25">
        <v>3211.94</v>
      </c>
      <c r="F205" s="25">
        <v>180.77</v>
      </c>
      <c r="Q205" s="20"/>
      <c r="R205" s="37"/>
      <c r="S205" s="34"/>
    </row>
    <row r="206" spans="1:19" s="3" customFormat="1" ht="45" x14ac:dyDescent="0.25">
      <c r="A206" s="21">
        <v>60</v>
      </c>
      <c r="B206" s="22" t="s">
        <v>588</v>
      </c>
      <c r="C206" s="23" t="s">
        <v>589</v>
      </c>
      <c r="D206" s="30">
        <v>0.03</v>
      </c>
      <c r="E206" s="25">
        <v>11074.38</v>
      </c>
      <c r="F206" s="25">
        <v>7599.82</v>
      </c>
      <c r="Q206" s="20"/>
      <c r="R206" s="37"/>
      <c r="S206" s="34"/>
    </row>
    <row r="207" spans="1:19" s="3" customFormat="1" ht="15" x14ac:dyDescent="0.25">
      <c r="A207" s="26"/>
      <c r="B207" s="27"/>
      <c r="C207" s="28" t="s">
        <v>590</v>
      </c>
      <c r="D207" s="28"/>
      <c r="E207" s="28"/>
      <c r="F207" s="29">
        <v>7367.97</v>
      </c>
      <c r="Q207" s="20"/>
      <c r="R207" s="37"/>
      <c r="S207" s="34"/>
    </row>
    <row r="208" spans="1:19" s="3" customFormat="1" ht="15" x14ac:dyDescent="0.25">
      <c r="A208" s="26"/>
      <c r="B208" s="27"/>
      <c r="C208" s="28" t="s">
        <v>591</v>
      </c>
      <c r="D208" s="28"/>
      <c r="E208" s="28"/>
      <c r="F208" s="29">
        <v>4220.49</v>
      </c>
      <c r="Q208" s="20"/>
      <c r="R208" s="37"/>
      <c r="S208" s="34"/>
    </row>
    <row r="209" spans="1:19" s="3" customFormat="1" ht="15" x14ac:dyDescent="0.25">
      <c r="A209" s="26"/>
      <c r="B209" s="27"/>
      <c r="C209" s="28" t="s">
        <v>411</v>
      </c>
      <c r="D209" s="28"/>
      <c r="E209" s="28"/>
      <c r="F209" s="29">
        <v>19188.28</v>
      </c>
      <c r="Q209" s="20"/>
      <c r="R209" s="37"/>
      <c r="S209" s="34"/>
    </row>
    <row r="210" spans="1:19" s="3" customFormat="1" ht="33.75" x14ac:dyDescent="0.25">
      <c r="A210" s="21">
        <v>61</v>
      </c>
      <c r="B210" s="22" t="s">
        <v>592</v>
      </c>
      <c r="C210" s="23" t="s">
        <v>593</v>
      </c>
      <c r="D210" s="30">
        <v>-0.03</v>
      </c>
      <c r="E210" s="25">
        <v>7961</v>
      </c>
      <c r="F210" s="25">
        <v>-5437.07</v>
      </c>
      <c r="Q210" s="20"/>
      <c r="R210" s="37"/>
      <c r="S210" s="34"/>
    </row>
    <row r="211" spans="1:19" s="3" customFormat="1" ht="15" x14ac:dyDescent="0.25">
      <c r="A211" s="26"/>
      <c r="B211" s="27"/>
      <c r="C211" s="28" t="s">
        <v>594</v>
      </c>
      <c r="D211" s="28"/>
      <c r="E211" s="28"/>
      <c r="F211" s="29">
        <v>-5283.07</v>
      </c>
      <c r="Q211" s="20"/>
      <c r="R211" s="37"/>
      <c r="S211" s="34"/>
    </row>
    <row r="212" spans="1:19" s="3" customFormat="1" ht="15" x14ac:dyDescent="0.25">
      <c r="A212" s="26"/>
      <c r="B212" s="27"/>
      <c r="C212" s="28" t="s">
        <v>595</v>
      </c>
      <c r="D212" s="28"/>
      <c r="E212" s="28"/>
      <c r="F212" s="29">
        <v>-3026.22</v>
      </c>
      <c r="Q212" s="20"/>
      <c r="R212" s="37"/>
      <c r="S212" s="34"/>
    </row>
    <row r="213" spans="1:19" s="3" customFormat="1" ht="15" x14ac:dyDescent="0.25">
      <c r="A213" s="26"/>
      <c r="B213" s="27"/>
      <c r="C213" s="28" t="s">
        <v>411</v>
      </c>
      <c r="D213" s="28"/>
      <c r="E213" s="28"/>
      <c r="F213" s="29">
        <v>-13746.36</v>
      </c>
      <c r="Q213" s="20"/>
      <c r="R213" s="37"/>
      <c r="S213" s="34"/>
    </row>
    <row r="214" spans="1:19" s="3" customFormat="1" ht="22.5" x14ac:dyDescent="0.25">
      <c r="A214" s="21">
        <v>62</v>
      </c>
      <c r="B214" s="22" t="s">
        <v>596</v>
      </c>
      <c r="C214" s="23" t="s">
        <v>597</v>
      </c>
      <c r="D214" s="24">
        <v>12.055999999999999</v>
      </c>
      <c r="E214" s="25">
        <v>29.37</v>
      </c>
      <c r="F214" s="25">
        <v>2758.32</v>
      </c>
      <c r="Q214" s="20"/>
      <c r="R214" s="37"/>
      <c r="S214" s="34"/>
    </row>
    <row r="215" spans="1:19" s="3" customFormat="1" ht="45" x14ac:dyDescent="0.25">
      <c r="A215" s="21">
        <v>63</v>
      </c>
      <c r="B215" s="22" t="s">
        <v>598</v>
      </c>
      <c r="C215" s="23" t="s">
        <v>599</v>
      </c>
      <c r="D215" s="33">
        <v>7.4399999999999994E-2</v>
      </c>
      <c r="E215" s="25">
        <v>8396.42</v>
      </c>
      <c r="F215" s="25">
        <v>2904.83</v>
      </c>
      <c r="Q215" s="20"/>
      <c r="R215" s="37"/>
      <c r="S215" s="34"/>
    </row>
    <row r="216" spans="1:19" s="3" customFormat="1" ht="15" x14ac:dyDescent="0.25">
      <c r="A216" s="265" t="s">
        <v>600</v>
      </c>
      <c r="B216" s="266"/>
      <c r="C216" s="266"/>
      <c r="D216" s="266"/>
      <c r="E216" s="266"/>
      <c r="F216" s="267"/>
      <c r="Q216" s="20"/>
      <c r="R216" s="37"/>
      <c r="S216" s="34" t="s">
        <v>600</v>
      </c>
    </row>
    <row r="217" spans="1:19" s="3" customFormat="1" ht="22.5" x14ac:dyDescent="0.25">
      <c r="A217" s="21">
        <v>64</v>
      </c>
      <c r="B217" s="22" t="s">
        <v>425</v>
      </c>
      <c r="C217" s="23" t="s">
        <v>601</v>
      </c>
      <c r="D217" s="24">
        <v>0.26100000000000001</v>
      </c>
      <c r="E217" s="25">
        <v>768.92</v>
      </c>
      <c r="F217" s="25">
        <v>8657.94</v>
      </c>
      <c r="Q217" s="20"/>
      <c r="R217" s="37"/>
      <c r="S217" s="34"/>
    </row>
    <row r="218" spans="1:19" s="3" customFormat="1" ht="15" x14ac:dyDescent="0.25">
      <c r="A218" s="26"/>
      <c r="B218" s="27"/>
      <c r="C218" s="28" t="s">
        <v>602</v>
      </c>
      <c r="D218" s="28"/>
      <c r="E218" s="28"/>
      <c r="F218" s="29">
        <v>8811.3799999999992</v>
      </c>
      <c r="Q218" s="20"/>
      <c r="R218" s="37"/>
      <c r="S218" s="34"/>
    </row>
    <row r="219" spans="1:19" s="3" customFormat="1" ht="15" x14ac:dyDescent="0.25">
      <c r="A219" s="26"/>
      <c r="B219" s="27"/>
      <c r="C219" s="28" t="s">
        <v>603</v>
      </c>
      <c r="D219" s="28"/>
      <c r="E219" s="28"/>
      <c r="F219" s="29">
        <v>5010.3900000000003</v>
      </c>
      <c r="Q219" s="20"/>
      <c r="R219" s="37"/>
      <c r="S219" s="34"/>
    </row>
    <row r="220" spans="1:19" s="3" customFormat="1" ht="15" x14ac:dyDescent="0.25">
      <c r="A220" s="26"/>
      <c r="B220" s="27"/>
      <c r="C220" s="28" t="s">
        <v>411</v>
      </c>
      <c r="D220" s="28"/>
      <c r="E220" s="28"/>
      <c r="F220" s="29">
        <v>22479.71</v>
      </c>
      <c r="Q220" s="20"/>
      <c r="R220" s="37"/>
      <c r="S220" s="34"/>
    </row>
    <row r="221" spans="1:19" s="3" customFormat="1" ht="33.75" x14ac:dyDescent="0.25">
      <c r="A221" s="21">
        <v>65</v>
      </c>
      <c r="B221" s="22" t="s">
        <v>604</v>
      </c>
      <c r="C221" s="23" t="s">
        <v>605</v>
      </c>
      <c r="D221" s="30">
        <v>0.01</v>
      </c>
      <c r="E221" s="25">
        <v>5802.77</v>
      </c>
      <c r="F221" s="25">
        <v>491.49</v>
      </c>
      <c r="Q221" s="20"/>
      <c r="R221" s="37"/>
      <c r="S221" s="34"/>
    </row>
    <row r="222" spans="1:19" s="3" customFormat="1" ht="45" x14ac:dyDescent="0.25">
      <c r="A222" s="21">
        <v>66</v>
      </c>
      <c r="B222" s="22" t="s">
        <v>606</v>
      </c>
      <c r="C222" s="23" t="s">
        <v>607</v>
      </c>
      <c r="D222" s="30">
        <v>3.75</v>
      </c>
      <c r="E222" s="25">
        <v>138.04</v>
      </c>
      <c r="F222" s="25">
        <v>7578.4</v>
      </c>
      <c r="Q222" s="20"/>
      <c r="R222" s="37"/>
      <c r="S222" s="34"/>
    </row>
    <row r="223" spans="1:19" s="3" customFormat="1" ht="45" x14ac:dyDescent="0.25">
      <c r="A223" s="21">
        <v>67</v>
      </c>
      <c r="B223" s="22" t="s">
        <v>608</v>
      </c>
      <c r="C223" s="23" t="s">
        <v>609</v>
      </c>
      <c r="D223" s="32">
        <v>1.5</v>
      </c>
      <c r="E223" s="25">
        <v>93.26</v>
      </c>
      <c r="F223" s="25">
        <v>1717.85</v>
      </c>
      <c r="Q223" s="20"/>
      <c r="R223" s="37"/>
      <c r="S223" s="34"/>
    </row>
    <row r="224" spans="1:19" s="3" customFormat="1" ht="45" x14ac:dyDescent="0.25">
      <c r="A224" s="21">
        <v>68</v>
      </c>
      <c r="B224" s="22" t="s">
        <v>610</v>
      </c>
      <c r="C224" s="23" t="s">
        <v>611</v>
      </c>
      <c r="D224" s="31">
        <v>3</v>
      </c>
      <c r="E224" s="25">
        <v>81.61</v>
      </c>
      <c r="F224" s="25">
        <v>4118.04</v>
      </c>
      <c r="Q224" s="20"/>
      <c r="R224" s="37"/>
      <c r="S224" s="34"/>
    </row>
    <row r="225" spans="1:19" s="3" customFormat="1" ht="45" x14ac:dyDescent="0.25">
      <c r="A225" s="21">
        <v>69</v>
      </c>
      <c r="B225" s="22" t="s">
        <v>612</v>
      </c>
      <c r="C225" s="23" t="s">
        <v>613</v>
      </c>
      <c r="D225" s="30">
        <v>2.25</v>
      </c>
      <c r="E225" s="25">
        <v>273.45999999999998</v>
      </c>
      <c r="F225" s="25">
        <v>13923.9</v>
      </c>
      <c r="Q225" s="20"/>
      <c r="R225" s="37"/>
      <c r="S225" s="34"/>
    </row>
    <row r="226" spans="1:19" s="3" customFormat="1" ht="45" x14ac:dyDescent="0.25">
      <c r="A226" s="21">
        <v>70</v>
      </c>
      <c r="B226" s="22" t="s">
        <v>614</v>
      </c>
      <c r="C226" s="23" t="s">
        <v>615</v>
      </c>
      <c r="D226" s="31">
        <v>5</v>
      </c>
      <c r="E226" s="25">
        <v>83.77</v>
      </c>
      <c r="F226" s="25">
        <v>3166.51</v>
      </c>
      <c r="Q226" s="20"/>
      <c r="R226" s="37"/>
      <c r="S226" s="34"/>
    </row>
    <row r="227" spans="1:19" s="3" customFormat="1" ht="15" x14ac:dyDescent="0.25">
      <c r="A227" s="259" t="s">
        <v>428</v>
      </c>
      <c r="B227" s="260"/>
      <c r="C227" s="260"/>
      <c r="D227" s="260"/>
      <c r="E227" s="261"/>
      <c r="F227" s="36">
        <v>147733.75</v>
      </c>
      <c r="Q227" s="20"/>
      <c r="R227" s="37" t="s">
        <v>428</v>
      </c>
      <c r="S227" s="34"/>
    </row>
    <row r="228" spans="1:19" s="3" customFormat="1" ht="15" x14ac:dyDescent="0.25">
      <c r="A228" s="259" t="s">
        <v>429</v>
      </c>
      <c r="B228" s="260"/>
      <c r="C228" s="260"/>
      <c r="D228" s="260"/>
      <c r="E228" s="261"/>
      <c r="F228" s="36">
        <v>28490.53</v>
      </c>
      <c r="Q228" s="20"/>
      <c r="R228" s="37" t="s">
        <v>429</v>
      </c>
      <c r="S228" s="34"/>
    </row>
    <row r="229" spans="1:19" s="3" customFormat="1" ht="15" x14ac:dyDescent="0.25">
      <c r="A229" s="259" t="s">
        <v>430</v>
      </c>
      <c r="B229" s="260"/>
      <c r="C229" s="260"/>
      <c r="D229" s="260"/>
      <c r="E229" s="261"/>
      <c r="F229" s="36">
        <v>16311.62</v>
      </c>
      <c r="Q229" s="20"/>
      <c r="R229" s="37" t="s">
        <v>430</v>
      </c>
      <c r="S229" s="34"/>
    </row>
    <row r="230" spans="1:19" s="3" customFormat="1" ht="15" x14ac:dyDescent="0.25">
      <c r="A230" s="259" t="s">
        <v>616</v>
      </c>
      <c r="B230" s="260"/>
      <c r="C230" s="260"/>
      <c r="D230" s="260"/>
      <c r="E230" s="261"/>
      <c r="F230" s="36">
        <v>192535.9</v>
      </c>
      <c r="Q230" s="20"/>
      <c r="R230" s="37" t="s">
        <v>616</v>
      </c>
      <c r="S230" s="34"/>
    </row>
    <row r="231" spans="1:19" s="3" customFormat="1" ht="15" x14ac:dyDescent="0.25">
      <c r="A231" s="262" t="s">
        <v>617</v>
      </c>
      <c r="B231" s="263"/>
      <c r="C231" s="263"/>
      <c r="D231" s="263"/>
      <c r="E231" s="263"/>
      <c r="F231" s="264"/>
      <c r="Q231" s="20" t="s">
        <v>617</v>
      </c>
      <c r="R231" s="37"/>
      <c r="S231" s="34"/>
    </row>
    <row r="232" spans="1:19" s="3" customFormat="1" ht="33.75" x14ac:dyDescent="0.25">
      <c r="A232" s="21">
        <v>71</v>
      </c>
      <c r="B232" s="22" t="s">
        <v>493</v>
      </c>
      <c r="C232" s="23" t="s">
        <v>504</v>
      </c>
      <c r="D232" s="33">
        <v>0.24709999999999999</v>
      </c>
      <c r="E232" s="25">
        <v>1049.6300000000001</v>
      </c>
      <c r="F232" s="25">
        <v>5445.6</v>
      </c>
      <c r="Q232" s="20"/>
      <c r="R232" s="37"/>
      <c r="S232" s="34"/>
    </row>
    <row r="233" spans="1:19" s="3" customFormat="1" ht="15" x14ac:dyDescent="0.25">
      <c r="A233" s="26"/>
      <c r="B233" s="27"/>
      <c r="C233" s="28" t="s">
        <v>618</v>
      </c>
      <c r="D233" s="28"/>
      <c r="E233" s="28"/>
      <c r="F233" s="29">
        <v>3179.64</v>
      </c>
      <c r="Q233" s="20"/>
      <c r="R233" s="37"/>
      <c r="S233" s="34"/>
    </row>
    <row r="234" spans="1:19" s="3" customFormat="1" ht="15" x14ac:dyDescent="0.25">
      <c r="A234" s="26"/>
      <c r="B234" s="27"/>
      <c r="C234" s="28" t="s">
        <v>619</v>
      </c>
      <c r="D234" s="28"/>
      <c r="E234" s="28"/>
      <c r="F234" s="29">
        <v>2119.7600000000002</v>
      </c>
      <c r="Q234" s="20"/>
      <c r="R234" s="37"/>
      <c r="S234" s="34"/>
    </row>
    <row r="235" spans="1:19" s="3" customFormat="1" ht="15" x14ac:dyDescent="0.25">
      <c r="A235" s="26"/>
      <c r="B235" s="27"/>
      <c r="C235" s="28" t="s">
        <v>411</v>
      </c>
      <c r="D235" s="28"/>
      <c r="E235" s="28"/>
      <c r="F235" s="29">
        <v>10745</v>
      </c>
      <c r="Q235" s="20"/>
      <c r="R235" s="37"/>
      <c r="S235" s="34"/>
    </row>
    <row r="236" spans="1:19" s="3" customFormat="1" ht="33.75" x14ac:dyDescent="0.25">
      <c r="A236" s="21">
        <v>72</v>
      </c>
      <c r="B236" s="22" t="s">
        <v>416</v>
      </c>
      <c r="C236" s="23" t="s">
        <v>417</v>
      </c>
      <c r="D236" s="33">
        <v>0.24709999999999999</v>
      </c>
      <c r="E236" s="25">
        <v>12990.48</v>
      </c>
      <c r="F236" s="25">
        <v>33511.85</v>
      </c>
      <c r="Q236" s="20"/>
      <c r="R236" s="37"/>
      <c r="S236" s="34"/>
    </row>
    <row r="237" spans="1:19" s="3" customFormat="1" ht="33.75" x14ac:dyDescent="0.25">
      <c r="A237" s="21">
        <v>73</v>
      </c>
      <c r="B237" s="22" t="s">
        <v>469</v>
      </c>
      <c r="C237" s="23" t="s">
        <v>470</v>
      </c>
      <c r="D237" s="24">
        <v>9.2999999999999999E-2</v>
      </c>
      <c r="E237" s="25">
        <v>347.67</v>
      </c>
      <c r="F237" s="25">
        <v>554.02</v>
      </c>
      <c r="Q237" s="20"/>
      <c r="R237" s="37"/>
      <c r="S237" s="34"/>
    </row>
    <row r="238" spans="1:19" s="3" customFormat="1" ht="15" x14ac:dyDescent="0.25">
      <c r="A238" s="26"/>
      <c r="B238" s="27"/>
      <c r="C238" s="28" t="s">
        <v>620</v>
      </c>
      <c r="D238" s="28"/>
      <c r="E238" s="28"/>
      <c r="F238" s="29">
        <v>213.35</v>
      </c>
      <c r="Q238" s="20"/>
      <c r="R238" s="37"/>
      <c r="S238" s="34"/>
    </row>
    <row r="239" spans="1:19" s="3" customFormat="1" ht="15" x14ac:dyDescent="0.25">
      <c r="A239" s="26"/>
      <c r="B239" s="27"/>
      <c r="C239" s="28" t="s">
        <v>621</v>
      </c>
      <c r="D239" s="28"/>
      <c r="E239" s="28"/>
      <c r="F239" s="29">
        <v>115.75</v>
      </c>
      <c r="Q239" s="20"/>
      <c r="R239" s="37"/>
      <c r="S239" s="34"/>
    </row>
    <row r="240" spans="1:19" s="3" customFormat="1" ht="15" x14ac:dyDescent="0.25">
      <c r="A240" s="26"/>
      <c r="B240" s="27"/>
      <c r="C240" s="28" t="s">
        <v>411</v>
      </c>
      <c r="D240" s="28"/>
      <c r="E240" s="28"/>
      <c r="F240" s="29">
        <v>883.12</v>
      </c>
      <c r="Q240" s="20"/>
      <c r="R240" s="37"/>
      <c r="S240" s="34"/>
    </row>
    <row r="241" spans="1:19" s="3" customFormat="1" ht="33.75" x14ac:dyDescent="0.25">
      <c r="A241" s="21">
        <v>74</v>
      </c>
      <c r="B241" s="22" t="s">
        <v>622</v>
      </c>
      <c r="C241" s="23" t="s">
        <v>623</v>
      </c>
      <c r="D241" s="33">
        <v>2.3999999999999998E-3</v>
      </c>
      <c r="E241" s="25">
        <v>15853.66</v>
      </c>
      <c r="F241" s="25">
        <v>1039.83</v>
      </c>
      <c r="Q241" s="20"/>
      <c r="R241" s="37"/>
      <c r="S241" s="34"/>
    </row>
    <row r="242" spans="1:19" s="3" customFormat="1" ht="15" x14ac:dyDescent="0.25">
      <c r="A242" s="26"/>
      <c r="B242" s="27"/>
      <c r="C242" s="28" t="s">
        <v>624</v>
      </c>
      <c r="D242" s="28"/>
      <c r="E242" s="28"/>
      <c r="F242" s="29">
        <v>897.53</v>
      </c>
      <c r="Q242" s="20"/>
      <c r="R242" s="37"/>
      <c r="S242" s="34"/>
    </row>
    <row r="243" spans="1:19" s="3" customFormat="1" ht="15" x14ac:dyDescent="0.25">
      <c r="A243" s="26"/>
      <c r="B243" s="27"/>
      <c r="C243" s="28" t="s">
        <v>625</v>
      </c>
      <c r="D243" s="28"/>
      <c r="E243" s="28"/>
      <c r="F243" s="29">
        <v>510.36</v>
      </c>
      <c r="Q243" s="20"/>
      <c r="R243" s="37"/>
      <c r="S243" s="34"/>
    </row>
    <row r="244" spans="1:19" s="3" customFormat="1" ht="15" x14ac:dyDescent="0.25">
      <c r="A244" s="26"/>
      <c r="B244" s="27"/>
      <c r="C244" s="28" t="s">
        <v>411</v>
      </c>
      <c r="D244" s="28"/>
      <c r="E244" s="28"/>
      <c r="F244" s="29">
        <v>2447.7199999999998</v>
      </c>
      <c r="Q244" s="20"/>
      <c r="R244" s="37"/>
      <c r="S244" s="34"/>
    </row>
    <row r="245" spans="1:19" s="3" customFormat="1" ht="22.5" x14ac:dyDescent="0.25">
      <c r="A245" s="21">
        <v>75</v>
      </c>
      <c r="B245" s="22" t="s">
        <v>422</v>
      </c>
      <c r="C245" s="23" t="s">
        <v>468</v>
      </c>
      <c r="D245" s="33">
        <v>0.24360000000000001</v>
      </c>
      <c r="E245" s="25">
        <v>665</v>
      </c>
      <c r="F245" s="25">
        <v>1151.78</v>
      </c>
      <c r="Q245" s="20"/>
      <c r="R245" s="37"/>
      <c r="S245" s="34"/>
    </row>
    <row r="246" spans="1:19" s="3" customFormat="1" ht="33.75" x14ac:dyDescent="0.25">
      <c r="A246" s="21">
        <v>76</v>
      </c>
      <c r="B246" s="22" t="s">
        <v>626</v>
      </c>
      <c r="C246" s="23" t="s">
        <v>627</v>
      </c>
      <c r="D246" s="35">
        <v>1.8960000000000001E-2</v>
      </c>
      <c r="E246" s="25">
        <v>5488.69</v>
      </c>
      <c r="F246" s="25">
        <v>1047.94</v>
      </c>
      <c r="Q246" s="20"/>
      <c r="R246" s="37"/>
      <c r="S246" s="34"/>
    </row>
    <row r="247" spans="1:19" s="3" customFormat="1" ht="22.5" x14ac:dyDescent="0.25">
      <c r="A247" s="21">
        <v>77</v>
      </c>
      <c r="B247" s="22" t="s">
        <v>628</v>
      </c>
      <c r="C247" s="23" t="s">
        <v>629</v>
      </c>
      <c r="D247" s="43">
        <v>6.9519999999999998E-3</v>
      </c>
      <c r="E247" s="25">
        <v>6780</v>
      </c>
      <c r="F247" s="25">
        <v>424.21</v>
      </c>
      <c r="Q247" s="20"/>
      <c r="R247" s="37"/>
      <c r="S247" s="34"/>
    </row>
    <row r="248" spans="1:19" s="3" customFormat="1" ht="33.75" x14ac:dyDescent="0.25">
      <c r="A248" s="21">
        <v>78</v>
      </c>
      <c r="B248" s="22" t="s">
        <v>604</v>
      </c>
      <c r="C248" s="23" t="s">
        <v>605</v>
      </c>
      <c r="D248" s="30">
        <v>1.84</v>
      </c>
      <c r="E248" s="25">
        <v>5802.77</v>
      </c>
      <c r="F248" s="25">
        <v>90435.01</v>
      </c>
      <c r="Q248" s="20"/>
      <c r="R248" s="37"/>
      <c r="S248" s="34"/>
    </row>
    <row r="249" spans="1:19" s="3" customFormat="1" ht="22.5" x14ac:dyDescent="0.25">
      <c r="A249" s="21">
        <v>79</v>
      </c>
      <c r="B249" s="22" t="s">
        <v>630</v>
      </c>
      <c r="C249" s="23" t="s">
        <v>631</v>
      </c>
      <c r="D249" s="24">
        <v>3.5999999999999997E-2</v>
      </c>
      <c r="E249" s="25">
        <v>1275.18</v>
      </c>
      <c r="F249" s="25">
        <v>1240.0899999999999</v>
      </c>
      <c r="Q249" s="20"/>
      <c r="R249" s="37"/>
      <c r="S249" s="34"/>
    </row>
    <row r="250" spans="1:19" s="3" customFormat="1" ht="15" x14ac:dyDescent="0.25">
      <c r="A250" s="26"/>
      <c r="B250" s="27"/>
      <c r="C250" s="28" t="s">
        <v>632</v>
      </c>
      <c r="D250" s="28"/>
      <c r="E250" s="28"/>
      <c r="F250" s="29">
        <v>1065.1199999999999</v>
      </c>
      <c r="Q250" s="20"/>
      <c r="R250" s="37"/>
      <c r="S250" s="34"/>
    </row>
    <row r="251" spans="1:19" s="3" customFormat="1" ht="15" x14ac:dyDescent="0.25">
      <c r="A251" s="26"/>
      <c r="B251" s="27"/>
      <c r="C251" s="28" t="s">
        <v>633</v>
      </c>
      <c r="D251" s="28"/>
      <c r="E251" s="28"/>
      <c r="F251" s="29">
        <v>605.66</v>
      </c>
      <c r="Q251" s="20"/>
      <c r="R251" s="37"/>
      <c r="S251" s="34"/>
    </row>
    <row r="252" spans="1:19" s="3" customFormat="1" ht="15" x14ac:dyDescent="0.25">
      <c r="A252" s="26"/>
      <c r="B252" s="27"/>
      <c r="C252" s="28" t="s">
        <v>411</v>
      </c>
      <c r="D252" s="28"/>
      <c r="E252" s="28"/>
      <c r="F252" s="29">
        <v>2910.87</v>
      </c>
      <c r="Q252" s="20"/>
      <c r="R252" s="37"/>
      <c r="S252" s="34"/>
    </row>
    <row r="253" spans="1:19" s="3" customFormat="1" ht="45" x14ac:dyDescent="0.25">
      <c r="A253" s="21">
        <v>80</v>
      </c>
      <c r="B253" s="22" t="s">
        <v>634</v>
      </c>
      <c r="C253" s="23" t="s">
        <v>635</v>
      </c>
      <c r="D253" s="24">
        <v>3.5999999999999997E-2</v>
      </c>
      <c r="E253" s="25">
        <v>5804</v>
      </c>
      <c r="F253" s="25">
        <v>2480.17</v>
      </c>
      <c r="Q253" s="20"/>
      <c r="R253" s="37"/>
      <c r="S253" s="34"/>
    </row>
    <row r="254" spans="1:19" s="3" customFormat="1" ht="15" x14ac:dyDescent="0.25">
      <c r="A254" s="259" t="s">
        <v>428</v>
      </c>
      <c r="B254" s="260"/>
      <c r="C254" s="260"/>
      <c r="D254" s="260"/>
      <c r="E254" s="261"/>
      <c r="F254" s="36">
        <v>137330.5</v>
      </c>
      <c r="Q254" s="20"/>
      <c r="R254" s="37" t="s">
        <v>428</v>
      </c>
      <c r="S254" s="34"/>
    </row>
    <row r="255" spans="1:19" s="3" customFormat="1" ht="15" x14ac:dyDescent="0.25">
      <c r="A255" s="259" t="s">
        <v>429</v>
      </c>
      <c r="B255" s="260"/>
      <c r="C255" s="260"/>
      <c r="D255" s="260"/>
      <c r="E255" s="261"/>
      <c r="F255" s="36">
        <v>5355.64</v>
      </c>
      <c r="Q255" s="20"/>
      <c r="R255" s="37" t="s">
        <v>429</v>
      </c>
      <c r="S255" s="34"/>
    </row>
    <row r="256" spans="1:19" s="3" customFormat="1" ht="15" x14ac:dyDescent="0.25">
      <c r="A256" s="259" t="s">
        <v>430</v>
      </c>
      <c r="B256" s="260"/>
      <c r="C256" s="260"/>
      <c r="D256" s="260"/>
      <c r="E256" s="261"/>
      <c r="F256" s="36">
        <v>3351.53</v>
      </c>
      <c r="Q256" s="20"/>
      <c r="R256" s="37" t="s">
        <v>430</v>
      </c>
      <c r="S256" s="34"/>
    </row>
    <row r="257" spans="1:19" s="3" customFormat="1" ht="15" x14ac:dyDescent="0.25">
      <c r="A257" s="259" t="s">
        <v>636</v>
      </c>
      <c r="B257" s="260"/>
      <c r="C257" s="260"/>
      <c r="D257" s="260"/>
      <c r="E257" s="261"/>
      <c r="F257" s="36">
        <v>146037.67000000001</v>
      </c>
      <c r="Q257" s="20"/>
      <c r="R257" s="37" t="s">
        <v>636</v>
      </c>
      <c r="S257" s="34"/>
    </row>
    <row r="258" spans="1:19" s="3" customFormat="1" ht="15" x14ac:dyDescent="0.25">
      <c r="A258" s="262" t="s">
        <v>637</v>
      </c>
      <c r="B258" s="263"/>
      <c r="C258" s="263"/>
      <c r="D258" s="263"/>
      <c r="E258" s="263"/>
      <c r="F258" s="264"/>
      <c r="Q258" s="20" t="s">
        <v>637</v>
      </c>
      <c r="R258" s="37"/>
      <c r="S258" s="34"/>
    </row>
    <row r="259" spans="1:19" s="3" customFormat="1" ht="33.75" x14ac:dyDescent="0.25">
      <c r="A259" s="21">
        <v>81</v>
      </c>
      <c r="B259" s="22" t="s">
        <v>454</v>
      </c>
      <c r="C259" s="23" t="s">
        <v>638</v>
      </c>
      <c r="D259" s="33">
        <v>4.6791</v>
      </c>
      <c r="E259" s="25">
        <v>1629.76</v>
      </c>
      <c r="F259" s="25">
        <v>248426.96</v>
      </c>
      <c r="Q259" s="20"/>
      <c r="R259" s="37"/>
      <c r="S259" s="34"/>
    </row>
    <row r="260" spans="1:19" s="3" customFormat="1" ht="15" x14ac:dyDescent="0.25">
      <c r="A260" s="26"/>
      <c r="B260" s="27"/>
      <c r="C260" s="28" t="s">
        <v>639</v>
      </c>
      <c r="D260" s="28"/>
      <c r="E260" s="28"/>
      <c r="F260" s="29">
        <v>200347.36</v>
      </c>
      <c r="Q260" s="20"/>
      <c r="R260" s="37"/>
      <c r="S260" s="34"/>
    </row>
    <row r="261" spans="1:19" s="3" customFormat="1" ht="15" x14ac:dyDescent="0.25">
      <c r="A261" s="26"/>
      <c r="B261" s="27"/>
      <c r="C261" s="28" t="s">
        <v>640</v>
      </c>
      <c r="D261" s="28"/>
      <c r="E261" s="28"/>
      <c r="F261" s="29">
        <v>133564.91</v>
      </c>
      <c r="Q261" s="20"/>
      <c r="R261" s="37"/>
      <c r="S261" s="34"/>
    </row>
    <row r="262" spans="1:19" s="3" customFormat="1" ht="15" x14ac:dyDescent="0.25">
      <c r="A262" s="26"/>
      <c r="B262" s="27"/>
      <c r="C262" s="28" t="s">
        <v>411</v>
      </c>
      <c r="D262" s="28"/>
      <c r="E262" s="28"/>
      <c r="F262" s="29">
        <v>582339.23</v>
      </c>
      <c r="Q262" s="20"/>
      <c r="R262" s="37"/>
      <c r="S262" s="34"/>
    </row>
    <row r="263" spans="1:19" s="3" customFormat="1" ht="33.75" x14ac:dyDescent="0.25">
      <c r="A263" s="21">
        <v>82</v>
      </c>
      <c r="B263" s="22" t="s">
        <v>416</v>
      </c>
      <c r="C263" s="23" t="s">
        <v>417</v>
      </c>
      <c r="D263" s="24">
        <v>4.6790000000000003</v>
      </c>
      <c r="E263" s="25">
        <v>12990.48</v>
      </c>
      <c r="F263" s="25">
        <v>634568.84</v>
      </c>
      <c r="Q263" s="20"/>
      <c r="R263" s="37"/>
      <c r="S263" s="34"/>
    </row>
    <row r="264" spans="1:19" s="3" customFormat="1" ht="33.75" x14ac:dyDescent="0.25">
      <c r="A264" s="21">
        <v>83</v>
      </c>
      <c r="B264" s="22" t="s">
        <v>469</v>
      </c>
      <c r="C264" s="23" t="s">
        <v>470</v>
      </c>
      <c r="D264" s="30">
        <v>1.07</v>
      </c>
      <c r="E264" s="25">
        <v>347.67</v>
      </c>
      <c r="F264" s="25">
        <v>6374.28</v>
      </c>
      <c r="Q264" s="20"/>
      <c r="R264" s="37"/>
      <c r="S264" s="34"/>
    </row>
    <row r="265" spans="1:19" s="3" customFormat="1" ht="15" x14ac:dyDescent="0.25">
      <c r="A265" s="26"/>
      <c r="B265" s="27"/>
      <c r="C265" s="28" t="s">
        <v>641</v>
      </c>
      <c r="D265" s="28"/>
      <c r="E265" s="28"/>
      <c r="F265" s="29">
        <v>2454.73</v>
      </c>
      <c r="Q265" s="20"/>
      <c r="R265" s="37"/>
      <c r="S265" s="34"/>
    </row>
    <row r="266" spans="1:19" s="3" customFormat="1" ht="15" x14ac:dyDescent="0.25">
      <c r="A266" s="26"/>
      <c r="B266" s="27"/>
      <c r="C266" s="28" t="s">
        <v>642</v>
      </c>
      <c r="D266" s="28"/>
      <c r="E266" s="28"/>
      <c r="F266" s="29">
        <v>1331.82</v>
      </c>
      <c r="Q266" s="20"/>
      <c r="R266" s="37"/>
      <c r="S266" s="34"/>
    </row>
    <row r="267" spans="1:19" s="3" customFormat="1" ht="15" x14ac:dyDescent="0.25">
      <c r="A267" s="26"/>
      <c r="B267" s="27"/>
      <c r="C267" s="28" t="s">
        <v>411</v>
      </c>
      <c r="D267" s="28"/>
      <c r="E267" s="28"/>
      <c r="F267" s="29">
        <v>10160.83</v>
      </c>
      <c r="Q267" s="20"/>
      <c r="R267" s="37"/>
      <c r="S267" s="34"/>
    </row>
    <row r="268" spans="1:19" s="3" customFormat="1" ht="22.5" x14ac:dyDescent="0.25">
      <c r="A268" s="21">
        <v>84</v>
      </c>
      <c r="B268" s="22" t="s">
        <v>643</v>
      </c>
      <c r="C268" s="23" t="s">
        <v>644</v>
      </c>
      <c r="D268" s="33">
        <v>0.10979999999999999</v>
      </c>
      <c r="E268" s="25">
        <v>1160.6300000000001</v>
      </c>
      <c r="F268" s="25">
        <v>4896.7299999999996</v>
      </c>
      <c r="Q268" s="20"/>
      <c r="R268" s="37"/>
      <c r="S268" s="34"/>
    </row>
    <row r="269" spans="1:19" s="3" customFormat="1" ht="15" x14ac:dyDescent="0.25">
      <c r="A269" s="26"/>
      <c r="B269" s="27"/>
      <c r="C269" s="28" t="s">
        <v>645</v>
      </c>
      <c r="D269" s="28"/>
      <c r="E269" s="28"/>
      <c r="F269" s="29">
        <v>4816.3599999999997</v>
      </c>
      <c r="Q269" s="20"/>
      <c r="R269" s="37"/>
      <c r="S269" s="34"/>
    </row>
    <row r="270" spans="1:19" s="3" customFormat="1" ht="15" x14ac:dyDescent="0.25">
      <c r="A270" s="26"/>
      <c r="B270" s="27"/>
      <c r="C270" s="28" t="s">
        <v>646</v>
      </c>
      <c r="D270" s="28"/>
      <c r="E270" s="28"/>
      <c r="F270" s="29">
        <v>2758.89</v>
      </c>
      <c r="Q270" s="20"/>
      <c r="R270" s="37"/>
      <c r="S270" s="34"/>
    </row>
    <row r="271" spans="1:19" s="3" customFormat="1" ht="15" x14ac:dyDescent="0.25">
      <c r="A271" s="26"/>
      <c r="B271" s="27"/>
      <c r="C271" s="28" t="s">
        <v>411</v>
      </c>
      <c r="D271" s="28"/>
      <c r="E271" s="28"/>
      <c r="F271" s="29">
        <v>12471.98</v>
      </c>
      <c r="Q271" s="20"/>
      <c r="R271" s="37"/>
      <c r="S271" s="34"/>
    </row>
    <row r="272" spans="1:19" s="3" customFormat="1" ht="22.5" x14ac:dyDescent="0.25">
      <c r="A272" s="21">
        <v>85</v>
      </c>
      <c r="B272" s="22" t="s">
        <v>647</v>
      </c>
      <c r="C272" s="23" t="s">
        <v>648</v>
      </c>
      <c r="D272" s="33">
        <v>0.10979999999999999</v>
      </c>
      <c r="E272" s="25">
        <v>6135.54</v>
      </c>
      <c r="F272" s="25">
        <v>7639.56</v>
      </c>
      <c r="Q272" s="20"/>
      <c r="R272" s="37"/>
      <c r="S272" s="34"/>
    </row>
    <row r="273" spans="1:19" s="3" customFormat="1" ht="33.75" x14ac:dyDescent="0.25">
      <c r="A273" s="21">
        <v>86</v>
      </c>
      <c r="B273" s="22" t="s">
        <v>649</v>
      </c>
      <c r="C273" s="23" t="s">
        <v>650</v>
      </c>
      <c r="D273" s="30">
        <v>0.14000000000000001</v>
      </c>
      <c r="E273" s="25">
        <v>196.35</v>
      </c>
      <c r="F273" s="25">
        <v>961.44</v>
      </c>
      <c r="Q273" s="20"/>
      <c r="R273" s="37"/>
      <c r="S273" s="34"/>
    </row>
    <row r="274" spans="1:19" s="3" customFormat="1" ht="15" x14ac:dyDescent="0.25">
      <c r="A274" s="26"/>
      <c r="B274" s="27"/>
      <c r="C274" s="28" t="s">
        <v>651</v>
      </c>
      <c r="D274" s="28"/>
      <c r="E274" s="28"/>
      <c r="F274" s="29">
        <v>891.52</v>
      </c>
      <c r="Q274" s="20"/>
      <c r="R274" s="37"/>
      <c r="S274" s="34"/>
    </row>
    <row r="275" spans="1:19" s="3" customFormat="1" ht="15" x14ac:dyDescent="0.25">
      <c r="A275" s="26"/>
      <c r="B275" s="27"/>
      <c r="C275" s="28" t="s">
        <v>652</v>
      </c>
      <c r="D275" s="28"/>
      <c r="E275" s="28"/>
      <c r="F275" s="29">
        <v>505.5</v>
      </c>
      <c r="Q275" s="20"/>
      <c r="R275" s="37"/>
      <c r="S275" s="34"/>
    </row>
    <row r="276" spans="1:19" s="3" customFormat="1" ht="15" x14ac:dyDescent="0.25">
      <c r="A276" s="26"/>
      <c r="B276" s="27"/>
      <c r="C276" s="28" t="s">
        <v>411</v>
      </c>
      <c r="D276" s="28"/>
      <c r="E276" s="28"/>
      <c r="F276" s="29">
        <v>2358.46</v>
      </c>
      <c r="Q276" s="20"/>
      <c r="R276" s="37"/>
      <c r="S276" s="34"/>
    </row>
    <row r="277" spans="1:19" s="3" customFormat="1" ht="22.5" x14ac:dyDescent="0.25">
      <c r="A277" s="21">
        <v>87</v>
      </c>
      <c r="B277" s="22" t="s">
        <v>653</v>
      </c>
      <c r="C277" s="23" t="s">
        <v>654</v>
      </c>
      <c r="D277" s="33">
        <v>0.14280000000000001</v>
      </c>
      <c r="E277" s="25">
        <v>445.12</v>
      </c>
      <c r="F277" s="25">
        <v>922.94</v>
      </c>
      <c r="Q277" s="20"/>
      <c r="R277" s="37"/>
      <c r="S277" s="34"/>
    </row>
    <row r="278" spans="1:19" s="3" customFormat="1" ht="15" x14ac:dyDescent="0.25">
      <c r="A278" s="259" t="s">
        <v>428</v>
      </c>
      <c r="B278" s="260"/>
      <c r="C278" s="260"/>
      <c r="D278" s="260"/>
      <c r="E278" s="261"/>
      <c r="F278" s="36">
        <v>903790.75</v>
      </c>
      <c r="Q278" s="20"/>
      <c r="R278" s="37" t="s">
        <v>428</v>
      </c>
      <c r="S278" s="34"/>
    </row>
    <row r="279" spans="1:19" s="3" customFormat="1" ht="15" x14ac:dyDescent="0.25">
      <c r="A279" s="259" t="s">
        <v>429</v>
      </c>
      <c r="B279" s="260"/>
      <c r="C279" s="260"/>
      <c r="D279" s="260"/>
      <c r="E279" s="261"/>
      <c r="F279" s="36">
        <v>208509.97</v>
      </c>
      <c r="Q279" s="20"/>
      <c r="R279" s="37" t="s">
        <v>429</v>
      </c>
      <c r="S279" s="34"/>
    </row>
    <row r="280" spans="1:19" s="3" customFormat="1" ht="15" x14ac:dyDescent="0.25">
      <c r="A280" s="259" t="s">
        <v>430</v>
      </c>
      <c r="B280" s="260"/>
      <c r="C280" s="260"/>
      <c r="D280" s="260"/>
      <c r="E280" s="261"/>
      <c r="F280" s="36">
        <v>138161.12</v>
      </c>
      <c r="Q280" s="20"/>
      <c r="R280" s="37" t="s">
        <v>430</v>
      </c>
      <c r="S280" s="34"/>
    </row>
    <row r="281" spans="1:19" s="3" customFormat="1" ht="15" x14ac:dyDescent="0.25">
      <c r="A281" s="259" t="s">
        <v>655</v>
      </c>
      <c r="B281" s="260"/>
      <c r="C281" s="260"/>
      <c r="D281" s="260"/>
      <c r="E281" s="261"/>
      <c r="F281" s="36">
        <v>1250461.8400000001</v>
      </c>
      <c r="Q281" s="20"/>
      <c r="R281" s="37" t="s">
        <v>655</v>
      </c>
      <c r="S281" s="34"/>
    </row>
    <row r="282" spans="1:19" s="3" customFormat="1" ht="15" x14ac:dyDescent="0.25">
      <c r="A282" s="262" t="s">
        <v>656</v>
      </c>
      <c r="B282" s="263"/>
      <c r="C282" s="263"/>
      <c r="D282" s="263"/>
      <c r="E282" s="263"/>
      <c r="F282" s="264"/>
      <c r="Q282" s="20" t="s">
        <v>656</v>
      </c>
      <c r="R282" s="37"/>
      <c r="S282" s="34"/>
    </row>
    <row r="283" spans="1:19" s="3" customFormat="1" ht="33.75" x14ac:dyDescent="0.25">
      <c r="A283" s="21">
        <v>88</v>
      </c>
      <c r="B283" s="22" t="s">
        <v>454</v>
      </c>
      <c r="C283" s="23" t="s">
        <v>657</v>
      </c>
      <c r="D283" s="33">
        <v>0.96220000000000006</v>
      </c>
      <c r="E283" s="25">
        <v>1629.76</v>
      </c>
      <c r="F283" s="25">
        <v>51085.99</v>
      </c>
      <c r="Q283" s="20"/>
      <c r="R283" s="37"/>
      <c r="S283" s="34"/>
    </row>
    <row r="284" spans="1:19" s="3" customFormat="1" ht="15" x14ac:dyDescent="0.25">
      <c r="A284" s="26"/>
      <c r="B284" s="27"/>
      <c r="C284" s="28" t="s">
        <v>658</v>
      </c>
      <c r="D284" s="28"/>
      <c r="E284" s="28"/>
      <c r="F284" s="29">
        <v>41199</v>
      </c>
      <c r="Q284" s="20"/>
      <c r="R284" s="37"/>
      <c r="S284" s="34"/>
    </row>
    <row r="285" spans="1:19" s="3" customFormat="1" ht="15" x14ac:dyDescent="0.25">
      <c r="A285" s="26"/>
      <c r="B285" s="27"/>
      <c r="C285" s="28" t="s">
        <v>659</v>
      </c>
      <c r="D285" s="28"/>
      <c r="E285" s="28"/>
      <c r="F285" s="29">
        <v>27466</v>
      </c>
      <c r="Q285" s="20"/>
      <c r="R285" s="37"/>
      <c r="S285" s="34"/>
    </row>
    <row r="286" spans="1:19" s="3" customFormat="1" ht="15" x14ac:dyDescent="0.25">
      <c r="A286" s="26"/>
      <c r="B286" s="27"/>
      <c r="C286" s="28" t="s">
        <v>411</v>
      </c>
      <c r="D286" s="28"/>
      <c r="E286" s="28"/>
      <c r="F286" s="29">
        <v>119750.99</v>
      </c>
      <c r="Q286" s="20"/>
      <c r="R286" s="37"/>
      <c r="S286" s="34"/>
    </row>
    <row r="287" spans="1:19" s="3" customFormat="1" ht="33.75" x14ac:dyDescent="0.25">
      <c r="A287" s="21">
        <v>89</v>
      </c>
      <c r="B287" s="22" t="s">
        <v>416</v>
      </c>
      <c r="C287" s="23" t="s">
        <v>417</v>
      </c>
      <c r="D287" s="33">
        <v>0.96220000000000006</v>
      </c>
      <c r="E287" s="25">
        <v>12990.48</v>
      </c>
      <c r="F287" s="25">
        <v>130494.15</v>
      </c>
      <c r="Q287" s="20"/>
      <c r="R287" s="37"/>
      <c r="S287" s="34"/>
    </row>
    <row r="288" spans="1:19" s="3" customFormat="1" ht="33.75" x14ac:dyDescent="0.25">
      <c r="A288" s="21">
        <v>90</v>
      </c>
      <c r="B288" s="22" t="s">
        <v>475</v>
      </c>
      <c r="C288" s="23" t="s">
        <v>660</v>
      </c>
      <c r="D288" s="24">
        <v>0.109</v>
      </c>
      <c r="E288" s="25">
        <v>7384.06</v>
      </c>
      <c r="F288" s="25">
        <v>11587.84</v>
      </c>
      <c r="Q288" s="20"/>
      <c r="R288" s="37"/>
      <c r="S288" s="34"/>
    </row>
    <row r="289" spans="1:19" s="3" customFormat="1" ht="15" x14ac:dyDescent="0.25">
      <c r="A289" s="26"/>
      <c r="B289" s="27"/>
      <c r="C289" s="28" t="s">
        <v>661</v>
      </c>
      <c r="D289" s="28"/>
      <c r="E289" s="28"/>
      <c r="F289" s="29">
        <v>4523.3599999999997</v>
      </c>
      <c r="Q289" s="20"/>
      <c r="R289" s="37"/>
      <c r="S289" s="34"/>
    </row>
    <row r="290" spans="1:19" s="3" customFormat="1" ht="15" x14ac:dyDescent="0.25">
      <c r="A290" s="26"/>
      <c r="B290" s="27"/>
      <c r="C290" s="28" t="s">
        <v>662</v>
      </c>
      <c r="D290" s="28"/>
      <c r="E290" s="28"/>
      <c r="F290" s="29">
        <v>3015.57</v>
      </c>
      <c r="Q290" s="20"/>
      <c r="R290" s="37"/>
      <c r="S290" s="34"/>
    </row>
    <row r="291" spans="1:19" s="3" customFormat="1" ht="15" x14ac:dyDescent="0.25">
      <c r="A291" s="26"/>
      <c r="B291" s="27"/>
      <c r="C291" s="28" t="s">
        <v>411</v>
      </c>
      <c r="D291" s="28"/>
      <c r="E291" s="28"/>
      <c r="F291" s="29">
        <v>19126.77</v>
      </c>
      <c r="Q291" s="20"/>
      <c r="R291" s="37"/>
      <c r="S291" s="34"/>
    </row>
    <row r="292" spans="1:19" s="3" customFormat="1" ht="33.75" x14ac:dyDescent="0.25">
      <c r="A292" s="21">
        <v>91</v>
      </c>
      <c r="B292" s="22" t="s">
        <v>416</v>
      </c>
      <c r="C292" s="23" t="s">
        <v>417</v>
      </c>
      <c r="D292" s="24">
        <v>0.109</v>
      </c>
      <c r="E292" s="25">
        <v>12990.48</v>
      </c>
      <c r="F292" s="25">
        <v>14782.65</v>
      </c>
      <c r="Q292" s="20"/>
      <c r="R292" s="37"/>
      <c r="S292" s="34"/>
    </row>
    <row r="293" spans="1:19" s="3" customFormat="1" ht="33.75" x14ac:dyDescent="0.25">
      <c r="A293" s="21">
        <v>92</v>
      </c>
      <c r="B293" s="22" t="s">
        <v>493</v>
      </c>
      <c r="C293" s="23" t="s">
        <v>504</v>
      </c>
      <c r="D293" s="33">
        <v>0.51119999999999999</v>
      </c>
      <c r="E293" s="25">
        <v>1049.6300000000001</v>
      </c>
      <c r="F293" s="25">
        <v>11265.85</v>
      </c>
      <c r="Q293" s="20"/>
      <c r="R293" s="37"/>
      <c r="S293" s="34"/>
    </row>
    <row r="294" spans="1:19" s="3" customFormat="1" ht="15" x14ac:dyDescent="0.25">
      <c r="A294" s="26"/>
      <c r="B294" s="27"/>
      <c r="C294" s="28" t="s">
        <v>663</v>
      </c>
      <c r="D294" s="28"/>
      <c r="E294" s="28"/>
      <c r="F294" s="29">
        <v>6578.05</v>
      </c>
      <c r="Q294" s="20"/>
      <c r="R294" s="37"/>
      <c r="S294" s="34"/>
    </row>
    <row r="295" spans="1:19" s="3" customFormat="1" ht="15" x14ac:dyDescent="0.25">
      <c r="A295" s="26"/>
      <c r="B295" s="27"/>
      <c r="C295" s="28" t="s">
        <v>664</v>
      </c>
      <c r="D295" s="28"/>
      <c r="E295" s="28"/>
      <c r="F295" s="29">
        <v>4385.37</v>
      </c>
      <c r="Q295" s="20"/>
      <c r="R295" s="37"/>
      <c r="S295" s="34"/>
    </row>
    <row r="296" spans="1:19" s="3" customFormat="1" ht="15" x14ac:dyDescent="0.25">
      <c r="A296" s="26"/>
      <c r="B296" s="27"/>
      <c r="C296" s="28" t="s">
        <v>411</v>
      </c>
      <c r="D296" s="28"/>
      <c r="E296" s="28"/>
      <c r="F296" s="29">
        <v>22229.27</v>
      </c>
      <c r="Q296" s="20"/>
      <c r="R296" s="37"/>
      <c r="S296" s="34"/>
    </row>
    <row r="297" spans="1:19" s="3" customFormat="1" ht="33.75" x14ac:dyDescent="0.25">
      <c r="A297" s="21">
        <v>93</v>
      </c>
      <c r="B297" s="22" t="s">
        <v>665</v>
      </c>
      <c r="C297" s="23" t="s">
        <v>666</v>
      </c>
      <c r="D297" s="33">
        <v>0.51119999999999999</v>
      </c>
      <c r="E297" s="25">
        <v>8280</v>
      </c>
      <c r="F297" s="25">
        <v>42031.07</v>
      </c>
      <c r="Q297" s="20"/>
      <c r="R297" s="37"/>
      <c r="S297" s="34"/>
    </row>
    <row r="298" spans="1:19" s="3" customFormat="1" ht="33.75" x14ac:dyDescent="0.25">
      <c r="A298" s="21">
        <v>94</v>
      </c>
      <c r="B298" s="22" t="s">
        <v>469</v>
      </c>
      <c r="C298" s="23" t="s">
        <v>470</v>
      </c>
      <c r="D298" s="32">
        <v>0.4</v>
      </c>
      <c r="E298" s="25">
        <v>347.67</v>
      </c>
      <c r="F298" s="25">
        <v>2382.92</v>
      </c>
      <c r="Q298" s="20"/>
      <c r="R298" s="37"/>
      <c r="S298" s="34"/>
    </row>
    <row r="299" spans="1:19" s="3" customFormat="1" ht="15" x14ac:dyDescent="0.25">
      <c r="A299" s="26"/>
      <c r="B299" s="27"/>
      <c r="C299" s="28" t="s">
        <v>667</v>
      </c>
      <c r="D299" s="28"/>
      <c r="E299" s="28"/>
      <c r="F299" s="29">
        <v>917.67</v>
      </c>
      <c r="Q299" s="20"/>
      <c r="R299" s="37"/>
      <c r="S299" s="34"/>
    </row>
    <row r="300" spans="1:19" s="3" customFormat="1" ht="15" x14ac:dyDescent="0.25">
      <c r="A300" s="26"/>
      <c r="B300" s="27"/>
      <c r="C300" s="28" t="s">
        <v>668</v>
      </c>
      <c r="D300" s="28"/>
      <c r="E300" s="28"/>
      <c r="F300" s="29">
        <v>497.88</v>
      </c>
      <c r="Q300" s="20"/>
      <c r="R300" s="37"/>
      <c r="S300" s="34"/>
    </row>
    <row r="301" spans="1:19" s="3" customFormat="1" ht="15" x14ac:dyDescent="0.25">
      <c r="A301" s="26"/>
      <c r="B301" s="27"/>
      <c r="C301" s="28" t="s">
        <v>411</v>
      </c>
      <c r="D301" s="28"/>
      <c r="E301" s="28"/>
      <c r="F301" s="29">
        <v>3798.47</v>
      </c>
      <c r="Q301" s="20"/>
      <c r="R301" s="37"/>
      <c r="S301" s="34"/>
    </row>
    <row r="302" spans="1:19" s="3" customFormat="1" ht="15" x14ac:dyDescent="0.25">
      <c r="A302" s="259" t="s">
        <v>428</v>
      </c>
      <c r="B302" s="260"/>
      <c r="C302" s="260"/>
      <c r="D302" s="260"/>
      <c r="E302" s="261"/>
      <c r="F302" s="36">
        <v>263630.46999999997</v>
      </c>
      <c r="Q302" s="20"/>
      <c r="R302" s="37" t="s">
        <v>428</v>
      </c>
      <c r="S302" s="34"/>
    </row>
    <row r="303" spans="1:19" s="3" customFormat="1" ht="15" x14ac:dyDescent="0.25">
      <c r="A303" s="259" t="s">
        <v>429</v>
      </c>
      <c r="B303" s="260"/>
      <c r="C303" s="260"/>
      <c r="D303" s="260"/>
      <c r="E303" s="261"/>
      <c r="F303" s="36">
        <v>53218.080000000002</v>
      </c>
      <c r="Q303" s="20"/>
      <c r="R303" s="37" t="s">
        <v>429</v>
      </c>
      <c r="S303" s="34"/>
    </row>
    <row r="304" spans="1:19" s="3" customFormat="1" ht="15" x14ac:dyDescent="0.25">
      <c r="A304" s="259" t="s">
        <v>430</v>
      </c>
      <c r="B304" s="260"/>
      <c r="C304" s="260"/>
      <c r="D304" s="260"/>
      <c r="E304" s="261"/>
      <c r="F304" s="36">
        <v>35364.82</v>
      </c>
      <c r="Q304" s="20"/>
      <c r="R304" s="37" t="s">
        <v>430</v>
      </c>
      <c r="S304" s="34"/>
    </row>
    <row r="305" spans="1:19" s="3" customFormat="1" ht="15" x14ac:dyDescent="0.25">
      <c r="A305" s="259" t="s">
        <v>669</v>
      </c>
      <c r="B305" s="260"/>
      <c r="C305" s="260"/>
      <c r="D305" s="260"/>
      <c r="E305" s="261"/>
      <c r="F305" s="36">
        <v>352213.37</v>
      </c>
      <c r="Q305" s="20"/>
      <c r="R305" s="37" t="s">
        <v>669</v>
      </c>
      <c r="S305" s="34"/>
    </row>
    <row r="306" spans="1:19" s="3" customFormat="1" ht="15" x14ac:dyDescent="0.25">
      <c r="A306" s="262" t="s">
        <v>670</v>
      </c>
      <c r="B306" s="263"/>
      <c r="C306" s="263"/>
      <c r="D306" s="263"/>
      <c r="E306" s="263"/>
      <c r="F306" s="264"/>
      <c r="Q306" s="20" t="s">
        <v>670</v>
      </c>
      <c r="R306" s="37"/>
      <c r="S306" s="34"/>
    </row>
    <row r="307" spans="1:19" s="3" customFormat="1" ht="33.75" x14ac:dyDescent="0.25">
      <c r="A307" s="21">
        <v>95</v>
      </c>
      <c r="B307" s="22" t="s">
        <v>454</v>
      </c>
      <c r="C307" s="23" t="s">
        <v>671</v>
      </c>
      <c r="D307" s="33">
        <v>0.4743</v>
      </c>
      <c r="E307" s="25">
        <v>1629.76</v>
      </c>
      <c r="F307" s="25">
        <v>25181.96</v>
      </c>
      <c r="Q307" s="20"/>
      <c r="R307" s="37"/>
      <c r="S307" s="34"/>
    </row>
    <row r="308" spans="1:19" s="3" customFormat="1" ht="15" x14ac:dyDescent="0.25">
      <c r="A308" s="26"/>
      <c r="B308" s="27"/>
      <c r="C308" s="28" t="s">
        <v>672</v>
      </c>
      <c r="D308" s="28"/>
      <c r="E308" s="28"/>
      <c r="F308" s="29">
        <v>20308.34</v>
      </c>
      <c r="Q308" s="20"/>
      <c r="R308" s="37"/>
      <c r="S308" s="34"/>
    </row>
    <row r="309" spans="1:19" s="3" customFormat="1" ht="15" x14ac:dyDescent="0.25">
      <c r="A309" s="26"/>
      <c r="B309" s="27"/>
      <c r="C309" s="28" t="s">
        <v>673</v>
      </c>
      <c r="D309" s="28"/>
      <c r="E309" s="28"/>
      <c r="F309" s="29">
        <v>13538.89</v>
      </c>
      <c r="Q309" s="20"/>
      <c r="R309" s="37"/>
      <c r="S309" s="34"/>
    </row>
    <row r="310" spans="1:19" s="3" customFormat="1" ht="15" x14ac:dyDescent="0.25">
      <c r="A310" s="26"/>
      <c r="B310" s="27"/>
      <c r="C310" s="28" t="s">
        <v>411</v>
      </c>
      <c r="D310" s="28"/>
      <c r="E310" s="28"/>
      <c r="F310" s="29">
        <v>59029.19</v>
      </c>
      <c r="Q310" s="20"/>
      <c r="R310" s="37"/>
      <c r="S310" s="34"/>
    </row>
    <row r="311" spans="1:19" s="3" customFormat="1" ht="33.75" x14ac:dyDescent="0.25">
      <c r="A311" s="21">
        <v>96</v>
      </c>
      <c r="B311" s="22" t="s">
        <v>416</v>
      </c>
      <c r="C311" s="23" t="s">
        <v>417</v>
      </c>
      <c r="D311" s="33">
        <v>0.4743</v>
      </c>
      <c r="E311" s="25">
        <v>12990.48</v>
      </c>
      <c r="F311" s="25">
        <v>64324.86</v>
      </c>
      <c r="Q311" s="20"/>
      <c r="R311" s="37"/>
      <c r="S311" s="34"/>
    </row>
    <row r="312" spans="1:19" s="3" customFormat="1" ht="33.75" x14ac:dyDescent="0.25">
      <c r="A312" s="21">
        <v>97</v>
      </c>
      <c r="B312" s="22" t="s">
        <v>458</v>
      </c>
      <c r="C312" s="23" t="s">
        <v>459</v>
      </c>
      <c r="D312" s="30">
        <v>0.37</v>
      </c>
      <c r="E312" s="25">
        <v>360</v>
      </c>
      <c r="F312" s="25">
        <v>1096.24</v>
      </c>
      <c r="Q312" s="20"/>
      <c r="R312" s="37"/>
      <c r="S312" s="34"/>
    </row>
    <row r="313" spans="1:19" s="3" customFormat="1" ht="22.5" x14ac:dyDescent="0.25">
      <c r="A313" s="21">
        <v>98</v>
      </c>
      <c r="B313" s="22" t="s">
        <v>425</v>
      </c>
      <c r="C313" s="23" t="s">
        <v>674</v>
      </c>
      <c r="D313" s="44">
        <v>8.1476699999999999E-2</v>
      </c>
      <c r="E313" s="25">
        <v>768.92</v>
      </c>
      <c r="F313" s="25">
        <v>2702.76</v>
      </c>
      <c r="Q313" s="20"/>
      <c r="R313" s="37"/>
      <c r="S313" s="34"/>
    </row>
    <row r="314" spans="1:19" s="3" customFormat="1" ht="15" x14ac:dyDescent="0.25">
      <c r="A314" s="26"/>
      <c r="B314" s="27"/>
      <c r="C314" s="28" t="s">
        <v>675</v>
      </c>
      <c r="D314" s="28"/>
      <c r="E314" s="28"/>
      <c r="F314" s="29">
        <v>2750.66</v>
      </c>
      <c r="Q314" s="20"/>
      <c r="R314" s="37"/>
      <c r="S314" s="34"/>
    </row>
    <row r="315" spans="1:19" s="3" customFormat="1" ht="15" x14ac:dyDescent="0.25">
      <c r="A315" s="26"/>
      <c r="B315" s="27"/>
      <c r="C315" s="28" t="s">
        <v>676</v>
      </c>
      <c r="D315" s="28"/>
      <c r="E315" s="28"/>
      <c r="F315" s="29">
        <v>1564.1</v>
      </c>
      <c r="Q315" s="20"/>
      <c r="R315" s="37"/>
      <c r="S315" s="34"/>
    </row>
    <row r="316" spans="1:19" s="3" customFormat="1" ht="15" x14ac:dyDescent="0.25">
      <c r="A316" s="26"/>
      <c r="B316" s="27"/>
      <c r="C316" s="28" t="s">
        <v>411</v>
      </c>
      <c r="D316" s="28"/>
      <c r="E316" s="28"/>
      <c r="F316" s="29">
        <v>7017.52</v>
      </c>
      <c r="Q316" s="20"/>
      <c r="R316" s="37"/>
      <c r="S316" s="34"/>
    </row>
    <row r="317" spans="1:19" s="3" customFormat="1" ht="45" x14ac:dyDescent="0.25">
      <c r="A317" s="21">
        <v>99</v>
      </c>
      <c r="B317" s="22" t="s">
        <v>677</v>
      </c>
      <c r="C317" s="23" t="s">
        <v>678</v>
      </c>
      <c r="D317" s="24">
        <v>0.98799999999999999</v>
      </c>
      <c r="E317" s="25">
        <v>195.38</v>
      </c>
      <c r="F317" s="25">
        <v>4040.23</v>
      </c>
      <c r="Q317" s="20"/>
      <c r="R317" s="37"/>
      <c r="S317" s="34"/>
    </row>
    <row r="318" spans="1:19" s="3" customFormat="1" ht="45" x14ac:dyDescent="0.25">
      <c r="A318" s="21">
        <v>100</v>
      </c>
      <c r="B318" s="22" t="s">
        <v>606</v>
      </c>
      <c r="C318" s="23" t="s">
        <v>607</v>
      </c>
      <c r="D318" s="24">
        <v>0.247</v>
      </c>
      <c r="E318" s="25">
        <v>138.04</v>
      </c>
      <c r="F318" s="25">
        <v>499.16</v>
      </c>
      <c r="Q318" s="20"/>
      <c r="R318" s="37"/>
      <c r="S318" s="34"/>
    </row>
    <row r="319" spans="1:19" s="3" customFormat="1" ht="45" x14ac:dyDescent="0.25">
      <c r="A319" s="21">
        <v>101</v>
      </c>
      <c r="B319" s="22" t="s">
        <v>679</v>
      </c>
      <c r="C319" s="23" t="s">
        <v>680</v>
      </c>
      <c r="D319" s="24">
        <v>0.74099999999999999</v>
      </c>
      <c r="E319" s="25">
        <v>122.04</v>
      </c>
      <c r="F319" s="25">
        <v>1636.81</v>
      </c>
      <c r="Q319" s="20"/>
      <c r="R319" s="37"/>
      <c r="S319" s="34"/>
    </row>
    <row r="320" spans="1:19" s="3" customFormat="1" ht="22.5" x14ac:dyDescent="0.25">
      <c r="A320" s="21">
        <v>102</v>
      </c>
      <c r="B320" s="22" t="s">
        <v>681</v>
      </c>
      <c r="C320" s="23" t="s">
        <v>682</v>
      </c>
      <c r="D320" s="35">
        <v>1.206E-2</v>
      </c>
      <c r="E320" s="25">
        <v>6712.55</v>
      </c>
      <c r="F320" s="25">
        <v>766.63</v>
      </c>
      <c r="Q320" s="20"/>
      <c r="R320" s="37"/>
      <c r="S320" s="34"/>
    </row>
    <row r="321" spans="1:20" s="3" customFormat="1" ht="22.5" x14ac:dyDescent="0.25">
      <c r="A321" s="21">
        <v>103</v>
      </c>
      <c r="B321" s="22" t="s">
        <v>683</v>
      </c>
      <c r="C321" s="23" t="s">
        <v>684</v>
      </c>
      <c r="D321" s="35">
        <v>3.7449999999999997E-2</v>
      </c>
      <c r="E321" s="25">
        <v>6691.21</v>
      </c>
      <c r="F321" s="25">
        <v>2375.5500000000002</v>
      </c>
      <c r="Q321" s="20"/>
      <c r="R321" s="37"/>
      <c r="S321" s="34"/>
    </row>
    <row r="322" spans="1:20" s="3" customFormat="1" ht="33.75" x14ac:dyDescent="0.25">
      <c r="A322" s="21">
        <v>104</v>
      </c>
      <c r="B322" s="22" t="s">
        <v>493</v>
      </c>
      <c r="C322" s="23" t="s">
        <v>685</v>
      </c>
      <c r="D322" s="33">
        <v>1.7399999999999999E-2</v>
      </c>
      <c r="E322" s="25">
        <v>1049.6300000000001</v>
      </c>
      <c r="F322" s="25">
        <v>383.45</v>
      </c>
      <c r="Q322" s="20"/>
      <c r="R322" s="37"/>
      <c r="S322" s="34"/>
    </row>
    <row r="323" spans="1:20" s="3" customFormat="1" ht="15" x14ac:dyDescent="0.25">
      <c r="A323" s="26"/>
      <c r="B323" s="27"/>
      <c r="C323" s="28" t="s">
        <v>686</v>
      </c>
      <c r="D323" s="28"/>
      <c r="E323" s="28"/>
      <c r="F323" s="29">
        <v>223.9</v>
      </c>
      <c r="Q323" s="20"/>
      <c r="R323" s="37"/>
      <c r="S323" s="34"/>
    </row>
    <row r="324" spans="1:20" s="3" customFormat="1" ht="15" x14ac:dyDescent="0.25">
      <c r="A324" s="26"/>
      <c r="B324" s="27"/>
      <c r="C324" s="28" t="s">
        <v>687</v>
      </c>
      <c r="D324" s="28"/>
      <c r="E324" s="28"/>
      <c r="F324" s="29">
        <v>149.27000000000001</v>
      </c>
      <c r="Q324" s="20"/>
      <c r="R324" s="37"/>
      <c r="S324" s="34"/>
    </row>
    <row r="325" spans="1:20" s="3" customFormat="1" ht="15" x14ac:dyDescent="0.25">
      <c r="A325" s="26"/>
      <c r="B325" s="27"/>
      <c r="C325" s="28" t="s">
        <v>411</v>
      </c>
      <c r="D325" s="28"/>
      <c r="E325" s="28"/>
      <c r="F325" s="29">
        <v>756.62</v>
      </c>
      <c r="Q325" s="20"/>
      <c r="R325" s="37"/>
      <c r="S325" s="34"/>
    </row>
    <row r="326" spans="1:20" s="3" customFormat="1" ht="22.5" x14ac:dyDescent="0.25">
      <c r="A326" s="21">
        <v>105</v>
      </c>
      <c r="B326" s="22" t="s">
        <v>688</v>
      </c>
      <c r="C326" s="23" t="s">
        <v>689</v>
      </c>
      <c r="D326" s="33">
        <v>1.7399999999999999E-2</v>
      </c>
      <c r="E326" s="25">
        <v>4516.54</v>
      </c>
      <c r="F326" s="25">
        <v>780.38</v>
      </c>
      <c r="Q326" s="20"/>
      <c r="R326" s="37"/>
      <c r="S326" s="34"/>
    </row>
    <row r="327" spans="1:20" s="3" customFormat="1" ht="33.75" x14ac:dyDescent="0.25">
      <c r="A327" s="21">
        <v>106</v>
      </c>
      <c r="B327" s="22" t="s">
        <v>469</v>
      </c>
      <c r="C327" s="23" t="s">
        <v>470</v>
      </c>
      <c r="D327" s="30">
        <v>0.21</v>
      </c>
      <c r="E327" s="25">
        <v>347.67</v>
      </c>
      <c r="F327" s="25">
        <v>1251.03</v>
      </c>
      <c r="Q327" s="20"/>
      <c r="R327" s="37"/>
      <c r="S327" s="34"/>
    </row>
    <row r="328" spans="1:20" s="3" customFormat="1" ht="15" x14ac:dyDescent="0.25">
      <c r="A328" s="26"/>
      <c r="B328" s="27"/>
      <c r="C328" s="28" t="s">
        <v>690</v>
      </c>
      <c r="D328" s="28"/>
      <c r="E328" s="28"/>
      <c r="F328" s="29">
        <v>481.78</v>
      </c>
      <c r="Q328" s="20"/>
      <c r="R328" s="37"/>
      <c r="S328" s="34"/>
    </row>
    <row r="329" spans="1:20" s="3" customFormat="1" ht="15" x14ac:dyDescent="0.25">
      <c r="A329" s="26"/>
      <c r="B329" s="27"/>
      <c r="C329" s="28" t="s">
        <v>691</v>
      </c>
      <c r="D329" s="28"/>
      <c r="E329" s="28"/>
      <c r="F329" s="29">
        <v>261.39</v>
      </c>
      <c r="Q329" s="20"/>
      <c r="R329" s="37"/>
      <c r="S329" s="34"/>
    </row>
    <row r="330" spans="1:20" s="3" customFormat="1" ht="15" x14ac:dyDescent="0.25">
      <c r="A330" s="26"/>
      <c r="B330" s="27"/>
      <c r="C330" s="28" t="s">
        <v>411</v>
      </c>
      <c r="D330" s="28"/>
      <c r="E330" s="28"/>
      <c r="F330" s="29">
        <v>1994.2</v>
      </c>
      <c r="Q330" s="20"/>
      <c r="R330" s="37"/>
      <c r="S330" s="34"/>
    </row>
    <row r="331" spans="1:20" s="3" customFormat="1" ht="15" x14ac:dyDescent="0.25">
      <c r="A331" s="259" t="s">
        <v>428</v>
      </c>
      <c r="B331" s="260"/>
      <c r="C331" s="260"/>
      <c r="D331" s="260"/>
      <c r="E331" s="261"/>
      <c r="F331" s="36">
        <v>105039.06</v>
      </c>
      <c r="Q331" s="20"/>
      <c r="R331" s="37" t="s">
        <v>428</v>
      </c>
      <c r="S331" s="34"/>
    </row>
    <row r="332" spans="1:20" s="3" customFormat="1" ht="15" x14ac:dyDescent="0.25">
      <c r="A332" s="259" t="s">
        <v>429</v>
      </c>
      <c r="B332" s="260"/>
      <c r="C332" s="260"/>
      <c r="D332" s="260"/>
      <c r="E332" s="261"/>
      <c r="F332" s="36">
        <v>23764.67</v>
      </c>
      <c r="Q332" s="20"/>
      <c r="R332" s="37" t="s">
        <v>429</v>
      </c>
      <c r="S332" s="34"/>
    </row>
    <row r="333" spans="1:20" s="3" customFormat="1" ht="15" x14ac:dyDescent="0.25">
      <c r="A333" s="259" t="s">
        <v>430</v>
      </c>
      <c r="B333" s="260"/>
      <c r="C333" s="260"/>
      <c r="D333" s="260"/>
      <c r="E333" s="261"/>
      <c r="F333" s="36">
        <v>15513.65</v>
      </c>
      <c r="Q333" s="20"/>
      <c r="R333" s="37" t="s">
        <v>430</v>
      </c>
      <c r="S333" s="34"/>
    </row>
    <row r="334" spans="1:20" s="3" customFormat="1" ht="15" x14ac:dyDescent="0.25">
      <c r="A334" s="259" t="s">
        <v>692</v>
      </c>
      <c r="B334" s="260"/>
      <c r="C334" s="260"/>
      <c r="D334" s="260"/>
      <c r="E334" s="261"/>
      <c r="F334" s="36">
        <v>144317.38</v>
      </c>
      <c r="Q334" s="20"/>
      <c r="R334" s="37" t="s">
        <v>692</v>
      </c>
      <c r="S334" s="34"/>
    </row>
    <row r="335" spans="1:20" s="3" customFormat="1" ht="15" x14ac:dyDescent="0.25">
      <c r="A335" s="259" t="s">
        <v>444</v>
      </c>
      <c r="B335" s="260"/>
      <c r="C335" s="260"/>
      <c r="D335" s="260"/>
      <c r="E335" s="261"/>
      <c r="F335" s="36">
        <v>7445705.3399999999</v>
      </c>
      <c r="T335" s="37" t="s">
        <v>444</v>
      </c>
    </row>
    <row r="336" spans="1:20" s="3" customFormat="1" ht="15" x14ac:dyDescent="0.25">
      <c r="A336" s="259" t="s">
        <v>429</v>
      </c>
      <c r="B336" s="260"/>
      <c r="C336" s="260"/>
      <c r="D336" s="260"/>
      <c r="E336" s="261"/>
      <c r="F336" s="36">
        <v>1162911.6499999999</v>
      </c>
      <c r="T336" s="37" t="s">
        <v>429</v>
      </c>
    </row>
    <row r="337" spans="1:20" s="3" customFormat="1" ht="15" x14ac:dyDescent="0.25">
      <c r="A337" s="259" t="s">
        <v>430</v>
      </c>
      <c r="B337" s="260"/>
      <c r="C337" s="260"/>
      <c r="D337" s="260"/>
      <c r="E337" s="261"/>
      <c r="F337" s="36">
        <v>766965</v>
      </c>
      <c r="T337" s="37" t="s">
        <v>430</v>
      </c>
    </row>
    <row r="338" spans="1:20" s="3" customFormat="1" ht="15" x14ac:dyDescent="0.25">
      <c r="A338" s="259" t="s">
        <v>445</v>
      </c>
      <c r="B338" s="260"/>
      <c r="C338" s="260"/>
      <c r="D338" s="260"/>
      <c r="E338" s="261"/>
      <c r="F338" s="36">
        <v>9375581.9900000002</v>
      </c>
      <c r="T338" s="37" t="s">
        <v>445</v>
      </c>
    </row>
    <row r="339" spans="1:20" s="3" customFormat="1" ht="11.25" customHeight="1" x14ac:dyDescent="0.2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9"/>
      <c r="N339" s="39"/>
      <c r="O339" s="40"/>
    </row>
    <row r="340" spans="1:20" s="3" customFormat="1" ht="25.5" customHeight="1" x14ac:dyDescent="0.25"/>
    <row r="341" spans="1:20" s="10" customFormat="1" ht="13.5" customHeight="1" x14ac:dyDescent="0.2">
      <c r="A341" s="41" t="s">
        <v>446</v>
      </c>
      <c r="B341" s="258"/>
      <c r="C341" s="258"/>
      <c r="D341" s="258"/>
      <c r="E341" s="258"/>
      <c r="F341" s="258"/>
      <c r="P341" s="42"/>
      <c r="Q341" s="42"/>
      <c r="R341" s="42"/>
      <c r="S341" s="42"/>
      <c r="T341" s="42"/>
    </row>
    <row r="342" spans="1:20" s="10" customFormat="1" ht="13.5" customHeight="1" x14ac:dyDescent="0.2">
      <c r="A342" s="4"/>
      <c r="B342" s="257" t="s">
        <v>447</v>
      </c>
      <c r="C342" s="257"/>
      <c r="D342" s="257"/>
      <c r="E342" s="257"/>
      <c r="F342" s="257"/>
      <c r="P342" s="42"/>
      <c r="Q342" s="42"/>
      <c r="R342" s="42"/>
      <c r="S342" s="42"/>
      <c r="T342" s="42"/>
    </row>
    <row r="343" spans="1:20" s="10" customFormat="1" ht="13.5" customHeight="1" x14ac:dyDescent="0.2">
      <c r="A343" s="41" t="s">
        <v>448</v>
      </c>
      <c r="B343" s="258"/>
      <c r="C343" s="258"/>
      <c r="D343" s="258"/>
      <c r="E343" s="258"/>
      <c r="F343" s="258"/>
      <c r="P343" s="42"/>
      <c r="Q343" s="42"/>
      <c r="R343" s="42"/>
      <c r="S343" s="42"/>
      <c r="T343" s="42"/>
    </row>
    <row r="344" spans="1:20" s="10" customFormat="1" ht="13.5" customHeight="1" x14ac:dyDescent="0.2">
      <c r="B344" s="257" t="s">
        <v>447</v>
      </c>
      <c r="C344" s="257"/>
      <c r="D344" s="257"/>
      <c r="E344" s="257"/>
      <c r="F344" s="257"/>
      <c r="P344" s="42"/>
      <c r="Q344" s="42"/>
      <c r="R344" s="42"/>
      <c r="S344" s="42"/>
      <c r="T344" s="42"/>
    </row>
    <row r="345" spans="1:20" s="3" customFormat="1" ht="15" x14ac:dyDescent="0.25">
      <c r="H345" s="10"/>
      <c r="I345" s="256"/>
      <c r="J345" s="256"/>
      <c r="K345" s="256"/>
    </row>
  </sheetData>
  <mergeCells count="83"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33:E33"/>
    <mergeCell ref="A34:E34"/>
    <mergeCell ref="A35:E35"/>
    <mergeCell ref="A36:E36"/>
    <mergeCell ref="A37:F37"/>
    <mergeCell ref="A57:E57"/>
    <mergeCell ref="A58:E58"/>
    <mergeCell ref="A59:E59"/>
    <mergeCell ref="A60:E60"/>
    <mergeCell ref="A61:F61"/>
    <mergeCell ref="A77:E77"/>
    <mergeCell ref="A78:E78"/>
    <mergeCell ref="A79:E79"/>
    <mergeCell ref="A80:E80"/>
    <mergeCell ref="A81:F81"/>
    <mergeCell ref="A98:E98"/>
    <mergeCell ref="A99:E99"/>
    <mergeCell ref="A100:E100"/>
    <mergeCell ref="A101:E101"/>
    <mergeCell ref="A102:F102"/>
    <mergeCell ref="A112:E112"/>
    <mergeCell ref="A113:E113"/>
    <mergeCell ref="A114:E114"/>
    <mergeCell ref="A115:E115"/>
    <mergeCell ref="A116:F116"/>
    <mergeCell ref="A132:E132"/>
    <mergeCell ref="A133:E133"/>
    <mergeCell ref="A134:E134"/>
    <mergeCell ref="A135:E135"/>
    <mergeCell ref="A136:F136"/>
    <mergeCell ref="A151:E151"/>
    <mergeCell ref="A152:E152"/>
    <mergeCell ref="A153:E153"/>
    <mergeCell ref="A154:E154"/>
    <mergeCell ref="A155:F155"/>
    <mergeCell ref="A156:F156"/>
    <mergeCell ref="A168:F168"/>
    <mergeCell ref="A178:F178"/>
    <mergeCell ref="A216:F216"/>
    <mergeCell ref="A227:E227"/>
    <mergeCell ref="A228:E228"/>
    <mergeCell ref="A229:E229"/>
    <mergeCell ref="A230:E230"/>
    <mergeCell ref="A231:F231"/>
    <mergeCell ref="A254:E254"/>
    <mergeCell ref="A255:E255"/>
    <mergeCell ref="A256:E256"/>
    <mergeCell ref="A257:E257"/>
    <mergeCell ref="A258:F258"/>
    <mergeCell ref="A278:E278"/>
    <mergeCell ref="A279:E279"/>
    <mergeCell ref="A280:E280"/>
    <mergeCell ref="A281:E281"/>
    <mergeCell ref="A282:F282"/>
    <mergeCell ref="A302:E302"/>
    <mergeCell ref="A303:E303"/>
    <mergeCell ref="A304:E304"/>
    <mergeCell ref="A305:E305"/>
    <mergeCell ref="A306:F306"/>
    <mergeCell ref="A331:E331"/>
    <mergeCell ref="A332:E332"/>
    <mergeCell ref="A333:E333"/>
    <mergeCell ref="A334:E334"/>
    <mergeCell ref="B342:F342"/>
    <mergeCell ref="B343:F343"/>
    <mergeCell ref="B344:F344"/>
    <mergeCell ref="I345:K345"/>
    <mergeCell ref="A335:E335"/>
    <mergeCell ref="A336:E336"/>
    <mergeCell ref="A337:E337"/>
    <mergeCell ref="A338:E338"/>
    <mergeCell ref="B341:F341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28"/>
  <sheetViews>
    <sheetView workbookViewId="0">
      <selection sqref="A1:L227"/>
    </sheetView>
  </sheetViews>
  <sheetFormatPr defaultColWidth="9.140625" defaultRowHeight="10.5" customHeight="1" x14ac:dyDescent="0.2"/>
  <cols>
    <col min="1" max="1" width="9" style="1" customWidth="1"/>
    <col min="2" max="2" width="20.140625" style="1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54" customWidth="1"/>
    <col min="8" max="8" width="13.85546875" style="1" customWidth="1"/>
    <col min="9" max="9" width="13.42578125" style="1" customWidth="1"/>
    <col min="10" max="10" width="12" style="1" bestFit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18" width="127.85546875" style="2" hidden="1" customWidth="1"/>
    <col min="19" max="20" width="112.140625" style="2" hidden="1" customWidth="1"/>
    <col min="21" max="16384" width="9.140625" style="1"/>
  </cols>
  <sheetData>
    <row r="1" spans="1:18" s="3" customFormat="1" ht="15" x14ac:dyDescent="0.25">
      <c r="G1" s="45"/>
    </row>
    <row r="2" spans="1:18" s="3" customFormat="1" ht="28.5" customHeight="1" x14ac:dyDescent="0.25">
      <c r="A2" s="269" t="s">
        <v>693</v>
      </c>
      <c r="B2" s="269"/>
      <c r="C2" s="269"/>
      <c r="D2" s="269"/>
      <c r="E2" s="269"/>
      <c r="F2" s="269"/>
      <c r="G2" s="46"/>
      <c r="H2" s="5"/>
      <c r="I2" s="5"/>
    </row>
    <row r="3" spans="1:18" s="3" customFormat="1" ht="10.5" customHeight="1" x14ac:dyDescent="0.25">
      <c r="A3" s="6"/>
      <c r="B3" s="6"/>
      <c r="C3" s="6"/>
      <c r="D3" s="6"/>
      <c r="E3" s="6"/>
      <c r="F3" s="6"/>
      <c r="G3" s="47"/>
      <c r="H3" s="6"/>
      <c r="I3" s="6"/>
    </row>
    <row r="4" spans="1:18" s="3" customFormat="1" ht="15" x14ac:dyDescent="0.25">
      <c r="A4" s="270" t="s">
        <v>694</v>
      </c>
      <c r="B4" s="270"/>
      <c r="C4" s="270"/>
      <c r="D4" s="270"/>
      <c r="E4" s="270"/>
      <c r="F4" s="270"/>
      <c r="G4" s="48"/>
      <c r="H4" s="7"/>
      <c r="I4" s="7"/>
      <c r="P4" s="7" t="s">
        <v>694</v>
      </c>
    </row>
    <row r="5" spans="1:18" s="3" customFormat="1" ht="15.75" customHeight="1" x14ac:dyDescent="0.25">
      <c r="A5" s="271" t="s">
        <v>402</v>
      </c>
      <c r="B5" s="271"/>
      <c r="C5" s="271"/>
      <c r="D5" s="271"/>
      <c r="E5" s="271"/>
      <c r="F5" s="271"/>
      <c r="G5" s="49"/>
      <c r="H5" s="8"/>
      <c r="I5" s="8"/>
    </row>
    <row r="6" spans="1:18" s="3" customFormat="1" ht="15.75" customHeight="1" x14ac:dyDescent="0.25">
      <c r="A6" s="9"/>
      <c r="B6" s="9"/>
      <c r="C6" s="9"/>
      <c r="D6" s="9"/>
      <c r="E6" s="9"/>
      <c r="F6" s="9"/>
      <c r="G6" s="50"/>
      <c r="H6" s="9"/>
      <c r="I6" s="9"/>
    </row>
    <row r="7" spans="1:18" s="3" customFormat="1" ht="12.75" customHeight="1" x14ac:dyDescent="0.25">
      <c r="A7" s="10" t="s">
        <v>403</v>
      </c>
      <c r="B7" s="10"/>
      <c r="C7" s="11"/>
      <c r="D7" s="12"/>
      <c r="E7" s="12"/>
      <c r="G7" s="51"/>
      <c r="H7" s="10"/>
      <c r="J7" s="10"/>
      <c r="K7" s="10"/>
      <c r="L7" s="10"/>
      <c r="M7" s="13"/>
      <c r="N7" s="14"/>
    </row>
    <row r="8" spans="1:18" s="3" customFormat="1" ht="12.75" customHeight="1" x14ac:dyDescent="0.25">
      <c r="A8" s="10"/>
      <c r="B8" s="10"/>
      <c r="D8" s="15"/>
      <c r="E8" s="16"/>
      <c r="G8" s="52"/>
      <c r="H8" s="10"/>
      <c r="I8" s="4"/>
      <c r="J8" s="10"/>
      <c r="K8" s="10"/>
      <c r="L8" s="17"/>
      <c r="M8" s="10"/>
    </row>
    <row r="9" spans="1:18" s="3" customFormat="1" ht="15" x14ac:dyDescent="0.25">
      <c r="A9" s="18"/>
      <c r="G9" s="51"/>
    </row>
    <row r="10" spans="1:18" s="3" customFormat="1" ht="36" customHeight="1" x14ac:dyDescent="0.25">
      <c r="A10" s="272" t="s">
        <v>404</v>
      </c>
      <c r="B10" s="272" t="s">
        <v>405</v>
      </c>
      <c r="C10" s="272" t="s">
        <v>406</v>
      </c>
      <c r="D10" s="272" t="s">
        <v>407</v>
      </c>
      <c r="E10" s="273" t="s">
        <v>408</v>
      </c>
      <c r="F10" s="273" t="s">
        <v>409</v>
      </c>
      <c r="G10" s="51"/>
    </row>
    <row r="11" spans="1:18" s="3" customFormat="1" ht="11.25" customHeight="1" x14ac:dyDescent="0.25">
      <c r="A11" s="272"/>
      <c r="B11" s="272"/>
      <c r="C11" s="272"/>
      <c r="D11" s="272"/>
      <c r="E11" s="274"/>
      <c r="F11" s="275"/>
      <c r="G11" s="51"/>
    </row>
    <row r="12" spans="1:18" s="3" customFormat="1" ht="15" x14ac:dyDescent="0.25">
      <c r="A12" s="19">
        <v>1</v>
      </c>
      <c r="B12" s="19">
        <v>2</v>
      </c>
      <c r="C12" s="268">
        <v>3</v>
      </c>
      <c r="D12" s="268"/>
      <c r="E12" s="268"/>
      <c r="F12" s="19">
        <v>4</v>
      </c>
      <c r="G12" s="51"/>
    </row>
    <row r="13" spans="1:18" s="3" customFormat="1" ht="15" x14ac:dyDescent="0.25">
      <c r="A13" s="262" t="s">
        <v>695</v>
      </c>
      <c r="B13" s="263"/>
      <c r="C13" s="263"/>
      <c r="D13" s="263"/>
      <c r="E13" s="263"/>
      <c r="F13" s="264"/>
      <c r="G13" s="51"/>
      <c r="Q13" s="20" t="s">
        <v>695</v>
      </c>
    </row>
    <row r="14" spans="1:18" s="56" customFormat="1" ht="15" x14ac:dyDescent="0.25">
      <c r="A14" s="276" t="s">
        <v>696</v>
      </c>
      <c r="B14" s="277"/>
      <c r="C14" s="277"/>
      <c r="D14" s="277"/>
      <c r="E14" s="277"/>
      <c r="F14" s="278"/>
      <c r="G14" s="55"/>
      <c r="Q14" s="57"/>
      <c r="R14" s="58" t="s">
        <v>696</v>
      </c>
    </row>
    <row r="15" spans="1:18" s="56" customFormat="1" ht="22.5" x14ac:dyDescent="0.25">
      <c r="A15" s="59">
        <v>1</v>
      </c>
      <c r="B15" s="60" t="s">
        <v>697</v>
      </c>
      <c r="C15" s="61" t="s">
        <v>698</v>
      </c>
      <c r="D15" s="62">
        <v>7.14</v>
      </c>
      <c r="E15" s="63">
        <v>80.19</v>
      </c>
      <c r="F15" s="63">
        <v>14119.18</v>
      </c>
      <c r="G15" s="55"/>
      <c r="Q15" s="57"/>
      <c r="R15" s="58"/>
    </row>
    <row r="16" spans="1:18" s="56" customFormat="1" ht="15" x14ac:dyDescent="0.25">
      <c r="A16" s="64"/>
      <c r="B16" s="65"/>
      <c r="C16" s="66" t="s">
        <v>699</v>
      </c>
      <c r="D16" s="66"/>
      <c r="E16" s="66"/>
      <c r="F16" s="67">
        <v>10751.13</v>
      </c>
      <c r="G16" s="55"/>
      <c r="Q16" s="57"/>
      <c r="R16" s="58"/>
    </row>
    <row r="17" spans="1:18" s="56" customFormat="1" ht="15" x14ac:dyDescent="0.25">
      <c r="A17" s="64"/>
      <c r="B17" s="65"/>
      <c r="C17" s="66" t="s">
        <v>700</v>
      </c>
      <c r="D17" s="66"/>
      <c r="E17" s="66"/>
      <c r="F17" s="67">
        <v>7167.42</v>
      </c>
      <c r="G17" s="55"/>
      <c r="Q17" s="57"/>
      <c r="R17" s="58"/>
    </row>
    <row r="18" spans="1:18" s="56" customFormat="1" ht="15" x14ac:dyDescent="0.25">
      <c r="A18" s="64"/>
      <c r="B18" s="65"/>
      <c r="C18" s="66" t="s">
        <v>411</v>
      </c>
      <c r="D18" s="66"/>
      <c r="E18" s="66"/>
      <c r="F18" s="67">
        <v>32037.73</v>
      </c>
      <c r="G18" s="55">
        <f>F18/D15*1.2*1.0224*1.0192</f>
        <v>5610.8030848602357</v>
      </c>
      <c r="H18" s="69">
        <f>G18*1.9</f>
        <v>10660.525861234448</v>
      </c>
      <c r="I18" s="56" t="s">
        <v>449</v>
      </c>
      <c r="J18" s="69">
        <f>H18+G24</f>
        <v>12896.313937123088</v>
      </c>
      <c r="K18" s="56" t="s">
        <v>450</v>
      </c>
      <c r="L18" s="69">
        <f>G19+H20+G25</f>
        <v>27398.312164595354</v>
      </c>
      <c r="Q18" s="57"/>
      <c r="R18" s="58"/>
    </row>
    <row r="19" spans="1:18" s="56" customFormat="1" ht="33.75" x14ac:dyDescent="0.25">
      <c r="A19" s="59">
        <v>2</v>
      </c>
      <c r="B19" s="60" t="s">
        <v>701</v>
      </c>
      <c r="C19" s="61" t="s">
        <v>702</v>
      </c>
      <c r="D19" s="68">
        <v>3</v>
      </c>
      <c r="E19" s="63">
        <v>94.68</v>
      </c>
      <c r="F19" s="63">
        <v>1119.1199999999999</v>
      </c>
      <c r="G19" s="55">
        <f>F19/D19*1.2*1.0224*1.0192</f>
        <v>466.46268125183997</v>
      </c>
      <c r="Q19" s="57"/>
      <c r="R19" s="58"/>
    </row>
    <row r="20" spans="1:18" s="56" customFormat="1" ht="33.75" x14ac:dyDescent="0.25">
      <c r="A20" s="59">
        <v>3</v>
      </c>
      <c r="B20" s="60" t="s">
        <v>703</v>
      </c>
      <c r="C20" s="61" t="s">
        <v>704</v>
      </c>
      <c r="D20" s="62">
        <v>7.14</v>
      </c>
      <c r="E20" s="63">
        <v>1465.11</v>
      </c>
      <c r="F20" s="63">
        <v>70820.19</v>
      </c>
      <c r="G20" s="55">
        <f>F20/D20*1.2*1.0224*1.0192</f>
        <v>12402.818193498355</v>
      </c>
      <c r="H20" s="69">
        <f>G20*1.9</f>
        <v>23565.354567646875</v>
      </c>
      <c r="Q20" s="57"/>
      <c r="R20" s="58"/>
    </row>
    <row r="21" spans="1:18" s="56" customFormat="1" ht="22.5" x14ac:dyDescent="0.25">
      <c r="A21" s="59">
        <v>4</v>
      </c>
      <c r="B21" s="60" t="s">
        <v>705</v>
      </c>
      <c r="C21" s="61" t="s">
        <v>706</v>
      </c>
      <c r="D21" s="68">
        <v>3</v>
      </c>
      <c r="E21" s="63">
        <v>20.68</v>
      </c>
      <c r="F21" s="63">
        <v>2169.87</v>
      </c>
      <c r="G21" s="55"/>
      <c r="Q21" s="57"/>
      <c r="R21" s="58"/>
    </row>
    <row r="22" spans="1:18" s="56" customFormat="1" ht="15" x14ac:dyDescent="0.25">
      <c r="A22" s="64"/>
      <c r="B22" s="65"/>
      <c r="C22" s="66" t="s">
        <v>707</v>
      </c>
      <c r="D22" s="66"/>
      <c r="E22" s="66"/>
      <c r="F22" s="67">
        <v>1916.49</v>
      </c>
      <c r="G22" s="55"/>
      <c r="Q22" s="57"/>
      <c r="R22" s="58"/>
    </row>
    <row r="23" spans="1:18" s="56" customFormat="1" ht="15" x14ac:dyDescent="0.25">
      <c r="A23" s="64"/>
      <c r="B23" s="65"/>
      <c r="C23" s="66" t="s">
        <v>708</v>
      </c>
      <c r="D23" s="66"/>
      <c r="E23" s="66"/>
      <c r="F23" s="67">
        <v>1277.6600000000001</v>
      </c>
      <c r="G23" s="55"/>
      <c r="Q23" s="57"/>
      <c r="R23" s="58"/>
    </row>
    <row r="24" spans="1:18" s="56" customFormat="1" ht="15" x14ac:dyDescent="0.25">
      <c r="A24" s="64"/>
      <c r="B24" s="65"/>
      <c r="C24" s="66" t="s">
        <v>411</v>
      </c>
      <c r="D24" s="66"/>
      <c r="E24" s="66"/>
      <c r="F24" s="67">
        <v>5364.02</v>
      </c>
      <c r="G24" s="55">
        <f>F24/D21*1.2*1.0224*1.0192</f>
        <v>2235.7880758886404</v>
      </c>
      <c r="Q24" s="57"/>
      <c r="R24" s="58"/>
    </row>
    <row r="25" spans="1:18" s="56" customFormat="1" ht="33.75" x14ac:dyDescent="0.25">
      <c r="A25" s="59">
        <v>5</v>
      </c>
      <c r="B25" s="60" t="s">
        <v>709</v>
      </c>
      <c r="C25" s="61" t="s">
        <v>710</v>
      </c>
      <c r="D25" s="68">
        <v>3</v>
      </c>
      <c r="E25" s="63">
        <v>272.22000000000003</v>
      </c>
      <c r="F25" s="63">
        <v>8076.77</v>
      </c>
      <c r="G25" s="55">
        <f>F25/D25*1.2*1.0224*1.0192</f>
        <v>3366.4949156966404</v>
      </c>
      <c r="Q25" s="57"/>
      <c r="R25" s="58"/>
    </row>
    <row r="26" spans="1:18" s="56" customFormat="1" ht="15" x14ac:dyDescent="0.25">
      <c r="A26" s="276" t="s">
        <v>711</v>
      </c>
      <c r="B26" s="277"/>
      <c r="C26" s="277"/>
      <c r="D26" s="277"/>
      <c r="E26" s="277"/>
      <c r="F26" s="278"/>
      <c r="G26" s="55"/>
      <c r="Q26" s="57"/>
      <c r="R26" s="58" t="s">
        <v>711</v>
      </c>
    </row>
    <row r="27" spans="1:18" s="56" customFormat="1" ht="33.75" x14ac:dyDescent="0.25">
      <c r="A27" s="59">
        <v>6</v>
      </c>
      <c r="B27" s="60" t="s">
        <v>712</v>
      </c>
      <c r="C27" s="61" t="s">
        <v>713</v>
      </c>
      <c r="D27" s="70">
        <v>0.1017</v>
      </c>
      <c r="E27" s="63">
        <v>7736.12</v>
      </c>
      <c r="F27" s="63">
        <v>10631.62</v>
      </c>
      <c r="G27" s="55"/>
      <c r="Q27" s="57"/>
      <c r="R27" s="58"/>
    </row>
    <row r="28" spans="1:18" s="56" customFormat="1" ht="15" x14ac:dyDescent="0.25">
      <c r="A28" s="64"/>
      <c r="B28" s="65"/>
      <c r="C28" s="66" t="s">
        <v>714</v>
      </c>
      <c r="D28" s="66"/>
      <c r="E28" s="66"/>
      <c r="F28" s="67">
        <v>8419.0400000000009</v>
      </c>
      <c r="G28" s="55"/>
      <c r="Q28" s="57"/>
      <c r="R28" s="58"/>
    </row>
    <row r="29" spans="1:18" s="56" customFormat="1" ht="15" x14ac:dyDescent="0.25">
      <c r="A29" s="64"/>
      <c r="B29" s="65"/>
      <c r="C29" s="66" t="s">
        <v>715</v>
      </c>
      <c r="D29" s="66"/>
      <c r="E29" s="66"/>
      <c r="F29" s="67">
        <v>4287.4799999999996</v>
      </c>
      <c r="G29" s="55"/>
      <c r="Q29" s="57"/>
      <c r="R29" s="58"/>
    </row>
    <row r="30" spans="1:18" s="56" customFormat="1" ht="15" x14ac:dyDescent="0.25">
      <c r="A30" s="64"/>
      <c r="B30" s="65"/>
      <c r="C30" s="66" t="s">
        <v>411</v>
      </c>
      <c r="D30" s="66"/>
      <c r="E30" s="66"/>
      <c r="F30" s="67">
        <v>23338.14</v>
      </c>
      <c r="G30" s="55">
        <f>F30/D27/100*1.2*1.0224*1.0192</f>
        <v>2869.5037039824429</v>
      </c>
      <c r="Q30" s="57"/>
      <c r="R30" s="58"/>
    </row>
    <row r="31" spans="1:18" s="56" customFormat="1" ht="33.75" x14ac:dyDescent="0.25">
      <c r="A31" s="59">
        <v>7</v>
      </c>
      <c r="B31" s="60" t="s">
        <v>716</v>
      </c>
      <c r="C31" s="61" t="s">
        <v>717</v>
      </c>
      <c r="D31" s="62">
        <v>10.17</v>
      </c>
      <c r="E31" s="63">
        <v>1809.04</v>
      </c>
      <c r="F31" s="63">
        <v>45994.84</v>
      </c>
      <c r="G31" s="55"/>
      <c r="Q31" s="57"/>
      <c r="R31" s="58"/>
    </row>
    <row r="32" spans="1:18" s="56" customFormat="1" ht="33.75" x14ac:dyDescent="0.25">
      <c r="A32" s="59">
        <v>8</v>
      </c>
      <c r="B32" s="60" t="s">
        <v>718</v>
      </c>
      <c r="C32" s="61" t="s">
        <v>719</v>
      </c>
      <c r="D32" s="70">
        <v>0.30059999999999998</v>
      </c>
      <c r="E32" s="63">
        <v>8992.7999999999993</v>
      </c>
      <c r="F32" s="63">
        <v>101376.53</v>
      </c>
      <c r="G32" s="55"/>
      <c r="Q32" s="57"/>
      <c r="R32" s="58"/>
    </row>
    <row r="33" spans="1:19" s="56" customFormat="1" ht="15" x14ac:dyDescent="0.25">
      <c r="A33" s="64"/>
      <c r="B33" s="65"/>
      <c r="C33" s="66" t="s">
        <v>720</v>
      </c>
      <c r="D33" s="66"/>
      <c r="E33" s="66"/>
      <c r="F33" s="67">
        <v>80987.95</v>
      </c>
      <c r="G33" s="55"/>
      <c r="Q33" s="57"/>
      <c r="R33" s="58"/>
    </row>
    <row r="34" spans="1:19" s="56" customFormat="1" ht="15" x14ac:dyDescent="0.25">
      <c r="A34" s="64"/>
      <c r="B34" s="65"/>
      <c r="C34" s="66" t="s">
        <v>721</v>
      </c>
      <c r="D34" s="66"/>
      <c r="E34" s="66"/>
      <c r="F34" s="67">
        <v>53991.97</v>
      </c>
      <c r="G34" s="55"/>
      <c r="Q34" s="57"/>
      <c r="R34" s="58"/>
    </row>
    <row r="35" spans="1:19" s="56" customFormat="1" ht="15" x14ac:dyDescent="0.25">
      <c r="A35" s="64"/>
      <c r="B35" s="65"/>
      <c r="C35" s="66" t="s">
        <v>411</v>
      </c>
      <c r="D35" s="66"/>
      <c r="E35" s="66"/>
      <c r="F35" s="67">
        <v>236356.45</v>
      </c>
      <c r="G35" s="55">
        <f>F35/D32/100*1.2*1.0224*1.0192</f>
        <v>9831.957305469703</v>
      </c>
      <c r="H35" s="69">
        <f>G35*1.45</f>
        <v>14256.33809293107</v>
      </c>
      <c r="I35" s="69">
        <f>G35*2.85</f>
        <v>28021.078320588655</v>
      </c>
      <c r="Q35" s="57"/>
      <c r="R35" s="58"/>
    </row>
    <row r="36" spans="1:19" s="56" customFormat="1" ht="45" x14ac:dyDescent="0.25">
      <c r="A36" s="59">
        <v>9</v>
      </c>
      <c r="B36" s="60" t="s">
        <v>722</v>
      </c>
      <c r="C36" s="61" t="s">
        <v>723</v>
      </c>
      <c r="D36" s="62">
        <v>30.06</v>
      </c>
      <c r="E36" s="63">
        <v>473.63</v>
      </c>
      <c r="F36" s="63">
        <v>193769.9</v>
      </c>
      <c r="G36" s="55">
        <f>F36/D36*1.2*1.0224*1.0192</f>
        <v>8060.4416925585638</v>
      </c>
      <c r="H36" s="69">
        <f>G36*1.45</f>
        <v>11687.640454209917</v>
      </c>
      <c r="I36" s="69">
        <f>G36*2.85</f>
        <v>22972.258823791908</v>
      </c>
      <c r="Q36" s="57"/>
      <c r="R36" s="58"/>
    </row>
    <row r="37" spans="1:19" s="3" customFormat="1" ht="15" x14ac:dyDescent="0.25">
      <c r="A37" s="259" t="s">
        <v>428</v>
      </c>
      <c r="B37" s="260"/>
      <c r="C37" s="260"/>
      <c r="D37" s="260"/>
      <c r="E37" s="261"/>
      <c r="F37" s="36">
        <v>448078.02</v>
      </c>
      <c r="G37" s="51"/>
      <c r="Q37" s="20"/>
      <c r="R37" s="34"/>
      <c r="S37" s="37" t="s">
        <v>428</v>
      </c>
    </row>
    <row r="38" spans="1:19" s="3" customFormat="1" ht="15" x14ac:dyDescent="0.25">
      <c r="A38" s="259" t="s">
        <v>429</v>
      </c>
      <c r="B38" s="260"/>
      <c r="C38" s="260"/>
      <c r="D38" s="260"/>
      <c r="E38" s="261"/>
      <c r="F38" s="36">
        <v>102074.61</v>
      </c>
      <c r="G38" s="51"/>
      <c r="Q38" s="20"/>
      <c r="R38" s="34"/>
      <c r="S38" s="37" t="s">
        <v>429</v>
      </c>
    </row>
    <row r="39" spans="1:19" s="3" customFormat="1" ht="15" x14ac:dyDescent="0.25">
      <c r="A39" s="259" t="s">
        <v>430</v>
      </c>
      <c r="B39" s="260"/>
      <c r="C39" s="260"/>
      <c r="D39" s="260"/>
      <c r="E39" s="261"/>
      <c r="F39" s="36">
        <v>66724.52</v>
      </c>
      <c r="G39" s="51"/>
      <c r="Q39" s="20"/>
      <c r="R39" s="34"/>
      <c r="S39" s="37" t="s">
        <v>430</v>
      </c>
    </row>
    <row r="40" spans="1:19" s="3" customFormat="1" ht="15" x14ac:dyDescent="0.25">
      <c r="A40" s="259" t="s">
        <v>724</v>
      </c>
      <c r="B40" s="260"/>
      <c r="C40" s="260"/>
      <c r="D40" s="260"/>
      <c r="E40" s="261"/>
      <c r="F40" s="36">
        <v>616877.15</v>
      </c>
      <c r="G40" s="51"/>
      <c r="Q40" s="20"/>
      <c r="R40" s="34"/>
      <c r="S40" s="37" t="s">
        <v>724</v>
      </c>
    </row>
    <row r="41" spans="1:19" s="3" customFormat="1" ht="15" x14ac:dyDescent="0.25">
      <c r="A41" s="262" t="s">
        <v>725</v>
      </c>
      <c r="B41" s="263"/>
      <c r="C41" s="263"/>
      <c r="D41" s="263"/>
      <c r="E41" s="263"/>
      <c r="F41" s="264"/>
      <c r="G41" s="51"/>
      <c r="Q41" s="20" t="s">
        <v>725</v>
      </c>
      <c r="R41" s="34"/>
      <c r="S41" s="37"/>
    </row>
    <row r="42" spans="1:19" s="3" customFormat="1" ht="22.5" x14ac:dyDescent="0.25">
      <c r="A42" s="21">
        <v>10</v>
      </c>
      <c r="B42" s="22" t="s">
        <v>726</v>
      </c>
      <c r="C42" s="23" t="s">
        <v>727</v>
      </c>
      <c r="D42" s="31">
        <v>45</v>
      </c>
      <c r="E42" s="25">
        <v>105.51</v>
      </c>
      <c r="F42" s="25">
        <v>136452.63</v>
      </c>
      <c r="G42" s="51"/>
      <c r="Q42" s="20"/>
      <c r="R42" s="34"/>
      <c r="S42" s="37"/>
    </row>
    <row r="43" spans="1:19" s="3" customFormat="1" ht="15" x14ac:dyDescent="0.25">
      <c r="A43" s="26"/>
      <c r="B43" s="27"/>
      <c r="C43" s="28" t="s">
        <v>728</v>
      </c>
      <c r="D43" s="28"/>
      <c r="E43" s="28"/>
      <c r="F43" s="29">
        <v>134648.32999999999</v>
      </c>
      <c r="G43" s="51"/>
      <c r="Q43" s="20"/>
      <c r="R43" s="34"/>
      <c r="S43" s="37"/>
    </row>
    <row r="44" spans="1:19" s="3" customFormat="1" ht="15" x14ac:dyDescent="0.25">
      <c r="A44" s="26"/>
      <c r="B44" s="27"/>
      <c r="C44" s="28" t="s">
        <v>729</v>
      </c>
      <c r="D44" s="28"/>
      <c r="E44" s="28"/>
      <c r="F44" s="29">
        <v>84461.22</v>
      </c>
      <c r="G44" s="51"/>
      <c r="Q44" s="20"/>
      <c r="R44" s="34"/>
      <c r="S44" s="37"/>
    </row>
    <row r="45" spans="1:19" s="3" customFormat="1" ht="15" x14ac:dyDescent="0.25">
      <c r="A45" s="26"/>
      <c r="B45" s="27"/>
      <c r="C45" s="28" t="s">
        <v>411</v>
      </c>
      <c r="D45" s="28"/>
      <c r="E45" s="28"/>
      <c r="F45" s="29">
        <v>355562.18</v>
      </c>
      <c r="G45" s="51"/>
      <c r="Q45" s="20"/>
      <c r="R45" s="34"/>
      <c r="S45" s="37"/>
    </row>
    <row r="46" spans="1:19" s="3" customFormat="1" ht="22.5" x14ac:dyDescent="0.25">
      <c r="A46" s="21">
        <v>11</v>
      </c>
      <c r="B46" s="22" t="s">
        <v>730</v>
      </c>
      <c r="C46" s="23" t="s">
        <v>731</v>
      </c>
      <c r="D46" s="32">
        <v>10.8</v>
      </c>
      <c r="E46" s="25">
        <v>485.9</v>
      </c>
      <c r="F46" s="25">
        <v>44658.1</v>
      </c>
      <c r="G46" s="51"/>
      <c r="Q46" s="20"/>
      <c r="R46" s="34"/>
      <c r="S46" s="37"/>
    </row>
    <row r="47" spans="1:19" s="3" customFormat="1" ht="22.5" x14ac:dyDescent="0.25">
      <c r="A47" s="21">
        <v>12</v>
      </c>
      <c r="B47" s="22" t="s">
        <v>732</v>
      </c>
      <c r="C47" s="23" t="s">
        <v>733</v>
      </c>
      <c r="D47" s="32">
        <v>17.100000000000001</v>
      </c>
      <c r="E47" s="25">
        <v>1752.6</v>
      </c>
      <c r="F47" s="25">
        <v>251443.77</v>
      </c>
      <c r="G47" s="51"/>
      <c r="Q47" s="20"/>
      <c r="R47" s="34"/>
      <c r="S47" s="37"/>
    </row>
    <row r="48" spans="1:19" s="3" customFormat="1" ht="22.5" x14ac:dyDescent="0.25">
      <c r="A48" s="21">
        <v>13</v>
      </c>
      <c r="B48" s="22" t="s">
        <v>734</v>
      </c>
      <c r="C48" s="23" t="s">
        <v>735</v>
      </c>
      <c r="D48" s="33">
        <v>0.29160000000000003</v>
      </c>
      <c r="E48" s="25">
        <v>675.4</v>
      </c>
      <c r="F48" s="25">
        <v>8361.23</v>
      </c>
      <c r="G48" s="51"/>
      <c r="Q48" s="20"/>
      <c r="R48" s="34"/>
      <c r="S48" s="37"/>
    </row>
    <row r="49" spans="1:19" s="3" customFormat="1" ht="15" x14ac:dyDescent="0.25">
      <c r="A49" s="26"/>
      <c r="B49" s="27"/>
      <c r="C49" s="28" t="s">
        <v>736</v>
      </c>
      <c r="D49" s="28"/>
      <c r="E49" s="28"/>
      <c r="F49" s="29">
        <v>9100.19</v>
      </c>
      <c r="G49" s="51"/>
      <c r="Q49" s="20"/>
      <c r="R49" s="34"/>
      <c r="S49" s="37"/>
    </row>
    <row r="50" spans="1:19" s="3" customFormat="1" ht="15" x14ac:dyDescent="0.25">
      <c r="A50" s="26"/>
      <c r="B50" s="27"/>
      <c r="C50" s="28" t="s">
        <v>737</v>
      </c>
      <c r="D50" s="28"/>
      <c r="E50" s="28"/>
      <c r="F50" s="29">
        <v>5708.3</v>
      </c>
      <c r="G50" s="51"/>
      <c r="Q50" s="20"/>
      <c r="R50" s="34"/>
      <c r="S50" s="37"/>
    </row>
    <row r="51" spans="1:19" s="3" customFormat="1" ht="15" x14ac:dyDescent="0.25">
      <c r="A51" s="26"/>
      <c r="B51" s="27"/>
      <c r="C51" s="28" t="s">
        <v>411</v>
      </c>
      <c r="D51" s="28"/>
      <c r="E51" s="28"/>
      <c r="F51" s="29">
        <v>23169.72</v>
      </c>
      <c r="G51" s="51"/>
      <c r="Q51" s="20"/>
      <c r="R51" s="34"/>
      <c r="S51" s="37"/>
    </row>
    <row r="52" spans="1:19" s="3" customFormat="1" ht="45" x14ac:dyDescent="0.25">
      <c r="A52" s="21">
        <v>14</v>
      </c>
      <c r="B52" s="22" t="s">
        <v>423</v>
      </c>
      <c r="C52" s="23" t="s">
        <v>424</v>
      </c>
      <c r="D52" s="24">
        <v>0.29199999999999998</v>
      </c>
      <c r="E52" s="25">
        <v>8817.17</v>
      </c>
      <c r="F52" s="25">
        <v>50101.98</v>
      </c>
      <c r="G52" s="51"/>
      <c r="Q52" s="20"/>
      <c r="R52" s="34"/>
      <c r="S52" s="37"/>
    </row>
    <row r="53" spans="1:19" s="3" customFormat="1" ht="33.75" x14ac:dyDescent="0.25">
      <c r="A53" s="21">
        <v>15</v>
      </c>
      <c r="B53" s="22" t="s">
        <v>738</v>
      </c>
      <c r="C53" s="23" t="s">
        <v>739</v>
      </c>
      <c r="D53" s="24">
        <v>7.0090000000000003</v>
      </c>
      <c r="E53" s="25">
        <v>3834.51</v>
      </c>
      <c r="F53" s="25">
        <v>875499.73</v>
      </c>
      <c r="G53" s="51"/>
      <c r="Q53" s="20"/>
      <c r="R53" s="34"/>
      <c r="S53" s="37"/>
    </row>
    <row r="54" spans="1:19" s="3" customFormat="1" ht="15" x14ac:dyDescent="0.25">
      <c r="A54" s="26"/>
      <c r="B54" s="27"/>
      <c r="C54" s="28" t="s">
        <v>740</v>
      </c>
      <c r="D54" s="28"/>
      <c r="E54" s="28"/>
      <c r="F54" s="29">
        <v>172275.39</v>
      </c>
      <c r="G54" s="51"/>
      <c r="Q54" s="20"/>
      <c r="R54" s="34"/>
      <c r="S54" s="37"/>
    </row>
    <row r="55" spans="1:19" s="3" customFormat="1" ht="15" x14ac:dyDescent="0.25">
      <c r="A55" s="26"/>
      <c r="B55" s="27"/>
      <c r="C55" s="28" t="s">
        <v>741</v>
      </c>
      <c r="D55" s="28"/>
      <c r="E55" s="28"/>
      <c r="F55" s="29">
        <v>84414.94</v>
      </c>
      <c r="G55" s="51"/>
      <c r="Q55" s="20"/>
      <c r="R55" s="34"/>
      <c r="S55" s="37"/>
    </row>
    <row r="56" spans="1:19" s="3" customFormat="1" ht="15" x14ac:dyDescent="0.25">
      <c r="A56" s="26"/>
      <c r="B56" s="27"/>
      <c r="C56" s="28" t="s">
        <v>411</v>
      </c>
      <c r="D56" s="28"/>
      <c r="E56" s="28"/>
      <c r="F56" s="29">
        <v>1132190.06</v>
      </c>
      <c r="G56" s="51"/>
      <c r="Q56" s="20"/>
      <c r="R56" s="34"/>
      <c r="S56" s="37"/>
    </row>
    <row r="57" spans="1:19" s="3" customFormat="1" ht="33.75" x14ac:dyDescent="0.25">
      <c r="A57" s="21">
        <v>16</v>
      </c>
      <c r="B57" s="22" t="s">
        <v>742</v>
      </c>
      <c r="C57" s="23" t="s">
        <v>743</v>
      </c>
      <c r="D57" s="24">
        <v>7.0090000000000003</v>
      </c>
      <c r="E57" s="25">
        <v>5063.29</v>
      </c>
      <c r="F57" s="25">
        <v>758699.55</v>
      </c>
      <c r="G57" s="51"/>
      <c r="Q57" s="20"/>
      <c r="R57" s="34"/>
      <c r="S57" s="37"/>
    </row>
    <row r="58" spans="1:19" s="3" customFormat="1" ht="15" x14ac:dyDescent="0.25">
      <c r="A58" s="26"/>
      <c r="B58" s="27"/>
      <c r="C58" s="28" t="s">
        <v>744</v>
      </c>
      <c r="D58" s="28"/>
      <c r="E58" s="28"/>
      <c r="F58" s="29">
        <v>447977.08</v>
      </c>
      <c r="G58" s="51"/>
      <c r="Q58" s="20"/>
      <c r="R58" s="34"/>
      <c r="S58" s="37"/>
    </row>
    <row r="59" spans="1:19" s="3" customFormat="1" ht="15" x14ac:dyDescent="0.25">
      <c r="A59" s="26"/>
      <c r="B59" s="27"/>
      <c r="C59" s="28" t="s">
        <v>745</v>
      </c>
      <c r="D59" s="28"/>
      <c r="E59" s="28"/>
      <c r="F59" s="29">
        <v>298651.38</v>
      </c>
      <c r="G59" s="51"/>
      <c r="Q59" s="20"/>
      <c r="R59" s="34"/>
      <c r="S59" s="37"/>
    </row>
    <row r="60" spans="1:19" s="3" customFormat="1" ht="15" x14ac:dyDescent="0.25">
      <c r="A60" s="26"/>
      <c r="B60" s="27"/>
      <c r="C60" s="28" t="s">
        <v>411</v>
      </c>
      <c r="D60" s="28"/>
      <c r="E60" s="28"/>
      <c r="F60" s="29">
        <v>1505328.01</v>
      </c>
      <c r="G60" s="51"/>
      <c r="Q60" s="20"/>
      <c r="R60" s="34"/>
      <c r="S60" s="37"/>
    </row>
    <row r="61" spans="1:19" s="3" customFormat="1" ht="22.5" x14ac:dyDescent="0.25">
      <c r="A61" s="21">
        <v>17</v>
      </c>
      <c r="B61" s="22" t="s">
        <v>746</v>
      </c>
      <c r="C61" s="23" t="s">
        <v>747</v>
      </c>
      <c r="D61" s="32">
        <v>735.9</v>
      </c>
      <c r="E61" s="25">
        <v>79.64</v>
      </c>
      <c r="F61" s="25">
        <v>1135805.1299999999</v>
      </c>
      <c r="G61" s="51"/>
      <c r="Q61" s="20"/>
      <c r="R61" s="34"/>
      <c r="S61" s="37"/>
    </row>
    <row r="62" spans="1:19" s="3" customFormat="1" ht="33.75" x14ac:dyDescent="0.25">
      <c r="A62" s="21">
        <v>18</v>
      </c>
      <c r="B62" s="22" t="s">
        <v>748</v>
      </c>
      <c r="C62" s="23" t="s">
        <v>749</v>
      </c>
      <c r="D62" s="33">
        <v>4.0500000000000001E-2</v>
      </c>
      <c r="E62" s="25">
        <v>35011</v>
      </c>
      <c r="F62" s="25">
        <v>6437.47</v>
      </c>
      <c r="G62" s="51"/>
      <c r="Q62" s="20"/>
      <c r="R62" s="34"/>
      <c r="S62" s="37"/>
    </row>
    <row r="63" spans="1:19" s="3" customFormat="1" ht="33.75" x14ac:dyDescent="0.25">
      <c r="A63" s="21">
        <v>19</v>
      </c>
      <c r="B63" s="22" t="s">
        <v>750</v>
      </c>
      <c r="C63" s="23" t="s">
        <v>751</v>
      </c>
      <c r="D63" s="24">
        <v>8.0000000000000002E-3</v>
      </c>
      <c r="E63" s="25">
        <v>9526</v>
      </c>
      <c r="F63" s="25">
        <v>1859.48</v>
      </c>
      <c r="G63" s="51"/>
      <c r="Q63" s="20"/>
      <c r="R63" s="34"/>
      <c r="S63" s="37"/>
    </row>
    <row r="64" spans="1:19" s="3" customFormat="1" ht="45" x14ac:dyDescent="0.25">
      <c r="A64" s="21">
        <v>20</v>
      </c>
      <c r="B64" s="22" t="s">
        <v>752</v>
      </c>
      <c r="C64" s="23" t="s">
        <v>753</v>
      </c>
      <c r="D64" s="24">
        <v>7.0090000000000003</v>
      </c>
      <c r="E64" s="25">
        <v>2727.39</v>
      </c>
      <c r="F64" s="25">
        <v>451399.93</v>
      </c>
      <c r="G64" s="51"/>
      <c r="Q64" s="20"/>
      <c r="R64" s="34"/>
      <c r="S64" s="37"/>
    </row>
    <row r="65" spans="1:19" s="3" customFormat="1" ht="15" x14ac:dyDescent="0.25">
      <c r="A65" s="26"/>
      <c r="B65" s="27"/>
      <c r="C65" s="28" t="s">
        <v>754</v>
      </c>
      <c r="D65" s="28"/>
      <c r="E65" s="28"/>
      <c r="F65" s="29">
        <v>56587.05</v>
      </c>
      <c r="G65" s="51"/>
      <c r="Q65" s="20"/>
      <c r="R65" s="34"/>
      <c r="S65" s="37"/>
    </row>
    <row r="66" spans="1:19" s="3" customFormat="1" ht="15" x14ac:dyDescent="0.25">
      <c r="A66" s="26"/>
      <c r="B66" s="27"/>
      <c r="C66" s="28" t="s">
        <v>755</v>
      </c>
      <c r="D66" s="28"/>
      <c r="E66" s="28"/>
      <c r="F66" s="29">
        <v>32085.439999999999</v>
      </c>
      <c r="G66" s="51"/>
      <c r="Q66" s="20"/>
      <c r="R66" s="34"/>
      <c r="S66" s="37"/>
    </row>
    <row r="67" spans="1:19" s="3" customFormat="1" ht="15" x14ac:dyDescent="0.25">
      <c r="A67" s="26"/>
      <c r="B67" s="27"/>
      <c r="C67" s="28" t="s">
        <v>411</v>
      </c>
      <c r="D67" s="28"/>
      <c r="E67" s="28"/>
      <c r="F67" s="29">
        <v>540072.42000000004</v>
      </c>
      <c r="G67" s="51"/>
      <c r="Q67" s="20"/>
      <c r="R67" s="34"/>
      <c r="S67" s="37"/>
    </row>
    <row r="68" spans="1:19" s="3" customFormat="1" ht="33.75" x14ac:dyDescent="0.25">
      <c r="A68" s="21">
        <v>21</v>
      </c>
      <c r="B68" s="22" t="s">
        <v>756</v>
      </c>
      <c r="C68" s="23" t="s">
        <v>757</v>
      </c>
      <c r="D68" s="30">
        <v>70.09</v>
      </c>
      <c r="E68" s="25">
        <v>565.80999999999995</v>
      </c>
      <c r="F68" s="25">
        <v>444958.53</v>
      </c>
      <c r="G68" s="51"/>
      <c r="Q68" s="20"/>
      <c r="R68" s="34"/>
      <c r="S68" s="37"/>
    </row>
    <row r="69" spans="1:19" s="3" customFormat="1" ht="15" x14ac:dyDescent="0.25">
      <c r="A69" s="259" t="s">
        <v>428</v>
      </c>
      <c r="B69" s="260"/>
      <c r="C69" s="260"/>
      <c r="D69" s="260"/>
      <c r="E69" s="261"/>
      <c r="F69" s="36">
        <v>4165677.53</v>
      </c>
      <c r="G69" s="51"/>
      <c r="Q69" s="20"/>
      <c r="R69" s="34"/>
      <c r="S69" s="37" t="s">
        <v>428</v>
      </c>
    </row>
    <row r="70" spans="1:19" s="3" customFormat="1" ht="15" x14ac:dyDescent="0.25">
      <c r="A70" s="259" t="s">
        <v>429</v>
      </c>
      <c r="B70" s="260"/>
      <c r="C70" s="260"/>
      <c r="D70" s="260"/>
      <c r="E70" s="261"/>
      <c r="F70" s="36">
        <v>820588.04</v>
      </c>
      <c r="G70" s="51"/>
      <c r="Q70" s="20"/>
      <c r="R70" s="34"/>
      <c r="S70" s="37" t="s">
        <v>429</v>
      </c>
    </row>
    <row r="71" spans="1:19" s="3" customFormat="1" ht="15" x14ac:dyDescent="0.25">
      <c r="A71" s="259" t="s">
        <v>430</v>
      </c>
      <c r="B71" s="260"/>
      <c r="C71" s="260"/>
      <c r="D71" s="260"/>
      <c r="E71" s="261"/>
      <c r="F71" s="36">
        <v>505321.28</v>
      </c>
      <c r="G71" s="51"/>
      <c r="Q71" s="20"/>
      <c r="R71" s="34"/>
      <c r="S71" s="37" t="s">
        <v>430</v>
      </c>
    </row>
    <row r="72" spans="1:19" s="3" customFormat="1" ht="15" x14ac:dyDescent="0.25">
      <c r="A72" s="259" t="s">
        <v>758</v>
      </c>
      <c r="B72" s="260"/>
      <c r="C72" s="260"/>
      <c r="D72" s="260"/>
      <c r="E72" s="261"/>
      <c r="F72" s="36">
        <v>5491586.8499999996</v>
      </c>
      <c r="G72" s="51"/>
      <c r="Q72" s="20"/>
      <c r="R72" s="34"/>
      <c r="S72" s="37" t="s">
        <v>758</v>
      </c>
    </row>
    <row r="73" spans="1:19" s="3" customFormat="1" ht="15" x14ac:dyDescent="0.25">
      <c r="A73" s="262" t="s">
        <v>759</v>
      </c>
      <c r="B73" s="263"/>
      <c r="C73" s="263"/>
      <c r="D73" s="263"/>
      <c r="E73" s="263"/>
      <c r="F73" s="264"/>
      <c r="G73" s="51"/>
      <c r="Q73" s="20" t="s">
        <v>759</v>
      </c>
      <c r="R73" s="34"/>
      <c r="S73" s="37"/>
    </row>
    <row r="74" spans="1:19" s="3" customFormat="1" ht="33.75" x14ac:dyDescent="0.25">
      <c r="A74" s="21">
        <v>22</v>
      </c>
      <c r="B74" s="22" t="s">
        <v>760</v>
      </c>
      <c r="C74" s="23" t="s">
        <v>761</v>
      </c>
      <c r="D74" s="24">
        <v>0.28299999999999997</v>
      </c>
      <c r="E74" s="25">
        <v>3160.06</v>
      </c>
      <c r="F74" s="25">
        <v>25592.799999999999</v>
      </c>
      <c r="G74" s="51"/>
      <c r="Q74" s="20"/>
      <c r="R74" s="34"/>
      <c r="S74" s="37"/>
    </row>
    <row r="75" spans="1:19" s="3" customFormat="1" ht="15" x14ac:dyDescent="0.25">
      <c r="A75" s="26"/>
      <c r="B75" s="27"/>
      <c r="C75" s="28" t="s">
        <v>762</v>
      </c>
      <c r="D75" s="28"/>
      <c r="E75" s="28"/>
      <c r="F75" s="29">
        <v>20343.599999999999</v>
      </c>
      <c r="G75" s="51"/>
      <c r="Q75" s="20"/>
      <c r="R75" s="34"/>
      <c r="S75" s="37"/>
    </row>
    <row r="76" spans="1:19" s="3" customFormat="1" ht="15" x14ac:dyDescent="0.25">
      <c r="A76" s="26"/>
      <c r="B76" s="27"/>
      <c r="C76" s="28" t="s">
        <v>763</v>
      </c>
      <c r="D76" s="28"/>
      <c r="E76" s="28"/>
      <c r="F76" s="29">
        <v>11498.56</v>
      </c>
      <c r="G76" s="51"/>
      <c r="Q76" s="20"/>
      <c r="R76" s="34"/>
      <c r="S76" s="37"/>
    </row>
    <row r="77" spans="1:19" s="3" customFormat="1" ht="15" x14ac:dyDescent="0.25">
      <c r="A77" s="26"/>
      <c r="B77" s="27"/>
      <c r="C77" s="28" t="s">
        <v>411</v>
      </c>
      <c r="D77" s="28"/>
      <c r="E77" s="28"/>
      <c r="F77" s="29">
        <v>57434.96</v>
      </c>
      <c r="G77" s="51"/>
      <c r="Q77" s="20"/>
      <c r="R77" s="34"/>
      <c r="S77" s="37"/>
    </row>
    <row r="78" spans="1:19" s="3" customFormat="1" ht="33.75" x14ac:dyDescent="0.25">
      <c r="A78" s="21">
        <v>23</v>
      </c>
      <c r="B78" s="22" t="s">
        <v>416</v>
      </c>
      <c r="C78" s="23" t="s">
        <v>417</v>
      </c>
      <c r="D78" s="24">
        <v>0.29399999999999998</v>
      </c>
      <c r="E78" s="25">
        <v>12990.48</v>
      </c>
      <c r="F78" s="25">
        <v>39872.46</v>
      </c>
      <c r="G78" s="51"/>
      <c r="Q78" s="20"/>
      <c r="R78" s="34"/>
      <c r="S78" s="37"/>
    </row>
    <row r="79" spans="1:19" s="3" customFormat="1" ht="33.75" x14ac:dyDescent="0.25">
      <c r="A79" s="21">
        <v>24</v>
      </c>
      <c r="B79" s="22" t="s">
        <v>493</v>
      </c>
      <c r="C79" s="23" t="s">
        <v>685</v>
      </c>
      <c r="D79" s="24">
        <v>1.421</v>
      </c>
      <c r="E79" s="25">
        <v>1027.6500000000001</v>
      </c>
      <c r="F79" s="25">
        <v>29903.93</v>
      </c>
      <c r="G79" s="51"/>
      <c r="Q79" s="20"/>
      <c r="R79" s="34"/>
      <c r="S79" s="37"/>
    </row>
    <row r="80" spans="1:19" s="3" customFormat="1" ht="15" x14ac:dyDescent="0.25">
      <c r="A80" s="26"/>
      <c r="B80" s="27"/>
      <c r="C80" s="28" t="s">
        <v>764</v>
      </c>
      <c r="D80" s="28"/>
      <c r="E80" s="28"/>
      <c r="F80" s="29">
        <v>16971.93</v>
      </c>
      <c r="G80" s="51"/>
      <c r="Q80" s="20"/>
      <c r="R80" s="34"/>
      <c r="S80" s="37"/>
    </row>
    <row r="81" spans="1:19" s="3" customFormat="1" ht="15" x14ac:dyDescent="0.25">
      <c r="A81" s="26"/>
      <c r="B81" s="27"/>
      <c r="C81" s="28" t="s">
        <v>765</v>
      </c>
      <c r="D81" s="28"/>
      <c r="E81" s="28"/>
      <c r="F81" s="29">
        <v>11314.62</v>
      </c>
      <c r="G81" s="51"/>
      <c r="Q81" s="20"/>
      <c r="R81" s="34"/>
      <c r="S81" s="37"/>
    </row>
    <row r="82" spans="1:19" s="3" customFormat="1" ht="15" x14ac:dyDescent="0.25">
      <c r="A82" s="26"/>
      <c r="B82" s="27"/>
      <c r="C82" s="28" t="s">
        <v>411</v>
      </c>
      <c r="D82" s="28"/>
      <c r="E82" s="28"/>
      <c r="F82" s="29">
        <v>58190.48</v>
      </c>
      <c r="G82" s="51"/>
      <c r="Q82" s="20"/>
      <c r="R82" s="34"/>
      <c r="S82" s="37"/>
    </row>
    <row r="83" spans="1:19" s="3" customFormat="1" ht="33.75" x14ac:dyDescent="0.25">
      <c r="A83" s="21">
        <v>25</v>
      </c>
      <c r="B83" s="22" t="s">
        <v>416</v>
      </c>
      <c r="C83" s="23" t="s">
        <v>417</v>
      </c>
      <c r="D83" s="24">
        <v>1.421</v>
      </c>
      <c r="E83" s="25">
        <v>12990.48</v>
      </c>
      <c r="F83" s="25">
        <v>192716.89</v>
      </c>
      <c r="G83" s="51"/>
      <c r="Q83" s="20"/>
      <c r="R83" s="34"/>
      <c r="S83" s="37"/>
    </row>
    <row r="84" spans="1:19" s="3" customFormat="1" ht="22.5" x14ac:dyDescent="0.25">
      <c r="A84" s="21">
        <v>26</v>
      </c>
      <c r="B84" s="22" t="s">
        <v>766</v>
      </c>
      <c r="C84" s="23" t="s">
        <v>767</v>
      </c>
      <c r="D84" s="24">
        <v>9.4E-2</v>
      </c>
      <c r="E84" s="25">
        <v>6305.02</v>
      </c>
      <c r="F84" s="25">
        <v>9436.1200000000008</v>
      </c>
      <c r="G84" s="51"/>
      <c r="Q84" s="20"/>
      <c r="R84" s="34"/>
      <c r="S84" s="37"/>
    </row>
    <row r="85" spans="1:19" s="3" customFormat="1" ht="15" x14ac:dyDescent="0.25">
      <c r="A85" s="26"/>
      <c r="B85" s="27"/>
      <c r="C85" s="28" t="s">
        <v>768</v>
      </c>
      <c r="D85" s="28"/>
      <c r="E85" s="28"/>
      <c r="F85" s="29">
        <v>6312.16</v>
      </c>
      <c r="G85" s="51"/>
      <c r="Q85" s="20"/>
      <c r="R85" s="34"/>
      <c r="S85" s="37"/>
    </row>
    <row r="86" spans="1:19" s="3" customFormat="1" ht="15" x14ac:dyDescent="0.25">
      <c r="A86" s="26"/>
      <c r="B86" s="27"/>
      <c r="C86" s="28" t="s">
        <v>769</v>
      </c>
      <c r="D86" s="28"/>
      <c r="E86" s="28"/>
      <c r="F86" s="29">
        <v>3092.96</v>
      </c>
      <c r="G86" s="51"/>
      <c r="Q86" s="20"/>
      <c r="R86" s="34"/>
      <c r="S86" s="37"/>
    </row>
    <row r="87" spans="1:19" s="3" customFormat="1" ht="15" x14ac:dyDescent="0.25">
      <c r="A87" s="26"/>
      <c r="B87" s="27"/>
      <c r="C87" s="28" t="s">
        <v>411</v>
      </c>
      <c r="D87" s="28"/>
      <c r="E87" s="28"/>
      <c r="F87" s="29">
        <v>18841.240000000002</v>
      </c>
      <c r="G87" s="51"/>
      <c r="Q87" s="20"/>
      <c r="R87" s="34"/>
      <c r="S87" s="37"/>
    </row>
    <row r="88" spans="1:19" s="3" customFormat="1" ht="15" x14ac:dyDescent="0.25">
      <c r="A88" s="259" t="s">
        <v>428</v>
      </c>
      <c r="B88" s="260"/>
      <c r="C88" s="260"/>
      <c r="D88" s="260"/>
      <c r="E88" s="261"/>
      <c r="F88" s="36">
        <v>297522.2</v>
      </c>
      <c r="G88" s="51"/>
      <c r="Q88" s="20"/>
      <c r="R88" s="34"/>
      <c r="S88" s="37" t="s">
        <v>428</v>
      </c>
    </row>
    <row r="89" spans="1:19" s="3" customFormat="1" ht="15" x14ac:dyDescent="0.25">
      <c r="A89" s="259" t="s">
        <v>429</v>
      </c>
      <c r="B89" s="260"/>
      <c r="C89" s="260"/>
      <c r="D89" s="260"/>
      <c r="E89" s="261"/>
      <c r="F89" s="36">
        <v>43627.69</v>
      </c>
      <c r="G89" s="51"/>
      <c r="Q89" s="20"/>
      <c r="R89" s="34"/>
      <c r="S89" s="37" t="s">
        <v>429</v>
      </c>
    </row>
    <row r="90" spans="1:19" s="3" customFormat="1" ht="15" x14ac:dyDescent="0.25">
      <c r="A90" s="259" t="s">
        <v>430</v>
      </c>
      <c r="B90" s="260"/>
      <c r="C90" s="260"/>
      <c r="D90" s="260"/>
      <c r="E90" s="261"/>
      <c r="F90" s="36">
        <v>25906.14</v>
      </c>
      <c r="G90" s="51"/>
      <c r="Q90" s="20"/>
      <c r="R90" s="34"/>
      <c r="S90" s="37" t="s">
        <v>430</v>
      </c>
    </row>
    <row r="91" spans="1:19" s="3" customFormat="1" ht="15" x14ac:dyDescent="0.25">
      <c r="A91" s="259" t="s">
        <v>770</v>
      </c>
      <c r="B91" s="260"/>
      <c r="C91" s="260"/>
      <c r="D91" s="260"/>
      <c r="E91" s="261"/>
      <c r="F91" s="36">
        <v>367056.03</v>
      </c>
      <c r="G91" s="51"/>
      <c r="Q91" s="20"/>
      <c r="R91" s="34"/>
      <c r="S91" s="37" t="s">
        <v>770</v>
      </c>
    </row>
    <row r="92" spans="1:19" s="3" customFormat="1" ht="15" x14ac:dyDescent="0.25">
      <c r="A92" s="262" t="s">
        <v>771</v>
      </c>
      <c r="B92" s="263"/>
      <c r="C92" s="263"/>
      <c r="D92" s="263"/>
      <c r="E92" s="263"/>
      <c r="F92" s="264"/>
      <c r="G92" s="51"/>
      <c r="Q92" s="20" t="s">
        <v>771</v>
      </c>
      <c r="R92" s="34"/>
      <c r="S92" s="37"/>
    </row>
    <row r="93" spans="1:19" s="3" customFormat="1" ht="22.5" x14ac:dyDescent="0.25">
      <c r="A93" s="21">
        <v>27</v>
      </c>
      <c r="B93" s="22" t="s">
        <v>772</v>
      </c>
      <c r="C93" s="23" t="s">
        <v>773</v>
      </c>
      <c r="D93" s="30">
        <v>0.63</v>
      </c>
      <c r="E93" s="25">
        <v>210.47</v>
      </c>
      <c r="F93" s="25">
        <v>3335.13</v>
      </c>
      <c r="G93" s="51"/>
      <c r="Q93" s="20"/>
      <c r="R93" s="34"/>
      <c r="S93" s="37"/>
    </row>
    <row r="94" spans="1:19" s="3" customFormat="1" ht="15" x14ac:dyDescent="0.25">
      <c r="A94" s="26"/>
      <c r="B94" s="27"/>
      <c r="C94" s="28" t="s">
        <v>774</v>
      </c>
      <c r="D94" s="28"/>
      <c r="E94" s="28"/>
      <c r="F94" s="29">
        <v>2936.3</v>
      </c>
      <c r="G94" s="51"/>
      <c r="Q94" s="20"/>
      <c r="R94" s="34"/>
      <c r="S94" s="37"/>
    </row>
    <row r="95" spans="1:19" s="3" customFormat="1" ht="15" x14ac:dyDescent="0.25">
      <c r="A95" s="26"/>
      <c r="B95" s="27"/>
      <c r="C95" s="28" t="s">
        <v>775</v>
      </c>
      <c r="D95" s="28"/>
      <c r="E95" s="28"/>
      <c r="F95" s="29">
        <v>1704.11</v>
      </c>
      <c r="G95" s="51"/>
      <c r="Q95" s="20"/>
      <c r="R95" s="34"/>
      <c r="S95" s="37"/>
    </row>
    <row r="96" spans="1:19" s="3" customFormat="1" ht="15" x14ac:dyDescent="0.25">
      <c r="A96" s="26"/>
      <c r="B96" s="27"/>
      <c r="C96" s="28" t="s">
        <v>411</v>
      </c>
      <c r="D96" s="28"/>
      <c r="E96" s="28"/>
      <c r="F96" s="29">
        <v>7975.54</v>
      </c>
      <c r="G96" s="51"/>
      <c r="Q96" s="20"/>
      <c r="R96" s="34"/>
      <c r="S96" s="37"/>
    </row>
    <row r="97" spans="1:19" s="3" customFormat="1" ht="22.5" x14ac:dyDescent="0.25">
      <c r="A97" s="21">
        <v>28</v>
      </c>
      <c r="B97" s="22" t="s">
        <v>776</v>
      </c>
      <c r="C97" s="23" t="s">
        <v>777</v>
      </c>
      <c r="D97" s="30">
        <v>3.21</v>
      </c>
      <c r="E97" s="25">
        <v>145.80000000000001</v>
      </c>
      <c r="F97" s="25">
        <v>6594.37</v>
      </c>
      <c r="G97" s="51"/>
      <c r="Q97" s="20"/>
      <c r="R97" s="34"/>
      <c r="S97" s="37"/>
    </row>
    <row r="98" spans="1:19" s="3" customFormat="1" ht="22.5" x14ac:dyDescent="0.25">
      <c r="A98" s="21">
        <v>29</v>
      </c>
      <c r="B98" s="22" t="s">
        <v>778</v>
      </c>
      <c r="C98" s="23" t="s">
        <v>779</v>
      </c>
      <c r="D98" s="24">
        <v>3.2000000000000001E-2</v>
      </c>
      <c r="E98" s="25">
        <v>4711.5</v>
      </c>
      <c r="F98" s="25">
        <v>3206.71</v>
      </c>
      <c r="G98" s="51"/>
      <c r="Q98" s="20"/>
      <c r="R98" s="34"/>
      <c r="S98" s="37"/>
    </row>
    <row r="99" spans="1:19" s="3" customFormat="1" ht="15" x14ac:dyDescent="0.25">
      <c r="A99" s="26"/>
      <c r="B99" s="27"/>
      <c r="C99" s="28" t="s">
        <v>780</v>
      </c>
      <c r="D99" s="28"/>
      <c r="E99" s="28"/>
      <c r="F99" s="29">
        <v>2685.29</v>
      </c>
      <c r="G99" s="51"/>
      <c r="Q99" s="20"/>
      <c r="R99" s="34"/>
      <c r="S99" s="37"/>
    </row>
    <row r="100" spans="1:19" s="3" customFormat="1" ht="15" x14ac:dyDescent="0.25">
      <c r="A100" s="26"/>
      <c r="B100" s="27"/>
      <c r="C100" s="28" t="s">
        <v>781</v>
      </c>
      <c r="D100" s="28"/>
      <c r="E100" s="28"/>
      <c r="F100" s="29">
        <v>1526.93</v>
      </c>
      <c r="G100" s="51"/>
      <c r="Q100" s="20"/>
      <c r="R100" s="34"/>
      <c r="S100" s="37"/>
    </row>
    <row r="101" spans="1:19" s="3" customFormat="1" ht="15" x14ac:dyDescent="0.25">
      <c r="A101" s="26"/>
      <c r="B101" s="27"/>
      <c r="C101" s="28" t="s">
        <v>411</v>
      </c>
      <c r="D101" s="28"/>
      <c r="E101" s="28"/>
      <c r="F101" s="29">
        <v>7418.93</v>
      </c>
      <c r="G101" s="51"/>
      <c r="Q101" s="20"/>
      <c r="R101" s="34"/>
      <c r="S101" s="37"/>
    </row>
    <row r="102" spans="1:19" s="3" customFormat="1" ht="22.5" x14ac:dyDescent="0.25">
      <c r="A102" s="21">
        <v>30</v>
      </c>
      <c r="B102" s="22" t="s">
        <v>782</v>
      </c>
      <c r="C102" s="23" t="s">
        <v>783</v>
      </c>
      <c r="D102" s="24">
        <v>3.2130000000000001</v>
      </c>
      <c r="E102" s="25">
        <v>560</v>
      </c>
      <c r="F102" s="25">
        <v>13692.52</v>
      </c>
      <c r="G102" s="51"/>
      <c r="Q102" s="20"/>
      <c r="R102" s="34"/>
      <c r="S102" s="37"/>
    </row>
    <row r="103" spans="1:19" s="3" customFormat="1" ht="22.5" x14ac:dyDescent="0.25">
      <c r="A103" s="21">
        <v>31</v>
      </c>
      <c r="B103" s="22" t="s">
        <v>784</v>
      </c>
      <c r="C103" s="23" t="s">
        <v>785</v>
      </c>
      <c r="D103" s="30">
        <v>0.63</v>
      </c>
      <c r="E103" s="25">
        <v>578.79</v>
      </c>
      <c r="F103" s="25">
        <v>13829.37</v>
      </c>
      <c r="G103" s="51"/>
      <c r="Q103" s="20"/>
      <c r="R103" s="34"/>
      <c r="S103" s="37"/>
    </row>
    <row r="104" spans="1:19" s="3" customFormat="1" ht="15" x14ac:dyDescent="0.25">
      <c r="A104" s="26"/>
      <c r="B104" s="27"/>
      <c r="C104" s="28" t="s">
        <v>786</v>
      </c>
      <c r="D104" s="28"/>
      <c r="E104" s="28"/>
      <c r="F104" s="29">
        <v>13030.39</v>
      </c>
      <c r="G104" s="51"/>
      <c r="Q104" s="20"/>
      <c r="R104" s="34"/>
      <c r="S104" s="37"/>
    </row>
    <row r="105" spans="1:19" s="3" customFormat="1" ht="15" x14ac:dyDescent="0.25">
      <c r="A105" s="26"/>
      <c r="B105" s="27"/>
      <c r="C105" s="28" t="s">
        <v>787</v>
      </c>
      <c r="D105" s="28"/>
      <c r="E105" s="28"/>
      <c r="F105" s="29">
        <v>7562.28</v>
      </c>
      <c r="G105" s="51"/>
      <c r="Q105" s="20"/>
      <c r="R105" s="34"/>
      <c r="S105" s="37"/>
    </row>
    <row r="106" spans="1:19" s="3" customFormat="1" ht="15" x14ac:dyDescent="0.25">
      <c r="A106" s="26"/>
      <c r="B106" s="27"/>
      <c r="C106" s="28" t="s">
        <v>411</v>
      </c>
      <c r="D106" s="28"/>
      <c r="E106" s="28"/>
      <c r="F106" s="29">
        <v>34422.04</v>
      </c>
      <c r="G106" s="51"/>
      <c r="Q106" s="20"/>
      <c r="R106" s="34"/>
      <c r="S106" s="37"/>
    </row>
    <row r="107" spans="1:19" s="3" customFormat="1" ht="22.5" x14ac:dyDescent="0.25">
      <c r="A107" s="21">
        <v>32</v>
      </c>
      <c r="B107" s="22" t="s">
        <v>788</v>
      </c>
      <c r="C107" s="23" t="s">
        <v>789</v>
      </c>
      <c r="D107" s="30">
        <v>0.63</v>
      </c>
      <c r="E107" s="25">
        <v>222.13</v>
      </c>
      <c r="F107" s="25">
        <v>3068.19</v>
      </c>
      <c r="G107" s="51"/>
      <c r="Q107" s="20"/>
      <c r="R107" s="34"/>
      <c r="S107" s="37"/>
    </row>
    <row r="108" spans="1:19" s="3" customFormat="1" ht="15" x14ac:dyDescent="0.25">
      <c r="A108" s="26"/>
      <c r="B108" s="27"/>
      <c r="C108" s="28" t="s">
        <v>790</v>
      </c>
      <c r="D108" s="28"/>
      <c r="E108" s="28"/>
      <c r="F108" s="29">
        <v>2605.11</v>
      </c>
      <c r="G108" s="51"/>
      <c r="Q108" s="20"/>
      <c r="R108" s="34"/>
      <c r="S108" s="37"/>
    </row>
    <row r="109" spans="1:19" s="3" customFormat="1" ht="15" x14ac:dyDescent="0.25">
      <c r="A109" s="26"/>
      <c r="B109" s="27"/>
      <c r="C109" s="28" t="s">
        <v>791</v>
      </c>
      <c r="D109" s="28"/>
      <c r="E109" s="28"/>
      <c r="F109" s="29">
        <v>1634.11</v>
      </c>
      <c r="G109" s="51"/>
      <c r="Q109" s="20"/>
      <c r="R109" s="34"/>
      <c r="S109" s="37"/>
    </row>
    <row r="110" spans="1:19" s="3" customFormat="1" ht="15" x14ac:dyDescent="0.25">
      <c r="A110" s="26"/>
      <c r="B110" s="27"/>
      <c r="C110" s="28" t="s">
        <v>411</v>
      </c>
      <c r="D110" s="28"/>
      <c r="E110" s="28"/>
      <c r="F110" s="29">
        <v>7307.41</v>
      </c>
      <c r="G110" s="51"/>
      <c r="Q110" s="20"/>
      <c r="R110" s="34"/>
      <c r="S110" s="37"/>
    </row>
    <row r="111" spans="1:19" s="3" customFormat="1" ht="22.5" x14ac:dyDescent="0.25">
      <c r="A111" s="21">
        <v>33</v>
      </c>
      <c r="B111" s="22" t="s">
        <v>792</v>
      </c>
      <c r="C111" s="23" t="s">
        <v>793</v>
      </c>
      <c r="D111" s="30">
        <v>72.45</v>
      </c>
      <c r="E111" s="25">
        <v>45.04</v>
      </c>
      <c r="F111" s="25">
        <v>27378.04</v>
      </c>
      <c r="G111" s="51"/>
      <c r="Q111" s="20"/>
      <c r="R111" s="34"/>
      <c r="S111" s="37"/>
    </row>
    <row r="112" spans="1:19" s="3" customFormat="1" ht="33.75" x14ac:dyDescent="0.25">
      <c r="A112" s="21">
        <v>34</v>
      </c>
      <c r="B112" s="22" t="s">
        <v>794</v>
      </c>
      <c r="C112" s="23" t="s">
        <v>795</v>
      </c>
      <c r="D112" s="30">
        <v>0.63</v>
      </c>
      <c r="E112" s="25">
        <v>416.53</v>
      </c>
      <c r="F112" s="25">
        <v>9928.91</v>
      </c>
      <c r="G112" s="51"/>
      <c r="Q112" s="20"/>
      <c r="R112" s="34"/>
      <c r="S112" s="37"/>
    </row>
    <row r="113" spans="1:19" s="3" customFormat="1" ht="15" x14ac:dyDescent="0.25">
      <c r="A113" s="26"/>
      <c r="B113" s="27"/>
      <c r="C113" s="28" t="s">
        <v>796</v>
      </c>
      <c r="D113" s="28"/>
      <c r="E113" s="28"/>
      <c r="F113" s="29">
        <v>10803.9</v>
      </c>
      <c r="G113" s="51"/>
      <c r="Q113" s="20"/>
      <c r="R113" s="34"/>
      <c r="S113" s="37"/>
    </row>
    <row r="114" spans="1:19" s="3" customFormat="1" ht="15" x14ac:dyDescent="0.25">
      <c r="A114" s="26"/>
      <c r="B114" s="27"/>
      <c r="C114" s="28" t="s">
        <v>797</v>
      </c>
      <c r="D114" s="28"/>
      <c r="E114" s="28"/>
      <c r="F114" s="29">
        <v>6270.12</v>
      </c>
      <c r="G114" s="51"/>
      <c r="Q114" s="20"/>
      <c r="R114" s="34"/>
      <c r="S114" s="37"/>
    </row>
    <row r="115" spans="1:19" s="3" customFormat="1" ht="15" x14ac:dyDescent="0.25">
      <c r="A115" s="26"/>
      <c r="B115" s="27"/>
      <c r="C115" s="28" t="s">
        <v>411</v>
      </c>
      <c r="D115" s="28"/>
      <c r="E115" s="28"/>
      <c r="F115" s="29">
        <v>27002.93</v>
      </c>
      <c r="G115" s="51"/>
      <c r="Q115" s="20"/>
      <c r="R115" s="34"/>
      <c r="S115" s="37"/>
    </row>
    <row r="116" spans="1:19" s="3" customFormat="1" ht="33.75" x14ac:dyDescent="0.25">
      <c r="A116" s="21">
        <v>35</v>
      </c>
      <c r="B116" s="22" t="s">
        <v>798</v>
      </c>
      <c r="C116" s="23" t="s">
        <v>799</v>
      </c>
      <c r="D116" s="32">
        <v>6.3</v>
      </c>
      <c r="E116" s="25">
        <v>1634.71</v>
      </c>
      <c r="F116" s="25">
        <v>52935.18</v>
      </c>
      <c r="G116" s="51"/>
      <c r="Q116" s="20"/>
      <c r="R116" s="34"/>
      <c r="S116" s="37"/>
    </row>
    <row r="117" spans="1:19" s="3" customFormat="1" ht="22.5" x14ac:dyDescent="0.25">
      <c r="A117" s="21">
        <v>36</v>
      </c>
      <c r="B117" s="22" t="s">
        <v>778</v>
      </c>
      <c r="C117" s="23" t="s">
        <v>779</v>
      </c>
      <c r="D117" s="24">
        <v>6.3E-2</v>
      </c>
      <c r="E117" s="25">
        <v>4711.5</v>
      </c>
      <c r="F117" s="25">
        <v>6313.21</v>
      </c>
      <c r="G117" s="51"/>
      <c r="Q117" s="20"/>
      <c r="R117" s="34"/>
      <c r="S117" s="37"/>
    </row>
    <row r="118" spans="1:19" s="3" customFormat="1" ht="15" x14ac:dyDescent="0.25">
      <c r="A118" s="26"/>
      <c r="B118" s="27"/>
      <c r="C118" s="28" t="s">
        <v>800</v>
      </c>
      <c r="D118" s="28"/>
      <c r="E118" s="28"/>
      <c r="F118" s="29">
        <v>5286.66</v>
      </c>
      <c r="G118" s="51"/>
      <c r="Q118" s="20"/>
      <c r="R118" s="34"/>
      <c r="S118" s="37"/>
    </row>
    <row r="119" spans="1:19" s="3" customFormat="1" ht="15" x14ac:dyDescent="0.25">
      <c r="A119" s="26"/>
      <c r="B119" s="27"/>
      <c r="C119" s="28" t="s">
        <v>801</v>
      </c>
      <c r="D119" s="28"/>
      <c r="E119" s="28"/>
      <c r="F119" s="29">
        <v>3006.14</v>
      </c>
      <c r="G119" s="51"/>
      <c r="Q119" s="20"/>
      <c r="R119" s="34"/>
      <c r="S119" s="37"/>
    </row>
    <row r="120" spans="1:19" s="3" customFormat="1" ht="15" x14ac:dyDescent="0.25">
      <c r="A120" s="26"/>
      <c r="B120" s="27"/>
      <c r="C120" s="28" t="s">
        <v>411</v>
      </c>
      <c r="D120" s="28"/>
      <c r="E120" s="28"/>
      <c r="F120" s="29">
        <v>14606.01</v>
      </c>
      <c r="G120" s="51"/>
      <c r="Q120" s="20"/>
      <c r="R120" s="34"/>
      <c r="S120" s="37"/>
    </row>
    <row r="121" spans="1:19" s="3" customFormat="1" ht="22.5" x14ac:dyDescent="0.25">
      <c r="A121" s="21">
        <v>37</v>
      </c>
      <c r="B121" s="22" t="s">
        <v>802</v>
      </c>
      <c r="C121" s="23" t="s">
        <v>803</v>
      </c>
      <c r="D121" s="30">
        <v>6.43</v>
      </c>
      <c r="E121" s="25">
        <v>600</v>
      </c>
      <c r="F121" s="25">
        <v>29590.86</v>
      </c>
      <c r="G121" s="51"/>
      <c r="Q121" s="20"/>
      <c r="R121" s="34"/>
      <c r="S121" s="37"/>
    </row>
    <row r="122" spans="1:19" s="3" customFormat="1" ht="22.5" x14ac:dyDescent="0.25">
      <c r="A122" s="21">
        <v>38</v>
      </c>
      <c r="B122" s="22" t="s">
        <v>804</v>
      </c>
      <c r="C122" s="23" t="s">
        <v>805</v>
      </c>
      <c r="D122" s="33">
        <v>0.1273</v>
      </c>
      <c r="E122" s="25">
        <v>473.11</v>
      </c>
      <c r="F122" s="25">
        <v>1207.8699999999999</v>
      </c>
      <c r="G122" s="51"/>
      <c r="Q122" s="20"/>
      <c r="R122" s="34"/>
      <c r="S122" s="37"/>
    </row>
    <row r="123" spans="1:19" s="3" customFormat="1" ht="15" x14ac:dyDescent="0.25">
      <c r="A123" s="26"/>
      <c r="B123" s="27"/>
      <c r="C123" s="28" t="s">
        <v>806</v>
      </c>
      <c r="D123" s="28"/>
      <c r="E123" s="28"/>
      <c r="F123" s="29">
        <v>870.93</v>
      </c>
      <c r="G123" s="51"/>
      <c r="Q123" s="20"/>
      <c r="R123" s="34"/>
      <c r="S123" s="37"/>
    </row>
    <row r="124" spans="1:19" s="3" customFormat="1" ht="15" x14ac:dyDescent="0.25">
      <c r="A124" s="26"/>
      <c r="B124" s="27"/>
      <c r="C124" s="28" t="s">
        <v>807</v>
      </c>
      <c r="D124" s="28"/>
      <c r="E124" s="28"/>
      <c r="F124" s="29">
        <v>495.23</v>
      </c>
      <c r="G124" s="51"/>
      <c r="Q124" s="20"/>
      <c r="R124" s="34"/>
      <c r="S124" s="37"/>
    </row>
    <row r="125" spans="1:19" s="3" customFormat="1" ht="15" x14ac:dyDescent="0.25">
      <c r="A125" s="26"/>
      <c r="B125" s="27"/>
      <c r="C125" s="28" t="s">
        <v>411</v>
      </c>
      <c r="D125" s="28"/>
      <c r="E125" s="28"/>
      <c r="F125" s="29">
        <v>2574.0300000000002</v>
      </c>
      <c r="G125" s="51"/>
      <c r="Q125" s="20"/>
      <c r="R125" s="34"/>
      <c r="S125" s="37"/>
    </row>
    <row r="126" spans="1:19" s="3" customFormat="1" ht="22.5" x14ac:dyDescent="0.25">
      <c r="A126" s="21">
        <v>39</v>
      </c>
      <c r="B126" s="22" t="s">
        <v>808</v>
      </c>
      <c r="C126" s="23" t="s">
        <v>809</v>
      </c>
      <c r="D126" s="33">
        <v>0.1273</v>
      </c>
      <c r="E126" s="25">
        <v>8780.09</v>
      </c>
      <c r="F126" s="25">
        <v>10651.73</v>
      </c>
      <c r="G126" s="51"/>
      <c r="Q126" s="20"/>
      <c r="R126" s="34"/>
      <c r="S126" s="37"/>
    </row>
    <row r="127" spans="1:19" s="3" customFormat="1" ht="45" x14ac:dyDescent="0.25">
      <c r="A127" s="21">
        <v>40</v>
      </c>
      <c r="B127" s="22" t="s">
        <v>810</v>
      </c>
      <c r="C127" s="23" t="s">
        <v>811</v>
      </c>
      <c r="D127" s="30">
        <v>0.63</v>
      </c>
      <c r="E127" s="25">
        <v>360.72</v>
      </c>
      <c r="F127" s="25">
        <v>6039.91</v>
      </c>
      <c r="G127" s="51"/>
      <c r="Q127" s="20"/>
      <c r="R127" s="34"/>
      <c r="S127" s="37"/>
    </row>
    <row r="128" spans="1:19" s="3" customFormat="1" ht="15" x14ac:dyDescent="0.25">
      <c r="A128" s="26"/>
      <c r="B128" s="27"/>
      <c r="C128" s="28" t="s">
        <v>812</v>
      </c>
      <c r="D128" s="28"/>
      <c r="E128" s="28"/>
      <c r="F128" s="29">
        <v>5197.74</v>
      </c>
      <c r="G128" s="51"/>
      <c r="Q128" s="20"/>
      <c r="R128" s="34"/>
      <c r="S128" s="37"/>
    </row>
    <row r="129" spans="1:19" s="3" customFormat="1" ht="15" x14ac:dyDescent="0.25">
      <c r="A129" s="26"/>
      <c r="B129" s="27"/>
      <c r="C129" s="28" t="s">
        <v>813</v>
      </c>
      <c r="D129" s="28"/>
      <c r="E129" s="28"/>
      <c r="F129" s="29">
        <v>3541.82</v>
      </c>
      <c r="G129" s="51"/>
      <c r="Q129" s="20"/>
      <c r="R129" s="34"/>
      <c r="S129" s="37"/>
    </row>
    <row r="130" spans="1:19" s="3" customFormat="1" ht="15" x14ac:dyDescent="0.25">
      <c r="A130" s="26"/>
      <c r="B130" s="27"/>
      <c r="C130" s="28" t="s">
        <v>411</v>
      </c>
      <c r="D130" s="28"/>
      <c r="E130" s="28"/>
      <c r="F130" s="29">
        <v>14779.47</v>
      </c>
      <c r="G130" s="51"/>
      <c r="Q130" s="20"/>
      <c r="R130" s="34"/>
      <c r="S130" s="37"/>
    </row>
    <row r="131" spans="1:19" s="3" customFormat="1" ht="22.5" x14ac:dyDescent="0.25">
      <c r="A131" s="21">
        <v>41</v>
      </c>
      <c r="B131" s="22" t="s">
        <v>814</v>
      </c>
      <c r="C131" s="23" t="s">
        <v>815</v>
      </c>
      <c r="D131" s="24">
        <v>4.4980000000000002</v>
      </c>
      <c r="E131" s="25">
        <v>503.58</v>
      </c>
      <c r="F131" s="25">
        <v>19321.330000000002</v>
      </c>
      <c r="G131" s="51"/>
      <c r="Q131" s="20"/>
      <c r="R131" s="34"/>
      <c r="S131" s="37"/>
    </row>
    <row r="132" spans="1:19" s="3" customFormat="1" ht="33.75" x14ac:dyDescent="0.25">
      <c r="A132" s="21">
        <v>42</v>
      </c>
      <c r="B132" s="22" t="s">
        <v>816</v>
      </c>
      <c r="C132" s="23" t="s">
        <v>817</v>
      </c>
      <c r="D132" s="30">
        <v>0.63</v>
      </c>
      <c r="E132" s="25">
        <v>143.76</v>
      </c>
      <c r="F132" s="25">
        <v>3100.4</v>
      </c>
      <c r="G132" s="51"/>
      <c r="Q132" s="20"/>
      <c r="R132" s="34"/>
      <c r="S132" s="37"/>
    </row>
    <row r="133" spans="1:19" s="3" customFormat="1" ht="15" x14ac:dyDescent="0.25">
      <c r="A133" s="26"/>
      <c r="B133" s="27"/>
      <c r="C133" s="28" t="s">
        <v>818</v>
      </c>
      <c r="D133" s="28"/>
      <c r="E133" s="28"/>
      <c r="F133" s="29">
        <v>3329.22</v>
      </c>
      <c r="G133" s="51"/>
      <c r="Q133" s="20"/>
      <c r="R133" s="34"/>
      <c r="S133" s="37"/>
    </row>
    <row r="134" spans="1:19" s="3" customFormat="1" ht="15" x14ac:dyDescent="0.25">
      <c r="A134" s="26"/>
      <c r="B134" s="27"/>
      <c r="C134" s="28" t="s">
        <v>819</v>
      </c>
      <c r="D134" s="28"/>
      <c r="E134" s="28"/>
      <c r="F134" s="29">
        <v>2268.58</v>
      </c>
      <c r="G134" s="51"/>
      <c r="Q134" s="20"/>
      <c r="R134" s="34"/>
      <c r="S134" s="37"/>
    </row>
    <row r="135" spans="1:19" s="3" customFormat="1" ht="15" x14ac:dyDescent="0.25">
      <c r="A135" s="26"/>
      <c r="B135" s="27"/>
      <c r="C135" s="28" t="s">
        <v>411</v>
      </c>
      <c r="D135" s="28"/>
      <c r="E135" s="28"/>
      <c r="F135" s="29">
        <v>8698.2000000000007</v>
      </c>
      <c r="G135" s="51"/>
      <c r="Q135" s="20"/>
      <c r="R135" s="34"/>
      <c r="S135" s="37"/>
    </row>
    <row r="136" spans="1:19" s="3" customFormat="1" ht="22.5" x14ac:dyDescent="0.25">
      <c r="A136" s="21">
        <v>43</v>
      </c>
      <c r="B136" s="22" t="s">
        <v>814</v>
      </c>
      <c r="C136" s="23" t="s">
        <v>815</v>
      </c>
      <c r="D136" s="24">
        <v>3.0489999999999999</v>
      </c>
      <c r="E136" s="25">
        <v>503.58</v>
      </c>
      <c r="F136" s="25">
        <v>13097.09</v>
      </c>
      <c r="G136" s="51"/>
      <c r="Q136" s="20"/>
      <c r="R136" s="34"/>
      <c r="S136" s="37"/>
    </row>
    <row r="137" spans="1:19" s="3" customFormat="1" ht="33.75" x14ac:dyDescent="0.25">
      <c r="A137" s="21">
        <v>44</v>
      </c>
      <c r="B137" s="22" t="s">
        <v>820</v>
      </c>
      <c r="C137" s="23" t="s">
        <v>821</v>
      </c>
      <c r="D137" s="30">
        <v>0.63</v>
      </c>
      <c r="E137" s="25">
        <v>110.98</v>
      </c>
      <c r="F137" s="25">
        <v>3096.75</v>
      </c>
      <c r="G137" s="51"/>
      <c r="Q137" s="20"/>
      <c r="R137" s="34"/>
      <c r="S137" s="37"/>
    </row>
    <row r="138" spans="1:19" s="3" customFormat="1" ht="15" x14ac:dyDescent="0.25">
      <c r="A138" s="26"/>
      <c r="B138" s="27"/>
      <c r="C138" s="28" t="s">
        <v>822</v>
      </c>
      <c r="D138" s="28"/>
      <c r="E138" s="28"/>
      <c r="F138" s="29">
        <v>3179.28</v>
      </c>
      <c r="G138" s="51"/>
      <c r="Q138" s="20"/>
      <c r="R138" s="34"/>
      <c r="S138" s="37"/>
    </row>
    <row r="139" spans="1:19" s="3" customFormat="1" ht="15" x14ac:dyDescent="0.25">
      <c r="A139" s="26"/>
      <c r="B139" s="27"/>
      <c r="C139" s="28" t="s">
        <v>823</v>
      </c>
      <c r="D139" s="28"/>
      <c r="E139" s="28"/>
      <c r="F139" s="29">
        <v>1821.14</v>
      </c>
      <c r="G139" s="51"/>
      <c r="Q139" s="20"/>
      <c r="R139" s="34"/>
      <c r="S139" s="37"/>
    </row>
    <row r="140" spans="1:19" s="3" customFormat="1" ht="15" x14ac:dyDescent="0.25">
      <c r="A140" s="26"/>
      <c r="B140" s="27"/>
      <c r="C140" s="28" t="s">
        <v>411</v>
      </c>
      <c r="D140" s="28"/>
      <c r="E140" s="28"/>
      <c r="F140" s="29">
        <v>8097.17</v>
      </c>
      <c r="G140" s="51"/>
      <c r="Q140" s="20"/>
      <c r="R140" s="34"/>
      <c r="S140" s="37"/>
    </row>
    <row r="141" spans="1:19" s="3" customFormat="1" ht="33.75" x14ac:dyDescent="0.25">
      <c r="A141" s="21">
        <v>45</v>
      </c>
      <c r="B141" s="22" t="s">
        <v>824</v>
      </c>
      <c r="C141" s="23" t="s">
        <v>825</v>
      </c>
      <c r="D141" s="33">
        <v>0.64890000000000003</v>
      </c>
      <c r="E141" s="25">
        <v>325</v>
      </c>
      <c r="F141" s="25">
        <v>1541.62</v>
      </c>
      <c r="G141" s="51"/>
      <c r="Q141" s="20"/>
      <c r="R141" s="34"/>
      <c r="S141" s="37"/>
    </row>
    <row r="142" spans="1:19" s="3" customFormat="1" ht="15" x14ac:dyDescent="0.25">
      <c r="A142" s="259" t="s">
        <v>428</v>
      </c>
      <c r="B142" s="260"/>
      <c r="C142" s="260"/>
      <c r="D142" s="260"/>
      <c r="E142" s="261"/>
      <c r="F142" s="36">
        <v>227929.19</v>
      </c>
      <c r="G142" s="51"/>
      <c r="Q142" s="20"/>
      <c r="R142" s="34"/>
      <c r="S142" s="37" t="s">
        <v>428</v>
      </c>
    </row>
    <row r="143" spans="1:19" s="3" customFormat="1" ht="15" x14ac:dyDescent="0.25">
      <c r="A143" s="259" t="s">
        <v>429</v>
      </c>
      <c r="B143" s="260"/>
      <c r="C143" s="260"/>
      <c r="D143" s="260"/>
      <c r="E143" s="261"/>
      <c r="F143" s="36">
        <v>49924.83</v>
      </c>
      <c r="G143" s="51"/>
      <c r="Q143" s="20"/>
      <c r="R143" s="34"/>
      <c r="S143" s="37" t="s">
        <v>429</v>
      </c>
    </row>
    <row r="144" spans="1:19" s="3" customFormat="1" ht="15" x14ac:dyDescent="0.25">
      <c r="A144" s="259" t="s">
        <v>430</v>
      </c>
      <c r="B144" s="260"/>
      <c r="C144" s="260"/>
      <c r="D144" s="260"/>
      <c r="E144" s="261"/>
      <c r="F144" s="36">
        <v>29830.46</v>
      </c>
      <c r="G144" s="51"/>
      <c r="Q144" s="20"/>
      <c r="R144" s="34"/>
      <c r="S144" s="37" t="s">
        <v>430</v>
      </c>
    </row>
    <row r="145" spans="1:19" s="3" customFormat="1" ht="15" x14ac:dyDescent="0.25">
      <c r="A145" s="259" t="s">
        <v>826</v>
      </c>
      <c r="B145" s="260"/>
      <c r="C145" s="260"/>
      <c r="D145" s="260"/>
      <c r="E145" s="261"/>
      <c r="F145" s="36">
        <v>307684.47999999998</v>
      </c>
      <c r="G145" s="51"/>
      <c r="Q145" s="20"/>
      <c r="R145" s="34"/>
      <c r="S145" s="37" t="s">
        <v>826</v>
      </c>
    </row>
    <row r="146" spans="1:19" s="3" customFormat="1" ht="15" x14ac:dyDescent="0.25">
      <c r="A146" s="262" t="s">
        <v>827</v>
      </c>
      <c r="B146" s="263"/>
      <c r="C146" s="263"/>
      <c r="D146" s="263"/>
      <c r="E146" s="263"/>
      <c r="F146" s="264"/>
      <c r="G146" s="51"/>
      <c r="Q146" s="20" t="s">
        <v>827</v>
      </c>
      <c r="R146" s="34"/>
      <c r="S146" s="37"/>
    </row>
    <row r="147" spans="1:19" s="3" customFormat="1" ht="33.75" x14ac:dyDescent="0.25">
      <c r="A147" s="21">
        <v>46</v>
      </c>
      <c r="B147" s="22" t="s">
        <v>712</v>
      </c>
      <c r="C147" s="23" t="s">
        <v>828</v>
      </c>
      <c r="D147" s="24">
        <v>0.20200000000000001</v>
      </c>
      <c r="E147" s="25">
        <v>1357.15</v>
      </c>
      <c r="F147" s="25">
        <v>10946.93</v>
      </c>
      <c r="G147" s="51"/>
      <c r="Q147" s="20"/>
      <c r="R147" s="34"/>
      <c r="S147" s="37"/>
    </row>
    <row r="148" spans="1:19" s="3" customFormat="1" ht="15" x14ac:dyDescent="0.25">
      <c r="A148" s="26"/>
      <c r="B148" s="27"/>
      <c r="C148" s="28" t="s">
        <v>829</v>
      </c>
      <c r="D148" s="28"/>
      <c r="E148" s="28"/>
      <c r="F148" s="29">
        <v>11594.17</v>
      </c>
      <c r="G148" s="51"/>
      <c r="Q148" s="20"/>
      <c r="R148" s="34"/>
      <c r="S148" s="37"/>
    </row>
    <row r="149" spans="1:19" s="3" customFormat="1" ht="15" x14ac:dyDescent="0.25">
      <c r="A149" s="26"/>
      <c r="B149" s="27"/>
      <c r="C149" s="28" t="s">
        <v>830</v>
      </c>
      <c r="D149" s="28"/>
      <c r="E149" s="28"/>
      <c r="F149" s="29">
        <v>5904.44</v>
      </c>
      <c r="G149" s="51"/>
      <c r="Q149" s="20"/>
      <c r="R149" s="34"/>
      <c r="S149" s="37"/>
    </row>
    <row r="150" spans="1:19" s="3" customFormat="1" ht="15" x14ac:dyDescent="0.25">
      <c r="A150" s="26"/>
      <c r="B150" s="27"/>
      <c r="C150" s="28" t="s">
        <v>411</v>
      </c>
      <c r="D150" s="28"/>
      <c r="E150" s="28"/>
      <c r="F150" s="29">
        <v>28445.54</v>
      </c>
      <c r="G150" s="51"/>
      <c r="Q150" s="20"/>
      <c r="R150" s="34"/>
      <c r="S150" s="37"/>
    </row>
    <row r="151" spans="1:19" s="3" customFormat="1" ht="33.75" x14ac:dyDescent="0.25">
      <c r="A151" s="21">
        <v>47</v>
      </c>
      <c r="B151" s="22" t="s">
        <v>831</v>
      </c>
      <c r="C151" s="23" t="s">
        <v>832</v>
      </c>
      <c r="D151" s="24">
        <v>0.93600000000000005</v>
      </c>
      <c r="E151" s="25">
        <v>2379.3000000000002</v>
      </c>
      <c r="F151" s="25">
        <v>37086.129999999997</v>
      </c>
      <c r="G151" s="51"/>
      <c r="Q151" s="20"/>
      <c r="R151" s="34"/>
      <c r="S151" s="37"/>
    </row>
    <row r="152" spans="1:19" s="3" customFormat="1" ht="15" x14ac:dyDescent="0.25">
      <c r="A152" s="26"/>
      <c r="B152" s="27"/>
      <c r="C152" s="28" t="s">
        <v>833</v>
      </c>
      <c r="D152" s="28"/>
      <c r="E152" s="28"/>
      <c r="F152" s="29">
        <v>17862.060000000001</v>
      </c>
      <c r="G152" s="51"/>
      <c r="Q152" s="20"/>
      <c r="R152" s="34"/>
      <c r="S152" s="37"/>
    </row>
    <row r="153" spans="1:19" s="3" customFormat="1" ht="15" x14ac:dyDescent="0.25">
      <c r="A153" s="26"/>
      <c r="B153" s="27"/>
      <c r="C153" s="28" t="s">
        <v>834</v>
      </c>
      <c r="D153" s="28"/>
      <c r="E153" s="28"/>
      <c r="F153" s="29">
        <v>11908.04</v>
      </c>
      <c r="G153" s="51"/>
      <c r="Q153" s="20"/>
      <c r="R153" s="34"/>
      <c r="S153" s="37"/>
    </row>
    <row r="154" spans="1:19" s="3" customFormat="1" ht="15" x14ac:dyDescent="0.25">
      <c r="A154" s="26"/>
      <c r="B154" s="27"/>
      <c r="C154" s="28" t="s">
        <v>411</v>
      </c>
      <c r="D154" s="28"/>
      <c r="E154" s="28"/>
      <c r="F154" s="29">
        <v>66856.23</v>
      </c>
      <c r="G154" s="51"/>
      <c r="Q154" s="20"/>
      <c r="R154" s="34"/>
      <c r="S154" s="37"/>
    </row>
    <row r="155" spans="1:19" s="3" customFormat="1" ht="22.5" x14ac:dyDescent="0.25">
      <c r="A155" s="21">
        <v>48</v>
      </c>
      <c r="B155" s="22" t="s">
        <v>835</v>
      </c>
      <c r="C155" s="23" t="s">
        <v>836</v>
      </c>
      <c r="D155" s="32">
        <v>4.3</v>
      </c>
      <c r="E155" s="25">
        <v>664.05</v>
      </c>
      <c r="F155" s="25">
        <v>71320.66</v>
      </c>
      <c r="G155" s="51"/>
      <c r="Q155" s="20"/>
      <c r="R155" s="34"/>
      <c r="S155" s="37"/>
    </row>
    <row r="156" spans="1:19" s="3" customFormat="1" ht="15" x14ac:dyDescent="0.25">
      <c r="A156" s="26"/>
      <c r="B156" s="27"/>
      <c r="C156" s="28" t="s">
        <v>837</v>
      </c>
      <c r="D156" s="28"/>
      <c r="E156" s="28"/>
      <c r="F156" s="29">
        <v>44948.26</v>
      </c>
      <c r="G156" s="51"/>
      <c r="Q156" s="20"/>
      <c r="R156" s="34"/>
      <c r="S156" s="37"/>
    </row>
    <row r="157" spans="1:19" s="3" customFormat="1" ht="15" x14ac:dyDescent="0.25">
      <c r="A157" s="26"/>
      <c r="B157" s="27"/>
      <c r="C157" s="28" t="s">
        <v>838</v>
      </c>
      <c r="D157" s="28"/>
      <c r="E157" s="28"/>
      <c r="F157" s="29">
        <v>29965.51</v>
      </c>
      <c r="G157" s="51"/>
      <c r="Q157" s="20"/>
      <c r="R157" s="34"/>
      <c r="S157" s="37"/>
    </row>
    <row r="158" spans="1:19" s="3" customFormat="1" ht="15" x14ac:dyDescent="0.25">
      <c r="A158" s="26"/>
      <c r="B158" s="27"/>
      <c r="C158" s="28" t="s">
        <v>411</v>
      </c>
      <c r="D158" s="28"/>
      <c r="E158" s="28"/>
      <c r="F158" s="29">
        <v>146234.43</v>
      </c>
      <c r="G158" s="51"/>
      <c r="Q158" s="20"/>
      <c r="R158" s="34"/>
      <c r="S158" s="37"/>
    </row>
    <row r="159" spans="1:19" s="3" customFormat="1" ht="22.5" x14ac:dyDescent="0.25">
      <c r="A159" s="21">
        <v>49</v>
      </c>
      <c r="B159" s="22" t="s">
        <v>839</v>
      </c>
      <c r="C159" s="23" t="s">
        <v>840</v>
      </c>
      <c r="D159" s="31">
        <v>61</v>
      </c>
      <c r="E159" s="25">
        <v>147.07</v>
      </c>
      <c r="F159" s="25">
        <v>222296</v>
      </c>
      <c r="G159" s="51"/>
      <c r="Q159" s="20"/>
      <c r="R159" s="34"/>
      <c r="S159" s="37"/>
    </row>
    <row r="160" spans="1:19" s="3" customFormat="1" ht="15" x14ac:dyDescent="0.25">
      <c r="A160" s="26"/>
      <c r="B160" s="27"/>
      <c r="C160" s="28" t="s">
        <v>841</v>
      </c>
      <c r="D160" s="28"/>
      <c r="E160" s="28"/>
      <c r="F160" s="29">
        <v>189455.26</v>
      </c>
      <c r="G160" s="51"/>
      <c r="Q160" s="20"/>
      <c r="R160" s="34"/>
      <c r="S160" s="37"/>
    </row>
    <row r="161" spans="1:19" s="3" customFormat="1" ht="15" x14ac:dyDescent="0.25">
      <c r="A161" s="26"/>
      <c r="B161" s="27"/>
      <c r="C161" s="28" t="s">
        <v>842</v>
      </c>
      <c r="D161" s="28"/>
      <c r="E161" s="28"/>
      <c r="F161" s="29">
        <v>108260.15</v>
      </c>
      <c r="G161" s="51"/>
      <c r="Q161" s="20"/>
      <c r="R161" s="34"/>
      <c r="S161" s="37"/>
    </row>
    <row r="162" spans="1:19" s="3" customFormat="1" ht="15" x14ac:dyDescent="0.25">
      <c r="A162" s="26"/>
      <c r="B162" s="27"/>
      <c r="C162" s="28" t="s">
        <v>411</v>
      </c>
      <c r="D162" s="28"/>
      <c r="E162" s="28"/>
      <c r="F162" s="29">
        <v>520011.41</v>
      </c>
      <c r="G162" s="51"/>
      <c r="Q162" s="20"/>
      <c r="R162" s="34"/>
      <c r="S162" s="37"/>
    </row>
    <row r="163" spans="1:19" s="3" customFormat="1" ht="45" x14ac:dyDescent="0.25">
      <c r="A163" s="21">
        <v>50</v>
      </c>
      <c r="B163" s="22" t="s">
        <v>843</v>
      </c>
      <c r="C163" s="23" t="s">
        <v>844</v>
      </c>
      <c r="D163" s="30">
        <v>0.36</v>
      </c>
      <c r="E163" s="25">
        <v>16184.21</v>
      </c>
      <c r="F163" s="25">
        <v>135355.57</v>
      </c>
      <c r="G163" s="51"/>
      <c r="Q163" s="20"/>
      <c r="R163" s="34"/>
      <c r="S163" s="37"/>
    </row>
    <row r="164" spans="1:19" s="3" customFormat="1" ht="15" x14ac:dyDescent="0.25">
      <c r="A164" s="26"/>
      <c r="B164" s="27"/>
      <c r="C164" s="28" t="s">
        <v>845</v>
      </c>
      <c r="D164" s="28"/>
      <c r="E164" s="28"/>
      <c r="F164" s="29">
        <v>122907.4</v>
      </c>
      <c r="G164" s="51"/>
      <c r="Q164" s="20"/>
      <c r="R164" s="34"/>
      <c r="S164" s="37"/>
    </row>
    <row r="165" spans="1:19" s="3" customFormat="1" ht="15" x14ac:dyDescent="0.25">
      <c r="A165" s="26"/>
      <c r="B165" s="27"/>
      <c r="C165" s="28" t="s">
        <v>846</v>
      </c>
      <c r="D165" s="28"/>
      <c r="E165" s="28"/>
      <c r="F165" s="29">
        <v>81565.820000000007</v>
      </c>
      <c r="G165" s="51"/>
      <c r="Q165" s="20"/>
      <c r="R165" s="34"/>
      <c r="S165" s="37"/>
    </row>
    <row r="166" spans="1:19" s="3" customFormat="1" ht="15" x14ac:dyDescent="0.25">
      <c r="A166" s="26"/>
      <c r="B166" s="27"/>
      <c r="C166" s="28" t="s">
        <v>411</v>
      </c>
      <c r="D166" s="28"/>
      <c r="E166" s="28"/>
      <c r="F166" s="29">
        <v>339828.79</v>
      </c>
      <c r="G166" s="51"/>
      <c r="Q166" s="20"/>
      <c r="R166" s="34"/>
      <c r="S166" s="37"/>
    </row>
    <row r="167" spans="1:19" s="3" customFormat="1" ht="15" x14ac:dyDescent="0.25">
      <c r="A167" s="265" t="s">
        <v>433</v>
      </c>
      <c r="B167" s="266"/>
      <c r="C167" s="266"/>
      <c r="D167" s="266"/>
      <c r="E167" s="266"/>
      <c r="F167" s="267"/>
      <c r="G167" s="51"/>
      <c r="Q167" s="20"/>
      <c r="R167" s="34" t="s">
        <v>433</v>
      </c>
      <c r="S167" s="37"/>
    </row>
    <row r="168" spans="1:19" s="3" customFormat="1" ht="45" x14ac:dyDescent="0.25">
      <c r="A168" s="21">
        <v>51</v>
      </c>
      <c r="B168" s="22" t="s">
        <v>434</v>
      </c>
      <c r="C168" s="23" t="s">
        <v>435</v>
      </c>
      <c r="D168" s="32">
        <v>109.8</v>
      </c>
      <c r="E168" s="25">
        <v>3.28</v>
      </c>
      <c r="F168" s="25">
        <v>8121.25</v>
      </c>
      <c r="G168" s="51"/>
      <c r="Q168" s="20"/>
      <c r="R168" s="34"/>
      <c r="S168" s="37"/>
    </row>
    <row r="169" spans="1:19" s="3" customFormat="1" ht="33.75" x14ac:dyDescent="0.25">
      <c r="A169" s="21">
        <v>52</v>
      </c>
      <c r="B169" s="22" t="s">
        <v>847</v>
      </c>
      <c r="C169" s="23" t="s">
        <v>848</v>
      </c>
      <c r="D169" s="32">
        <v>75.599999999999994</v>
      </c>
      <c r="E169" s="25">
        <v>10.71</v>
      </c>
      <c r="F169" s="25">
        <v>18436.32</v>
      </c>
      <c r="G169" s="51"/>
      <c r="Q169" s="20"/>
      <c r="R169" s="34"/>
      <c r="S169" s="37"/>
    </row>
    <row r="170" spans="1:19" s="3" customFormat="1" ht="45" x14ac:dyDescent="0.25">
      <c r="A170" s="21">
        <v>53</v>
      </c>
      <c r="B170" s="22" t="s">
        <v>436</v>
      </c>
      <c r="C170" s="23" t="s">
        <v>437</v>
      </c>
      <c r="D170" s="32">
        <v>185.4</v>
      </c>
      <c r="E170" s="25">
        <v>50.78</v>
      </c>
      <c r="F170" s="25">
        <v>107326.58</v>
      </c>
      <c r="G170" s="51"/>
      <c r="Q170" s="20"/>
      <c r="R170" s="34"/>
      <c r="S170" s="37"/>
    </row>
    <row r="171" spans="1:19" s="3" customFormat="1" ht="15" x14ac:dyDescent="0.25">
      <c r="A171" s="265" t="s">
        <v>438</v>
      </c>
      <c r="B171" s="266"/>
      <c r="C171" s="266"/>
      <c r="D171" s="266"/>
      <c r="E171" s="266"/>
      <c r="F171" s="267"/>
      <c r="G171" s="51"/>
      <c r="Q171" s="20"/>
      <c r="R171" s="34" t="s">
        <v>438</v>
      </c>
      <c r="S171" s="37"/>
    </row>
    <row r="172" spans="1:19" s="3" customFormat="1" ht="33.75" x14ac:dyDescent="0.25">
      <c r="A172" s="21">
        <v>54</v>
      </c>
      <c r="B172" s="22" t="s">
        <v>439</v>
      </c>
      <c r="C172" s="23" t="s">
        <v>440</v>
      </c>
      <c r="D172" s="24">
        <v>5.2359999999999998</v>
      </c>
      <c r="E172" s="25">
        <v>17.95</v>
      </c>
      <c r="F172" s="25">
        <v>3324.29</v>
      </c>
      <c r="G172" s="51"/>
      <c r="Q172" s="20"/>
      <c r="R172" s="34"/>
      <c r="S172" s="37"/>
    </row>
    <row r="173" spans="1:19" s="3" customFormat="1" ht="45" x14ac:dyDescent="0.25">
      <c r="A173" s="21">
        <v>55</v>
      </c>
      <c r="B173" s="22" t="s">
        <v>441</v>
      </c>
      <c r="C173" s="23" t="s">
        <v>442</v>
      </c>
      <c r="D173" s="24">
        <v>5.2359999999999998</v>
      </c>
      <c r="E173" s="25">
        <v>2.91</v>
      </c>
      <c r="F173" s="25">
        <v>173.7</v>
      </c>
      <c r="G173" s="51"/>
      <c r="Q173" s="20"/>
      <c r="R173" s="34"/>
      <c r="S173" s="37"/>
    </row>
    <row r="174" spans="1:19" s="3" customFormat="1" ht="15" x14ac:dyDescent="0.25">
      <c r="A174" s="259" t="s">
        <v>428</v>
      </c>
      <c r="B174" s="260"/>
      <c r="C174" s="260"/>
      <c r="D174" s="260"/>
      <c r="E174" s="261"/>
      <c r="F174" s="36">
        <v>614387.43000000005</v>
      </c>
      <c r="G174" s="51"/>
      <c r="Q174" s="20"/>
      <c r="R174" s="34"/>
      <c r="S174" s="37" t="s">
        <v>428</v>
      </c>
    </row>
    <row r="175" spans="1:19" s="3" customFormat="1" ht="15" x14ac:dyDescent="0.25">
      <c r="A175" s="259" t="s">
        <v>429</v>
      </c>
      <c r="B175" s="260"/>
      <c r="C175" s="260"/>
      <c r="D175" s="260"/>
      <c r="E175" s="261"/>
      <c r="F175" s="36">
        <v>386767.15</v>
      </c>
      <c r="G175" s="51"/>
      <c r="Q175" s="20"/>
      <c r="R175" s="34"/>
      <c r="S175" s="37" t="s">
        <v>429</v>
      </c>
    </row>
    <row r="176" spans="1:19" s="3" customFormat="1" ht="15" x14ac:dyDescent="0.25">
      <c r="A176" s="259" t="s">
        <v>430</v>
      </c>
      <c r="B176" s="260"/>
      <c r="C176" s="260"/>
      <c r="D176" s="260"/>
      <c r="E176" s="261"/>
      <c r="F176" s="36">
        <v>237603.96</v>
      </c>
      <c r="G176" s="51"/>
      <c r="Q176" s="20"/>
      <c r="R176" s="34"/>
      <c r="S176" s="37" t="s">
        <v>430</v>
      </c>
    </row>
    <row r="177" spans="1:19" s="3" customFormat="1" ht="15" x14ac:dyDescent="0.25">
      <c r="A177" s="259" t="s">
        <v>849</v>
      </c>
      <c r="B177" s="260"/>
      <c r="C177" s="260"/>
      <c r="D177" s="260"/>
      <c r="E177" s="261"/>
      <c r="F177" s="36">
        <v>1238758.54</v>
      </c>
      <c r="G177" s="51"/>
      <c r="Q177" s="20"/>
      <c r="R177" s="34"/>
      <c r="S177" s="37" t="s">
        <v>849</v>
      </c>
    </row>
    <row r="178" spans="1:19" s="3" customFormat="1" ht="15" x14ac:dyDescent="0.25">
      <c r="A178" s="262" t="s">
        <v>850</v>
      </c>
      <c r="B178" s="263"/>
      <c r="C178" s="263"/>
      <c r="D178" s="263"/>
      <c r="E178" s="263"/>
      <c r="F178" s="264"/>
      <c r="G178" s="51"/>
      <c r="Q178" s="20" t="s">
        <v>850</v>
      </c>
      <c r="R178" s="34"/>
      <c r="S178" s="37"/>
    </row>
    <row r="179" spans="1:19" s="3" customFormat="1" ht="33.75" x14ac:dyDescent="0.25">
      <c r="A179" s="21">
        <v>56</v>
      </c>
      <c r="B179" s="22" t="s">
        <v>831</v>
      </c>
      <c r="C179" s="23" t="s">
        <v>851</v>
      </c>
      <c r="D179" s="24">
        <v>8.5380000000000003</v>
      </c>
      <c r="E179" s="25">
        <v>4746.49</v>
      </c>
      <c r="F179" s="25">
        <v>667009.30000000005</v>
      </c>
      <c r="G179" s="51"/>
      <c r="Q179" s="20"/>
      <c r="R179" s="34"/>
      <c r="S179" s="37"/>
    </row>
    <row r="180" spans="1:19" s="3" customFormat="1" ht="15" x14ac:dyDescent="0.25">
      <c r="A180" s="26"/>
      <c r="B180" s="27"/>
      <c r="C180" s="28" t="s">
        <v>852</v>
      </c>
      <c r="D180" s="28"/>
      <c r="E180" s="28"/>
      <c r="F180" s="29">
        <v>293644.90999999997</v>
      </c>
      <c r="G180" s="51"/>
      <c r="Q180" s="20"/>
      <c r="R180" s="34"/>
      <c r="S180" s="37"/>
    </row>
    <row r="181" spans="1:19" s="3" customFormat="1" ht="15" x14ac:dyDescent="0.25">
      <c r="A181" s="26"/>
      <c r="B181" s="27"/>
      <c r="C181" s="28" t="s">
        <v>853</v>
      </c>
      <c r="D181" s="28"/>
      <c r="E181" s="28"/>
      <c r="F181" s="29">
        <v>195763.27</v>
      </c>
      <c r="G181" s="51"/>
      <c r="Q181" s="20"/>
      <c r="R181" s="34"/>
      <c r="S181" s="37"/>
    </row>
    <row r="182" spans="1:19" s="3" customFormat="1" ht="15" x14ac:dyDescent="0.25">
      <c r="A182" s="26"/>
      <c r="B182" s="27"/>
      <c r="C182" s="28" t="s">
        <v>411</v>
      </c>
      <c r="D182" s="28"/>
      <c r="E182" s="28"/>
      <c r="F182" s="29">
        <v>1156417.48</v>
      </c>
      <c r="G182" s="51"/>
      <c r="Q182" s="20"/>
      <c r="R182" s="34"/>
      <c r="S182" s="37"/>
    </row>
    <row r="183" spans="1:19" s="3" customFormat="1" ht="33.75" x14ac:dyDescent="0.25">
      <c r="A183" s="21">
        <v>57</v>
      </c>
      <c r="B183" s="22" t="s">
        <v>416</v>
      </c>
      <c r="C183" s="23" t="s">
        <v>417</v>
      </c>
      <c r="D183" s="24">
        <v>8.5380000000000003</v>
      </c>
      <c r="E183" s="25">
        <v>12990.48</v>
      </c>
      <c r="F183" s="25">
        <v>1157928.78</v>
      </c>
      <c r="G183" s="51"/>
      <c r="Q183" s="20"/>
      <c r="R183" s="34"/>
      <c r="S183" s="37"/>
    </row>
    <row r="184" spans="1:19" s="3" customFormat="1" ht="22.5" x14ac:dyDescent="0.25">
      <c r="A184" s="21">
        <v>58</v>
      </c>
      <c r="B184" s="22" t="s">
        <v>418</v>
      </c>
      <c r="C184" s="23" t="s">
        <v>480</v>
      </c>
      <c r="D184" s="24">
        <v>2.5999999999999999E-2</v>
      </c>
      <c r="E184" s="25">
        <v>716.71</v>
      </c>
      <c r="F184" s="25">
        <v>660.16</v>
      </c>
      <c r="G184" s="51"/>
      <c r="Q184" s="20"/>
      <c r="R184" s="34"/>
      <c r="S184" s="37"/>
    </row>
    <row r="185" spans="1:19" s="3" customFormat="1" ht="15" x14ac:dyDescent="0.25">
      <c r="A185" s="26"/>
      <c r="B185" s="27"/>
      <c r="C185" s="28" t="s">
        <v>854</v>
      </c>
      <c r="D185" s="28"/>
      <c r="E185" s="28"/>
      <c r="F185" s="29">
        <v>626.33000000000004</v>
      </c>
      <c r="G185" s="51"/>
      <c r="Q185" s="20"/>
      <c r="R185" s="34"/>
      <c r="S185" s="37"/>
    </row>
    <row r="186" spans="1:19" s="3" customFormat="1" ht="15" x14ac:dyDescent="0.25">
      <c r="A186" s="26"/>
      <c r="B186" s="27"/>
      <c r="C186" s="28" t="s">
        <v>855</v>
      </c>
      <c r="D186" s="28"/>
      <c r="E186" s="28"/>
      <c r="F186" s="29">
        <v>356.15</v>
      </c>
      <c r="G186" s="51"/>
      <c r="Q186" s="20"/>
      <c r="R186" s="34"/>
      <c r="S186" s="37"/>
    </row>
    <row r="187" spans="1:19" s="3" customFormat="1" ht="15" x14ac:dyDescent="0.25">
      <c r="A187" s="26"/>
      <c r="B187" s="27"/>
      <c r="C187" s="28" t="s">
        <v>411</v>
      </c>
      <c r="D187" s="28"/>
      <c r="E187" s="28"/>
      <c r="F187" s="29">
        <v>1642.64</v>
      </c>
      <c r="G187" s="51"/>
      <c r="Q187" s="20"/>
      <c r="R187" s="34"/>
      <c r="S187" s="37"/>
    </row>
    <row r="188" spans="1:19" s="3" customFormat="1" ht="22.5" x14ac:dyDescent="0.25">
      <c r="A188" s="21">
        <v>59</v>
      </c>
      <c r="B188" s="22" t="s">
        <v>419</v>
      </c>
      <c r="C188" s="23" t="s">
        <v>420</v>
      </c>
      <c r="D188" s="24">
        <v>5.2999999999999999E-2</v>
      </c>
      <c r="E188" s="25">
        <v>711.5</v>
      </c>
      <c r="F188" s="25">
        <v>291.49</v>
      </c>
      <c r="G188" s="51"/>
      <c r="Q188" s="20"/>
      <c r="R188" s="34"/>
      <c r="S188" s="37"/>
    </row>
    <row r="189" spans="1:19" s="3" customFormat="1" ht="33.75" x14ac:dyDescent="0.25">
      <c r="A189" s="21">
        <v>60</v>
      </c>
      <c r="B189" s="22" t="s">
        <v>421</v>
      </c>
      <c r="C189" s="23" t="s">
        <v>483</v>
      </c>
      <c r="D189" s="24">
        <v>2.5999999999999999E-2</v>
      </c>
      <c r="E189" s="25">
        <v>202.5</v>
      </c>
      <c r="F189" s="25">
        <v>189.43</v>
      </c>
      <c r="G189" s="51"/>
      <c r="Q189" s="20"/>
      <c r="R189" s="34"/>
      <c r="S189" s="37"/>
    </row>
    <row r="190" spans="1:19" s="3" customFormat="1" ht="15" x14ac:dyDescent="0.25">
      <c r="A190" s="26"/>
      <c r="B190" s="27"/>
      <c r="C190" s="28" t="s">
        <v>856</v>
      </c>
      <c r="D190" s="28"/>
      <c r="E190" s="28"/>
      <c r="F190" s="29">
        <v>179.49</v>
      </c>
      <c r="G190" s="51"/>
      <c r="Q190" s="20"/>
      <c r="R190" s="34"/>
      <c r="S190" s="37"/>
    </row>
    <row r="191" spans="1:19" s="3" customFormat="1" ht="15" x14ac:dyDescent="0.25">
      <c r="A191" s="26"/>
      <c r="B191" s="27"/>
      <c r="C191" s="28" t="s">
        <v>857</v>
      </c>
      <c r="D191" s="28"/>
      <c r="E191" s="28"/>
      <c r="F191" s="29">
        <v>102.06</v>
      </c>
      <c r="G191" s="51"/>
      <c r="Q191" s="20"/>
      <c r="R191" s="34"/>
      <c r="S191" s="37"/>
    </row>
    <row r="192" spans="1:19" s="3" customFormat="1" ht="15" x14ac:dyDescent="0.25">
      <c r="A192" s="26"/>
      <c r="B192" s="27"/>
      <c r="C192" s="28" t="s">
        <v>411</v>
      </c>
      <c r="D192" s="28"/>
      <c r="E192" s="28"/>
      <c r="F192" s="29">
        <v>470.98</v>
      </c>
      <c r="G192" s="51"/>
      <c r="Q192" s="20"/>
      <c r="R192" s="34"/>
      <c r="S192" s="37"/>
    </row>
    <row r="193" spans="1:19" s="3" customFormat="1" ht="22.5" x14ac:dyDescent="0.25">
      <c r="A193" s="21">
        <v>61</v>
      </c>
      <c r="B193" s="22" t="s">
        <v>419</v>
      </c>
      <c r="C193" s="23" t="s">
        <v>420</v>
      </c>
      <c r="D193" s="33">
        <v>2.6499999999999999E-2</v>
      </c>
      <c r="E193" s="25">
        <v>711.5</v>
      </c>
      <c r="F193" s="25">
        <v>145.75</v>
      </c>
      <c r="G193" s="51"/>
      <c r="Q193" s="20"/>
      <c r="R193" s="34"/>
      <c r="S193" s="37"/>
    </row>
    <row r="194" spans="1:19" s="3" customFormat="1" ht="33.75" x14ac:dyDescent="0.25">
      <c r="A194" s="21">
        <v>62</v>
      </c>
      <c r="B194" s="22" t="s">
        <v>858</v>
      </c>
      <c r="C194" s="23" t="s">
        <v>859</v>
      </c>
      <c r="D194" s="30">
        <v>4.4800000000000004</v>
      </c>
      <c r="E194" s="25">
        <v>101.15</v>
      </c>
      <c r="F194" s="25">
        <v>18225.78</v>
      </c>
      <c r="G194" s="51"/>
      <c r="Q194" s="20"/>
      <c r="R194" s="34"/>
      <c r="S194" s="37"/>
    </row>
    <row r="195" spans="1:19" s="3" customFormat="1" ht="15" x14ac:dyDescent="0.25">
      <c r="A195" s="26"/>
      <c r="B195" s="27"/>
      <c r="C195" s="28" t="s">
        <v>860</v>
      </c>
      <c r="D195" s="28"/>
      <c r="E195" s="28"/>
      <c r="F195" s="29">
        <v>18577.759999999998</v>
      </c>
      <c r="G195" s="51"/>
      <c r="Q195" s="20"/>
      <c r="R195" s="34"/>
      <c r="S195" s="37"/>
    </row>
    <row r="196" spans="1:19" s="3" customFormat="1" ht="15" x14ac:dyDescent="0.25">
      <c r="A196" s="26"/>
      <c r="B196" s="27"/>
      <c r="C196" s="28" t="s">
        <v>861</v>
      </c>
      <c r="D196" s="28"/>
      <c r="E196" s="28"/>
      <c r="F196" s="29">
        <v>10641.63</v>
      </c>
      <c r="G196" s="51"/>
      <c r="Q196" s="20"/>
      <c r="R196" s="34"/>
      <c r="S196" s="37"/>
    </row>
    <row r="197" spans="1:19" s="3" customFormat="1" ht="15" x14ac:dyDescent="0.25">
      <c r="A197" s="26"/>
      <c r="B197" s="27"/>
      <c r="C197" s="28" t="s">
        <v>411</v>
      </c>
      <c r="D197" s="28"/>
      <c r="E197" s="28"/>
      <c r="F197" s="29">
        <v>47445.17</v>
      </c>
      <c r="G197" s="51"/>
      <c r="Q197" s="20"/>
      <c r="R197" s="34"/>
      <c r="S197" s="37"/>
    </row>
    <row r="198" spans="1:19" s="3" customFormat="1" ht="33.75" x14ac:dyDescent="0.25">
      <c r="A198" s="21">
        <v>63</v>
      </c>
      <c r="B198" s="22" t="s">
        <v>414</v>
      </c>
      <c r="C198" s="23" t="s">
        <v>415</v>
      </c>
      <c r="D198" s="30">
        <v>4.4800000000000004</v>
      </c>
      <c r="E198" s="25">
        <v>1121</v>
      </c>
      <c r="F198" s="25">
        <v>49618.15</v>
      </c>
      <c r="G198" s="51"/>
      <c r="Q198" s="20"/>
      <c r="R198" s="34"/>
      <c r="S198" s="37"/>
    </row>
    <row r="199" spans="1:19" s="3" customFormat="1" ht="15" x14ac:dyDescent="0.25">
      <c r="A199" s="259" t="s">
        <v>428</v>
      </c>
      <c r="B199" s="260"/>
      <c r="C199" s="260"/>
      <c r="D199" s="260"/>
      <c r="E199" s="261"/>
      <c r="F199" s="36">
        <v>1894068.84</v>
      </c>
      <c r="G199" s="51"/>
      <c r="Q199" s="20"/>
      <c r="R199" s="34"/>
      <c r="S199" s="37" t="s">
        <v>428</v>
      </c>
    </row>
    <row r="200" spans="1:19" s="3" customFormat="1" ht="15" x14ac:dyDescent="0.25">
      <c r="A200" s="259" t="s">
        <v>429</v>
      </c>
      <c r="B200" s="260"/>
      <c r="C200" s="260"/>
      <c r="D200" s="260"/>
      <c r="E200" s="261"/>
      <c r="F200" s="36">
        <v>313028.49</v>
      </c>
      <c r="G200" s="51"/>
      <c r="Q200" s="20"/>
      <c r="R200" s="34"/>
      <c r="S200" s="37" t="s">
        <v>429</v>
      </c>
    </row>
    <row r="201" spans="1:19" s="3" customFormat="1" ht="15" x14ac:dyDescent="0.25">
      <c r="A201" s="259" t="s">
        <v>430</v>
      </c>
      <c r="B201" s="260"/>
      <c r="C201" s="260"/>
      <c r="D201" s="260"/>
      <c r="E201" s="261"/>
      <c r="F201" s="36">
        <v>206863.11</v>
      </c>
      <c r="G201" s="51"/>
      <c r="Q201" s="20"/>
      <c r="R201" s="34"/>
      <c r="S201" s="37" t="s">
        <v>430</v>
      </c>
    </row>
    <row r="202" spans="1:19" s="3" customFormat="1" ht="15" x14ac:dyDescent="0.25">
      <c r="A202" s="259" t="s">
        <v>862</v>
      </c>
      <c r="B202" s="260"/>
      <c r="C202" s="260"/>
      <c r="D202" s="260"/>
      <c r="E202" s="261"/>
      <c r="F202" s="36">
        <v>2413960.44</v>
      </c>
      <c r="G202" s="51"/>
      <c r="Q202" s="20"/>
      <c r="R202" s="34"/>
      <c r="S202" s="37" t="s">
        <v>862</v>
      </c>
    </row>
    <row r="203" spans="1:19" s="3" customFormat="1" ht="15" x14ac:dyDescent="0.25">
      <c r="A203" s="262" t="s">
        <v>863</v>
      </c>
      <c r="B203" s="263"/>
      <c r="C203" s="263"/>
      <c r="D203" s="263"/>
      <c r="E203" s="263"/>
      <c r="F203" s="264"/>
      <c r="G203" s="51"/>
      <c r="Q203" s="20" t="s">
        <v>863</v>
      </c>
      <c r="R203" s="34"/>
      <c r="S203" s="37"/>
    </row>
    <row r="204" spans="1:19" s="3" customFormat="1" ht="22.5" x14ac:dyDescent="0.25">
      <c r="A204" s="21">
        <v>64</v>
      </c>
      <c r="B204" s="22" t="s">
        <v>864</v>
      </c>
      <c r="C204" s="23" t="s">
        <v>865</v>
      </c>
      <c r="D204" s="32">
        <v>0.3</v>
      </c>
      <c r="E204" s="25">
        <v>80.569999999999993</v>
      </c>
      <c r="F204" s="25">
        <v>1082.69</v>
      </c>
      <c r="G204" s="51"/>
      <c r="Q204" s="20"/>
      <c r="R204" s="34"/>
      <c r="S204" s="37"/>
    </row>
    <row r="205" spans="1:19" s="3" customFormat="1" ht="15" x14ac:dyDescent="0.25">
      <c r="A205" s="26"/>
      <c r="B205" s="27"/>
      <c r="C205" s="28" t="s">
        <v>866</v>
      </c>
      <c r="D205" s="28"/>
      <c r="E205" s="28"/>
      <c r="F205" s="29">
        <v>1575.05</v>
      </c>
      <c r="G205" s="51"/>
      <c r="Q205" s="20"/>
      <c r="R205" s="34"/>
      <c r="S205" s="37"/>
    </row>
    <row r="206" spans="1:19" s="3" customFormat="1" ht="15" x14ac:dyDescent="0.25">
      <c r="A206" s="26"/>
      <c r="B206" s="27"/>
      <c r="C206" s="28" t="s">
        <v>867</v>
      </c>
      <c r="D206" s="28"/>
      <c r="E206" s="28"/>
      <c r="F206" s="29">
        <v>809.1</v>
      </c>
      <c r="G206" s="51"/>
      <c r="Q206" s="20"/>
      <c r="R206" s="34"/>
      <c r="S206" s="37"/>
    </row>
    <row r="207" spans="1:19" s="3" customFormat="1" ht="15" x14ac:dyDescent="0.25">
      <c r="A207" s="26"/>
      <c r="B207" s="27"/>
      <c r="C207" s="28" t="s">
        <v>411</v>
      </c>
      <c r="D207" s="28"/>
      <c r="E207" s="28"/>
      <c r="F207" s="29">
        <v>3466.84</v>
      </c>
      <c r="G207" s="51"/>
      <c r="Q207" s="20"/>
      <c r="R207" s="34"/>
      <c r="S207" s="37"/>
    </row>
    <row r="208" spans="1:19" s="3" customFormat="1" ht="33.75" x14ac:dyDescent="0.25">
      <c r="A208" s="21">
        <v>65</v>
      </c>
      <c r="B208" s="22" t="s">
        <v>416</v>
      </c>
      <c r="C208" s="23" t="s">
        <v>417</v>
      </c>
      <c r="D208" s="33">
        <v>1.11E-2</v>
      </c>
      <c r="E208" s="25">
        <v>12990.48</v>
      </c>
      <c r="F208" s="25">
        <v>1505.39</v>
      </c>
      <c r="G208" s="51"/>
      <c r="Q208" s="20"/>
      <c r="R208" s="34"/>
      <c r="S208" s="37"/>
    </row>
    <row r="209" spans="1:20" s="3" customFormat="1" ht="22.5" x14ac:dyDescent="0.25">
      <c r="A209" s="21">
        <v>66</v>
      </c>
      <c r="B209" s="22" t="s">
        <v>630</v>
      </c>
      <c r="C209" s="23" t="s">
        <v>631</v>
      </c>
      <c r="D209" s="35">
        <v>1.98E-3</v>
      </c>
      <c r="E209" s="25">
        <v>1275.18</v>
      </c>
      <c r="F209" s="25">
        <v>68.209999999999994</v>
      </c>
      <c r="G209" s="51"/>
      <c r="Q209" s="20"/>
      <c r="R209" s="34"/>
      <c r="S209" s="37"/>
    </row>
    <row r="210" spans="1:20" s="3" customFormat="1" ht="15" x14ac:dyDescent="0.25">
      <c r="A210" s="26"/>
      <c r="B210" s="27"/>
      <c r="C210" s="28" t="s">
        <v>868</v>
      </c>
      <c r="D210" s="28"/>
      <c r="E210" s="28"/>
      <c r="F210" s="29">
        <v>58.59</v>
      </c>
      <c r="G210" s="51"/>
      <c r="Q210" s="20"/>
      <c r="R210" s="34"/>
      <c r="S210" s="37"/>
    </row>
    <row r="211" spans="1:20" s="3" customFormat="1" ht="15" x14ac:dyDescent="0.25">
      <c r="A211" s="26"/>
      <c r="B211" s="27"/>
      <c r="C211" s="28" t="s">
        <v>869</v>
      </c>
      <c r="D211" s="28"/>
      <c r="E211" s="28"/>
      <c r="F211" s="29">
        <v>33.32</v>
      </c>
      <c r="G211" s="51"/>
      <c r="Q211" s="20"/>
      <c r="R211" s="34"/>
      <c r="S211" s="37"/>
    </row>
    <row r="212" spans="1:20" s="3" customFormat="1" ht="15" x14ac:dyDescent="0.25">
      <c r="A212" s="26"/>
      <c r="B212" s="27"/>
      <c r="C212" s="28" t="s">
        <v>411</v>
      </c>
      <c r="D212" s="28"/>
      <c r="E212" s="28"/>
      <c r="F212" s="29">
        <v>160.12</v>
      </c>
      <c r="G212" s="51"/>
      <c r="Q212" s="20"/>
      <c r="R212" s="34"/>
      <c r="S212" s="37"/>
    </row>
    <row r="213" spans="1:20" s="3" customFormat="1" ht="33.75" x14ac:dyDescent="0.25">
      <c r="A213" s="21">
        <v>67</v>
      </c>
      <c r="B213" s="22" t="s">
        <v>416</v>
      </c>
      <c r="C213" s="23" t="s">
        <v>417</v>
      </c>
      <c r="D213" s="24">
        <v>2E-3</v>
      </c>
      <c r="E213" s="25">
        <v>12990.48</v>
      </c>
      <c r="F213" s="25">
        <v>271.24</v>
      </c>
      <c r="G213" s="51"/>
      <c r="Q213" s="20"/>
      <c r="R213" s="34"/>
      <c r="S213" s="37"/>
    </row>
    <row r="214" spans="1:20" s="3" customFormat="1" ht="15" x14ac:dyDescent="0.25">
      <c r="A214" s="259" t="s">
        <v>428</v>
      </c>
      <c r="B214" s="260"/>
      <c r="C214" s="260"/>
      <c r="D214" s="260"/>
      <c r="E214" s="261"/>
      <c r="F214" s="36">
        <v>2927.53</v>
      </c>
      <c r="G214" s="51"/>
      <c r="Q214" s="20"/>
      <c r="R214" s="34"/>
      <c r="S214" s="37" t="s">
        <v>428</v>
      </c>
    </row>
    <row r="215" spans="1:20" s="3" customFormat="1" ht="15" x14ac:dyDescent="0.25">
      <c r="A215" s="259" t="s">
        <v>429</v>
      </c>
      <c r="B215" s="260"/>
      <c r="C215" s="260"/>
      <c r="D215" s="260"/>
      <c r="E215" s="261"/>
      <c r="F215" s="36">
        <v>1633.64</v>
      </c>
      <c r="G215" s="51"/>
      <c r="Q215" s="20"/>
      <c r="R215" s="34"/>
      <c r="S215" s="37" t="s">
        <v>429</v>
      </c>
    </row>
    <row r="216" spans="1:20" s="3" customFormat="1" ht="15" x14ac:dyDescent="0.25">
      <c r="A216" s="259" t="s">
        <v>430</v>
      </c>
      <c r="B216" s="260"/>
      <c r="C216" s="260"/>
      <c r="D216" s="260"/>
      <c r="E216" s="261"/>
      <c r="F216" s="36">
        <v>842.42</v>
      </c>
      <c r="G216" s="51"/>
      <c r="Q216" s="20"/>
      <c r="R216" s="34"/>
      <c r="S216" s="37" t="s">
        <v>430</v>
      </c>
    </row>
    <row r="217" spans="1:20" s="3" customFormat="1" ht="15" x14ac:dyDescent="0.25">
      <c r="A217" s="259" t="s">
        <v>870</v>
      </c>
      <c r="B217" s="260"/>
      <c r="C217" s="260"/>
      <c r="D217" s="260"/>
      <c r="E217" s="261"/>
      <c r="F217" s="36">
        <v>5403.59</v>
      </c>
      <c r="G217" s="51"/>
      <c r="Q217" s="20"/>
      <c r="R217" s="34"/>
      <c r="S217" s="37" t="s">
        <v>870</v>
      </c>
    </row>
    <row r="218" spans="1:20" s="3" customFormat="1" ht="15" x14ac:dyDescent="0.25">
      <c r="A218" s="259" t="s">
        <v>444</v>
      </c>
      <c r="B218" s="260"/>
      <c r="C218" s="260"/>
      <c r="D218" s="260"/>
      <c r="E218" s="261"/>
      <c r="F218" s="36">
        <v>7650590.7400000002</v>
      </c>
      <c r="G218" s="51"/>
      <c r="T218" s="37" t="s">
        <v>444</v>
      </c>
    </row>
    <row r="219" spans="1:20" s="3" customFormat="1" ht="15" x14ac:dyDescent="0.25">
      <c r="A219" s="259" t="s">
        <v>429</v>
      </c>
      <c r="B219" s="260"/>
      <c r="C219" s="260"/>
      <c r="D219" s="260"/>
      <c r="E219" s="261"/>
      <c r="F219" s="36">
        <v>1717644.44</v>
      </c>
      <c r="G219" s="51"/>
      <c r="T219" s="37" t="s">
        <v>429</v>
      </c>
    </row>
    <row r="220" spans="1:20" s="3" customFormat="1" ht="15" x14ac:dyDescent="0.25">
      <c r="A220" s="259" t="s">
        <v>430</v>
      </c>
      <c r="B220" s="260"/>
      <c r="C220" s="260"/>
      <c r="D220" s="260"/>
      <c r="E220" s="261"/>
      <c r="F220" s="36">
        <v>1073091.8999999999</v>
      </c>
      <c r="G220" s="51"/>
      <c r="T220" s="37" t="s">
        <v>430</v>
      </c>
    </row>
    <row r="221" spans="1:20" s="3" customFormat="1" ht="15" x14ac:dyDescent="0.25">
      <c r="A221" s="259" t="s">
        <v>445</v>
      </c>
      <c r="B221" s="260"/>
      <c r="C221" s="260"/>
      <c r="D221" s="260"/>
      <c r="E221" s="261"/>
      <c r="F221" s="36">
        <v>10880176.9</v>
      </c>
      <c r="G221" s="51"/>
      <c r="T221" s="37" t="s">
        <v>445</v>
      </c>
    </row>
    <row r="222" spans="1:20" s="3" customFormat="1" ht="11.25" customHeight="1" x14ac:dyDescent="0.25">
      <c r="A222" s="38"/>
      <c r="B222" s="38"/>
      <c r="C222" s="38"/>
      <c r="D222" s="38"/>
      <c r="E222" s="38"/>
      <c r="F222" s="38"/>
      <c r="G222" s="53"/>
      <c r="H222" s="38"/>
      <c r="I222" s="38"/>
      <c r="J222" s="38"/>
      <c r="K222" s="38"/>
      <c r="L222" s="39"/>
      <c r="M222" s="39"/>
      <c r="N222" s="39"/>
      <c r="O222" s="40"/>
    </row>
    <row r="223" spans="1:20" s="3" customFormat="1" ht="25.5" customHeight="1" x14ac:dyDescent="0.25">
      <c r="G223" s="51"/>
    </row>
    <row r="224" spans="1:20" s="10" customFormat="1" ht="13.5" customHeight="1" x14ac:dyDescent="0.2">
      <c r="A224" s="41" t="s">
        <v>446</v>
      </c>
      <c r="B224" s="258"/>
      <c r="C224" s="258"/>
      <c r="D224" s="258"/>
      <c r="E224" s="258"/>
      <c r="F224" s="258"/>
      <c r="G224" s="52"/>
      <c r="P224" s="42"/>
      <c r="Q224" s="42"/>
      <c r="R224" s="42"/>
      <c r="S224" s="42"/>
      <c r="T224" s="42"/>
    </row>
    <row r="225" spans="1:20" s="10" customFormat="1" ht="13.5" customHeight="1" x14ac:dyDescent="0.2">
      <c r="A225" s="4"/>
      <c r="B225" s="257" t="s">
        <v>447</v>
      </c>
      <c r="C225" s="257"/>
      <c r="D225" s="257"/>
      <c r="E225" s="257"/>
      <c r="F225" s="257"/>
      <c r="G225" s="52"/>
      <c r="P225" s="42"/>
      <c r="Q225" s="42"/>
      <c r="R225" s="42"/>
      <c r="S225" s="42"/>
      <c r="T225" s="42"/>
    </row>
    <row r="226" spans="1:20" s="10" customFormat="1" ht="13.5" customHeight="1" x14ac:dyDescent="0.2">
      <c r="A226" s="41" t="s">
        <v>448</v>
      </c>
      <c r="B226" s="258"/>
      <c r="C226" s="258"/>
      <c r="D226" s="258"/>
      <c r="E226" s="258"/>
      <c r="F226" s="258"/>
      <c r="G226" s="52"/>
      <c r="P226" s="42"/>
      <c r="Q226" s="42"/>
      <c r="R226" s="42"/>
      <c r="S226" s="42"/>
      <c r="T226" s="42"/>
    </row>
    <row r="227" spans="1:20" s="10" customFormat="1" ht="13.5" customHeight="1" x14ac:dyDescent="0.2">
      <c r="B227" s="257" t="s">
        <v>447</v>
      </c>
      <c r="C227" s="257"/>
      <c r="D227" s="257"/>
      <c r="E227" s="257"/>
      <c r="F227" s="257"/>
      <c r="G227" s="52"/>
      <c r="P227" s="42"/>
      <c r="Q227" s="42"/>
      <c r="R227" s="42"/>
      <c r="S227" s="42"/>
      <c r="T227" s="42"/>
    </row>
    <row r="228" spans="1:20" s="3" customFormat="1" ht="15" x14ac:dyDescent="0.25">
      <c r="G228" s="51"/>
      <c r="H228" s="10"/>
      <c r="I228" s="256"/>
      <c r="J228" s="256"/>
      <c r="K228" s="256"/>
    </row>
  </sheetData>
  <mergeCells count="58"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C12:E12"/>
    <mergeCell ref="A13:F13"/>
    <mergeCell ref="A14:F14"/>
    <mergeCell ref="A26:F26"/>
    <mergeCell ref="A37:E37"/>
    <mergeCell ref="A38:E38"/>
    <mergeCell ref="A39:E39"/>
    <mergeCell ref="A40:E40"/>
    <mergeCell ref="A41:F41"/>
    <mergeCell ref="A69:E69"/>
    <mergeCell ref="A70:E70"/>
    <mergeCell ref="A71:E71"/>
    <mergeCell ref="A72:E72"/>
    <mergeCell ref="A73:F73"/>
    <mergeCell ref="A88:E88"/>
    <mergeCell ref="A89:E89"/>
    <mergeCell ref="A90:E90"/>
    <mergeCell ref="A91:E91"/>
    <mergeCell ref="A92:F92"/>
    <mergeCell ref="A142:E142"/>
    <mergeCell ref="A143:E143"/>
    <mergeCell ref="A144:E144"/>
    <mergeCell ref="A145:E145"/>
    <mergeCell ref="A146:F146"/>
    <mergeCell ref="A167:F167"/>
    <mergeCell ref="A171:F171"/>
    <mergeCell ref="A174:E174"/>
    <mergeCell ref="A175:E175"/>
    <mergeCell ref="A176:E176"/>
    <mergeCell ref="A177:E177"/>
    <mergeCell ref="A178:F178"/>
    <mergeCell ref="A199:E199"/>
    <mergeCell ref="A200:E200"/>
    <mergeCell ref="A201:E201"/>
    <mergeCell ref="A202:E202"/>
    <mergeCell ref="A203:F203"/>
    <mergeCell ref="A214:E214"/>
    <mergeCell ref="A215:E215"/>
    <mergeCell ref="A216:E216"/>
    <mergeCell ref="A217:E217"/>
    <mergeCell ref="B225:F225"/>
    <mergeCell ref="B226:F226"/>
    <mergeCell ref="B227:F227"/>
    <mergeCell ref="I228:K228"/>
    <mergeCell ref="A218:E218"/>
    <mergeCell ref="A219:E219"/>
    <mergeCell ref="A220:E220"/>
    <mergeCell ref="A221:E221"/>
    <mergeCell ref="B224:F224"/>
  </mergeCells>
  <printOptions horizontalCentered="1"/>
  <pageMargins left="0.39370077848434498" right="0.39370077848434498" top="0.78740155696868896" bottom="0.74803149700164795" header="0.118110239505768" footer="0.118110239505768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кс-3 №1</vt:lpstr>
      <vt:lpstr>для допника</vt:lpstr>
      <vt:lpstr>02-01-04 Архитектурно-строи (2)</vt:lpstr>
      <vt:lpstr>02-01-06 Архитектурно-строитель</vt:lpstr>
      <vt:lpstr>02-01-05 Архитектурно-строитель</vt:lpstr>
      <vt:lpstr>'02-01-04 Архитектурно-строи (2)'!Заголовки_для_печати</vt:lpstr>
      <vt:lpstr>'02-01-05 Архитектурно-строитель'!Заголовки_для_печати</vt:lpstr>
      <vt:lpstr>'02-01-06 Архитектурно-строитель'!Заголовки_для_печати</vt:lpstr>
      <vt:lpstr>'для допника'!Область_печати</vt:lpstr>
      <vt:lpstr>'кс-3 №1'!Область_печати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</dc:creator>
  <cp:keywords/>
  <dc:description/>
  <cp:lastModifiedBy>Анастасия</cp:lastModifiedBy>
  <cp:revision/>
  <cp:lastPrinted>2024-02-09T11:59:20Z</cp:lastPrinted>
  <dcterms:created xsi:type="dcterms:W3CDTF">2024-01-29T14:06:29Z</dcterms:created>
  <dcterms:modified xsi:type="dcterms:W3CDTF">2024-03-27T13:00:52Z</dcterms:modified>
  <cp:category/>
  <cp:contentStatus/>
</cp:coreProperties>
</file>