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на подпись_04.10\"/>
    </mc:Choice>
  </mc:AlternateContent>
  <xr:revisionPtr revIDLastSave="0" documentId="13_ncr:1_{AEA9A66D-329D-4AB7-8035-2FD0348767D6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орр" sheetId="2" r:id="rId1"/>
    <sheet name="Лист1" sheetId="1" r:id="rId2"/>
  </sheets>
  <definedNames>
    <definedName name="_xlnm.Print_Area" localSheetId="0">корр!$A$1:$K$38</definedName>
    <definedName name="_xlnm.Print_Area" localSheetId="1">Лист1!$A$1:$K$37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" l="1"/>
  <c r="I26" i="2"/>
  <c r="J25" i="2"/>
  <c r="I25" i="2"/>
  <c r="J24" i="2"/>
  <c r="I24" i="2"/>
  <c r="J23" i="2"/>
  <c r="I23" i="2"/>
  <c r="I22" i="2"/>
  <c r="J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K19" i="2" l="1"/>
  <c r="K23" i="2"/>
  <c r="K20" i="2"/>
  <c r="K13" i="2"/>
  <c r="K16" i="2"/>
  <c r="K17" i="2"/>
  <c r="K25" i="2"/>
  <c r="K24" i="2"/>
  <c r="K14" i="2"/>
  <c r="K18" i="2"/>
  <c r="K22" i="2"/>
  <c r="K26" i="2"/>
  <c r="K15" i="2"/>
  <c r="K21" i="2"/>
  <c r="K27" i="2" l="1"/>
  <c r="K29" i="2" s="1"/>
  <c r="K28" i="2" l="1"/>
  <c r="J19" i="1" l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9" i="1"/>
  <c r="I9" i="1" s="1"/>
  <c r="K13" i="1" l="1"/>
  <c r="K14" i="1"/>
  <c r="K19" i="1"/>
  <c r="K24" i="1"/>
  <c r="K11" i="1"/>
  <c r="K10" i="1"/>
  <c r="K12" i="1"/>
  <c r="K17" i="1"/>
  <c r="K21" i="1"/>
  <c r="K23" i="1"/>
  <c r="K15" i="1"/>
  <c r="K16" i="1"/>
  <c r="K9" i="1"/>
  <c r="K18" i="1"/>
  <c r="K20" i="1"/>
  <c r="K25" i="1"/>
  <c r="K22" i="1"/>
  <c r="K26" i="1" l="1"/>
  <c r="K27" i="1" s="1"/>
  <c r="K28" i="1" l="1"/>
</calcChain>
</file>

<file path=xl/sharedStrings.xml><?xml version="1.0" encoding="utf-8"?>
<sst xmlns="http://schemas.openxmlformats.org/spreadsheetml/2006/main" count="124" uniqueCount="49">
  <si>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</si>
  <si>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</si>
  <si>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</si>
  <si>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</si>
  <si>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</si>
  <si>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</si>
  <si>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</si>
  <si>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</si>
  <si>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</si>
  <si>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</si>
  <si>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</si>
  <si>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</si>
  <si>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</si>
  <si>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</si>
  <si>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</si>
  <si>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</si>
  <si>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>ООО «Грамакс»</t>
  </si>
  <si>
    <t>______________/ В. Рукшис /</t>
  </si>
  <si>
    <t>Ед. изм.</t>
  </si>
  <si>
    <t>Кол-во</t>
  </si>
  <si>
    <t>Цена за единицу, руб. (без НДС)</t>
  </si>
  <si>
    <t>кв.м.</t>
  </si>
  <si>
    <t>Пприложение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</si>
  <si>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д.4. Локальный ремонт пола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</si>
  <si>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</si>
  <si>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</si>
  <si>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</si>
  <si>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Шлифовка (5 шагов). Нанесение пропитки Mapei Prosfas</t>
  </si>
  <si>
    <t>Нарезка, демонтаж бетона разрушенных швов, ширина 100 мм</t>
  </si>
  <si>
    <t>Заливка ремонтной смеси М600. Ручная шлифовка (5 шагов). Нанесение пропитки
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</si>
  <si>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</si>
  <si>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</si>
  <si>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</si>
  <si>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(Снятие
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</si>
  <si>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</si>
  <si>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</si>
  <si>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</si>
  <si>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</si>
  <si>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Подготовка. Заливка ремонтной смесью шурф 200 мм, глубина 70 мм</t>
  </si>
  <si>
    <t>п.м</t>
  </si>
  <si>
    <t>шт.</t>
  </si>
  <si>
    <t>Работа с ндс</t>
  </si>
  <si>
    <t>Материалы с ндс</t>
  </si>
  <si>
    <t>Локальный ремонт полов сборочного цеха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</si>
  <si>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</si>
  <si>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</si>
  <si>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 xml:space="preserve">Приложение № 1 r Изменению № 1 от 01.08.2024г. к Дополнительному соглашению № 4 от «15» мая 2024г.  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</si>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</sst>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2" fillId="0" borderId="0" xfId="2" applyNumberFormat="1" applyFont="1" applyAlignment="1">
      <alignment horizontal="right"/>
    </xf>
    <xf numFmtId="4" fontId="8" fillId="0" borderId="0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/>
    </xf>
    <xf numFmtId="0" fontId="0" fillId="0" borderId="0" xfId="0" applyFill="1"/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4" fontId="11" fillId="0" borderId="0" xfId="0" applyNumberFormat="1" applyFont="1" applyAlignment="1">
      <alignment horizontal="right"/>
    </xf>
    <xf numFmtId="4" fontId="11" fillId="0" borderId="0" xfId="2" applyNumberFormat="1" applyFont="1" applyAlignment="1">
      <alignment horizontal="right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2 4 4" xfId="3" xr:uid="{00000000-0005-0000-0000-000002000000}"/>
    <cellStyle name="Обычный 3" xfId="4" xr:uid="{00000000-0005-0000-0000-000003000000}"/>
    <cellStyle name="Финансовый" xfId="2" builtinId="3"/>
    <cellStyle name="Финансовый 2 2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9"/>
  <sheetViews>
    <sheetView tabSelected="1" view="pageBreakPreview" zoomScaleNormal="100" zoomScaleSheetLayoutView="100" workbookViewId="0">
      <selection activeCell="A6" sqref="A6:K6"/>
    </sheetView>
  </sheetViews>
  <sheetFormatPr defaultRowHeight="15" x14ac:dyDescent="0.25"/>
  <cols>
    <col min="1" max="1" width="3.42578125" customWidth="1"/>
    <col min="2" max="2" width="80.7109375" customWidth="1"/>
    <col min="3" max="3" width="6.7109375" customWidth="1"/>
    <col min="4" max="4" width="9.7109375" style="5" customWidth="1"/>
    <col min="5" max="5" width="0.7109375" hidden="1" customWidth="1"/>
    <col min="6" max="6" width="10.7109375" customWidth="1"/>
    <col min="7" max="7" width="0.28515625" hidden="1" customWidth="1"/>
    <col min="8" max="8" width="11.28515625" style="5" bestFit="1" customWidth="1"/>
    <col min="9" max="9" width="11.28515625" bestFit="1" customWidth="1"/>
    <col min="10" max="10" width="11.28515625" style="5" bestFit="1" customWidth="1"/>
    <col min="11" max="11" width="18" customWidth="1"/>
  </cols>
  <sheetData>
    <row r="1" spans="1:11" ht="14.45" customHeight="1" x14ac:dyDescent="0.25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4.45" customHeight="1" x14ac:dyDescent="0.25">
      <c r="A2" s="39" t="s">
        <v>47</v>
      </c>
      <c r="B2" s="39" t="s">
        <v>48</v>
      </c>
      <c r="C2" s="39"/>
      <c r="D2" s="39"/>
      <c r="E2" s="39"/>
      <c r="F2" s="39"/>
      <c r="G2" s="39"/>
      <c r="H2" s="39"/>
      <c r="I2" s="39"/>
      <c r="J2" s="39"/>
      <c r="K2" s="39"/>
    </row>
    <row r="3" spans="1:11" ht="14.4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5.15" customHeight="1" x14ac:dyDescent="0.25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6" spans="1:11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</row>
    <row r="7" spans="1:11" x14ac:dyDescent="0.25">
      <c r="A7" s="42" t="s">
        <v>15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x14ac:dyDescent="0.25">
      <c r="A8" s="24"/>
      <c r="B8" s="43" t="s">
        <v>45</v>
      </c>
      <c r="C8" s="43"/>
      <c r="D8" s="43"/>
      <c r="E8" s="43"/>
      <c r="F8" s="43"/>
      <c r="G8" s="43"/>
      <c r="H8" s="43"/>
      <c r="I8" s="43"/>
      <c r="J8" s="43"/>
      <c r="K8" s="43"/>
    </row>
    <row r="9" spans="1:11" x14ac:dyDescent="0.25">
      <c r="A9" s="24"/>
      <c r="B9" s="24"/>
      <c r="C9" s="10"/>
      <c r="D9" s="10"/>
      <c r="E9" s="10"/>
      <c r="F9" s="10"/>
      <c r="G9" s="10"/>
      <c r="H9" s="10"/>
      <c r="I9" s="10"/>
      <c r="J9" s="10"/>
      <c r="K9" s="10"/>
    </row>
    <row r="10" spans="1:11" ht="30.75" customHeight="1" x14ac:dyDescent="0.25">
      <c r="A10" s="44" t="s">
        <v>1</v>
      </c>
      <c r="B10" s="45" t="s">
        <v>2</v>
      </c>
      <c r="C10" s="46" t="s">
        <v>18</v>
      </c>
      <c r="D10" s="47" t="s">
        <v>19</v>
      </c>
      <c r="E10" s="46" t="s">
        <v>20</v>
      </c>
      <c r="F10" s="46"/>
      <c r="G10" s="46"/>
      <c r="H10" s="48"/>
      <c r="I10" s="46" t="s">
        <v>3</v>
      </c>
      <c r="J10" s="48"/>
      <c r="K10" s="46" t="s">
        <v>4</v>
      </c>
    </row>
    <row r="11" spans="1:11" ht="37.15" customHeight="1" x14ac:dyDescent="0.25">
      <c r="A11" s="44"/>
      <c r="B11" s="45"/>
      <c r="C11" s="46"/>
      <c r="D11" s="47"/>
      <c r="E11" s="25" t="s">
        <v>41</v>
      </c>
      <c r="F11" s="25" t="s">
        <v>5</v>
      </c>
      <c r="G11" s="26" t="s">
        <v>42</v>
      </c>
      <c r="H11" s="26" t="s">
        <v>6</v>
      </c>
      <c r="I11" s="25" t="s">
        <v>5</v>
      </c>
      <c r="J11" s="26" t="s">
        <v>6</v>
      </c>
      <c r="K11" s="48"/>
    </row>
    <row r="12" spans="1:11" ht="15.75" x14ac:dyDescent="0.25">
      <c r="A12" s="31"/>
      <c r="B12" s="35" t="s">
        <v>43</v>
      </c>
      <c r="C12" s="32"/>
      <c r="D12" s="33"/>
      <c r="E12" s="32"/>
      <c r="F12" s="32"/>
      <c r="G12" s="33"/>
      <c r="H12" s="33"/>
      <c r="I12" s="32"/>
      <c r="J12" s="33"/>
      <c r="K12" s="34"/>
    </row>
    <row r="13" spans="1:11" x14ac:dyDescent="0.25">
      <c r="A13" s="1">
        <v>1</v>
      </c>
      <c r="B13" s="11" t="s">
        <v>27</v>
      </c>
      <c r="C13" s="12" t="s">
        <v>21</v>
      </c>
      <c r="D13" s="13">
        <v>2</v>
      </c>
      <c r="E13" s="14">
        <v>2478</v>
      </c>
      <c r="F13" s="14">
        <v>2065</v>
      </c>
      <c r="G13" s="14">
        <v>511</v>
      </c>
      <c r="H13" s="14">
        <v>425.83</v>
      </c>
      <c r="I13" s="14">
        <f t="shared" ref="I13:I26" si="0">D13*F13</f>
        <v>4130</v>
      </c>
      <c r="J13" s="14">
        <f t="shared" ref="J13:J26" si="1">D13*H13</f>
        <v>851.66</v>
      </c>
      <c r="K13" s="14">
        <f t="shared" ref="K13:K26" si="2">I13+J13</f>
        <v>4981.66</v>
      </c>
    </row>
    <row r="14" spans="1:11" x14ac:dyDescent="0.25">
      <c r="A14" s="1">
        <v>2</v>
      </c>
      <c r="B14" s="11" t="s">
        <v>28</v>
      </c>
      <c r="C14" s="12" t="s">
        <v>39</v>
      </c>
      <c r="D14" s="13">
        <v>164.66</v>
      </c>
      <c r="E14" s="14">
        <v>742</v>
      </c>
      <c r="F14" s="14">
        <v>618.33000000000004</v>
      </c>
      <c r="G14" s="14">
        <v>128.52000000000001</v>
      </c>
      <c r="H14" s="14">
        <v>107.1</v>
      </c>
      <c r="I14" s="14">
        <f t="shared" si="0"/>
        <v>101814.22</v>
      </c>
      <c r="J14" s="14">
        <f t="shared" si="1"/>
        <v>17635.09</v>
      </c>
      <c r="K14" s="14">
        <f t="shared" si="2"/>
        <v>119449.31</v>
      </c>
    </row>
    <row r="15" spans="1:11" ht="25.5" x14ac:dyDescent="0.25">
      <c r="A15" s="1">
        <v>3</v>
      </c>
      <c r="B15" s="11" t="s">
        <v>29</v>
      </c>
      <c r="C15" s="12" t="s">
        <v>39</v>
      </c>
      <c r="D15" s="13">
        <v>164.66</v>
      </c>
      <c r="E15" s="14">
        <v>1158</v>
      </c>
      <c r="F15" s="14">
        <v>965</v>
      </c>
      <c r="G15" s="14">
        <v>896</v>
      </c>
      <c r="H15" s="14">
        <v>746.67</v>
      </c>
      <c r="I15" s="14">
        <f t="shared" si="0"/>
        <v>158896.9</v>
      </c>
      <c r="J15" s="14">
        <f t="shared" si="1"/>
        <v>122946.68</v>
      </c>
      <c r="K15" s="14">
        <f t="shared" si="2"/>
        <v>281843.58</v>
      </c>
    </row>
    <row r="16" spans="1:11" x14ac:dyDescent="0.25">
      <c r="A16" s="1">
        <v>4</v>
      </c>
      <c r="B16" s="11" t="s">
        <v>30</v>
      </c>
      <c r="C16" s="12" t="s">
        <v>39</v>
      </c>
      <c r="D16" s="13">
        <v>164.66</v>
      </c>
      <c r="E16" s="14">
        <v>386</v>
      </c>
      <c r="F16" s="14">
        <v>321.67</v>
      </c>
      <c r="G16" s="14">
        <v>64.260000000000005</v>
      </c>
      <c r="H16" s="14">
        <v>53.55</v>
      </c>
      <c r="I16" s="14">
        <f t="shared" si="0"/>
        <v>52966.18</v>
      </c>
      <c r="J16" s="14">
        <f t="shared" si="1"/>
        <v>8817.5400000000009</v>
      </c>
      <c r="K16" s="14">
        <f t="shared" si="2"/>
        <v>61783.72</v>
      </c>
    </row>
    <row r="17" spans="1:11" s="21" customFormat="1" x14ac:dyDescent="0.25">
      <c r="A17" s="1">
        <v>5</v>
      </c>
      <c r="B17" s="19" t="s">
        <v>31</v>
      </c>
      <c r="C17" s="12" t="s">
        <v>39</v>
      </c>
      <c r="D17" s="13">
        <v>164.66</v>
      </c>
      <c r="E17" s="20">
        <v>71</v>
      </c>
      <c r="F17" s="14">
        <v>59.17</v>
      </c>
      <c r="G17" s="14">
        <v>218.8</v>
      </c>
      <c r="H17" s="14">
        <v>182.33</v>
      </c>
      <c r="I17" s="14">
        <f t="shared" si="0"/>
        <v>9742.93</v>
      </c>
      <c r="J17" s="14">
        <f t="shared" si="1"/>
        <v>30022.46</v>
      </c>
      <c r="K17" s="20">
        <f t="shared" si="2"/>
        <v>39765.39</v>
      </c>
    </row>
    <row r="18" spans="1:11" x14ac:dyDescent="0.25">
      <c r="A18" s="1">
        <v>6</v>
      </c>
      <c r="B18" s="11" t="s">
        <v>32</v>
      </c>
      <c r="C18" s="12" t="s">
        <v>39</v>
      </c>
      <c r="D18" s="13">
        <v>164.66</v>
      </c>
      <c r="E18" s="14">
        <v>31</v>
      </c>
      <c r="F18" s="14">
        <v>25.83</v>
      </c>
      <c r="G18" s="20">
        <v>34</v>
      </c>
      <c r="H18" s="14">
        <v>28.33</v>
      </c>
      <c r="I18" s="14">
        <f t="shared" si="0"/>
        <v>4253.17</v>
      </c>
      <c r="J18" s="14">
        <f t="shared" si="1"/>
        <v>4664.82</v>
      </c>
      <c r="K18" s="14">
        <f t="shared" si="2"/>
        <v>8917.99</v>
      </c>
    </row>
    <row r="19" spans="1:11" ht="25.5" x14ac:dyDescent="0.25">
      <c r="A19" s="1">
        <v>7</v>
      </c>
      <c r="B19" s="11" t="s">
        <v>33</v>
      </c>
      <c r="C19" s="12" t="s">
        <v>39</v>
      </c>
      <c r="D19" s="13">
        <v>164.66</v>
      </c>
      <c r="E19" s="14">
        <v>674</v>
      </c>
      <c r="F19" s="14">
        <v>561.66999999999996</v>
      </c>
      <c r="G19" s="14">
        <v>897</v>
      </c>
      <c r="H19" s="14">
        <v>747.5</v>
      </c>
      <c r="I19" s="14">
        <f t="shared" si="0"/>
        <v>92484.58</v>
      </c>
      <c r="J19" s="14">
        <f t="shared" si="1"/>
        <v>123083.35</v>
      </c>
      <c r="K19" s="14">
        <f t="shared" si="2"/>
        <v>215567.93</v>
      </c>
    </row>
    <row r="20" spans="1:11" x14ac:dyDescent="0.25">
      <c r="A20" s="1">
        <v>8</v>
      </c>
      <c r="B20" s="11" t="s">
        <v>34</v>
      </c>
      <c r="C20" s="12" t="s">
        <v>21</v>
      </c>
      <c r="D20" s="13">
        <v>11</v>
      </c>
      <c r="E20" s="14">
        <v>1500</v>
      </c>
      <c r="F20" s="14">
        <v>1250</v>
      </c>
      <c r="G20" s="14">
        <v>0</v>
      </c>
      <c r="H20" s="14">
        <v>0</v>
      </c>
      <c r="I20" s="14">
        <f t="shared" si="0"/>
        <v>13750</v>
      </c>
      <c r="J20" s="14">
        <f t="shared" si="1"/>
        <v>0</v>
      </c>
      <c r="K20" s="14">
        <f t="shared" si="2"/>
        <v>13750</v>
      </c>
    </row>
    <row r="21" spans="1:11" x14ac:dyDescent="0.25">
      <c r="A21" s="1">
        <v>9</v>
      </c>
      <c r="B21" s="11" t="s">
        <v>35</v>
      </c>
      <c r="C21" s="12" t="s">
        <v>21</v>
      </c>
      <c r="D21" s="13">
        <v>11</v>
      </c>
      <c r="E21" s="14">
        <v>6500</v>
      </c>
      <c r="F21" s="14">
        <v>5416.67</v>
      </c>
      <c r="G21" s="14">
        <v>237</v>
      </c>
      <c r="H21" s="14">
        <v>197.5</v>
      </c>
      <c r="I21" s="14">
        <f t="shared" si="0"/>
        <v>59583.37</v>
      </c>
      <c r="J21" s="14">
        <f t="shared" si="1"/>
        <v>2172.5</v>
      </c>
      <c r="K21" s="14">
        <f t="shared" si="2"/>
        <v>61755.87</v>
      </c>
    </row>
    <row r="22" spans="1:11" x14ac:dyDescent="0.25">
      <c r="A22" s="1">
        <v>10</v>
      </c>
      <c r="B22" s="11" t="s">
        <v>36</v>
      </c>
      <c r="C22" s="12" t="s">
        <v>21</v>
      </c>
      <c r="D22" s="13">
        <v>11</v>
      </c>
      <c r="E22" s="14">
        <v>1500</v>
      </c>
      <c r="F22" s="14">
        <v>1250</v>
      </c>
      <c r="G22" s="14">
        <v>52.5</v>
      </c>
      <c r="H22" s="14">
        <v>43.75</v>
      </c>
      <c r="I22" s="14">
        <f t="shared" si="0"/>
        <v>13750</v>
      </c>
      <c r="J22" s="14">
        <f t="shared" si="1"/>
        <v>481.25</v>
      </c>
      <c r="K22" s="14">
        <f t="shared" si="2"/>
        <v>14231.25</v>
      </c>
    </row>
    <row r="23" spans="1:11" ht="25.5" x14ac:dyDescent="0.25">
      <c r="A23" s="1">
        <v>11</v>
      </c>
      <c r="B23" s="11" t="s">
        <v>37</v>
      </c>
      <c r="C23" s="12" t="s">
        <v>40</v>
      </c>
      <c r="D23" s="13">
        <v>12</v>
      </c>
      <c r="E23" s="14">
        <v>5000</v>
      </c>
      <c r="F23" s="14">
        <v>4166.67</v>
      </c>
      <c r="G23" s="14">
        <v>168</v>
      </c>
      <c r="H23" s="14">
        <v>140</v>
      </c>
      <c r="I23" s="14">
        <f t="shared" si="0"/>
        <v>50000.04</v>
      </c>
      <c r="J23" s="14">
        <f t="shared" si="1"/>
        <v>1680</v>
      </c>
      <c r="K23" s="14">
        <f t="shared" si="2"/>
        <v>51680.04</v>
      </c>
    </row>
    <row r="24" spans="1:11" x14ac:dyDescent="0.25">
      <c r="A24" s="1">
        <v>12</v>
      </c>
      <c r="B24" s="11" t="s">
        <v>27</v>
      </c>
      <c r="C24" s="12" t="s">
        <v>40</v>
      </c>
      <c r="D24" s="13">
        <v>12</v>
      </c>
      <c r="E24" s="14">
        <v>3100</v>
      </c>
      <c r="F24" s="14">
        <v>2583.33</v>
      </c>
      <c r="G24" s="14">
        <v>35</v>
      </c>
      <c r="H24" s="14">
        <v>29.17</v>
      </c>
      <c r="I24" s="14">
        <f t="shared" si="0"/>
        <v>30999.96</v>
      </c>
      <c r="J24" s="14">
        <f t="shared" si="1"/>
        <v>350.04</v>
      </c>
      <c r="K24" s="14">
        <f t="shared" si="2"/>
        <v>31350</v>
      </c>
    </row>
    <row r="25" spans="1:11" x14ac:dyDescent="0.25">
      <c r="A25" s="1">
        <v>13</v>
      </c>
      <c r="B25" s="11" t="s">
        <v>38</v>
      </c>
      <c r="C25" s="12" t="s">
        <v>40</v>
      </c>
      <c r="D25" s="13">
        <v>1</v>
      </c>
      <c r="E25" s="14">
        <v>7500</v>
      </c>
      <c r="F25" s="14">
        <v>6250</v>
      </c>
      <c r="G25" s="14">
        <v>6160</v>
      </c>
      <c r="H25" s="14">
        <v>5133.33</v>
      </c>
      <c r="I25" s="14">
        <f t="shared" si="0"/>
        <v>6250</v>
      </c>
      <c r="J25" s="14">
        <f t="shared" si="1"/>
        <v>5133.33</v>
      </c>
      <c r="K25" s="14">
        <f t="shared" si="2"/>
        <v>11383.33</v>
      </c>
    </row>
    <row r="26" spans="1:11" x14ac:dyDescent="0.25">
      <c r="A26" s="1">
        <v>14</v>
      </c>
      <c r="B26" s="11" t="s">
        <v>27</v>
      </c>
      <c r="C26" s="12" t="s">
        <v>40</v>
      </c>
      <c r="D26" s="13">
        <v>1</v>
      </c>
      <c r="E26" s="14">
        <v>9600</v>
      </c>
      <c r="F26" s="14">
        <v>8000</v>
      </c>
      <c r="G26" s="14">
        <v>70</v>
      </c>
      <c r="H26" s="14">
        <v>58.33</v>
      </c>
      <c r="I26" s="14">
        <f t="shared" si="0"/>
        <v>8000</v>
      </c>
      <c r="J26" s="14">
        <f t="shared" si="1"/>
        <v>58.33</v>
      </c>
      <c r="K26" s="14">
        <f t="shared" si="2"/>
        <v>8058.33</v>
      </c>
    </row>
    <row r="27" spans="1:11" x14ac:dyDescent="0.25">
      <c r="A27" s="9"/>
      <c r="B27" s="49" t="s">
        <v>12</v>
      </c>
      <c r="C27" s="49"/>
      <c r="D27" s="49"/>
      <c r="E27" s="49"/>
      <c r="F27" s="49"/>
      <c r="G27" s="49"/>
      <c r="H27" s="49"/>
      <c r="I27" s="49"/>
      <c r="J27" s="49"/>
      <c r="K27" s="16">
        <f>SUM(K13:K26)</f>
        <v>924518.40000000002</v>
      </c>
    </row>
    <row r="28" spans="1:11" x14ac:dyDescent="0.25">
      <c r="B28" s="50" t="s">
        <v>13</v>
      </c>
      <c r="C28" s="50"/>
      <c r="D28" s="50"/>
      <c r="E28" s="50"/>
      <c r="F28" s="50"/>
      <c r="G28" s="50"/>
      <c r="H28" s="50"/>
      <c r="I28" s="50"/>
      <c r="J28" s="50"/>
      <c r="K28" s="36">
        <f>ROUND(K27*0.2,2)</f>
        <v>184903.67999999999</v>
      </c>
    </row>
    <row r="29" spans="1:11" x14ac:dyDescent="0.25">
      <c r="B29" s="49" t="s">
        <v>14</v>
      </c>
      <c r="C29" s="49"/>
      <c r="D29" s="49"/>
      <c r="E29" s="49"/>
      <c r="F29" s="49"/>
      <c r="G29" s="49"/>
      <c r="H29" s="49"/>
      <c r="I29" s="49"/>
      <c r="J29" s="49"/>
      <c r="K29" s="37">
        <f>ROUND(K27*1.2,2)</f>
        <v>1109422.0800000001</v>
      </c>
    </row>
    <row r="32" spans="1:11" ht="28.9" customHeight="1" x14ac:dyDescent="0.25">
      <c r="B32" s="51" t="s">
        <v>9</v>
      </c>
      <c r="C32" s="51"/>
      <c r="D32" s="51"/>
      <c r="E32" s="51"/>
      <c r="F32" s="51"/>
      <c r="G32" s="51"/>
      <c r="H32" s="51"/>
      <c r="I32" s="51"/>
      <c r="J32" s="27" t="s">
        <v>8</v>
      </c>
    </row>
    <row r="33" spans="2:10" x14ac:dyDescent="0.25">
      <c r="B33" s="2" t="s">
        <v>10</v>
      </c>
      <c r="C33" s="2"/>
      <c r="E33" s="2"/>
      <c r="F33" s="2"/>
      <c r="G33" s="2"/>
      <c r="I33" s="2"/>
      <c r="J33" s="28" t="s">
        <v>16</v>
      </c>
    </row>
    <row r="34" spans="2:10" x14ac:dyDescent="0.25">
      <c r="B34" s="3" t="s">
        <v>0</v>
      </c>
      <c r="C34" s="3"/>
      <c r="E34" s="3"/>
      <c r="F34" s="3"/>
      <c r="G34" s="3"/>
      <c r="I34" s="3"/>
      <c r="J34" s="29" t="s">
        <v>0</v>
      </c>
    </row>
    <row r="35" spans="2:10" x14ac:dyDescent="0.25">
      <c r="B35" s="3"/>
      <c r="C35" s="3"/>
      <c r="E35" s="3"/>
      <c r="F35" s="3"/>
      <c r="G35" s="3"/>
      <c r="I35" s="3"/>
      <c r="J35" s="29"/>
    </row>
    <row r="36" spans="2:10" x14ac:dyDescent="0.25">
      <c r="B36" s="3"/>
      <c r="C36" s="3"/>
      <c r="E36" s="3"/>
      <c r="F36" s="3"/>
      <c r="G36" s="3"/>
      <c r="I36" s="3"/>
      <c r="J36" s="29"/>
    </row>
    <row r="37" spans="2:10" ht="28.9" customHeight="1" x14ac:dyDescent="0.25">
      <c r="B37" s="40" t="s">
        <v>11</v>
      </c>
      <c r="C37" s="40"/>
      <c r="D37" s="40"/>
      <c r="E37" s="40"/>
      <c r="F37" s="40"/>
      <c r="G37" s="40"/>
      <c r="H37" s="40"/>
      <c r="I37" s="40"/>
      <c r="J37" s="30" t="s">
        <v>17</v>
      </c>
    </row>
    <row r="38" spans="2:10" x14ac:dyDescent="0.25">
      <c r="B38" s="2" t="s">
        <v>7</v>
      </c>
      <c r="C38" s="2"/>
      <c r="E38" s="2"/>
      <c r="F38" s="2"/>
      <c r="G38" s="2"/>
      <c r="I38" s="2"/>
      <c r="J38" s="28" t="s">
        <v>7</v>
      </c>
    </row>
    <row r="39" spans="2:10" x14ac:dyDescent="0.25">
      <c r="B39" s="2"/>
      <c r="C39" s="4"/>
      <c r="E39" s="4"/>
      <c r="F39" s="4"/>
      <c r="G39" s="4"/>
      <c r="I39" s="4"/>
    </row>
  </sheetData>
  <mergeCells count="18">
    <mergeCell ref="B29:J29"/>
    <mergeCell ref="B32:I32"/>
    <mergeCell ref="A1:K1"/>
    <mergeCell ref="A2:K2"/>
    <mergeCell ref="B37:I37"/>
    <mergeCell ref="A4:K4"/>
    <mergeCell ref="A6:K6"/>
    <mergeCell ref="A7:K7"/>
    <mergeCell ref="B8:K8"/>
    <mergeCell ref="A10:A11"/>
    <mergeCell ref="B10:B11"/>
    <mergeCell ref="C10:C11"/>
    <mergeCell ref="D10:D11"/>
    <mergeCell ref="E10:H10"/>
    <mergeCell ref="I10:J10"/>
    <mergeCell ref="K10:K11"/>
    <mergeCell ref="B27:J27"/>
    <mergeCell ref="B28:J28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topLeftCell="A3" zoomScaleNormal="100" workbookViewId="0">
      <selection activeCell="A9" sqref="A9:XFD9"/>
    </sheetView>
  </sheetViews>
  <sheetFormatPr defaultRowHeight="15" x14ac:dyDescent="0.25"/>
  <cols>
    <col min="1" max="1" width="3.42578125" customWidth="1"/>
    <col min="2" max="2" width="80.7109375" customWidth="1"/>
    <col min="3" max="3" width="6.7109375" customWidth="1"/>
    <col min="4" max="4" width="9.7109375" style="5" customWidth="1"/>
    <col min="5" max="5" width="0.7109375" hidden="1" customWidth="1"/>
    <col min="6" max="6" width="10.7109375" customWidth="1"/>
    <col min="7" max="7" width="0.28515625" hidden="1" customWidth="1"/>
    <col min="8" max="8" width="11.28515625" style="5" bestFit="1" customWidth="1"/>
    <col min="9" max="9" width="11.28515625" bestFit="1" customWidth="1"/>
    <col min="10" max="10" width="11.28515625" style="5" bestFit="1" customWidth="1"/>
    <col min="11" max="11" width="18" customWidth="1"/>
  </cols>
  <sheetData>
    <row r="1" spans="1:11" ht="25.15" customHeight="1" x14ac:dyDescent="0.25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3" spans="1:1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25">
      <c r="A4" s="42" t="s">
        <v>15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x14ac:dyDescent="0.25">
      <c r="A5" s="7"/>
      <c r="B5" s="43" t="s">
        <v>23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5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25">
      <c r="A7" s="44" t="s">
        <v>1</v>
      </c>
      <c r="B7" s="45" t="s">
        <v>2</v>
      </c>
      <c r="C7" s="46" t="s">
        <v>18</v>
      </c>
      <c r="D7" s="47" t="s">
        <v>19</v>
      </c>
      <c r="E7" s="46" t="s">
        <v>20</v>
      </c>
      <c r="F7" s="46"/>
      <c r="G7" s="46"/>
      <c r="H7" s="48"/>
      <c r="I7" s="46" t="s">
        <v>3</v>
      </c>
      <c r="J7" s="48"/>
      <c r="K7" s="46" t="s">
        <v>4</v>
      </c>
    </row>
    <row r="8" spans="1:11" ht="37.15" customHeight="1" x14ac:dyDescent="0.25">
      <c r="A8" s="44"/>
      <c r="B8" s="45"/>
      <c r="C8" s="46"/>
      <c r="D8" s="47"/>
      <c r="E8" s="8" t="s">
        <v>41</v>
      </c>
      <c r="F8" s="22" t="s">
        <v>5</v>
      </c>
      <c r="G8" s="23" t="s">
        <v>42</v>
      </c>
      <c r="H8" s="6" t="s">
        <v>6</v>
      </c>
      <c r="I8" s="8" t="s">
        <v>5</v>
      </c>
      <c r="J8" s="6" t="s">
        <v>6</v>
      </c>
      <c r="K8" s="48"/>
    </row>
    <row r="9" spans="1:11" x14ac:dyDescent="0.25">
      <c r="A9" s="1">
        <v>1</v>
      </c>
      <c r="B9" s="11" t="s">
        <v>24</v>
      </c>
      <c r="C9" s="12" t="s">
        <v>39</v>
      </c>
      <c r="D9" s="13">
        <v>7.2</v>
      </c>
      <c r="E9" s="14">
        <v>2400</v>
      </c>
      <c r="F9" s="14">
        <f>E9/1.2</f>
        <v>2000</v>
      </c>
      <c r="G9" s="14">
        <v>0</v>
      </c>
      <c r="H9" s="14">
        <f>G9/1.2</f>
        <v>0</v>
      </c>
      <c r="I9" s="14">
        <f>D9*F9</f>
        <v>14400</v>
      </c>
      <c r="J9" s="14">
        <f>D9*H9</f>
        <v>0</v>
      </c>
      <c r="K9" s="14">
        <f>I9+J9</f>
        <v>14400</v>
      </c>
    </row>
    <row r="10" spans="1:11" x14ac:dyDescent="0.25">
      <c r="A10" s="1">
        <v>2</v>
      </c>
      <c r="B10" s="11" t="s">
        <v>25</v>
      </c>
      <c r="C10" s="12" t="s">
        <v>21</v>
      </c>
      <c r="D10" s="13">
        <v>2.88</v>
      </c>
      <c r="E10" s="14">
        <v>1048</v>
      </c>
      <c r="F10" s="14">
        <f t="shared" ref="F10:F25" si="0">E10/1.2</f>
        <v>873.33</v>
      </c>
      <c r="G10" s="14">
        <v>116.01</v>
      </c>
      <c r="H10" s="14">
        <f t="shared" ref="H10:H25" si="1">G10/1.2</f>
        <v>96.68</v>
      </c>
      <c r="I10" s="14">
        <f t="shared" ref="I10:I25" si="2">D10*F10</f>
        <v>2515.19</v>
      </c>
      <c r="J10" s="14">
        <f t="shared" ref="J10:J25" si="3">D10*H10</f>
        <v>278.44</v>
      </c>
      <c r="K10" s="14">
        <f t="shared" ref="K10:K25" si="4">I10+J10</f>
        <v>2793.63</v>
      </c>
    </row>
    <row r="11" spans="1:11" x14ac:dyDescent="0.25">
      <c r="A11" s="1">
        <v>3</v>
      </c>
      <c r="B11" s="11" t="s">
        <v>26</v>
      </c>
      <c r="C11" s="12" t="s">
        <v>21</v>
      </c>
      <c r="D11" s="13">
        <v>2.88</v>
      </c>
      <c r="E11" s="14">
        <v>1987</v>
      </c>
      <c r="F11" s="14">
        <f t="shared" si="0"/>
        <v>1655.83</v>
      </c>
      <c r="G11" s="14">
        <v>0</v>
      </c>
      <c r="H11" s="14">
        <f t="shared" si="1"/>
        <v>0</v>
      </c>
      <c r="I11" s="14">
        <f t="shared" si="2"/>
        <v>4768.79</v>
      </c>
      <c r="J11" s="14">
        <f t="shared" si="3"/>
        <v>0</v>
      </c>
      <c r="K11" s="14">
        <f t="shared" si="4"/>
        <v>4768.79</v>
      </c>
    </row>
    <row r="12" spans="1:11" x14ac:dyDescent="0.25">
      <c r="A12" s="1">
        <v>4</v>
      </c>
      <c r="B12" s="11" t="s">
        <v>27</v>
      </c>
      <c r="C12" s="12" t="s">
        <v>21</v>
      </c>
      <c r="D12" s="13">
        <v>2.88</v>
      </c>
      <c r="E12" s="14">
        <v>2478</v>
      </c>
      <c r="F12" s="14">
        <f t="shared" si="0"/>
        <v>2065</v>
      </c>
      <c r="G12" s="14">
        <v>511</v>
      </c>
      <c r="H12" s="14">
        <f t="shared" si="1"/>
        <v>425.83</v>
      </c>
      <c r="I12" s="14">
        <f t="shared" si="2"/>
        <v>5947.2</v>
      </c>
      <c r="J12" s="14">
        <f t="shared" si="3"/>
        <v>1226.3900000000001</v>
      </c>
      <c r="K12" s="14">
        <f t="shared" si="4"/>
        <v>7173.59</v>
      </c>
    </row>
    <row r="13" spans="1:11" x14ac:dyDescent="0.25">
      <c r="A13" s="1">
        <v>5</v>
      </c>
      <c r="B13" s="11" t="s">
        <v>28</v>
      </c>
      <c r="C13" s="12" t="s">
        <v>39</v>
      </c>
      <c r="D13" s="13">
        <v>90</v>
      </c>
      <c r="E13" s="14">
        <v>742</v>
      </c>
      <c r="F13" s="14">
        <f t="shared" si="0"/>
        <v>618.33000000000004</v>
      </c>
      <c r="G13" s="14">
        <v>128.52000000000001</v>
      </c>
      <c r="H13" s="14">
        <f t="shared" si="1"/>
        <v>107.1</v>
      </c>
      <c r="I13" s="14">
        <f t="shared" si="2"/>
        <v>55649.7</v>
      </c>
      <c r="J13" s="14">
        <f t="shared" si="3"/>
        <v>9639</v>
      </c>
      <c r="K13" s="14">
        <f t="shared" si="4"/>
        <v>65288.7</v>
      </c>
    </row>
    <row r="14" spans="1:11" ht="25.5" x14ac:dyDescent="0.25">
      <c r="A14" s="1">
        <v>6</v>
      </c>
      <c r="B14" s="11" t="s">
        <v>29</v>
      </c>
      <c r="C14" s="12" t="s">
        <v>39</v>
      </c>
      <c r="D14" s="13">
        <v>90</v>
      </c>
      <c r="E14" s="14">
        <v>1158</v>
      </c>
      <c r="F14" s="14">
        <f t="shared" si="0"/>
        <v>965</v>
      </c>
      <c r="G14" s="14">
        <v>896</v>
      </c>
      <c r="H14" s="14">
        <f t="shared" si="1"/>
        <v>746.67</v>
      </c>
      <c r="I14" s="14">
        <f t="shared" si="2"/>
        <v>86850</v>
      </c>
      <c r="J14" s="14">
        <f t="shared" si="3"/>
        <v>67200.3</v>
      </c>
      <c r="K14" s="14">
        <f t="shared" si="4"/>
        <v>154050.29999999999</v>
      </c>
    </row>
    <row r="15" spans="1:11" x14ac:dyDescent="0.25">
      <c r="A15" s="1">
        <v>7</v>
      </c>
      <c r="B15" s="11" t="s">
        <v>30</v>
      </c>
      <c r="C15" s="12" t="s">
        <v>39</v>
      </c>
      <c r="D15" s="13">
        <v>90</v>
      </c>
      <c r="E15" s="14">
        <v>386</v>
      </c>
      <c r="F15" s="14">
        <f t="shared" si="0"/>
        <v>321.67</v>
      </c>
      <c r="G15" s="14">
        <v>64.260000000000005</v>
      </c>
      <c r="H15" s="14">
        <f t="shared" si="1"/>
        <v>53.55</v>
      </c>
      <c r="I15" s="14">
        <f t="shared" si="2"/>
        <v>28950.3</v>
      </c>
      <c r="J15" s="14">
        <f t="shared" si="3"/>
        <v>4819.5</v>
      </c>
      <c r="K15" s="14">
        <f t="shared" si="4"/>
        <v>33769.800000000003</v>
      </c>
    </row>
    <row r="16" spans="1:11" s="21" customFormat="1" x14ac:dyDescent="0.25">
      <c r="A16" s="18">
        <v>8</v>
      </c>
      <c r="B16" s="19" t="s">
        <v>31</v>
      </c>
      <c r="C16" s="12" t="s">
        <v>39</v>
      </c>
      <c r="D16" s="13">
        <v>90</v>
      </c>
      <c r="E16" s="20">
        <v>71</v>
      </c>
      <c r="F16" s="14">
        <f t="shared" si="0"/>
        <v>59.17</v>
      </c>
      <c r="G16" s="14">
        <v>218.8</v>
      </c>
      <c r="H16" s="14">
        <f t="shared" si="1"/>
        <v>182.33</v>
      </c>
      <c r="I16" s="14">
        <f t="shared" si="2"/>
        <v>5325.3</v>
      </c>
      <c r="J16" s="14">
        <f t="shared" si="3"/>
        <v>16409.7</v>
      </c>
      <c r="K16" s="20">
        <f t="shared" si="4"/>
        <v>21735</v>
      </c>
    </row>
    <row r="17" spans="1:11" x14ac:dyDescent="0.25">
      <c r="A17" s="1">
        <v>9</v>
      </c>
      <c r="B17" s="11" t="s">
        <v>32</v>
      </c>
      <c r="C17" s="12" t="s">
        <v>39</v>
      </c>
      <c r="D17" s="13">
        <v>90</v>
      </c>
      <c r="E17" s="14">
        <v>31</v>
      </c>
      <c r="F17" s="14">
        <f t="shared" si="0"/>
        <v>25.83</v>
      </c>
      <c r="G17" s="20">
        <v>34</v>
      </c>
      <c r="H17" s="14">
        <f t="shared" si="1"/>
        <v>28.33</v>
      </c>
      <c r="I17" s="14">
        <f t="shared" si="2"/>
        <v>2324.6999999999998</v>
      </c>
      <c r="J17" s="14">
        <f t="shared" si="3"/>
        <v>2549.6999999999998</v>
      </c>
      <c r="K17" s="14">
        <f t="shared" si="4"/>
        <v>4874.3999999999996</v>
      </c>
    </row>
    <row r="18" spans="1:11" ht="25.5" x14ac:dyDescent="0.25">
      <c r="A18" s="1">
        <v>10</v>
      </c>
      <c r="B18" s="11" t="s">
        <v>33</v>
      </c>
      <c r="C18" s="12" t="s">
        <v>39</v>
      </c>
      <c r="D18" s="13">
        <v>90</v>
      </c>
      <c r="E18" s="14">
        <v>674</v>
      </c>
      <c r="F18" s="14">
        <f t="shared" si="0"/>
        <v>561.66999999999996</v>
      </c>
      <c r="G18" s="14">
        <v>897</v>
      </c>
      <c r="H18" s="14">
        <f t="shared" si="1"/>
        <v>747.5</v>
      </c>
      <c r="I18" s="14">
        <f t="shared" si="2"/>
        <v>50550.3</v>
      </c>
      <c r="J18" s="14">
        <f t="shared" si="3"/>
        <v>67275</v>
      </c>
      <c r="K18" s="14">
        <f t="shared" si="4"/>
        <v>117825.3</v>
      </c>
    </row>
    <row r="19" spans="1:11" x14ac:dyDescent="0.25">
      <c r="A19" s="1">
        <v>11</v>
      </c>
      <c r="B19" s="11" t="s">
        <v>34</v>
      </c>
      <c r="C19" s="12" t="s">
        <v>21</v>
      </c>
      <c r="D19" s="13">
        <v>2</v>
      </c>
      <c r="E19" s="14">
        <v>1500</v>
      </c>
      <c r="F19" s="14">
        <f t="shared" si="0"/>
        <v>1250</v>
      </c>
      <c r="G19" s="14">
        <v>0</v>
      </c>
      <c r="H19" s="14">
        <f t="shared" si="1"/>
        <v>0</v>
      </c>
      <c r="I19" s="14">
        <f t="shared" si="2"/>
        <v>2500</v>
      </c>
      <c r="J19" s="14">
        <f t="shared" si="3"/>
        <v>0</v>
      </c>
      <c r="K19" s="14">
        <f t="shared" si="4"/>
        <v>2500</v>
      </c>
    </row>
    <row r="20" spans="1:11" x14ac:dyDescent="0.25">
      <c r="A20" s="1">
        <v>12</v>
      </c>
      <c r="B20" s="11" t="s">
        <v>35</v>
      </c>
      <c r="C20" s="12" t="s">
        <v>21</v>
      </c>
      <c r="D20" s="13">
        <v>2</v>
      </c>
      <c r="E20" s="14">
        <v>6500</v>
      </c>
      <c r="F20" s="14">
        <f t="shared" si="0"/>
        <v>5416.67</v>
      </c>
      <c r="G20" s="14">
        <v>237</v>
      </c>
      <c r="H20" s="14">
        <f t="shared" si="1"/>
        <v>197.5</v>
      </c>
      <c r="I20" s="14">
        <f t="shared" si="2"/>
        <v>10833.34</v>
      </c>
      <c r="J20" s="14">
        <f t="shared" si="3"/>
        <v>395</v>
      </c>
      <c r="K20" s="14">
        <f t="shared" si="4"/>
        <v>11228.34</v>
      </c>
    </row>
    <row r="21" spans="1:11" x14ac:dyDescent="0.25">
      <c r="A21" s="1">
        <v>13</v>
      </c>
      <c r="B21" s="11" t="s">
        <v>36</v>
      </c>
      <c r="C21" s="12" t="s">
        <v>21</v>
      </c>
      <c r="D21" s="13">
        <v>2</v>
      </c>
      <c r="E21" s="14">
        <v>1500</v>
      </c>
      <c r="F21" s="14">
        <f t="shared" si="0"/>
        <v>1250</v>
      </c>
      <c r="G21" s="14">
        <v>52.5</v>
      </c>
      <c r="H21" s="14">
        <f t="shared" si="1"/>
        <v>43.75</v>
      </c>
      <c r="I21" s="14">
        <f t="shared" si="2"/>
        <v>2500</v>
      </c>
      <c r="J21" s="14">
        <f t="shared" si="3"/>
        <v>87.5</v>
      </c>
      <c r="K21" s="14">
        <f t="shared" si="4"/>
        <v>2587.5</v>
      </c>
    </row>
    <row r="22" spans="1:11" ht="25.5" x14ac:dyDescent="0.25">
      <c r="A22" s="1">
        <v>14</v>
      </c>
      <c r="B22" s="11" t="s">
        <v>37</v>
      </c>
      <c r="C22" s="12" t="s">
        <v>40</v>
      </c>
      <c r="D22" s="13">
        <v>12</v>
      </c>
      <c r="E22" s="14">
        <v>5000</v>
      </c>
      <c r="F22" s="14">
        <f t="shared" si="0"/>
        <v>4166.67</v>
      </c>
      <c r="G22" s="14">
        <v>168</v>
      </c>
      <c r="H22" s="14">
        <f t="shared" si="1"/>
        <v>140</v>
      </c>
      <c r="I22" s="14">
        <f t="shared" si="2"/>
        <v>50000.04</v>
      </c>
      <c r="J22" s="14">
        <f t="shared" si="3"/>
        <v>1680</v>
      </c>
      <c r="K22" s="14">
        <f t="shared" si="4"/>
        <v>51680.04</v>
      </c>
    </row>
    <row r="23" spans="1:11" x14ac:dyDescent="0.25">
      <c r="A23" s="1">
        <v>15</v>
      </c>
      <c r="B23" s="11" t="s">
        <v>27</v>
      </c>
      <c r="C23" s="12" t="s">
        <v>40</v>
      </c>
      <c r="D23" s="13">
        <v>12</v>
      </c>
      <c r="E23" s="14">
        <v>3100</v>
      </c>
      <c r="F23" s="14">
        <f t="shared" si="0"/>
        <v>2583.33</v>
      </c>
      <c r="G23" s="14">
        <v>35</v>
      </c>
      <c r="H23" s="14">
        <f t="shared" si="1"/>
        <v>29.17</v>
      </c>
      <c r="I23" s="14">
        <f t="shared" si="2"/>
        <v>30999.96</v>
      </c>
      <c r="J23" s="14">
        <f t="shared" si="3"/>
        <v>350.04</v>
      </c>
      <c r="K23" s="14">
        <f t="shared" si="4"/>
        <v>31350</v>
      </c>
    </row>
    <row r="24" spans="1:11" x14ac:dyDescent="0.25">
      <c r="A24" s="1">
        <v>16</v>
      </c>
      <c r="B24" s="11" t="s">
        <v>38</v>
      </c>
      <c r="C24" s="12" t="s">
        <v>40</v>
      </c>
      <c r="D24" s="13">
        <v>1</v>
      </c>
      <c r="E24" s="14">
        <v>7500</v>
      </c>
      <c r="F24" s="14">
        <f t="shared" si="0"/>
        <v>6250</v>
      </c>
      <c r="G24" s="14">
        <v>6160</v>
      </c>
      <c r="H24" s="14">
        <f t="shared" si="1"/>
        <v>5133.33</v>
      </c>
      <c r="I24" s="14">
        <f t="shared" si="2"/>
        <v>6250</v>
      </c>
      <c r="J24" s="14">
        <f t="shared" si="3"/>
        <v>5133.33</v>
      </c>
      <c r="K24" s="14">
        <f t="shared" si="4"/>
        <v>11383.33</v>
      </c>
    </row>
    <row r="25" spans="1:11" x14ac:dyDescent="0.25">
      <c r="A25" s="1">
        <v>17</v>
      </c>
      <c r="B25" s="11" t="s">
        <v>27</v>
      </c>
      <c r="C25" s="12" t="s">
        <v>40</v>
      </c>
      <c r="D25" s="13">
        <v>1</v>
      </c>
      <c r="E25" s="14">
        <v>9600</v>
      </c>
      <c r="F25" s="14">
        <f t="shared" si="0"/>
        <v>8000</v>
      </c>
      <c r="G25" s="14">
        <v>70</v>
      </c>
      <c r="H25" s="14">
        <f t="shared" si="1"/>
        <v>58.33</v>
      </c>
      <c r="I25" s="14">
        <f t="shared" si="2"/>
        <v>8000</v>
      </c>
      <c r="J25" s="14">
        <f t="shared" si="3"/>
        <v>58.33</v>
      </c>
      <c r="K25" s="14">
        <f t="shared" si="4"/>
        <v>8058.33</v>
      </c>
    </row>
    <row r="26" spans="1:11" x14ac:dyDescent="0.25">
      <c r="A26" s="9"/>
      <c r="B26" s="52" t="s">
        <v>12</v>
      </c>
      <c r="C26" s="52"/>
      <c r="D26" s="52"/>
      <c r="E26" s="52"/>
      <c r="F26" s="52"/>
      <c r="G26" s="52"/>
      <c r="H26" s="52"/>
      <c r="I26" s="52"/>
      <c r="J26" s="52"/>
      <c r="K26" s="16">
        <f>SUM(K9:K25)</f>
        <v>545467.05000000005</v>
      </c>
    </row>
    <row r="27" spans="1:11" x14ac:dyDescent="0.25">
      <c r="B27" s="53" t="s">
        <v>13</v>
      </c>
      <c r="C27" s="53"/>
      <c r="D27" s="53"/>
      <c r="E27" s="53"/>
      <c r="F27" s="53"/>
      <c r="G27" s="53"/>
      <c r="H27" s="53"/>
      <c r="I27" s="53"/>
      <c r="J27" s="53"/>
      <c r="K27" s="17">
        <f>ROUND(K26*0.2,2)</f>
        <v>109093.41</v>
      </c>
    </row>
    <row r="28" spans="1:11" x14ac:dyDescent="0.25">
      <c r="B28" s="52" t="s">
        <v>14</v>
      </c>
      <c r="C28" s="52"/>
      <c r="D28" s="52"/>
      <c r="E28" s="52"/>
      <c r="F28" s="52"/>
      <c r="G28" s="52"/>
      <c r="H28" s="52"/>
      <c r="I28" s="52"/>
      <c r="J28" s="52"/>
      <c r="K28" s="15">
        <f>ROUND(K26*1.2,2)</f>
        <v>654560.46</v>
      </c>
    </row>
    <row r="31" spans="1:11" ht="28.9" customHeight="1" x14ac:dyDescent="0.25">
      <c r="B31" s="51" t="s">
        <v>9</v>
      </c>
      <c r="C31" s="51"/>
      <c r="D31" s="51"/>
      <c r="E31" s="51"/>
      <c r="F31" s="51"/>
      <c r="G31" s="51"/>
      <c r="H31" s="51"/>
      <c r="I31" s="51"/>
      <c r="J31" s="27" t="s">
        <v>8</v>
      </c>
    </row>
    <row r="32" spans="1:11" x14ac:dyDescent="0.25">
      <c r="B32" s="2" t="s">
        <v>10</v>
      </c>
      <c r="C32" s="2"/>
      <c r="E32" s="2"/>
      <c r="F32" s="2"/>
      <c r="G32" s="2"/>
      <c r="I32" s="2"/>
      <c r="J32" s="28" t="s">
        <v>16</v>
      </c>
    </row>
    <row r="33" spans="2:10" x14ac:dyDescent="0.25">
      <c r="B33" s="3" t="s">
        <v>0</v>
      </c>
      <c r="C33" s="3"/>
      <c r="E33" s="3"/>
      <c r="F33" s="3"/>
      <c r="G33" s="3"/>
      <c r="I33" s="3"/>
      <c r="J33" s="29" t="s">
        <v>0</v>
      </c>
    </row>
    <row r="34" spans="2:10" x14ac:dyDescent="0.25">
      <c r="B34" s="3"/>
      <c r="C34" s="3"/>
      <c r="E34" s="3"/>
      <c r="F34" s="3"/>
      <c r="G34" s="3"/>
      <c r="I34" s="3"/>
      <c r="J34" s="29"/>
    </row>
    <row r="35" spans="2:10" x14ac:dyDescent="0.25">
      <c r="B35" s="3"/>
      <c r="C35" s="3"/>
      <c r="E35" s="3"/>
      <c r="F35" s="3"/>
      <c r="G35" s="3"/>
      <c r="I35" s="3"/>
      <c r="J35" s="29"/>
    </row>
    <row r="36" spans="2:10" ht="28.9" customHeight="1" x14ac:dyDescent="0.25">
      <c r="B36" s="40" t="s">
        <v>11</v>
      </c>
      <c r="C36" s="40"/>
      <c r="D36" s="40"/>
      <c r="E36" s="40"/>
      <c r="F36" s="40"/>
      <c r="G36" s="40"/>
      <c r="H36" s="40"/>
      <c r="I36" s="40"/>
      <c r="J36" s="30" t="s">
        <v>17</v>
      </c>
    </row>
    <row r="37" spans="2:10" x14ac:dyDescent="0.25">
      <c r="B37" s="2" t="s">
        <v>7</v>
      </c>
      <c r="C37" s="2"/>
      <c r="E37" s="2"/>
      <c r="F37" s="2"/>
      <c r="G37" s="2"/>
      <c r="I37" s="2"/>
      <c r="J37" s="28" t="s">
        <v>7</v>
      </c>
    </row>
    <row r="38" spans="2:10" x14ac:dyDescent="0.25">
      <c r="B38" s="2"/>
      <c r="C38" s="4"/>
      <c r="E38" s="4"/>
      <c r="F38" s="4"/>
      <c r="G38" s="4"/>
      <c r="I38" s="4"/>
    </row>
  </sheetData>
  <mergeCells count="16">
    <mergeCell ref="B5:K5"/>
    <mergeCell ref="B26:J26"/>
    <mergeCell ref="A1:K1"/>
    <mergeCell ref="A3:K3"/>
    <mergeCell ref="A4:K4"/>
    <mergeCell ref="A7:A8"/>
    <mergeCell ref="B7:B8"/>
    <mergeCell ref="I7:J7"/>
    <mergeCell ref="K7:K8"/>
    <mergeCell ref="B31:I31"/>
    <mergeCell ref="B36:I36"/>
    <mergeCell ref="C7:C8"/>
    <mergeCell ref="D7:D8"/>
    <mergeCell ref="E7:H7"/>
    <mergeCell ref="B28:J28"/>
    <mergeCell ref="B27:J27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корр</vt:lpstr>
      <vt:lpstr>Лист1</vt:lpstr>
      <vt:lpstr>корр!Область_печати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2024-06-11T10:24:37Z</cp:lastPrinted>
  <dcterms:created xsi:type="dcterms:W3CDTF">2023-06-20T12:39:30Z</dcterms:created>
  <dcterms:modified xsi:type="dcterms:W3CDTF">2024-10-04T07:10:09Z</dcterms:modified>
</cp:coreProperties>
</file>