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кс-2,3-СП4\"/>
    </mc:Choice>
  </mc:AlternateContent>
  <xr:revisionPtr revIDLastSave="0" documentId="13_ncr:1_{DD00AF23-9AEA-46DC-9000-73A18202762B}" xr6:coauthVersionLast="47" xr6:coauthVersionMax="47" xr10:uidLastSave="{00000000-0000-0000-0000-000000000000}"/>
  <bookViews>
    <workbookView xWindow="-120" yWindow="-120" windowWidth="29040" windowHeight="15720" tabRatio="821" activeTab="1" xr2:uid="{00000000-000D-0000-FFFF-FFFF00000000}"/>
  </bookViews>
  <sheets>
    <sheet name="кс-6а на 09.12" sheetId="37" r:id="rId1"/>
    <sheet name="КС-3 №6" sheetId="41" r:id="rId2"/>
    <sheet name="КС-2 №6" sheetId="40" r:id="rId3"/>
    <sheet name="КС-3 №5" sheetId="39" r:id="rId4"/>
    <sheet name="КС-2 №5" sheetId="38" r:id="rId5"/>
    <sheet name="КС-3 №4" sheetId="30" r:id="rId6"/>
    <sheet name="КС-2 №4" sheetId="29" r:id="rId7"/>
    <sheet name="КС-3 №3" sheetId="33" r:id="rId8"/>
    <sheet name="КС-2 №3" sheetId="34" r:id="rId9"/>
    <sheet name="КС-3 №2" sheetId="31" r:id="rId10"/>
    <sheet name="КС-2 №2" sheetId="32" r:id="rId11"/>
    <sheet name="КС-3 №1" sheetId="35" r:id="rId12"/>
    <sheet name="КС-2 №1" sheetId="36" r:id="rId13"/>
    <sheet name="кс-6а" sheetId="28" state="hidden" r:id="rId14"/>
  </sheets>
  <externalReferences>
    <externalReference r:id="rId15"/>
    <externalReference r:id="rId16"/>
    <externalReference r:id="rId17"/>
    <externalReference r:id="rId18"/>
    <externalReference r:id="rId19"/>
  </externalReferences>
  <definedNames>
    <definedName name="a01_СС_Титул_pre_rep" localSheetId="12">#REF!</definedName>
    <definedName name="a01_СС_Титул_pre_rep" localSheetId="10">#REF!</definedName>
    <definedName name="a01_СС_Титул_pre_rep" localSheetId="8">#REF!</definedName>
    <definedName name="a01_СС_Титул_pre_rep" localSheetId="6">#REF!</definedName>
    <definedName name="a01_СС_Титул_pre_rep" localSheetId="11">#REF!</definedName>
    <definedName name="a01_СС_Титул_pre_rep" localSheetId="9">#REF!</definedName>
    <definedName name="a01_СС_Титул_pre_rep" localSheetId="7">#REF!</definedName>
    <definedName name="a01_СС_Титул_pre_rep" localSheetId="0">#REF!</definedName>
    <definedName name="a01_СС_Титул_pre_rep">#REF!</definedName>
    <definedName name="a02_СС_Шапка_pre_rep" localSheetId="12">#REF!</definedName>
    <definedName name="a02_СС_Шапка_pre_rep" localSheetId="8">#REF!</definedName>
    <definedName name="a02_СС_Шапка_pre_rep" localSheetId="6">#REF!</definedName>
    <definedName name="a02_СС_Шапка_pre_rep" localSheetId="11">#REF!</definedName>
    <definedName name="a02_СС_Шапка_pre_rep" localSheetId="0">#REF!</definedName>
    <definedName name="a02_СС_Шапка_pre_rep">#REF!</definedName>
    <definedName name="a24_С_ИтогГрафы_pre_rep" localSheetId="12">#REF!</definedName>
    <definedName name="a24_С_ИтогГрафы_pre_rep" localSheetId="8">#REF!</definedName>
    <definedName name="a24_С_ИтогГрафы_pre_rep" localSheetId="6">#REF!</definedName>
    <definedName name="a24_С_ИтогГрафы_pre_rep" localSheetId="11">#REF!</definedName>
    <definedName name="a24_С_ИтогГрафы_pre_rep" localSheetId="0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2">'КС-2 №1'!$28:$33</definedName>
    <definedName name="_xlnm.Print_Titles" localSheetId="10">'КС-2 №2'!$28:$32</definedName>
    <definedName name="_xlnm.Print_Titles" localSheetId="8">'КС-2 №3'!$30:$34</definedName>
    <definedName name="_xlnm.Print_Titles" localSheetId="6">'КС-2 №4'!$30:$34</definedName>
    <definedName name="_xlnm.Print_Area" localSheetId="12">'КС-2 №1'!$A$1:$K$72</definedName>
    <definedName name="_xlnm.Print_Area" localSheetId="10">'КС-2 №2'!$A$1:$K$55</definedName>
    <definedName name="_xlnm.Print_Area" localSheetId="8">'КС-2 №3'!$A$1:$K$60</definedName>
    <definedName name="_xlnm.Print_Area" localSheetId="6">'КС-2 №4'!$A$1:$K$50</definedName>
    <definedName name="_xlnm.Print_Area" localSheetId="11">'КС-3 №1'!$A$1:$H$45</definedName>
    <definedName name="_xlnm.Print_Area" localSheetId="9">'КС-3 №2'!$A$1:$H$46</definedName>
    <definedName name="_xlnm.Print_Area" localSheetId="7">'КС-3 №3'!$A$1:$H$49</definedName>
    <definedName name="_xlnm.Print_Area" localSheetId="5">'КС-3 №4'!$A$1:$H$50</definedName>
    <definedName name="_xlnm.Print_Area" localSheetId="13">'кс-6а'!$A$1:$O$51</definedName>
    <definedName name="_xlnm.Print_Area" localSheetId="0">'кс-6а на 09.12'!$A$1:$O$65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4" i="41" l="1"/>
  <c r="P34" i="41"/>
  <c r="N26" i="41"/>
  <c r="K56" i="38"/>
  <c r="K39" i="38"/>
  <c r="O30" i="41"/>
  <c r="J40" i="41"/>
  <c r="M30" i="41"/>
  <c r="N25" i="41"/>
  <c r="N25" i="39"/>
  <c r="M30" i="39"/>
  <c r="G51" i="41"/>
  <c r="G46" i="41"/>
  <c r="F37" i="41"/>
  <c r="G37" i="41" s="1"/>
  <c r="H37" i="41" s="1"/>
  <c r="H38" i="41" s="1"/>
  <c r="H40" i="41" s="1"/>
  <c r="H30" i="41"/>
  <c r="G16" i="41"/>
  <c r="G15" i="41"/>
  <c r="B12" i="41"/>
  <c r="G10" i="41"/>
  <c r="B10" i="41"/>
  <c r="B8" i="41"/>
  <c r="J40" i="40"/>
  <c r="H40" i="40"/>
  <c r="K40" i="40" s="1"/>
  <c r="J39" i="40"/>
  <c r="H39" i="40"/>
  <c r="K39" i="40" s="1"/>
  <c r="J38" i="40"/>
  <c r="H38" i="40"/>
  <c r="K38" i="40" s="1"/>
  <c r="K42" i="40" s="1"/>
  <c r="K44" i="40" s="1"/>
  <c r="K43" i="40" s="1"/>
  <c r="K28" i="40"/>
  <c r="G50" i="39"/>
  <c r="G45" i="39"/>
  <c r="F35" i="39"/>
  <c r="G35" i="39" s="1"/>
  <c r="F34" i="39"/>
  <c r="G34" i="39" s="1"/>
  <c r="L30" i="39"/>
  <c r="H30" i="39"/>
  <c r="J40" i="39"/>
  <c r="G16" i="39"/>
  <c r="G15" i="39"/>
  <c r="B12" i="39"/>
  <c r="G10" i="39"/>
  <c r="B10" i="39"/>
  <c r="B8" i="39"/>
  <c r="J54" i="38"/>
  <c r="H54" i="38"/>
  <c r="K54" i="38" s="1"/>
  <c r="J52" i="38"/>
  <c r="H52" i="38"/>
  <c r="K52" i="38" s="1"/>
  <c r="J51" i="38"/>
  <c r="H51" i="38"/>
  <c r="K51" i="38" s="1"/>
  <c r="J50" i="38"/>
  <c r="H50" i="38"/>
  <c r="K50" i="38" s="1"/>
  <c r="J49" i="38"/>
  <c r="H49" i="38"/>
  <c r="K49" i="38" s="1"/>
  <c r="J48" i="38"/>
  <c r="H48" i="38"/>
  <c r="K48" i="38" s="1"/>
  <c r="J46" i="38"/>
  <c r="H46" i="38"/>
  <c r="K46" i="38" s="1"/>
  <c r="J45" i="38"/>
  <c r="H45" i="38"/>
  <c r="K45" i="38" s="1"/>
  <c r="J44" i="38"/>
  <c r="H44" i="38"/>
  <c r="K44" i="38" s="1"/>
  <c r="J43" i="38"/>
  <c r="H43" i="38"/>
  <c r="K43" i="38" s="1"/>
  <c r="J42" i="38"/>
  <c r="H42" i="38"/>
  <c r="K42" i="38" s="1"/>
  <c r="J40" i="38"/>
  <c r="H40" i="38"/>
  <c r="K40" i="38" s="1"/>
  <c r="J39" i="38"/>
  <c r="H39" i="38"/>
  <c r="J38" i="38"/>
  <c r="H38" i="38"/>
  <c r="K38" i="38" s="1"/>
  <c r="K28" i="38"/>
  <c r="V54" i="37"/>
  <c r="F36" i="39" l="1"/>
  <c r="G36" i="39" s="1"/>
  <c r="H36" i="39" s="1"/>
  <c r="H37" i="39" s="1"/>
  <c r="H39" i="39" s="1"/>
  <c r="H38" i="39" s="1"/>
  <c r="H41" i="39" s="1"/>
  <c r="F30" i="41"/>
  <c r="G30" i="41" s="1"/>
  <c r="L30" i="41"/>
  <c r="P30" i="41" s="1"/>
  <c r="H39" i="41"/>
  <c r="H42" i="41" s="1"/>
  <c r="H43" i="41"/>
  <c r="K58" i="38"/>
  <c r="K57" i="38" s="1"/>
  <c r="V53" i="37"/>
  <c r="M53" i="37"/>
  <c r="L53" i="37"/>
  <c r="H53" i="37"/>
  <c r="V52" i="37"/>
  <c r="V51" i="37"/>
  <c r="M51" i="37"/>
  <c r="L51" i="37"/>
  <c r="H51" i="37"/>
  <c r="V50" i="37"/>
  <c r="M50" i="37"/>
  <c r="L50" i="37"/>
  <c r="H50" i="37"/>
  <c r="V49" i="37"/>
  <c r="M49" i="37"/>
  <c r="L49" i="37"/>
  <c r="H49" i="37"/>
  <c r="V48" i="37"/>
  <c r="M48" i="37"/>
  <c r="L48" i="37"/>
  <c r="H48" i="37"/>
  <c r="N48" i="37" s="1"/>
  <c r="V47" i="37"/>
  <c r="M47" i="37"/>
  <c r="L47" i="37"/>
  <c r="N47" i="37" s="1"/>
  <c r="H47" i="37"/>
  <c r="V46" i="37"/>
  <c r="V45" i="37"/>
  <c r="M45" i="37"/>
  <c r="L45" i="37"/>
  <c r="H45" i="37"/>
  <c r="V44" i="37"/>
  <c r="M44" i="37"/>
  <c r="L44" i="37"/>
  <c r="H44" i="37"/>
  <c r="N44" i="37" s="1"/>
  <c r="V43" i="37"/>
  <c r="M43" i="37"/>
  <c r="L43" i="37"/>
  <c r="H43" i="37"/>
  <c r="V42" i="37"/>
  <c r="M42" i="37"/>
  <c r="L42" i="37"/>
  <c r="H42" i="37"/>
  <c r="N42" i="37" s="1"/>
  <c r="V41" i="37"/>
  <c r="M41" i="37"/>
  <c r="L41" i="37"/>
  <c r="H41" i="37"/>
  <c r="V40" i="37"/>
  <c r="V39" i="37"/>
  <c r="M39" i="37"/>
  <c r="L39" i="37"/>
  <c r="H39" i="37"/>
  <c r="V38" i="37"/>
  <c r="M38" i="37"/>
  <c r="L38" i="37"/>
  <c r="H38" i="37"/>
  <c r="V37" i="37"/>
  <c r="V36" i="37"/>
  <c r="M36" i="37"/>
  <c r="L36" i="37"/>
  <c r="H36" i="37"/>
  <c r="V35" i="37"/>
  <c r="M35" i="37"/>
  <c r="L35" i="37"/>
  <c r="H35" i="37"/>
  <c r="V34" i="37"/>
  <c r="M34" i="37"/>
  <c r="L34" i="37"/>
  <c r="H34" i="37"/>
  <c r="N34" i="37" s="1"/>
  <c r="V32" i="37"/>
  <c r="K32" i="37"/>
  <c r="J32" i="37"/>
  <c r="L32" i="37" s="1"/>
  <c r="G32" i="37"/>
  <c r="F32" i="37"/>
  <c r="H32" i="37" s="1"/>
  <c r="V31" i="37"/>
  <c r="K31" i="37"/>
  <c r="J31" i="37"/>
  <c r="L31" i="37"/>
  <c r="G31" i="37"/>
  <c r="F31" i="37"/>
  <c r="H31" i="37" s="1"/>
  <c r="V30" i="37"/>
  <c r="K30" i="37"/>
  <c r="M30" i="37" s="1"/>
  <c r="J30" i="37"/>
  <c r="L30" i="37" s="1"/>
  <c r="G30" i="37"/>
  <c r="F30" i="37"/>
  <c r="H30" i="37" s="1"/>
  <c r="V29" i="37"/>
  <c r="K29" i="37"/>
  <c r="J29" i="37"/>
  <c r="L29" i="37" s="1"/>
  <c r="G29" i="37"/>
  <c r="F29" i="37"/>
  <c r="H29" i="37" s="1"/>
  <c r="V28" i="37"/>
  <c r="K28" i="37"/>
  <c r="J28" i="37"/>
  <c r="L28" i="37" s="1"/>
  <c r="G28" i="37"/>
  <c r="F28" i="37"/>
  <c r="H28" i="37" s="1"/>
  <c r="V27" i="37"/>
  <c r="V26" i="37"/>
  <c r="K26" i="37"/>
  <c r="J26" i="37"/>
  <c r="L26" i="37"/>
  <c r="G26" i="37"/>
  <c r="F26" i="37"/>
  <c r="H26" i="37" s="1"/>
  <c r="V25" i="37"/>
  <c r="K25" i="37"/>
  <c r="J25" i="37"/>
  <c r="L25" i="37" s="1"/>
  <c r="G25" i="37"/>
  <c r="M25" i="37" s="1"/>
  <c r="F25" i="37"/>
  <c r="H25" i="37" s="1"/>
  <c r="V24" i="37"/>
  <c r="K24" i="37"/>
  <c r="J24" i="37"/>
  <c r="L24" i="37" s="1"/>
  <c r="G24" i="37"/>
  <c r="F24" i="37"/>
  <c r="H24" i="37"/>
  <c r="V23" i="37"/>
  <c r="K23" i="37"/>
  <c r="J23" i="37"/>
  <c r="L23" i="37" s="1"/>
  <c r="G23" i="37"/>
  <c r="F23" i="37"/>
  <c r="H23" i="37" s="1"/>
  <c r="N23" i="37" s="1"/>
  <c r="V22" i="37"/>
  <c r="K22" i="37"/>
  <c r="J22" i="37"/>
  <c r="L22" i="37" s="1"/>
  <c r="G22" i="37"/>
  <c r="F22" i="37"/>
  <c r="H22" i="37"/>
  <c r="V21" i="37"/>
  <c r="V20" i="37"/>
  <c r="K20" i="37"/>
  <c r="J20" i="37"/>
  <c r="L20" i="37" s="1"/>
  <c r="G20" i="37"/>
  <c r="F20" i="37"/>
  <c r="H20" i="37" s="1"/>
  <c r="V19" i="37"/>
  <c r="K19" i="37"/>
  <c r="J19" i="37"/>
  <c r="L19" i="37"/>
  <c r="G19" i="37"/>
  <c r="F19" i="37"/>
  <c r="H19" i="37" s="1"/>
  <c r="V18" i="37"/>
  <c r="K18" i="37"/>
  <c r="J18" i="37"/>
  <c r="L18" i="37"/>
  <c r="G18" i="37"/>
  <c r="F18" i="37"/>
  <c r="H18" i="37" s="1"/>
  <c r="V17" i="37"/>
  <c r="K17" i="37"/>
  <c r="J17" i="37"/>
  <c r="L17" i="37" s="1"/>
  <c r="G17" i="37"/>
  <c r="M17" i="37" s="1"/>
  <c r="F17" i="37"/>
  <c r="H17" i="37" s="1"/>
  <c r="N17" i="37" s="1"/>
  <c r="V16" i="37"/>
  <c r="K16" i="37"/>
  <c r="J16" i="37"/>
  <c r="L16" i="37" s="1"/>
  <c r="G16" i="37"/>
  <c r="F16" i="37"/>
  <c r="H16" i="37" s="1"/>
  <c r="V15" i="37"/>
  <c r="V14" i="37"/>
  <c r="K14" i="37"/>
  <c r="J14" i="37"/>
  <c r="L14" i="37" s="1"/>
  <c r="G14" i="37"/>
  <c r="F14" i="37"/>
  <c r="H14" i="37" s="1"/>
  <c r="V13" i="37"/>
  <c r="K13" i="37"/>
  <c r="M13" i="37" s="1"/>
  <c r="J13" i="37"/>
  <c r="L13" i="37" s="1"/>
  <c r="G13" i="37"/>
  <c r="F13" i="37"/>
  <c r="H13" i="37" s="1"/>
  <c r="N13" i="37" s="1"/>
  <c r="V12" i="37"/>
  <c r="K12" i="37"/>
  <c r="M12" i="37" s="1"/>
  <c r="J12" i="37"/>
  <c r="L12" i="37" s="1"/>
  <c r="G12" i="37"/>
  <c r="F12" i="37"/>
  <c r="H12" i="37" s="1"/>
  <c r="V11" i="37"/>
  <c r="K11" i="37"/>
  <c r="M11" i="37" s="1"/>
  <c r="J11" i="37"/>
  <c r="L11" i="37" s="1"/>
  <c r="G11" i="37"/>
  <c r="F11" i="37"/>
  <c r="H11" i="37" s="1"/>
  <c r="V10" i="37"/>
  <c r="K10" i="37"/>
  <c r="J10" i="37"/>
  <c r="L10" i="37" s="1"/>
  <c r="G10" i="37"/>
  <c r="F10" i="37"/>
  <c r="H10" i="37" s="1"/>
  <c r="J58" i="36"/>
  <c r="H58" i="36"/>
  <c r="J57" i="36"/>
  <c r="H57" i="36"/>
  <c r="K57" i="36" s="1"/>
  <c r="J56" i="36"/>
  <c r="H56" i="36"/>
  <c r="K56" i="36"/>
  <c r="J55" i="36"/>
  <c r="K55" i="36" s="1"/>
  <c r="H55" i="36"/>
  <c r="J54" i="36"/>
  <c r="K54" i="36" s="1"/>
  <c r="H54" i="36"/>
  <c r="J52" i="36"/>
  <c r="H52" i="36"/>
  <c r="K52" i="36"/>
  <c r="J51" i="36"/>
  <c r="K51" i="36" s="1"/>
  <c r="H51" i="36"/>
  <c r="J50" i="36"/>
  <c r="H50" i="36"/>
  <c r="K50" i="36" s="1"/>
  <c r="J49" i="36"/>
  <c r="K49" i="36" s="1"/>
  <c r="H49" i="36"/>
  <c r="J48" i="36"/>
  <c r="H48" i="36"/>
  <c r="J46" i="36"/>
  <c r="H46" i="36"/>
  <c r="K46" i="36" s="1"/>
  <c r="J45" i="36"/>
  <c r="K45" i="36" s="1"/>
  <c r="H45" i="36"/>
  <c r="J44" i="36"/>
  <c r="H44" i="36"/>
  <c r="K44" i="36"/>
  <c r="J43" i="36"/>
  <c r="K43" i="36" s="1"/>
  <c r="H43" i="36"/>
  <c r="J42" i="36"/>
  <c r="H42" i="36"/>
  <c r="K42" i="36" s="1"/>
  <c r="J40" i="36"/>
  <c r="K40" i="36" s="1"/>
  <c r="H40" i="36"/>
  <c r="J39" i="36"/>
  <c r="H39" i="36"/>
  <c r="K39" i="36" s="1"/>
  <c r="J38" i="36"/>
  <c r="H38" i="36"/>
  <c r="J37" i="36"/>
  <c r="H37" i="36"/>
  <c r="K37" i="36"/>
  <c r="J36" i="36"/>
  <c r="K36" i="36" s="1"/>
  <c r="H36" i="36"/>
  <c r="K26" i="36"/>
  <c r="G44" i="35"/>
  <c r="G39" i="35"/>
  <c r="F30" i="35"/>
  <c r="F28" i="35" s="1"/>
  <c r="G28" i="35" s="1"/>
  <c r="H28" i="35" s="1"/>
  <c r="G30" i="35"/>
  <c r="H30" i="35" s="1"/>
  <c r="H31" i="35" s="1"/>
  <c r="H33" i="35" s="1"/>
  <c r="K21" i="35"/>
  <c r="J34" i="35"/>
  <c r="H21" i="35"/>
  <c r="G16" i="35"/>
  <c r="G15" i="35"/>
  <c r="G10" i="35"/>
  <c r="B10" i="35"/>
  <c r="B8" i="35"/>
  <c r="L30" i="30"/>
  <c r="J48" i="34"/>
  <c r="H48" i="34"/>
  <c r="K48" i="34" s="1"/>
  <c r="J47" i="34"/>
  <c r="H47" i="34"/>
  <c r="K47" i="34" s="1"/>
  <c r="J45" i="34"/>
  <c r="H45" i="34"/>
  <c r="J44" i="34"/>
  <c r="H44" i="34"/>
  <c r="K44" i="34" s="1"/>
  <c r="J42" i="34"/>
  <c r="K42" i="34"/>
  <c r="H42" i="34"/>
  <c r="J41" i="34"/>
  <c r="H41" i="34"/>
  <c r="K41" i="34" s="1"/>
  <c r="J40" i="34"/>
  <c r="H40" i="34"/>
  <c r="K40" i="34" s="1"/>
  <c r="J39" i="34"/>
  <c r="K39" i="34" s="1"/>
  <c r="H39" i="34"/>
  <c r="J38" i="34"/>
  <c r="H38" i="34"/>
  <c r="K38" i="34" s="1"/>
  <c r="K28" i="34"/>
  <c r="G48" i="33"/>
  <c r="G43" i="33"/>
  <c r="F34" i="33"/>
  <c r="G34" i="33" s="1"/>
  <c r="H34" i="33" s="1"/>
  <c r="H35" i="33" s="1"/>
  <c r="H37" i="33" s="1"/>
  <c r="O31" i="33"/>
  <c r="L30" i="33"/>
  <c r="N30" i="33"/>
  <c r="O30" i="33" s="1"/>
  <c r="O32" i="33" s="1"/>
  <c r="H30" i="33"/>
  <c r="N25" i="33"/>
  <c r="M24" i="33"/>
  <c r="M23" i="33"/>
  <c r="J38" i="33"/>
  <c r="L23" i="33"/>
  <c r="H23" i="33"/>
  <c r="G16" i="33"/>
  <c r="G15" i="33"/>
  <c r="B12" i="33"/>
  <c r="G10" i="33"/>
  <c r="B10" i="33"/>
  <c r="B8" i="33"/>
  <c r="J40" i="32"/>
  <c r="H40" i="32"/>
  <c r="K40" i="32"/>
  <c r="J39" i="32"/>
  <c r="K39" i="32" s="1"/>
  <c r="H39" i="32"/>
  <c r="J38" i="32"/>
  <c r="H38" i="32"/>
  <c r="K38" i="32"/>
  <c r="J37" i="32"/>
  <c r="K37" i="32" s="1"/>
  <c r="H37" i="32"/>
  <c r="J36" i="32"/>
  <c r="H36" i="32"/>
  <c r="K36" i="32" s="1"/>
  <c r="K42" i="32" s="1"/>
  <c r="K44" i="32" s="1"/>
  <c r="K43" i="32" s="1"/>
  <c r="K26" i="32"/>
  <c r="G45" i="31"/>
  <c r="G40" i="31"/>
  <c r="F31" i="31"/>
  <c r="F28" i="31"/>
  <c r="K28" i="31"/>
  <c r="N28" i="31" s="1"/>
  <c r="H28" i="31"/>
  <c r="L21" i="31"/>
  <c r="J35" i="31" s="1"/>
  <c r="H21" i="31"/>
  <c r="G16" i="31"/>
  <c r="G15" i="31"/>
  <c r="B12" i="31"/>
  <c r="G10" i="31"/>
  <c r="B10" i="31"/>
  <c r="B8" i="31"/>
  <c r="H39" i="29"/>
  <c r="K39" i="29" s="1"/>
  <c r="H38" i="29"/>
  <c r="K38" i="29" s="1"/>
  <c r="O23" i="30"/>
  <c r="M23" i="30"/>
  <c r="J39" i="29"/>
  <c r="J38" i="29"/>
  <c r="G49" i="30"/>
  <c r="G44" i="30"/>
  <c r="F34" i="30"/>
  <c r="G34" i="30"/>
  <c r="N25" i="30"/>
  <c r="J39" i="30"/>
  <c r="L23" i="30"/>
  <c r="G16" i="30"/>
  <c r="G15" i="30"/>
  <c r="B12" i="30"/>
  <c r="G10" i="30"/>
  <c r="B10" i="30"/>
  <c r="B8" i="30"/>
  <c r="K28" i="29"/>
  <c r="U39" i="28"/>
  <c r="M39" i="28"/>
  <c r="L39" i="28"/>
  <c r="H39" i="28"/>
  <c r="N39" i="28" s="1"/>
  <c r="U38" i="28"/>
  <c r="M38" i="28"/>
  <c r="L38" i="28"/>
  <c r="H38" i="28"/>
  <c r="N38" i="28" s="1"/>
  <c r="U37" i="28"/>
  <c r="U36" i="28"/>
  <c r="V36" i="28"/>
  <c r="M36" i="28"/>
  <c r="L36" i="28"/>
  <c r="H36" i="28"/>
  <c r="N36" i="28" s="1"/>
  <c r="U35" i="28"/>
  <c r="V35" i="28" s="1"/>
  <c r="M35" i="28"/>
  <c r="L35" i="28"/>
  <c r="H35" i="28"/>
  <c r="U34" i="28"/>
  <c r="M34" i="28"/>
  <c r="L34" i="28"/>
  <c r="H34" i="28"/>
  <c r="N34" i="28" s="1"/>
  <c r="V34" i="28" s="1"/>
  <c r="U33" i="28"/>
  <c r="U32" i="28"/>
  <c r="L32" i="28"/>
  <c r="N32" i="28"/>
  <c r="K32" i="28"/>
  <c r="M32" i="28"/>
  <c r="J32" i="28"/>
  <c r="H32" i="28"/>
  <c r="G32" i="28"/>
  <c r="F32" i="28"/>
  <c r="U31" i="28"/>
  <c r="K31" i="28"/>
  <c r="J31" i="28"/>
  <c r="L31" i="28"/>
  <c r="H31" i="28"/>
  <c r="N31" i="28"/>
  <c r="G31" i="28"/>
  <c r="M31" i="28" s="1"/>
  <c r="F31" i="28"/>
  <c r="U30" i="28"/>
  <c r="K30" i="28"/>
  <c r="J30" i="28"/>
  <c r="L30" i="28"/>
  <c r="G30" i="28"/>
  <c r="M30" i="28" s="1"/>
  <c r="F30" i="28"/>
  <c r="H30" i="28" s="1"/>
  <c r="N30" i="28" s="1"/>
  <c r="U29" i="28"/>
  <c r="K29" i="28"/>
  <c r="M29" i="28"/>
  <c r="J29" i="28"/>
  <c r="L29" i="28" s="1"/>
  <c r="G29" i="28"/>
  <c r="F29" i="28"/>
  <c r="H29" i="28"/>
  <c r="U28" i="28"/>
  <c r="K28" i="28"/>
  <c r="M28" i="28"/>
  <c r="J28" i="28"/>
  <c r="L28" i="28" s="1"/>
  <c r="H28" i="28"/>
  <c r="N28" i="28" s="1"/>
  <c r="G28" i="28"/>
  <c r="F28" i="28"/>
  <c r="U27" i="28"/>
  <c r="U26" i="28"/>
  <c r="K26" i="28"/>
  <c r="J26" i="28"/>
  <c r="L26" i="28" s="1"/>
  <c r="N26" i="28" s="1"/>
  <c r="G26" i="28"/>
  <c r="M26" i="28" s="1"/>
  <c r="F26" i="28"/>
  <c r="H26" i="28"/>
  <c r="U25" i="28"/>
  <c r="K25" i="28"/>
  <c r="J25" i="28"/>
  <c r="L25" i="28" s="1"/>
  <c r="G25" i="28"/>
  <c r="M25" i="28" s="1"/>
  <c r="F25" i="28"/>
  <c r="H25" i="28"/>
  <c r="N25" i="28" s="1"/>
  <c r="U24" i="28"/>
  <c r="K24" i="28"/>
  <c r="M24" i="28" s="1"/>
  <c r="J24" i="28"/>
  <c r="L24" i="28" s="1"/>
  <c r="G24" i="28"/>
  <c r="F24" i="28"/>
  <c r="H24" i="28"/>
  <c r="N24" i="28" s="1"/>
  <c r="U23" i="28"/>
  <c r="K23" i="28"/>
  <c r="M23" i="28" s="1"/>
  <c r="J23" i="28"/>
  <c r="L23" i="28"/>
  <c r="G23" i="28"/>
  <c r="F23" i="28"/>
  <c r="H23" i="28" s="1"/>
  <c r="N23" i="28" s="1"/>
  <c r="U22" i="28"/>
  <c r="K22" i="28"/>
  <c r="M22" i="28" s="1"/>
  <c r="J22" i="28"/>
  <c r="L22" i="28"/>
  <c r="G22" i="28"/>
  <c r="F22" i="28"/>
  <c r="H22" i="28" s="1"/>
  <c r="N22" i="28" s="1"/>
  <c r="U21" i="28"/>
  <c r="U20" i="28"/>
  <c r="K20" i="28"/>
  <c r="M20" i="28" s="1"/>
  <c r="J20" i="28"/>
  <c r="L20" i="28" s="1"/>
  <c r="G20" i="28"/>
  <c r="F20" i="28"/>
  <c r="H20" i="28"/>
  <c r="N20" i="28" s="1"/>
  <c r="U19" i="28"/>
  <c r="K19" i="28"/>
  <c r="M19" i="28" s="1"/>
  <c r="J19" i="28"/>
  <c r="L19" i="28"/>
  <c r="G19" i="28"/>
  <c r="F19" i="28"/>
  <c r="H19" i="28"/>
  <c r="N19" i="28" s="1"/>
  <c r="U18" i="28"/>
  <c r="K18" i="28"/>
  <c r="J18" i="28"/>
  <c r="L18" i="28"/>
  <c r="G18" i="28"/>
  <c r="M18" i="28" s="1"/>
  <c r="F18" i="28"/>
  <c r="H18" i="28"/>
  <c r="U17" i="28"/>
  <c r="K17" i="28"/>
  <c r="J17" i="28"/>
  <c r="L17" i="28"/>
  <c r="G17" i="28"/>
  <c r="M17" i="28" s="1"/>
  <c r="F17" i="28"/>
  <c r="H17" i="28" s="1"/>
  <c r="N17" i="28" s="1"/>
  <c r="U16" i="28"/>
  <c r="K16" i="28"/>
  <c r="J16" i="28"/>
  <c r="L16" i="28"/>
  <c r="G16" i="28"/>
  <c r="F16" i="28"/>
  <c r="H16" i="28"/>
  <c r="N16" i="28" s="1"/>
  <c r="U15" i="28"/>
  <c r="U14" i="28"/>
  <c r="K14" i="28"/>
  <c r="M14" i="28" s="1"/>
  <c r="J14" i="28"/>
  <c r="L14" i="28"/>
  <c r="G14" i="28"/>
  <c r="F14" i="28"/>
  <c r="H14" i="28" s="1"/>
  <c r="N14" i="28" s="1"/>
  <c r="U13" i="28"/>
  <c r="K13" i="28"/>
  <c r="J13" i="28"/>
  <c r="L13" i="28" s="1"/>
  <c r="G13" i="28"/>
  <c r="M13" i="28" s="1"/>
  <c r="F13" i="28"/>
  <c r="H13" i="28"/>
  <c r="U12" i="28"/>
  <c r="K12" i="28"/>
  <c r="M12" i="28"/>
  <c r="J12" i="28"/>
  <c r="L12" i="28" s="1"/>
  <c r="G12" i="28"/>
  <c r="F12" i="28"/>
  <c r="H12" i="28" s="1"/>
  <c r="N12" i="28" s="1"/>
  <c r="U11" i="28"/>
  <c r="K11" i="28"/>
  <c r="J11" i="28"/>
  <c r="L11" i="28"/>
  <c r="G11" i="28"/>
  <c r="M11" i="28" s="1"/>
  <c r="F11" i="28"/>
  <c r="H11" i="28" s="1"/>
  <c r="N11" i="28" s="1"/>
  <c r="U10" i="28"/>
  <c r="K10" i="28"/>
  <c r="M10" i="28"/>
  <c r="J10" i="28"/>
  <c r="L10" i="28"/>
  <c r="G10" i="28"/>
  <c r="F10" i="28"/>
  <c r="H10" i="28"/>
  <c r="K38" i="36"/>
  <c r="K58" i="36"/>
  <c r="K45" i="34"/>
  <c r="K48" i="36"/>
  <c r="M29" i="37"/>
  <c r="N35" i="28"/>
  <c r="M24" i="37"/>
  <c r="N10" i="28"/>
  <c r="N18" i="28"/>
  <c r="M16" i="37"/>
  <c r="M16" i="28"/>
  <c r="N39" i="37"/>
  <c r="M22" i="37"/>
  <c r="N49" i="37"/>
  <c r="N41" i="37"/>
  <c r="G28" i="31"/>
  <c r="G31" i="31"/>
  <c r="H31" i="31"/>
  <c r="H32" i="31" s="1"/>
  <c r="H34" i="31" s="1"/>
  <c r="J36" i="31"/>
  <c r="O24" i="30"/>
  <c r="M24" i="30"/>
  <c r="H42" i="39" l="1"/>
  <c r="F30" i="39"/>
  <c r="G30" i="39" s="1"/>
  <c r="N30" i="39"/>
  <c r="H36" i="33"/>
  <c r="H39" i="33" s="1"/>
  <c r="H40" i="33"/>
  <c r="M25" i="33"/>
  <c r="L24" i="33"/>
  <c r="K59" i="36"/>
  <c r="K61" i="36" s="1"/>
  <c r="K60" i="36" s="1"/>
  <c r="M8" i="28"/>
  <c r="L23" i="31"/>
  <c r="L22" i="31" s="1"/>
  <c r="H33" i="31"/>
  <c r="H35" i="31"/>
  <c r="H37" i="31" s="1"/>
  <c r="N41" i="28"/>
  <c r="N13" i="28"/>
  <c r="K40" i="29"/>
  <c r="O28" i="31"/>
  <c r="K23" i="35"/>
  <c r="H32" i="35"/>
  <c r="H34" i="35"/>
  <c r="K22" i="35" s="1"/>
  <c r="V40" i="28"/>
  <c r="M41" i="28"/>
  <c r="N29" i="28"/>
  <c r="K50" i="34"/>
  <c r="K52" i="34" s="1"/>
  <c r="K51" i="34" s="1"/>
  <c r="N31" i="37"/>
  <c r="F30" i="33"/>
  <c r="G30" i="33" s="1"/>
  <c r="M31" i="37"/>
  <c r="N38" i="37"/>
  <c r="N12" i="37"/>
  <c r="N22" i="37"/>
  <c r="N45" i="37"/>
  <c r="N30" i="37"/>
  <c r="M20" i="37"/>
  <c r="N18" i="37"/>
  <c r="M32" i="37"/>
  <c r="N43" i="37"/>
  <c r="N50" i="37"/>
  <c r="N53" i="37"/>
  <c r="N25" i="37"/>
  <c r="M14" i="37"/>
  <c r="M26" i="37"/>
  <c r="M19" i="37"/>
  <c r="M18" i="37"/>
  <c r="N16" i="37"/>
  <c r="N32" i="37"/>
  <c r="N36" i="37"/>
  <c r="M10" i="37"/>
  <c r="N11" i="37"/>
  <c r="N10" i="37"/>
  <c r="M23" i="37"/>
  <c r="N26" i="37"/>
  <c r="N20" i="37"/>
  <c r="N24" i="37"/>
  <c r="N35" i="37"/>
  <c r="N51" i="37"/>
  <c r="N14" i="37"/>
  <c r="N19" i="37"/>
  <c r="M28" i="37"/>
  <c r="N29" i="37"/>
  <c r="N28" i="37"/>
  <c r="N30" i="41" l="1"/>
  <c r="Q30" i="41" s="1"/>
  <c r="O30" i="39"/>
  <c r="P30" i="39" s="1"/>
  <c r="W40" i="28"/>
  <c r="O31" i="30"/>
  <c r="H36" i="35"/>
  <c r="N42" i="28"/>
  <c r="N43" i="28"/>
  <c r="M55" i="37"/>
  <c r="H36" i="31"/>
  <c r="H35" i="35"/>
  <c r="K42" i="29"/>
  <c r="K41" i="29" s="1"/>
  <c r="F35" i="30"/>
  <c r="H30" i="30"/>
  <c r="N55" i="37"/>
  <c r="N56" i="37" s="1"/>
  <c r="N57" i="37" s="1"/>
  <c r="M8" i="37"/>
  <c r="G35" i="30" l="1"/>
  <c r="H35" i="30" s="1"/>
  <c r="H36" i="30" s="1"/>
  <c r="H38" i="30" s="1"/>
  <c r="M30" i="30"/>
  <c r="N30" i="30" s="1"/>
  <c r="O30" i="30" s="1"/>
  <c r="O32" i="30" s="1"/>
  <c r="F30" i="30"/>
  <c r="G30" i="30" s="1"/>
  <c r="L24" i="30" l="1"/>
  <c r="O25" i="30"/>
  <c r="M25" i="30"/>
  <c r="H41" i="30"/>
  <c r="H37" i="30"/>
  <c r="H40" i="30" s="1"/>
</calcChain>
</file>

<file path=xl/sharedStrings.xml><?xml version="1.0" encoding="utf-8"?>
<sst xmlns="http://schemas.openxmlformats.org/spreadsheetml/2006/main" count="1344" uniqueCount="210">
  <si>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</si>
  <si>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</si>
  <si>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</si>
  <si>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</si>
  <si>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</si>
  <si>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</si>
  <si>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</si>
  <si>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</si>
  <si>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</si>
  <si>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</si>
  <si>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</si>
  <si>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</si>
  <si>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</si>
  <si>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</si>
  <si>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</si>
  <si>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</si>
  <si>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</si>
  <si>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</si>
  <si>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</si>
  <si>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</si>
  <si>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</si>
  <si>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</si>
  <si>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</si>
  <si>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</si>
  <si>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</si>
  <si>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</si>
  <si>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</si>
  <si>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</si>
  <si>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</si>
  <si>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</si>
  <si>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</si>
  <si>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</si>
  <si>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</si>
  <si>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</si>
  <si>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</si>
  <si>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</si>
  <si>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</si>
  <si>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</si>
  <si>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</si>
  <si>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</si>
  <si>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</si>
  <si>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</si>
  <si>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</si>
  <si>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</si>
  <si>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</si>
  <si>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</si>
  <si>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</si>
  <si>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>должность</t>
  </si>
  <si>
    <t>подпись</t>
  </si>
  <si>
    <t>расшифровка  подписи</t>
  </si>
  <si>
    <t xml:space="preserve">         </t>
  </si>
  <si>
    <t>Договор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</si>
  <si>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</si>
  <si>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</si>
  <si>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</si>
  <si>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</si>
  <si>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</si>
  <si>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</si>
  <si>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</si>
  <si>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</si>
  <si>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</si>
  <si>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</si>
  <si>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</si>
  <si>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</si>
  <si>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</si>
  <si>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</si>
  <si>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</si>
  <si>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</si>
  <si>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</si>
  <si>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</si>
  <si>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</si>
  <si>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</si>
  <si>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</si>
  <si>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</si>
  <si>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</si>
  <si>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</si>
  <si>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Зачет аванса c учетом НДС 20%</t>
  </si>
  <si>
    <t>Итого к оплате:</t>
  </si>
  <si>
    <t>58306175</t>
  </si>
  <si>
    <t>ООО "ШЕЛЛРОКК", 117535, г. Москва, проезд 3-ий Дорожный, д.6, к.2, кв.54</t>
  </si>
  <si>
    <t>Итого без НДС 20%</t>
  </si>
  <si>
    <t>Е.А. Бусел</t>
  </si>
  <si>
    <t>Генеральный директор ООО «ШЕЛЛРОКК»</t>
  </si>
  <si>
    <t>Акриловая краска в 2 слоя</t>
  </si>
  <si>
    <t>130-23-АС2</t>
  </si>
  <si>
    <t>6</t>
  </si>
  <si>
    <t>МВМ/19-07-СП4</t>
  </si>
  <si>
    <t>Отделка плит покрытия в состав по типу стен:</t>
  </si>
  <si>
    <t>Зачистка поверхности</t>
  </si>
  <si>
    <t>м2</t>
  </si>
  <si>
    <t>Грунтовка</t>
  </si>
  <si>
    <t>Шпаклевка цементная</t>
  </si>
  <si>
    <t>2</t>
  </si>
  <si>
    <t>3</t>
  </si>
  <si>
    <t>4</t>
  </si>
  <si>
    <t>5</t>
  </si>
  <si>
    <t>02.05.2024</t>
  </si>
  <si>
    <t>по Акту № 2 от 02.05..2024 г.</t>
  </si>
  <si>
    <t>по Акту № 1 от 20.03.2024</t>
  </si>
  <si>
    <t>Сдал:</t>
  </si>
  <si>
    <t>С.А. Ажнов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</si>
  <si>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</si>
  <si>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</si>
  <si>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№ 1</t>
  </si>
  <si>
    <t>№ 2</t>
  </si>
  <si>
    <t>аванс</t>
  </si>
  <si>
    <t>%</t>
  </si>
  <si>
    <t>зачет аванса</t>
  </si>
  <si>
    <t>сумма акта</t>
  </si>
  <si>
    <t>23.05.2024</t>
  </si>
  <si>
    <t>7</t>
  </si>
  <si>
    <t>Окраска колонн сборочного и сварочного пролетов, окраска кран-балок</t>
  </si>
  <si>
    <t>8</t>
  </si>
  <si>
    <t>9</t>
  </si>
  <si>
    <t>Акриловая краска в 2 слоя(цвет оранжевый)</t>
  </si>
  <si>
    <t>10</t>
  </si>
  <si>
    <t>Окраска кран баллок</t>
  </si>
  <si>
    <t>11</t>
  </si>
  <si>
    <t>Обеспыливание поверхности (продувка)</t>
  </si>
  <si>
    <t>12</t>
  </si>
  <si>
    <t>Окрашивание эмалью в 2 слоя (цвет оранжевый)</t>
  </si>
  <si>
    <t>№ 3</t>
  </si>
  <si>
    <t>по Акту № 1  от 20.03.2024</t>
  </si>
  <si>
    <t>по Акту № 2 от 02.05.2024 г.</t>
  </si>
  <si>
    <t>по Акту № 3 от 23.05.2024 г.</t>
  </si>
  <si>
    <t>кс3 №1</t>
  </si>
  <si>
    <t>кс3 №2</t>
  </si>
  <si>
    <t>всего</t>
  </si>
  <si>
    <t>кс3 №3</t>
  </si>
  <si>
    <r>
      <t>Подрядчик :</t>
    </r>
    <r>
      <rPr>
        <u/>
        <sz val="9"/>
        <rFont val="Arial Narrow"/>
        <family val="2"/>
        <charset val="204"/>
      </rPr>
      <t xml:space="preserve"> </t>
    </r>
  </si>
  <si>
    <r>
      <t xml:space="preserve">Субподрядчик: </t>
    </r>
    <r>
      <rPr>
        <u/>
        <sz val="9"/>
        <rFont val="Arial Narrow"/>
        <family val="2"/>
        <charset val="204"/>
      </rPr>
      <t xml:space="preserve"> </t>
    </r>
  </si>
  <si>
    <t xml:space="preserve">Субподрядчик:  </t>
  </si>
  <si>
    <t xml:space="preserve">Подрядчик:    </t>
  </si>
  <si>
    <t xml:space="preserve">Подрядчик : </t>
  </si>
  <si>
    <t>остаток</t>
  </si>
  <si>
    <t>остаток по Договору, не бьется 0,39 коп!!!!!</t>
  </si>
  <si>
    <t>следующим выполнением сделать арифметич. ошибку</t>
  </si>
  <si>
    <t>Дополнительное соглашение</t>
  </si>
  <si>
    <t>15.05.2024г.</t>
  </si>
  <si>
    <t>Приложение № 1.1</t>
  </si>
  <si>
    <t>к Договору строительного субподряда  № МВМ/19-07-СП4 от 21 ноября 2023 г.</t>
  </si>
  <si>
    <t>Ведомость и стоимость Строительно-монтажных работ</t>
  </si>
  <si>
    <t>ОБЪЕКТ: ЦЕХ № 8, РАСПОЛОЖЕННЫЙ ПО АДРЕСУ: МОСКОВСКАЯ ОБЛАСТЬ, Г.О. МЫТИЩИ, УЛ. КОЛОНЦОВА, 4. КАПИТАЛЬНЫЙ РЕМОНТ</t>
  </si>
  <si>
    <t>№</t>
  </si>
  <si>
    <t>Наименовение</t>
  </si>
  <si>
    <t>Ед.изм</t>
  </si>
  <si>
    <t>Кол-во</t>
  </si>
  <si>
    <t>Стоимость работ, руб. без НДС</t>
  </si>
  <si>
    <t>Стоимость материалов, руб. без НДС</t>
  </si>
  <si>
    <t>Итого, руб с НДС</t>
  </si>
  <si>
    <t>Итого, руб. без НДС</t>
  </si>
  <si>
    <t>Примечание</t>
  </si>
  <si>
    <t>кс3№1</t>
  </si>
  <si>
    <t>кс3№2</t>
  </si>
  <si>
    <t>кс3№3</t>
  </si>
  <si>
    <t>кс3№</t>
  </si>
  <si>
    <t>за ед. с НДС</t>
  </si>
  <si>
    <t xml:space="preserve">за ед. </t>
  </si>
  <si>
    <t>итого с НДС</t>
  </si>
  <si>
    <t>Отделка стен в составе:</t>
  </si>
  <si>
    <t>Отделка колонн в состав по типу стен:</t>
  </si>
  <si>
    <t>Отделка ферм в состав по типу стен:</t>
  </si>
  <si>
    <t>Обеспыливание поверхности (продувка) колонн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</si>
  <si>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</si>
  <si>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</si>
  <si>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</si>
  <si>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</si>
  <si>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«Центрис»</t>
  </si>
  <si>
    <t>______________/ Е.А. Бусел /</t>
  </si>
  <si>
    <t>______________/ С.А. Ажнов /</t>
  </si>
  <si>
    <t>м.п.</t>
  </si>
  <si>
    <t>20.06.2024</t>
  </si>
  <si>
    <t>по Акту № 4 от 20.06.2024 г.</t>
  </si>
  <si>
    <t>№4</t>
  </si>
  <si>
    <t>Зачет аванса (74,19%) c учетом НДС 20%</t>
  </si>
  <si>
    <t>Зачет аванса с учетом НДС 20%</t>
  </si>
  <si>
    <t>КС3 №4</t>
  </si>
  <si>
    <r>
      <t>Подрядчик:</t>
    </r>
    <r>
      <rPr>
        <u/>
        <sz val="9"/>
        <rFont val="Arial Narrow"/>
        <family val="2"/>
        <charset val="204"/>
      </rPr>
      <t xml:space="preserve"> </t>
    </r>
  </si>
  <si>
    <t>Цех №8, расположенный по адресу: Московская область, г.о. Мытищи, ул.Колонцова, д.4</t>
  </si>
  <si>
    <t>20.03.2024</t>
  </si>
  <si>
    <t>по Акту № 1 от 20.03.2024 г.</t>
  </si>
  <si>
    <t>Зачет аванса (74,19%) с учетом НДС 20%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</si>
  <si>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</si>
  <si>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</si>
  <si>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</si>
  <si>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</si>
  <si>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</si>
  <si>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</si>
  <si>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</si>
  <si>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</si>
  <si>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</si>
  <si>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</si>
  <si>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</si>
  <si>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</si>
  <si>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кс3№4</t>
  </si>
  <si>
    <t>кс3№5 от 01.10.24</t>
  </si>
  <si>
    <t>кс3№6 от 15.10.24</t>
  </si>
  <si>
    <t>Отделка продольных ферм в состав по типу стен:</t>
  </si>
  <si>
    <t>Отделка швов плит покрытия в состав по типу стен:</t>
  </si>
  <si>
    <t>Прочие работы</t>
  </si>
  <si>
    <t>Локальный ремонт потолка сборочного цеха</t>
  </si>
  <si>
    <t>01.10.2024г.</t>
  </si>
  <si>
    <t>01.10.2024</t>
  </si>
  <si>
    <t>по Акту № 5 от 01.10.2024 г.</t>
  </si>
  <si>
    <t>по Акту № 6 от 01.10.2024 г.</t>
  </si>
  <si>
    <t>КС3 №5</t>
  </si>
  <si>
    <t>ДС6</t>
  </si>
  <si>
    <t>КС3 №6</t>
  </si>
  <si>
    <t>с НДС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</si>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</sst>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0_ ;[Red]\-#,##0.00\ "/>
  </numFmts>
  <fonts count="63">
    <font>
      <sz val="10"/>
      <name val="Arial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u/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sz val="11"/>
      <name val="Arial"/>
      <family val="2"/>
      <charset val="204"/>
    </font>
    <font>
      <b/>
      <sz val="9"/>
      <color rgb="FFFF0000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9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98">
    <xf numFmtId="0" fontId="0" fillId="0" borderId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0" fontId="24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3" fillId="7" borderId="1" applyNumberFormat="0" applyAlignment="0" applyProtection="0"/>
    <xf numFmtId="0" fontId="25" fillId="0" borderId="6" applyNumberFormat="0" applyFill="0" applyAlignment="0" applyProtection="0"/>
    <xf numFmtId="0" fontId="22" fillId="22" borderId="0" applyNumberFormat="0" applyBorder="0" applyAlignment="0" applyProtection="0"/>
    <xf numFmtId="0" fontId="8" fillId="0" borderId="0"/>
    <xf numFmtId="0" fontId="8" fillId="23" borderId="7" applyNumberFormat="0" applyFont="0" applyAlignment="0" applyProtection="0"/>
    <xf numFmtId="0" fontId="14" fillId="20" borderId="8" applyNumberFormat="0" applyAlignment="0" applyProtection="0"/>
    <xf numFmtId="0" fontId="21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8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8" fillId="0" borderId="0"/>
    <xf numFmtId="0" fontId="6" fillId="0" borderId="0"/>
    <xf numFmtId="0" fontId="4" fillId="0" borderId="0"/>
    <xf numFmtId="0" fontId="15" fillId="20" borderId="10" applyNumberFormat="0" applyAlignment="0" applyProtection="0"/>
    <xf numFmtId="0" fontId="13" fillId="7" borderId="10" applyNumberFormat="0" applyAlignment="0" applyProtection="0"/>
    <xf numFmtId="0" fontId="6" fillId="0" borderId="0"/>
    <xf numFmtId="0" fontId="6" fillId="23" borderId="11" applyNumberFormat="0" applyFont="0" applyAlignment="0" applyProtection="0"/>
    <xf numFmtId="0" fontId="14" fillId="20" borderId="12" applyNumberFormat="0" applyAlignment="0" applyProtection="0"/>
    <xf numFmtId="0" fontId="19" fillId="0" borderId="13" applyNumberFormat="0" applyFill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9" fillId="0" borderId="0"/>
    <xf numFmtId="0" fontId="30" fillId="0" borderId="0"/>
    <xf numFmtId="0" fontId="6" fillId="0" borderId="0"/>
    <xf numFmtId="0" fontId="6" fillId="0" borderId="0"/>
    <xf numFmtId="0" fontId="2" fillId="0" borderId="0"/>
    <xf numFmtId="169" fontId="31" fillId="0" borderId="0" applyFont="0" applyFill="0" applyBorder="0" applyAlignment="0" applyProtection="0"/>
    <xf numFmtId="0" fontId="32" fillId="0" borderId="0"/>
    <xf numFmtId="0" fontId="33" fillId="0" borderId="0"/>
    <xf numFmtId="165" fontId="29" fillId="0" borderId="0" applyFont="0" applyFill="0" applyBorder="0" applyAlignment="0" applyProtection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7" fillId="0" borderId="0"/>
    <xf numFmtId="164" fontId="6" fillId="0" borderId="0" applyFont="0" applyFill="0" applyBorder="0" applyAlignment="0" applyProtection="0"/>
    <xf numFmtId="0" fontId="55" fillId="0" borderId="0"/>
  </cellStyleXfs>
  <cellXfs count="416">
    <xf numFmtId="0" fontId="0" fillId="0" borderId="0" xfId="0"/>
    <xf numFmtId="0" fontId="34" fillId="0" borderId="0" xfId="70" applyFont="1" applyAlignment="1">
      <alignment horizontal="left" vertical="top" wrapText="1"/>
    </xf>
    <xf numFmtId="0" fontId="34" fillId="0" borderId="0" xfId="70" applyFont="1"/>
    <xf numFmtId="0" fontId="34" fillId="0" borderId="0" xfId="71" applyFont="1"/>
    <xf numFmtId="0" fontId="34" fillId="0" borderId="0" xfId="70" applyFont="1" applyAlignment="1">
      <alignment horizontal="right"/>
    </xf>
    <xf numFmtId="0" fontId="35" fillId="0" borderId="0" xfId="70" applyFont="1" applyAlignment="1">
      <alignment horizontal="right" vertical="top"/>
    </xf>
    <xf numFmtId="0" fontId="36" fillId="0" borderId="0" xfId="70" applyFont="1" applyAlignment="1">
      <alignment vertical="top" wrapText="1"/>
    </xf>
    <xf numFmtId="0" fontId="34" fillId="0" borderId="0" xfId="70" applyFont="1" applyAlignment="1">
      <alignment vertical="top" wrapText="1"/>
    </xf>
    <xf numFmtId="0" fontId="34" fillId="0" borderId="0" xfId="70" applyFont="1" applyAlignment="1">
      <alignment horizontal="right" vertical="top"/>
    </xf>
    <xf numFmtId="0" fontId="34" fillId="0" borderId="0" xfId="54" applyFont="1"/>
    <xf numFmtId="0" fontId="35" fillId="0" borderId="14" xfId="70" applyFont="1" applyBorder="1" applyAlignment="1">
      <alignment horizontal="right" vertical="top"/>
    </xf>
    <xf numFmtId="0" fontId="34" fillId="0" borderId="0" xfId="71" applyFont="1" applyAlignment="1">
      <alignment horizontal="right"/>
    </xf>
    <xf numFmtId="0" fontId="34" fillId="0" borderId="0" xfId="54" applyFont="1" applyAlignment="1">
      <alignment wrapText="1"/>
    </xf>
    <xf numFmtId="0" fontId="34" fillId="0" borderId="0" xfId="70" applyFont="1" applyAlignment="1">
      <alignment horizontal="right" vertical="center"/>
    </xf>
    <xf numFmtId="0" fontId="34" fillId="0" borderId="29" xfId="71" applyFont="1" applyBorder="1" applyAlignment="1">
      <alignment horizontal="right" vertical="center"/>
    </xf>
    <xf numFmtId="0" fontId="34" fillId="0" borderId="0" xfId="71" applyFont="1" applyAlignment="1">
      <alignment horizontal="right" vertical="center"/>
    </xf>
    <xf numFmtId="14" fontId="34" fillId="0" borderId="0" xfId="72" applyNumberFormat="1" applyFont="1" applyAlignment="1">
      <alignment horizontal="center" vertical="center" wrapText="1"/>
    </xf>
    <xf numFmtId="0" fontId="35" fillId="0" borderId="0" xfId="71" applyFont="1" applyAlignment="1">
      <alignment horizontal="center"/>
    </xf>
    <xf numFmtId="0" fontId="34" fillId="0" borderId="0" xfId="73" applyFont="1" applyAlignment="1">
      <alignment horizontal="left" vertical="center"/>
    </xf>
    <xf numFmtId="0" fontId="35" fillId="0" borderId="0" xfId="73" applyFont="1" applyAlignment="1">
      <alignment horizontal="left" vertical="center"/>
    </xf>
    <xf numFmtId="0" fontId="37" fillId="0" borderId="0" xfId="73" applyFont="1" applyAlignment="1">
      <alignment horizontal="center" vertical="center"/>
    </xf>
    <xf numFmtId="0" fontId="34" fillId="0" borderId="14" xfId="73" applyFont="1" applyBorder="1" applyAlignment="1">
      <alignment horizontal="left" vertical="center"/>
    </xf>
    <xf numFmtId="0" fontId="34" fillId="0" borderId="0" xfId="73" applyFont="1" applyAlignment="1">
      <alignment horizontal="center" vertical="center"/>
    </xf>
    <xf numFmtId="0" fontId="34" fillId="0" borderId="0" xfId="54" applyFont="1" applyAlignment="1">
      <alignment horizontal="center"/>
    </xf>
    <xf numFmtId="0" fontId="38" fillId="0" borderId="0" xfId="54" applyFont="1"/>
    <xf numFmtId="0" fontId="39" fillId="0" borderId="0" xfId="93" applyFont="1"/>
    <xf numFmtId="0" fontId="39" fillId="0" borderId="0" xfId="93" applyFont="1" applyAlignment="1">
      <alignment horizontal="right"/>
    </xf>
    <xf numFmtId="0" fontId="39" fillId="0" borderId="0" xfId="54" applyFont="1"/>
    <xf numFmtId="4" fontId="39" fillId="0" borderId="0" xfId="94" applyNumberFormat="1" applyFont="1"/>
    <xf numFmtId="0" fontId="39" fillId="0" borderId="0" xfId="94" applyFont="1"/>
    <xf numFmtId="4" fontId="34" fillId="0" borderId="0" xfId="94" applyNumberFormat="1" applyFont="1"/>
    <xf numFmtId="0" fontId="34" fillId="0" borderId="0" xfId="94" applyFont="1"/>
    <xf numFmtId="4" fontId="38" fillId="0" borderId="0" xfId="94" applyNumberFormat="1" applyFont="1"/>
    <xf numFmtId="0" fontId="38" fillId="0" borderId="0" xfId="94" applyFont="1"/>
    <xf numFmtId="0" fontId="34" fillId="0" borderId="0" xfId="54" applyFont="1" applyAlignment="1">
      <alignment horizontal="center" wrapText="1"/>
    </xf>
    <xf numFmtId="0" fontId="34" fillId="0" borderId="0" xfId="70" applyFont="1" applyAlignment="1">
      <alignment horizontal="center"/>
    </xf>
    <xf numFmtId="0" fontId="34" fillId="0" borderId="19" xfId="70" applyFont="1" applyBorder="1" applyAlignment="1">
      <alignment horizontal="center" vertical="center" wrapText="1"/>
    </xf>
    <xf numFmtId="0" fontId="34" fillId="0" borderId="16" xfId="70" applyFont="1" applyBorder="1" applyAlignment="1">
      <alignment horizontal="center" vertical="center" wrapText="1"/>
    </xf>
    <xf numFmtId="0" fontId="38" fillId="0" borderId="0" xfId="73" applyFont="1" applyAlignment="1">
      <alignment horizontal="center" vertical="center"/>
    </xf>
    <xf numFmtId="0" fontId="38" fillId="0" borderId="0" xfId="73" applyFont="1" applyAlignment="1">
      <alignment horizontal="left" vertical="center"/>
    </xf>
    <xf numFmtId="0" fontId="34" fillId="0" borderId="0" xfId="93" applyFont="1" applyAlignment="1">
      <alignment horizontal="left"/>
    </xf>
    <xf numFmtId="3" fontId="34" fillId="0" borderId="0" xfId="93" applyNumberFormat="1" applyFont="1" applyAlignment="1">
      <alignment horizontal="left"/>
    </xf>
    <xf numFmtId="0" fontId="34" fillId="0" borderId="20" xfId="93" applyFont="1" applyBorder="1" applyAlignment="1">
      <alignment horizontal="left"/>
    </xf>
    <xf numFmtId="0" fontId="34" fillId="0" borderId="0" xfId="93" applyFont="1" applyAlignment="1">
      <alignment horizontal="center"/>
    </xf>
    <xf numFmtId="0" fontId="34" fillId="0" borderId="0" xfId="70" applyFont="1" applyAlignment="1">
      <alignment horizontal="center" vertical="top" wrapText="1"/>
    </xf>
    <xf numFmtId="0" fontId="36" fillId="0" borderId="0" xfId="70" applyFont="1" applyAlignment="1">
      <alignment horizontal="center" vertical="top" wrapText="1"/>
    </xf>
    <xf numFmtId="0" fontId="34" fillId="0" borderId="0" xfId="71" applyFont="1" applyAlignment="1">
      <alignment horizontal="center"/>
    </xf>
    <xf numFmtId="0" fontId="34" fillId="0" borderId="20" xfId="93" applyFont="1" applyBorder="1" applyAlignment="1">
      <alignment horizontal="center"/>
    </xf>
    <xf numFmtId="0" fontId="34" fillId="0" borderId="0" xfId="54" applyFont="1" applyAlignment="1">
      <alignment horizontal="right"/>
    </xf>
    <xf numFmtId="0" fontId="34" fillId="0" borderId="30" xfId="71" applyFont="1" applyBorder="1" applyAlignment="1">
      <alignment horizontal="center" vertical="center"/>
    </xf>
    <xf numFmtId="0" fontId="39" fillId="0" borderId="0" xfId="93" applyFont="1" applyAlignment="1">
      <alignment horizontal="left"/>
    </xf>
    <xf numFmtId="0" fontId="39" fillId="0" borderId="0" xfId="93" applyFont="1" applyAlignment="1">
      <alignment horizontal="center"/>
    </xf>
    <xf numFmtId="0" fontId="39" fillId="0" borderId="0" xfId="93" applyFont="1" applyAlignment="1">
      <alignment horizontal="right" vertical="center"/>
    </xf>
    <xf numFmtId="0" fontId="39" fillId="0" borderId="0" xfId="93" applyFont="1" applyAlignment="1">
      <alignment vertical="top" wrapText="1"/>
    </xf>
    <xf numFmtId="49" fontId="39" fillId="0" borderId="0" xfId="93" applyNumberFormat="1" applyFont="1" applyAlignment="1">
      <alignment horizontal="left"/>
    </xf>
    <xf numFmtId="0" fontId="39" fillId="0" borderId="0" xfId="93" applyFont="1" applyAlignment="1">
      <alignment vertical="top"/>
    </xf>
    <xf numFmtId="0" fontId="39" fillId="0" borderId="0" xfId="93" applyFont="1" applyAlignment="1">
      <alignment horizontal="center" vertical="top"/>
    </xf>
    <xf numFmtId="49" fontId="39" fillId="0" borderId="0" xfId="93" applyNumberFormat="1" applyFont="1" applyAlignment="1">
      <alignment horizontal="center"/>
    </xf>
    <xf numFmtId="49" fontId="39" fillId="0" borderId="0" xfId="93" applyNumberFormat="1" applyFont="1" applyAlignment="1">
      <alignment horizontal="center" wrapText="1"/>
    </xf>
    <xf numFmtId="49" fontId="39" fillId="0" borderId="14" xfId="93" applyNumberFormat="1" applyFont="1" applyBorder="1" applyAlignment="1">
      <alignment wrapText="1"/>
    </xf>
    <xf numFmtId="0" fontId="39" fillId="0" borderId="29" xfId="93" applyFont="1" applyBorder="1" applyAlignment="1">
      <alignment horizontal="center"/>
    </xf>
    <xf numFmtId="49" fontId="39" fillId="0" borderId="0" xfId="93" applyNumberFormat="1" applyFont="1"/>
    <xf numFmtId="0" fontId="39" fillId="0" borderId="17" xfId="93" applyFont="1" applyBorder="1" applyAlignment="1">
      <alignment horizontal="center" vertical="center" wrapText="1"/>
    </xf>
    <xf numFmtId="49" fontId="39" fillId="0" borderId="31" xfId="93" applyNumberFormat="1" applyFont="1" applyBorder="1" applyAlignment="1">
      <alignment horizontal="center"/>
    </xf>
    <xf numFmtId="0" fontId="41" fillId="0" borderId="0" xfId="93" applyFont="1" applyAlignment="1">
      <alignment horizontal="center"/>
    </xf>
    <xf numFmtId="49" fontId="39" fillId="0" borderId="31" xfId="93" applyNumberFormat="1" applyFont="1" applyBorder="1" applyAlignment="1">
      <alignment horizontal="center" vertical="center"/>
    </xf>
    <xf numFmtId="49" fontId="39" fillId="0" borderId="17" xfId="93" applyNumberFormat="1" applyFont="1" applyBorder="1" applyAlignment="1">
      <alignment horizontal="center" vertical="center"/>
    </xf>
    <xf numFmtId="14" fontId="39" fillId="0" borderId="19" xfId="54" applyNumberFormat="1" applyFont="1" applyBorder="1" applyAlignment="1">
      <alignment horizontal="center" vertical="center"/>
    </xf>
    <xf numFmtId="49" fontId="39" fillId="0" borderId="19" xfId="54" applyNumberFormat="1" applyFont="1" applyBorder="1" applyAlignment="1">
      <alignment horizontal="center" vertical="center"/>
    </xf>
    <xf numFmtId="0" fontId="38" fillId="0" borderId="31" xfId="93" applyFont="1" applyBorder="1" applyAlignment="1">
      <alignment horizontal="center"/>
    </xf>
    <xf numFmtId="49" fontId="39" fillId="0" borderId="16" xfId="93" applyNumberFormat="1" applyFont="1" applyBorder="1" applyAlignment="1">
      <alignment horizontal="center" vertical="center"/>
    </xf>
    <xf numFmtId="4" fontId="39" fillId="0" borderId="31" xfId="93" applyNumberFormat="1" applyFont="1" applyBorder="1" applyAlignment="1">
      <alignment horizontal="right" vertical="center"/>
    </xf>
    <xf numFmtId="49" fontId="39" fillId="0" borderId="19" xfId="93" applyNumberFormat="1" applyFont="1" applyBorder="1" applyAlignment="1">
      <alignment horizontal="center" vertical="center"/>
    </xf>
    <xf numFmtId="0" fontId="39" fillId="0" borderId="25" xfId="93" applyFont="1" applyBorder="1" applyAlignment="1">
      <alignment horizontal="left" vertical="center"/>
    </xf>
    <xf numFmtId="0" fontId="39" fillId="0" borderId="26" xfId="93" applyFont="1" applyBorder="1" applyAlignment="1">
      <alignment horizontal="left" vertical="center"/>
    </xf>
    <xf numFmtId="49" fontId="39" fillId="0" borderId="27" xfId="93" applyNumberFormat="1" applyFont="1" applyBorder="1" applyAlignment="1">
      <alignment horizontal="center"/>
    </xf>
    <xf numFmtId="0" fontId="41" fillId="0" borderId="27" xfId="93" applyFont="1" applyBorder="1" applyAlignment="1">
      <alignment horizontal="left"/>
    </xf>
    <xf numFmtId="4" fontId="41" fillId="0" borderId="31" xfId="93" applyNumberFormat="1" applyFont="1" applyBorder="1" applyAlignment="1">
      <alignment horizontal="right"/>
    </xf>
    <xf numFmtId="0" fontId="41" fillId="0" borderId="0" xfId="93" applyFont="1" applyAlignment="1">
      <alignment horizontal="left"/>
    </xf>
    <xf numFmtId="4" fontId="41" fillId="0" borderId="14" xfId="93" applyNumberFormat="1" applyFont="1" applyBorder="1" applyAlignment="1">
      <alignment horizontal="right"/>
    </xf>
    <xf numFmtId="49" fontId="41" fillId="0" borderId="0" xfId="93" applyNumberFormat="1" applyFont="1" applyAlignment="1">
      <alignment horizontal="center"/>
    </xf>
    <xf numFmtId="49" fontId="34" fillId="0" borderId="0" xfId="93" applyNumberFormat="1" applyFont="1" applyAlignment="1">
      <alignment horizontal="center"/>
    </xf>
    <xf numFmtId="0" fontId="35" fillId="0" borderId="0" xfId="93" applyFont="1" applyAlignment="1">
      <alignment horizontal="left"/>
    </xf>
    <xf numFmtId="49" fontId="35" fillId="0" borderId="0" xfId="93" applyNumberFormat="1" applyFont="1" applyAlignment="1">
      <alignment horizontal="center"/>
    </xf>
    <xf numFmtId="49" fontId="35" fillId="0" borderId="0" xfId="93" applyNumberFormat="1" applyFont="1" applyAlignment="1">
      <alignment horizontal="right"/>
    </xf>
    <xf numFmtId="49" fontId="41" fillId="0" borderId="0" xfId="93" applyNumberFormat="1" applyFont="1" applyAlignment="1">
      <alignment horizontal="right"/>
    </xf>
    <xf numFmtId="4" fontId="41" fillId="0" borderId="0" xfId="93" applyNumberFormat="1" applyFont="1" applyAlignment="1">
      <alignment horizontal="right"/>
    </xf>
    <xf numFmtId="0" fontId="34" fillId="0" borderId="0" xfId="93" applyFont="1"/>
    <xf numFmtId="0" fontId="38" fillId="0" borderId="0" xfId="93" applyFont="1" applyAlignment="1">
      <alignment horizontal="center"/>
    </xf>
    <xf numFmtId="0" fontId="38" fillId="0" borderId="0" xfId="93" applyFont="1" applyAlignment="1">
      <alignment horizontal="left"/>
    </xf>
    <xf numFmtId="49" fontId="39" fillId="0" borderId="0" xfId="93" applyNumberFormat="1" applyFont="1" applyAlignment="1">
      <alignment horizontal="right"/>
    </xf>
    <xf numFmtId="0" fontId="49" fillId="0" borderId="0" xfId="94" applyFont="1"/>
    <xf numFmtId="4" fontId="49" fillId="0" borderId="0" xfId="94" applyNumberFormat="1" applyFont="1"/>
    <xf numFmtId="0" fontId="49" fillId="0" borderId="0" xfId="94" applyFont="1" applyAlignment="1">
      <alignment horizontal="right"/>
    </xf>
    <xf numFmtId="0" fontId="50" fillId="0" borderId="0" xfId="94" applyFont="1"/>
    <xf numFmtId="0" fontId="51" fillId="0" borderId="0" xfId="94" applyFont="1"/>
    <xf numFmtId="4" fontId="51" fillId="0" borderId="0" xfId="94" applyNumberFormat="1" applyFont="1"/>
    <xf numFmtId="4" fontId="39" fillId="0" borderId="22" xfId="93" applyNumberFormat="1" applyFont="1" applyBorder="1" applyAlignment="1">
      <alignment horizontal="right"/>
    </xf>
    <xf numFmtId="4" fontId="39" fillId="0" borderId="31" xfId="93" applyNumberFormat="1" applyFont="1" applyBorder="1" applyAlignment="1">
      <alignment horizontal="right"/>
    </xf>
    <xf numFmtId="4" fontId="39" fillId="0" borderId="14" xfId="93" applyNumberFormat="1" applyFont="1" applyBorder="1" applyAlignment="1">
      <alignment horizontal="right"/>
    </xf>
    <xf numFmtId="168" fontId="44" fillId="0" borderId="20" xfId="54" applyNumberFormat="1" applyFont="1" applyBorder="1" applyAlignment="1">
      <alignment horizontal="center"/>
    </xf>
    <xf numFmtId="4" fontId="34" fillId="0" borderId="31" xfId="95" applyNumberFormat="1" applyFont="1" applyBorder="1" applyAlignment="1">
      <alignment horizontal="right" vertical="center" wrapText="1"/>
    </xf>
    <xf numFmtId="0" fontId="42" fillId="0" borderId="31" xfId="62" applyFont="1" applyBorder="1" applyAlignment="1">
      <alignment horizontal="center" vertical="center" wrapText="1"/>
    </xf>
    <xf numFmtId="0" fontId="50" fillId="0" borderId="0" xfId="94" applyFont="1" applyAlignment="1">
      <alignment horizontal="center"/>
    </xf>
    <xf numFmtId="0" fontId="49" fillId="0" borderId="0" xfId="94" applyFont="1" applyAlignment="1">
      <alignment horizontal="center"/>
    </xf>
    <xf numFmtId="10" fontId="49" fillId="0" borderId="0" xfId="94" applyNumberFormat="1" applyFont="1"/>
    <xf numFmtId="4" fontId="39" fillId="0" borderId="0" xfId="93" applyNumberFormat="1" applyFont="1"/>
    <xf numFmtId="0" fontId="34" fillId="0" borderId="31" xfId="95" applyFont="1" applyBorder="1" applyAlignment="1">
      <alignment horizontal="center" vertical="center" wrapText="1"/>
    </xf>
    <xf numFmtId="4" fontId="34" fillId="25" borderId="31" xfId="95" applyNumberFormat="1" applyFont="1" applyFill="1" applyBorder="1" applyAlignment="1">
      <alignment horizontal="right" vertical="center" wrapText="1"/>
    </xf>
    <xf numFmtId="0" fontId="34" fillId="0" borderId="31" xfId="71" applyFont="1" applyBorder="1" applyAlignment="1">
      <alignment horizontal="center" vertical="center"/>
    </xf>
    <xf numFmtId="14" fontId="34" fillId="0" borderId="31" xfId="71" applyNumberFormat="1" applyFont="1" applyBorder="1" applyAlignment="1">
      <alignment horizontal="center" vertical="center"/>
    </xf>
    <xf numFmtId="49" fontId="34" fillId="0" borderId="31" xfId="71" applyNumberFormat="1" applyFont="1" applyBorder="1" applyAlignment="1">
      <alignment horizontal="center" vertical="center"/>
    </xf>
    <xf numFmtId="49" fontId="1" fillId="0" borderId="31" xfId="62" applyNumberFormat="1" applyFont="1" applyBorder="1" applyAlignment="1">
      <alignment horizontal="center" vertical="center" wrapText="1"/>
    </xf>
    <xf numFmtId="0" fontId="39" fillId="0" borderId="25" xfId="93" applyFont="1" applyBorder="1" applyAlignment="1">
      <alignment horizontal="center" vertical="center"/>
    </xf>
    <xf numFmtId="0" fontId="39" fillId="0" borderId="26" xfId="93" applyFont="1" applyBorder="1" applyAlignment="1">
      <alignment horizontal="center" vertical="center"/>
    </xf>
    <xf numFmtId="0" fontId="34" fillId="0" borderId="0" xfId="54" applyFont="1" applyAlignment="1">
      <alignment horizontal="left" wrapText="1"/>
    </xf>
    <xf numFmtId="0" fontId="39" fillId="25" borderId="25" xfId="93" applyFont="1" applyFill="1" applyBorder="1" applyAlignment="1">
      <alignment horizontal="left" vertical="center"/>
    </xf>
    <xf numFmtId="4" fontId="39" fillId="25" borderId="31" xfId="93" applyNumberFormat="1" applyFont="1" applyFill="1" applyBorder="1" applyAlignment="1">
      <alignment horizontal="right" vertical="center"/>
    </xf>
    <xf numFmtId="0" fontId="34" fillId="0" borderId="31" xfId="70" applyFont="1" applyBorder="1" applyAlignment="1">
      <alignment horizontal="center"/>
    </xf>
    <xf numFmtId="0" fontId="35" fillId="0" borderId="31" xfId="70" applyFont="1" applyBorder="1" applyAlignment="1">
      <alignment horizontal="right" vertical="top"/>
    </xf>
    <xf numFmtId="0" fontId="34" fillId="0" borderId="31" xfId="70" applyFont="1" applyBorder="1" applyAlignment="1">
      <alignment horizontal="center" vertical="top"/>
    </xf>
    <xf numFmtId="49" fontId="34" fillId="0" borderId="31" xfId="70" applyNumberFormat="1" applyFont="1" applyBorder="1" applyAlignment="1">
      <alignment horizontal="center" vertical="top"/>
    </xf>
    <xf numFmtId="0" fontId="34" fillId="0" borderId="31" xfId="70" applyFont="1" applyBorder="1"/>
    <xf numFmtId="49" fontId="39" fillId="0" borderId="31" xfId="72" applyNumberFormat="1" applyFont="1" applyBorder="1" applyAlignment="1">
      <alignment horizontal="center" vertical="center" wrapText="1"/>
    </xf>
    <xf numFmtId="0" fontId="34" fillId="0" borderId="31" xfId="71" applyFont="1" applyBorder="1" applyAlignment="1">
      <alignment horizontal="right" vertical="center"/>
    </xf>
    <xf numFmtId="14" fontId="39" fillId="0" borderId="31" xfId="72" applyNumberFormat="1" applyFont="1" applyBorder="1" applyAlignment="1">
      <alignment horizontal="center" vertical="center" wrapText="1"/>
    </xf>
    <xf numFmtId="4" fontId="34" fillId="0" borderId="31" xfId="95" applyNumberFormat="1" applyFont="1" applyBorder="1" applyAlignment="1">
      <alignment horizontal="center" vertical="center" wrapText="1"/>
    </xf>
    <xf numFmtId="3" fontId="34" fillId="0" borderId="31" xfId="95" applyNumberFormat="1" applyFont="1" applyBorder="1" applyAlignment="1">
      <alignment horizontal="center" vertical="center" wrapText="1"/>
    </xf>
    <xf numFmtId="0" fontId="34" fillId="25" borderId="31" xfId="95" applyFont="1" applyFill="1" applyBorder="1" applyAlignment="1">
      <alignment horizontal="left" vertical="center" wrapText="1"/>
    </xf>
    <xf numFmtId="0" fontId="34" fillId="0" borderId="31" xfId="95" applyFont="1" applyBorder="1" applyAlignment="1">
      <alignment horizontal="left" vertical="center" wrapText="1"/>
    </xf>
    <xf numFmtId="4" fontId="53" fillId="0" borderId="32" xfId="62" applyNumberFormat="1" applyFont="1" applyBorder="1" applyAlignment="1">
      <alignment horizontal="left" vertical="center" wrapText="1"/>
    </xf>
    <xf numFmtId="170" fontId="34" fillId="0" borderId="31" xfId="96" applyNumberFormat="1" applyFont="1" applyBorder="1" applyAlignment="1" applyProtection="1">
      <alignment horizontal="center" vertical="center" wrapText="1"/>
    </xf>
    <xf numFmtId="4" fontId="34" fillId="0" borderId="31" xfId="96" applyNumberFormat="1" applyFont="1" applyBorder="1" applyAlignment="1" applyProtection="1">
      <alignment horizontal="center" vertical="center" wrapText="1"/>
    </xf>
    <xf numFmtId="4" fontId="34" fillId="0" borderId="31" xfId="96" applyNumberFormat="1" applyFont="1" applyBorder="1" applyAlignment="1" applyProtection="1">
      <alignment horizontal="center" vertical="center"/>
    </xf>
    <xf numFmtId="4" fontId="34" fillId="0" borderId="31" xfId="96" applyNumberFormat="1" applyFont="1" applyBorder="1" applyAlignment="1" applyProtection="1">
      <alignment horizontal="right" vertical="center"/>
    </xf>
    <xf numFmtId="4" fontId="34" fillId="0" borderId="31" xfId="96" applyNumberFormat="1" applyFont="1" applyBorder="1" applyAlignment="1" applyProtection="1">
      <alignment horizontal="right" vertical="center" wrapText="1" shrinkToFit="1"/>
    </xf>
    <xf numFmtId="0" fontId="38" fillId="0" borderId="0" xfId="94" applyFont="1" applyAlignment="1">
      <alignment horizontal="center" vertical="center"/>
    </xf>
    <xf numFmtId="0" fontId="39" fillId="0" borderId="0" xfId="94" applyFont="1" applyAlignment="1">
      <alignment horizontal="center" vertical="center"/>
    </xf>
    <xf numFmtId="4" fontId="39" fillId="0" borderId="0" xfId="94" applyNumberFormat="1" applyFont="1" applyAlignment="1">
      <alignment horizontal="center" vertical="center"/>
    </xf>
    <xf numFmtId="49" fontId="34" fillId="25" borderId="19" xfId="71" applyNumberFormat="1" applyFont="1" applyFill="1" applyBorder="1" applyAlignment="1">
      <alignment horizontal="center" vertical="center"/>
    </xf>
    <xf numFmtId="0" fontId="46" fillId="0" borderId="0" xfId="54" applyFont="1"/>
    <xf numFmtId="0" fontId="45" fillId="0" borderId="0" xfId="54" applyFont="1"/>
    <xf numFmtId="0" fontId="38" fillId="0" borderId="31" xfId="54" applyFont="1" applyBorder="1" applyAlignment="1">
      <alignment horizontal="center" vertical="center" wrapText="1"/>
    </xf>
    <xf numFmtId="0" fontId="43" fillId="0" borderId="0" xfId="54" applyFont="1"/>
    <xf numFmtId="49" fontId="1" fillId="0" borderId="19" xfId="54" applyNumberFormat="1" applyFont="1" applyBorder="1" applyAlignment="1">
      <alignment horizontal="center" vertical="center" wrapText="1"/>
    </xf>
    <xf numFmtId="49" fontId="1" fillId="0" borderId="31" xfId="54" applyNumberFormat="1" applyFont="1" applyBorder="1" applyAlignment="1">
      <alignment horizontal="center" vertical="center"/>
    </xf>
    <xf numFmtId="0" fontId="42" fillId="0" borderId="31" xfId="54" applyFont="1" applyBorder="1" applyAlignment="1">
      <alignment horizontal="left" vertical="center" wrapText="1"/>
    </xf>
    <xf numFmtId="0" fontId="42" fillId="0" borderId="31" xfId="54" applyFont="1" applyBorder="1" applyAlignment="1">
      <alignment horizontal="center" vertical="center" wrapText="1"/>
    </xf>
    <xf numFmtId="4" fontId="42" fillId="0" borderId="31" xfId="54" applyNumberFormat="1" applyFont="1" applyBorder="1" applyAlignment="1">
      <alignment horizontal="center" vertical="center" wrapText="1"/>
    </xf>
    <xf numFmtId="3" fontId="42" fillId="0" borderId="31" xfId="54" applyNumberFormat="1" applyFont="1" applyBorder="1" applyAlignment="1">
      <alignment horizontal="center" vertical="center" wrapText="1"/>
    </xf>
    <xf numFmtId="4" fontId="42" fillId="0" borderId="31" xfId="54" applyNumberFormat="1" applyFont="1" applyBorder="1" applyAlignment="1">
      <alignment horizontal="right" vertical="center" wrapText="1"/>
    </xf>
    <xf numFmtId="4" fontId="42" fillId="0" borderId="31" xfId="54" applyNumberFormat="1" applyFont="1" applyBorder="1" applyAlignment="1">
      <alignment vertical="center"/>
    </xf>
    <xf numFmtId="4" fontId="42" fillId="0" borderId="31" xfId="54" applyNumberFormat="1" applyFont="1" applyBorder="1" applyAlignment="1">
      <alignment horizontal="right" vertical="center" shrinkToFit="1"/>
    </xf>
    <xf numFmtId="0" fontId="34" fillId="25" borderId="31" xfId="54" applyFont="1" applyFill="1" applyBorder="1" applyAlignment="1">
      <alignment horizontal="center"/>
    </xf>
    <xf numFmtId="0" fontId="35" fillId="25" borderId="31" xfId="54" applyFont="1" applyFill="1" applyBorder="1"/>
    <xf numFmtId="0" fontId="34" fillId="25" borderId="31" xfId="54" applyFont="1" applyFill="1" applyBorder="1"/>
    <xf numFmtId="0" fontId="35" fillId="0" borderId="31" xfId="54" applyFont="1" applyBorder="1"/>
    <xf numFmtId="0" fontId="1" fillId="0" borderId="31" xfId="54" applyFont="1" applyBorder="1" applyAlignment="1">
      <alignment horizontal="center" vertical="center"/>
    </xf>
    <xf numFmtId="0" fontId="1" fillId="24" borderId="31" xfId="54" applyFont="1" applyFill="1" applyBorder="1" applyAlignment="1">
      <alignment horizontal="center" vertical="center" wrapText="1"/>
    </xf>
    <xf numFmtId="0" fontId="42" fillId="24" borderId="31" xfId="54" applyFont="1" applyFill="1" applyBorder="1" applyAlignment="1">
      <alignment horizontal="left" vertical="center" wrapText="1"/>
    </xf>
    <xf numFmtId="4" fontId="1" fillId="24" borderId="31" xfId="54" applyNumberFormat="1" applyFont="1" applyFill="1" applyBorder="1" applyAlignment="1">
      <alignment horizontal="center" vertical="center" wrapText="1"/>
    </xf>
    <xf numFmtId="4" fontId="42" fillId="24" borderId="31" xfId="54" applyNumberFormat="1" applyFont="1" applyFill="1" applyBorder="1" applyAlignment="1">
      <alignment horizontal="right" vertical="center" wrapText="1"/>
    </xf>
    <xf numFmtId="0" fontId="34" fillId="0" borderId="31" xfId="54" applyFont="1" applyBorder="1" applyAlignment="1">
      <alignment vertical="center" wrapText="1"/>
    </xf>
    <xf numFmtId="0" fontId="52" fillId="0" borderId="31" xfId="54" applyFont="1" applyBorder="1" applyAlignment="1">
      <alignment horizontal="left" vertical="center" wrapText="1"/>
    </xf>
    <xf numFmtId="0" fontId="1" fillId="0" borderId="31" xfId="54" applyFont="1" applyBorder="1" applyAlignment="1">
      <alignment horizontal="center" vertical="center" wrapText="1"/>
    </xf>
    <xf numFmtId="4" fontId="1" fillId="0" borderId="31" xfId="54" applyNumberFormat="1" applyFont="1" applyBorder="1" applyAlignment="1">
      <alignment horizontal="center" vertical="center" wrapText="1"/>
    </xf>
    <xf numFmtId="4" fontId="54" fillId="0" borderId="0" xfId="94" applyNumberFormat="1" applyFont="1"/>
    <xf numFmtId="0" fontId="54" fillId="0" borderId="0" xfId="94" applyFont="1"/>
    <xf numFmtId="0" fontId="39" fillId="27" borderId="0" xfId="94" applyFont="1" applyFill="1"/>
    <xf numFmtId="49" fontId="39" fillId="25" borderId="31" xfId="72" applyNumberFormat="1" applyFont="1" applyFill="1" applyBorder="1" applyAlignment="1">
      <alignment horizontal="center" vertical="center" wrapText="1"/>
    </xf>
    <xf numFmtId="14" fontId="39" fillId="25" borderId="31" xfId="72" applyNumberFormat="1" applyFont="1" applyFill="1" applyBorder="1" applyAlignment="1">
      <alignment horizontal="center" vertical="center" wrapText="1"/>
    </xf>
    <xf numFmtId="0" fontId="45" fillId="0" borderId="0" xfId="97" applyFont="1"/>
    <xf numFmtId="0" fontId="45" fillId="0" borderId="0" xfId="97" applyFont="1" applyAlignment="1">
      <alignment horizontal="center" vertical="center"/>
    </xf>
    <xf numFmtId="0" fontId="45" fillId="0" borderId="0" xfId="97" applyFont="1" applyAlignment="1">
      <alignment vertical="center"/>
    </xf>
    <xf numFmtId="0" fontId="39" fillId="0" borderId="0" xfId="97" applyFont="1" applyAlignment="1">
      <alignment horizontal="center"/>
    </xf>
    <xf numFmtId="0" fontId="39" fillId="0" borderId="31" xfId="97" applyFont="1" applyBorder="1" applyAlignment="1">
      <alignment horizontal="center" vertical="center"/>
    </xf>
    <xf numFmtId="0" fontId="35" fillId="29" borderId="33" xfId="97" applyFont="1" applyFill="1" applyBorder="1" applyAlignment="1">
      <alignment horizontal="center"/>
    </xf>
    <xf numFmtId="0" fontId="35" fillId="29" borderId="33" xfId="97" applyFont="1" applyFill="1" applyBorder="1" applyAlignment="1">
      <alignment horizontal="left" vertical="center" wrapText="1"/>
    </xf>
    <xf numFmtId="4" fontId="35" fillId="29" borderId="33" xfId="97" applyNumberFormat="1" applyFont="1" applyFill="1" applyBorder="1" applyAlignment="1">
      <alignment horizontal="center" vertical="center" wrapText="1"/>
    </xf>
    <xf numFmtId="3" fontId="35" fillId="29" borderId="33" xfId="97" applyNumberFormat="1" applyFont="1" applyFill="1" applyBorder="1" applyAlignment="1">
      <alignment horizontal="center" vertical="center" wrapText="1"/>
    </xf>
    <xf numFmtId="4" fontId="35" fillId="29" borderId="33" xfId="97" applyNumberFormat="1" applyFont="1" applyFill="1" applyBorder="1" applyAlignment="1">
      <alignment horizontal="right" vertical="center" wrapText="1"/>
    </xf>
    <xf numFmtId="4" fontId="35" fillId="29" borderId="33" xfId="97" applyNumberFormat="1" applyFont="1" applyFill="1" applyBorder="1" applyAlignment="1">
      <alignment vertical="center"/>
    </xf>
    <xf numFmtId="4" fontId="35" fillId="29" borderId="33" xfId="97" applyNumberFormat="1" applyFont="1" applyFill="1" applyBorder="1" applyAlignment="1">
      <alignment horizontal="right" vertical="center" shrinkToFit="1"/>
    </xf>
    <xf numFmtId="0" fontId="56" fillId="29" borderId="33" xfId="97" applyFont="1" applyFill="1" applyBorder="1" applyAlignment="1">
      <alignment horizontal="center" vertical="center" wrapText="1"/>
    </xf>
    <xf numFmtId="0" fontId="34" fillId="25" borderId="19" xfId="97" applyFont="1" applyFill="1" applyBorder="1" applyAlignment="1">
      <alignment horizontal="center"/>
    </xf>
    <xf numFmtId="0" fontId="35" fillId="25" borderId="19" xfId="97" applyFont="1" applyFill="1" applyBorder="1"/>
    <xf numFmtId="0" fontId="34" fillId="25" borderId="19" xfId="97" applyFont="1" applyFill="1" applyBorder="1"/>
    <xf numFmtId="4" fontId="34" fillId="25" borderId="19" xfId="95" applyNumberFormat="1" applyFont="1" applyFill="1" applyBorder="1" applyAlignment="1">
      <alignment horizontal="right" vertical="center" wrapText="1"/>
    </xf>
    <xf numFmtId="0" fontId="34" fillId="0" borderId="19" xfId="97" applyFont="1" applyBorder="1"/>
    <xf numFmtId="0" fontId="34" fillId="26" borderId="19" xfId="97" applyFont="1" applyFill="1" applyBorder="1"/>
    <xf numFmtId="4" fontId="34" fillId="28" borderId="19" xfId="97" applyNumberFormat="1" applyFont="1" applyFill="1" applyBorder="1"/>
    <xf numFmtId="0" fontId="34" fillId="0" borderId="0" xfId="97" applyFont="1"/>
    <xf numFmtId="0" fontId="34" fillId="25" borderId="31" xfId="97" applyFont="1" applyFill="1" applyBorder="1" applyAlignment="1">
      <alignment horizontal="center"/>
    </xf>
    <xf numFmtId="0" fontId="34" fillId="25" borderId="31" xfId="97" applyFont="1" applyFill="1" applyBorder="1"/>
    <xf numFmtId="0" fontId="34" fillId="0" borderId="31" xfId="97" applyFont="1" applyBorder="1"/>
    <xf numFmtId="0" fontId="34" fillId="26" borderId="31" xfId="97" applyFont="1" applyFill="1" applyBorder="1" applyAlignment="1">
      <alignment horizontal="center" vertical="center"/>
    </xf>
    <xf numFmtId="0" fontId="34" fillId="26" borderId="31" xfId="97" applyFont="1" applyFill="1" applyBorder="1" applyAlignment="1">
      <alignment vertical="center"/>
    </xf>
    <xf numFmtId="4" fontId="34" fillId="28" borderId="31" xfId="97" applyNumberFormat="1" applyFont="1" applyFill="1" applyBorder="1"/>
    <xf numFmtId="0" fontId="35" fillId="25" borderId="31" xfId="97" applyFont="1" applyFill="1" applyBorder="1"/>
    <xf numFmtId="0" fontId="34" fillId="0" borderId="31" xfId="97" applyFont="1" applyBorder="1" applyAlignment="1">
      <alignment horizontal="center"/>
    </xf>
    <xf numFmtId="4" fontId="34" fillId="26" borderId="31" xfId="95" applyNumberFormat="1" applyFont="1" applyFill="1" applyBorder="1" applyAlignment="1">
      <alignment horizontal="center" vertical="center" wrapText="1"/>
    </xf>
    <xf numFmtId="4" fontId="34" fillId="26" borderId="31" xfId="95" applyNumberFormat="1" applyFont="1" applyFill="1" applyBorder="1" applyAlignment="1">
      <alignment horizontal="right" vertical="center" wrapText="1"/>
    </xf>
    <xf numFmtId="0" fontId="35" fillId="0" borderId="31" xfId="97" applyFont="1" applyBorder="1" applyAlignment="1">
      <alignment wrapText="1"/>
    </xf>
    <xf numFmtId="4" fontId="34" fillId="26" borderId="31" xfId="97" applyNumberFormat="1" applyFont="1" applyFill="1" applyBorder="1" applyAlignment="1">
      <alignment vertical="center"/>
    </xf>
    <xf numFmtId="4" fontId="34" fillId="26" borderId="31" xfId="97" applyNumberFormat="1" applyFont="1" applyFill="1" applyBorder="1" applyAlignment="1">
      <alignment horizontal="center" vertical="center"/>
    </xf>
    <xf numFmtId="4" fontId="34" fillId="0" borderId="0" xfId="97" applyNumberFormat="1" applyFont="1"/>
    <xf numFmtId="0" fontId="35" fillId="0" borderId="31" xfId="97" applyFont="1" applyBorder="1"/>
    <xf numFmtId="0" fontId="34" fillId="25" borderId="33" xfId="97" applyFont="1" applyFill="1" applyBorder="1" applyAlignment="1">
      <alignment horizontal="center"/>
    </xf>
    <xf numFmtId="0" fontId="34" fillId="0" borderId="33" xfId="95" applyFont="1" applyBorder="1" applyAlignment="1">
      <alignment horizontal="left" vertical="center" wrapText="1"/>
    </xf>
    <xf numFmtId="3" fontId="34" fillId="0" borderId="33" xfId="95" applyNumberFormat="1" applyFont="1" applyBorder="1" applyAlignment="1">
      <alignment horizontal="center" vertical="center" wrapText="1"/>
    </xf>
    <xf numFmtId="4" fontId="34" fillId="0" borderId="33" xfId="95" applyNumberFormat="1" applyFont="1" applyBorder="1" applyAlignment="1">
      <alignment horizontal="right" vertical="center" wrapText="1"/>
    </xf>
    <xf numFmtId="4" fontId="34" fillId="25" borderId="33" xfId="95" applyNumberFormat="1" applyFont="1" applyFill="1" applyBorder="1" applyAlignment="1">
      <alignment horizontal="right" vertical="center" wrapText="1"/>
    </xf>
    <xf numFmtId="0" fontId="34" fillId="0" borderId="33" xfId="97" applyFont="1" applyBorder="1"/>
    <xf numFmtId="0" fontId="34" fillId="26" borderId="33" xfId="97" applyFont="1" applyFill="1" applyBorder="1" applyAlignment="1">
      <alignment vertical="center"/>
    </xf>
    <xf numFmtId="4" fontId="34" fillId="26" borderId="33" xfId="97" applyNumberFormat="1" applyFont="1" applyFill="1" applyBorder="1" applyAlignment="1">
      <alignment horizontal="center" vertical="center"/>
    </xf>
    <xf numFmtId="0" fontId="34" fillId="26" borderId="33" xfId="97" applyFont="1" applyFill="1" applyBorder="1" applyAlignment="1">
      <alignment horizontal="center" vertical="center"/>
    </xf>
    <xf numFmtId="4" fontId="34" fillId="28" borderId="33" xfId="97" applyNumberFormat="1" applyFont="1" applyFill="1" applyBorder="1"/>
    <xf numFmtId="0" fontId="34" fillId="25" borderId="34" xfId="97" applyFont="1" applyFill="1" applyBorder="1" applyAlignment="1">
      <alignment horizontal="center"/>
    </xf>
    <xf numFmtId="0" fontId="34" fillId="0" borderId="34" xfId="95" applyFont="1" applyBorder="1" applyAlignment="1">
      <alignment horizontal="left" vertical="center" wrapText="1"/>
    </xf>
    <xf numFmtId="3" fontId="34" fillId="0" borderId="34" xfId="95" applyNumberFormat="1" applyFont="1" applyBorder="1" applyAlignment="1">
      <alignment horizontal="center" vertical="center" wrapText="1"/>
    </xf>
    <xf numFmtId="4" fontId="34" fillId="0" borderId="34" xfId="95" applyNumberFormat="1" applyFont="1" applyBorder="1" applyAlignment="1">
      <alignment horizontal="right" vertical="center" wrapText="1"/>
    </xf>
    <xf numFmtId="4" fontId="34" fillId="25" borderId="34" xfId="95" applyNumberFormat="1" applyFont="1" applyFill="1" applyBorder="1" applyAlignment="1">
      <alignment horizontal="right" vertical="center" wrapText="1"/>
    </xf>
    <xf numFmtId="0" fontId="34" fillId="0" borderId="34" xfId="97" applyFont="1" applyBorder="1"/>
    <xf numFmtId="0" fontId="34" fillId="26" borderId="34" xfId="97" applyFont="1" applyFill="1" applyBorder="1" applyAlignment="1">
      <alignment vertical="center"/>
    </xf>
    <xf numFmtId="4" fontId="34" fillId="28" borderId="34" xfId="97" applyNumberFormat="1" applyFont="1" applyFill="1" applyBorder="1"/>
    <xf numFmtId="0" fontId="45" fillId="0" borderId="19" xfId="97" applyFont="1" applyBorder="1" applyAlignment="1">
      <alignment horizontal="center"/>
    </xf>
    <xf numFmtId="0" fontId="35" fillId="0" borderId="19" xfId="95" applyFont="1" applyBorder="1" applyAlignment="1">
      <alignment horizontal="left" vertical="center" wrapText="1"/>
    </xf>
    <xf numFmtId="0" fontId="45" fillId="0" borderId="19" xfId="97" applyFont="1" applyBorder="1"/>
    <xf numFmtId="4" fontId="35" fillId="0" borderId="19" xfId="97" applyNumberFormat="1" applyFont="1" applyBorder="1" applyAlignment="1">
      <alignment horizontal="right" vertical="center" wrapText="1"/>
    </xf>
    <xf numFmtId="0" fontId="34" fillId="26" borderId="19" xfId="97" applyFont="1" applyFill="1" applyBorder="1" applyAlignment="1">
      <alignment vertical="center"/>
    </xf>
    <xf numFmtId="0" fontId="45" fillId="0" borderId="31" xfId="97" applyFont="1" applyBorder="1" applyAlignment="1">
      <alignment horizontal="center"/>
    </xf>
    <xf numFmtId="0" fontId="35" fillId="0" borderId="31" xfId="95" applyFont="1" applyBorder="1" applyAlignment="1">
      <alignment horizontal="left" vertical="center" wrapText="1"/>
    </xf>
    <xf numFmtId="0" fontId="45" fillId="0" borderId="31" xfId="97" applyFont="1" applyBorder="1"/>
    <xf numFmtId="4" fontId="35" fillId="0" borderId="31" xfId="97" applyNumberFormat="1" applyFont="1" applyBorder="1" applyAlignment="1">
      <alignment horizontal="right" vertical="center" wrapText="1"/>
    </xf>
    <xf numFmtId="0" fontId="45" fillId="0" borderId="0" xfId="97" applyFont="1" applyAlignment="1">
      <alignment horizontal="center"/>
    </xf>
    <xf numFmtId="3" fontId="45" fillId="0" borderId="0" xfId="97" applyNumberFormat="1" applyFont="1"/>
    <xf numFmtId="0" fontId="38" fillId="0" borderId="0" xfId="97" applyFont="1"/>
    <xf numFmtId="0" fontId="57" fillId="0" borderId="0" xfId="97" applyFont="1" applyAlignment="1">
      <alignment vertical="center" wrapText="1"/>
    </xf>
    <xf numFmtId="0" fontId="46" fillId="0" borderId="0" xfId="97" applyFont="1" applyAlignment="1">
      <alignment vertical="center" wrapText="1"/>
    </xf>
    <xf numFmtId="49" fontId="39" fillId="0" borderId="29" xfId="93" applyNumberFormat="1" applyFont="1" applyBorder="1" applyAlignment="1">
      <alignment horizontal="center" vertical="center"/>
    </xf>
    <xf numFmtId="0" fontId="39" fillId="0" borderId="30" xfId="93" applyFont="1" applyBorder="1" applyAlignment="1">
      <alignment horizontal="center" vertical="center"/>
    </xf>
    <xf numFmtId="0" fontId="39" fillId="0" borderId="31" xfId="93" applyFont="1" applyBorder="1" applyAlignment="1">
      <alignment horizontal="left" vertical="center"/>
    </xf>
    <xf numFmtId="0" fontId="39" fillId="0" borderId="31" xfId="93" applyFont="1" applyBorder="1" applyAlignment="1">
      <alignment horizontal="center" vertical="center"/>
    </xf>
    <xf numFmtId="0" fontId="39" fillId="0" borderId="24" xfId="93" applyFont="1" applyBorder="1" applyAlignment="1">
      <alignment horizontal="left" vertical="center"/>
    </xf>
    <xf numFmtId="0" fontId="39" fillId="0" borderId="14" xfId="93" applyFont="1" applyBorder="1" applyAlignment="1">
      <alignment horizontal="left" vertical="center"/>
    </xf>
    <xf numFmtId="0" fontId="58" fillId="0" borderId="0" xfId="94" applyFont="1"/>
    <xf numFmtId="0" fontId="45" fillId="30" borderId="0" xfId="97" applyFont="1" applyFill="1"/>
    <xf numFmtId="0" fontId="45" fillId="30" borderId="0" xfId="97" applyFont="1" applyFill="1" applyAlignment="1">
      <alignment vertical="center"/>
    </xf>
    <xf numFmtId="0" fontId="34" fillId="30" borderId="19" xfId="97" applyFont="1" applyFill="1" applyBorder="1"/>
    <xf numFmtId="0" fontId="34" fillId="30" borderId="31" xfId="97" applyFont="1" applyFill="1" applyBorder="1" applyAlignment="1">
      <alignment vertical="center"/>
    </xf>
    <xf numFmtId="4" fontId="34" fillId="30" borderId="31" xfId="95" applyNumberFormat="1" applyFont="1" applyFill="1" applyBorder="1" applyAlignment="1">
      <alignment horizontal="right" vertical="center" wrapText="1"/>
    </xf>
    <xf numFmtId="4" fontId="34" fillId="30" borderId="31" xfId="97" applyNumberFormat="1" applyFont="1" applyFill="1" applyBorder="1" applyAlignment="1">
      <alignment vertical="center"/>
    </xf>
    <xf numFmtId="0" fontId="34" fillId="30" borderId="33" xfId="97" applyFont="1" applyFill="1" applyBorder="1" applyAlignment="1">
      <alignment vertical="center"/>
    </xf>
    <xf numFmtId="0" fontId="34" fillId="30" borderId="34" xfId="97" applyFont="1" applyFill="1" applyBorder="1" applyAlignment="1">
      <alignment vertical="center"/>
    </xf>
    <xf numFmtId="0" fontId="34" fillId="30" borderId="19" xfId="97" applyFont="1" applyFill="1" applyBorder="1" applyAlignment="1">
      <alignment vertical="center"/>
    </xf>
    <xf numFmtId="4" fontId="34" fillId="30" borderId="0" xfId="97" applyNumberFormat="1" applyFont="1" applyFill="1"/>
    <xf numFmtId="4" fontId="49" fillId="25" borderId="0" xfId="94" applyNumberFormat="1" applyFont="1" applyFill="1"/>
    <xf numFmtId="0" fontId="39" fillId="25" borderId="0" xfId="94" applyFont="1" applyFill="1"/>
    <xf numFmtId="10" fontId="49" fillId="25" borderId="0" xfId="94" applyNumberFormat="1" applyFont="1" applyFill="1"/>
    <xf numFmtId="4" fontId="34" fillId="0" borderId="31" xfId="97" applyNumberFormat="1" applyFont="1" applyBorder="1"/>
    <xf numFmtId="4" fontId="59" fillId="0" borderId="31" xfId="93" applyNumberFormat="1" applyFont="1" applyBorder="1" applyAlignment="1">
      <alignment horizontal="right" vertical="center"/>
    </xf>
    <xf numFmtId="4" fontId="59" fillId="0" borderId="31" xfId="93" applyNumberFormat="1" applyFont="1" applyBorder="1" applyAlignment="1">
      <alignment horizontal="right"/>
    </xf>
    <xf numFmtId="49" fontId="39" fillId="30" borderId="0" xfId="93" applyNumberFormat="1" applyFont="1" applyFill="1" applyAlignment="1">
      <alignment horizontal="center"/>
    </xf>
    <xf numFmtId="49" fontId="35" fillId="30" borderId="0" xfId="93" applyNumberFormat="1" applyFont="1" applyFill="1" applyAlignment="1">
      <alignment horizontal="right"/>
    </xf>
    <xf numFmtId="49" fontId="39" fillId="30" borderId="0" xfId="93" applyNumberFormat="1" applyFont="1" applyFill="1" applyAlignment="1">
      <alignment horizontal="right"/>
    </xf>
    <xf numFmtId="4" fontId="39" fillId="30" borderId="31" xfId="93" applyNumberFormat="1" applyFont="1" applyFill="1" applyBorder="1" applyAlignment="1">
      <alignment horizontal="right"/>
    </xf>
    <xf numFmtId="49" fontId="39" fillId="31" borderId="0" xfId="93" applyNumberFormat="1" applyFont="1" applyFill="1" applyAlignment="1">
      <alignment horizontal="center"/>
    </xf>
    <xf numFmtId="49" fontId="35" fillId="31" borderId="0" xfId="93" applyNumberFormat="1" applyFont="1" applyFill="1" applyAlignment="1">
      <alignment horizontal="right"/>
    </xf>
    <xf numFmtId="49" fontId="39" fillId="31" borderId="0" xfId="93" applyNumberFormat="1" applyFont="1" applyFill="1" applyAlignment="1">
      <alignment horizontal="right"/>
    </xf>
    <xf numFmtId="4" fontId="39" fillId="31" borderId="31" xfId="93" applyNumberFormat="1" applyFont="1" applyFill="1" applyBorder="1" applyAlignment="1">
      <alignment horizontal="right"/>
    </xf>
    <xf numFmtId="0" fontId="34" fillId="0" borderId="31" xfId="54" applyFont="1" applyBorder="1" applyAlignment="1">
      <alignment horizontal="center" vertical="center" wrapText="1"/>
    </xf>
    <xf numFmtId="0" fontId="34" fillId="0" borderId="0" xfId="70" applyFont="1" applyAlignment="1">
      <alignment horizontal="left"/>
    </xf>
    <xf numFmtId="0" fontId="34" fillId="0" borderId="0" xfId="71" applyFont="1" applyAlignment="1">
      <alignment horizontal="left"/>
    </xf>
    <xf numFmtId="14" fontId="34" fillId="0" borderId="31" xfId="72" applyNumberFormat="1" applyFont="1" applyBorder="1" applyAlignment="1">
      <alignment horizontal="center" vertical="center" wrapText="1"/>
    </xf>
    <xf numFmtId="49" fontId="34" fillId="0" borderId="19" xfId="71" applyNumberFormat="1" applyFont="1" applyBorder="1" applyAlignment="1">
      <alignment horizontal="center" vertical="center"/>
    </xf>
    <xf numFmtId="0" fontId="1" fillId="0" borderId="0" xfId="54" applyFont="1"/>
    <xf numFmtId="0" fontId="42" fillId="25" borderId="31" xfId="54" applyFont="1" applyFill="1" applyBorder="1"/>
    <xf numFmtId="0" fontId="34" fillId="25" borderId="31" xfId="95" applyFont="1" applyFill="1" applyBorder="1" applyAlignment="1">
      <alignment horizontal="center" wrapText="1"/>
    </xf>
    <xf numFmtId="0" fontId="1" fillId="25" borderId="31" xfId="54" applyFont="1" applyFill="1" applyBorder="1"/>
    <xf numFmtId="0" fontId="1" fillId="25" borderId="31" xfId="54" applyFont="1" applyFill="1" applyBorder="1" applyAlignment="1">
      <alignment horizontal="center"/>
    </xf>
    <xf numFmtId="4" fontId="34" fillId="0" borderId="0" xfId="54" applyNumberFormat="1" applyFont="1"/>
    <xf numFmtId="2" fontId="34" fillId="0" borderId="0" xfId="54" applyNumberFormat="1" applyFont="1"/>
    <xf numFmtId="0" fontId="60" fillId="25" borderId="31" xfId="54" applyFont="1" applyFill="1" applyBorder="1" applyAlignment="1">
      <alignment horizontal="center"/>
    </xf>
    <xf numFmtId="0" fontId="61" fillId="0" borderId="0" xfId="54" applyFont="1"/>
    <xf numFmtId="4" fontId="34" fillId="24" borderId="31" xfId="54" applyNumberFormat="1" applyFont="1" applyFill="1" applyBorder="1" applyAlignment="1">
      <alignment horizontal="center" vertical="center" wrapText="1"/>
    </xf>
    <xf numFmtId="4" fontId="35" fillId="24" borderId="31" xfId="54" applyNumberFormat="1" applyFont="1" applyFill="1" applyBorder="1" applyAlignment="1">
      <alignment horizontal="right" vertical="center" wrapText="1"/>
    </xf>
    <xf numFmtId="4" fontId="34" fillId="0" borderId="31" xfId="54" applyNumberFormat="1" applyFont="1" applyBorder="1" applyAlignment="1">
      <alignment horizontal="center" vertical="center" wrapText="1"/>
    </xf>
    <xf numFmtId="4" fontId="35" fillId="0" borderId="31" xfId="54" applyNumberFormat="1" applyFont="1" applyBorder="1" applyAlignment="1">
      <alignment horizontal="right" vertical="center" wrapText="1"/>
    </xf>
    <xf numFmtId="0" fontId="34" fillId="26" borderId="16" xfId="97" applyFont="1" applyFill="1" applyBorder="1" applyAlignment="1">
      <alignment vertical="center"/>
    </xf>
    <xf numFmtId="4" fontId="34" fillId="26" borderId="16" xfId="97" applyNumberFormat="1" applyFont="1" applyFill="1" applyBorder="1" applyAlignment="1">
      <alignment horizontal="center" vertical="center"/>
    </xf>
    <xf numFmtId="0" fontId="34" fillId="26" borderId="16" xfId="97" applyFont="1" applyFill="1" applyBorder="1" applyAlignment="1">
      <alignment horizontal="center" vertical="center"/>
    </xf>
    <xf numFmtId="0" fontId="34" fillId="30" borderId="16" xfId="97" applyFont="1" applyFill="1" applyBorder="1" applyAlignment="1">
      <alignment vertical="center"/>
    </xf>
    <xf numFmtId="0" fontId="34" fillId="0" borderId="19" xfId="97" applyFont="1" applyBorder="1" applyAlignment="1">
      <alignment horizontal="center"/>
    </xf>
    <xf numFmtId="0" fontId="34" fillId="0" borderId="16" xfId="95" applyFont="1" applyBorder="1" applyAlignment="1">
      <alignment horizontal="left" vertical="center" wrapText="1"/>
    </xf>
    <xf numFmtId="3" fontId="34" fillId="0" borderId="16" xfId="95" applyNumberFormat="1" applyFont="1" applyBorder="1" applyAlignment="1">
      <alignment horizontal="center" vertical="center" wrapText="1"/>
    </xf>
    <xf numFmtId="4" fontId="34" fillId="0" borderId="16" xfId="95" applyNumberFormat="1" applyFont="1" applyBorder="1" applyAlignment="1">
      <alignment horizontal="right" vertical="center" wrapText="1"/>
    </xf>
    <xf numFmtId="0" fontId="34" fillId="0" borderId="16" xfId="97" applyFont="1" applyBorder="1"/>
    <xf numFmtId="0" fontId="34" fillId="30" borderId="19" xfId="97" applyFont="1" applyFill="1" applyBorder="1" applyAlignment="1">
      <alignment horizontal="center"/>
    </xf>
    <xf numFmtId="0" fontId="34" fillId="30" borderId="16" xfId="95" applyFont="1" applyFill="1" applyBorder="1" applyAlignment="1">
      <alignment horizontal="left" vertical="center" wrapText="1"/>
    </xf>
    <xf numFmtId="3" fontId="34" fillId="30" borderId="16" xfId="95" applyNumberFormat="1" applyFont="1" applyFill="1" applyBorder="1" applyAlignment="1">
      <alignment horizontal="center" vertical="center" wrapText="1"/>
    </xf>
    <xf numFmtId="4" fontId="34" fillId="30" borderId="16" xfId="95" applyNumberFormat="1" applyFont="1" applyFill="1" applyBorder="1" applyAlignment="1">
      <alignment horizontal="right" vertical="center" wrapText="1"/>
    </xf>
    <xf numFmtId="0" fontId="39" fillId="0" borderId="29" xfId="93" applyFont="1" applyBorder="1" applyAlignment="1">
      <alignment horizontal="center" vertical="center"/>
    </xf>
    <xf numFmtId="0" fontId="38" fillId="0" borderId="0" xfId="93" applyFont="1" applyAlignment="1">
      <alignment horizontal="center"/>
    </xf>
    <xf numFmtId="0" fontId="34" fillId="0" borderId="20" xfId="93" applyFont="1" applyBorder="1" applyAlignment="1">
      <alignment horizontal="center"/>
    </xf>
    <xf numFmtId="0" fontId="39" fillId="0" borderId="17" xfId="93" applyFont="1" applyBorder="1" applyAlignment="1">
      <alignment horizontal="center" vertical="center" wrapText="1"/>
    </xf>
    <xf numFmtId="0" fontId="39" fillId="0" borderId="0" xfId="93" applyFont="1" applyAlignment="1">
      <alignment horizontal="center"/>
    </xf>
    <xf numFmtId="0" fontId="39" fillId="0" borderId="25" xfId="93" applyFont="1" applyBorder="1" applyAlignment="1">
      <alignment horizontal="left" vertical="center"/>
    </xf>
    <xf numFmtId="0" fontId="39" fillId="0" borderId="26" xfId="93" applyFont="1" applyBorder="1" applyAlignment="1">
      <alignment horizontal="left" vertical="center"/>
    </xf>
    <xf numFmtId="0" fontId="39" fillId="0" borderId="25" xfId="93" applyFont="1" applyBorder="1" applyAlignment="1">
      <alignment horizontal="center" vertical="center"/>
    </xf>
    <xf numFmtId="0" fontId="39" fillId="0" borderId="26" xfId="93" applyFont="1" applyBorder="1" applyAlignment="1">
      <alignment horizontal="center" vertical="center"/>
    </xf>
    <xf numFmtId="0" fontId="39" fillId="0" borderId="0" xfId="93" applyFont="1" applyAlignment="1">
      <alignment horizontal="right"/>
    </xf>
    <xf numFmtId="0" fontId="39" fillId="0" borderId="29" xfId="93" applyFont="1" applyBorder="1" applyAlignment="1">
      <alignment horizontal="center"/>
    </xf>
    <xf numFmtId="0" fontId="34" fillId="0" borderId="0" xfId="54" applyFont="1" applyAlignment="1">
      <alignment horizontal="left" wrapText="1"/>
    </xf>
    <xf numFmtId="0" fontId="34" fillId="0" borderId="30" xfId="71" applyFont="1" applyBorder="1" applyAlignment="1">
      <alignment horizontal="center" vertical="center"/>
    </xf>
    <xf numFmtId="0" fontId="1" fillId="25" borderId="31" xfId="0" applyFont="1" applyFill="1" applyBorder="1"/>
    <xf numFmtId="0" fontId="1" fillId="25" borderId="31" xfId="0" applyFont="1" applyFill="1" applyBorder="1" applyAlignment="1">
      <alignment horizontal="center"/>
    </xf>
    <xf numFmtId="0" fontId="34" fillId="25" borderId="31" xfId="97" applyFont="1" applyFill="1" applyBorder="1" applyAlignment="1">
      <alignment horizontal="center" vertical="center"/>
    </xf>
    <xf numFmtId="4" fontId="34" fillId="25" borderId="31" xfId="97" applyNumberFormat="1" applyFont="1" applyFill="1" applyBorder="1"/>
    <xf numFmtId="172" fontId="46" fillId="0" borderId="0" xfId="54" applyNumberFormat="1" applyFont="1"/>
    <xf numFmtId="0" fontId="1" fillId="0" borderId="19" xfId="54" applyFont="1" applyBorder="1" applyAlignment="1">
      <alignment horizontal="center" vertical="center" wrapText="1"/>
    </xf>
    <xf numFmtId="0" fontId="39" fillId="0" borderId="19" xfId="93" applyFont="1" applyBorder="1" applyAlignment="1">
      <alignment horizontal="center" vertical="center"/>
    </xf>
    <xf numFmtId="4" fontId="59" fillId="0" borderId="0" xfId="94" applyNumberFormat="1" applyFont="1"/>
    <xf numFmtId="4" fontId="54" fillId="0" borderId="31" xfId="93" applyNumberFormat="1" applyFont="1" applyBorder="1" applyAlignment="1">
      <alignment horizontal="right" vertical="center"/>
    </xf>
    <xf numFmtId="0" fontId="45" fillId="0" borderId="0" xfId="97" applyFont="1" applyAlignment="1">
      <alignment horizontal="right" vertical="center"/>
    </xf>
    <xf numFmtId="0" fontId="44" fillId="0" borderId="0" xfId="97" applyFont="1" applyAlignment="1">
      <alignment horizontal="center" vertical="center"/>
    </xf>
    <xf numFmtId="0" fontId="44" fillId="0" borderId="20" xfId="97" applyFont="1" applyBorder="1" applyAlignment="1">
      <alignment horizontal="center" vertical="center"/>
    </xf>
    <xf numFmtId="0" fontId="39" fillId="0" borderId="31" xfId="97" applyFont="1" applyBorder="1" applyAlignment="1">
      <alignment horizontal="center" vertical="center"/>
    </xf>
    <xf numFmtId="0" fontId="39" fillId="0" borderId="29" xfId="97" applyFont="1" applyBorder="1" applyAlignment="1">
      <alignment horizontal="center" vertical="center"/>
    </xf>
    <xf numFmtId="0" fontId="39" fillId="0" borderId="23" xfId="97" applyFont="1" applyBorder="1" applyAlignment="1">
      <alignment horizontal="center" vertical="center"/>
    </xf>
    <xf numFmtId="0" fontId="39" fillId="0" borderId="30" xfId="97" applyFont="1" applyBorder="1" applyAlignment="1">
      <alignment horizontal="center" vertical="center"/>
    </xf>
    <xf numFmtId="0" fontId="39" fillId="0" borderId="29" xfId="97" applyFont="1" applyBorder="1" applyAlignment="1">
      <alignment horizontal="center" vertical="center" wrapText="1"/>
    </xf>
    <xf numFmtId="0" fontId="39" fillId="0" borderId="23" xfId="97" applyFont="1" applyBorder="1" applyAlignment="1">
      <alignment horizontal="center" vertical="center" wrapText="1"/>
    </xf>
    <xf numFmtId="0" fontId="39" fillId="0" borderId="30" xfId="97" applyFont="1" applyBorder="1" applyAlignment="1">
      <alignment horizontal="center" vertical="center" wrapText="1"/>
    </xf>
    <xf numFmtId="0" fontId="44" fillId="30" borderId="16" xfId="97" applyFont="1" applyFill="1" applyBorder="1" applyAlignment="1">
      <alignment horizontal="center" vertical="center" wrapText="1"/>
    </xf>
    <xf numFmtId="0" fontId="44" fillId="30" borderId="17" xfId="97" applyFont="1" applyFill="1" applyBorder="1" applyAlignment="1">
      <alignment horizontal="center" vertical="center" wrapText="1"/>
    </xf>
    <xf numFmtId="0" fontId="44" fillId="30" borderId="34" xfId="97" applyFont="1" applyFill="1" applyBorder="1" applyAlignment="1">
      <alignment horizontal="center" vertical="center" wrapText="1"/>
    </xf>
    <xf numFmtId="0" fontId="44" fillId="28" borderId="16" xfId="97" applyFont="1" applyFill="1" applyBorder="1" applyAlignment="1">
      <alignment horizontal="center" vertical="center"/>
    </xf>
    <xf numFmtId="0" fontId="44" fillId="28" borderId="17" xfId="97" applyFont="1" applyFill="1" applyBorder="1" applyAlignment="1">
      <alignment horizontal="center" vertical="center"/>
    </xf>
    <xf numFmtId="0" fontId="44" fillId="28" borderId="34" xfId="97" applyFont="1" applyFill="1" applyBorder="1" applyAlignment="1">
      <alignment horizontal="center" vertical="center"/>
    </xf>
    <xf numFmtId="0" fontId="57" fillId="0" borderId="0" xfId="97" applyFont="1" applyAlignment="1">
      <alignment horizontal="left" vertical="center" wrapText="1"/>
    </xf>
    <xf numFmtId="0" fontId="44" fillId="26" borderId="16" xfId="97" applyFont="1" applyFill="1" applyBorder="1" applyAlignment="1">
      <alignment horizontal="center" vertical="center"/>
    </xf>
    <xf numFmtId="0" fontId="44" fillId="26" borderId="17" xfId="97" applyFont="1" applyFill="1" applyBorder="1" applyAlignment="1">
      <alignment horizontal="center" vertical="center"/>
    </xf>
    <xf numFmtId="0" fontId="44" fillId="26" borderId="34" xfId="97" applyFont="1" applyFill="1" applyBorder="1" applyAlignment="1">
      <alignment horizontal="center" vertical="center"/>
    </xf>
    <xf numFmtId="0" fontId="46" fillId="0" borderId="0" xfId="97" applyFont="1" applyAlignment="1">
      <alignment horizontal="left" vertical="center" wrapText="1"/>
    </xf>
    <xf numFmtId="0" fontId="46" fillId="0" borderId="0" xfId="97" applyFont="1" applyAlignment="1">
      <alignment horizontal="left" wrapText="1"/>
    </xf>
    <xf numFmtId="3" fontId="37" fillId="0" borderId="20" xfId="93" applyNumberFormat="1" applyFont="1" applyBorder="1" applyAlignment="1">
      <alignment horizontal="center"/>
    </xf>
    <xf numFmtId="0" fontId="38" fillId="0" borderId="0" xfId="93" applyFont="1" applyAlignment="1">
      <alignment horizontal="center"/>
    </xf>
    <xf numFmtId="0" fontId="34" fillId="0" borderId="20" xfId="93" applyFont="1" applyBorder="1" applyAlignment="1">
      <alignment horizontal="center"/>
    </xf>
    <xf numFmtId="0" fontId="39" fillId="0" borderId="29" xfId="93" applyFont="1" applyBorder="1" applyAlignment="1">
      <alignment horizontal="center" vertical="center"/>
    </xf>
    <xf numFmtId="0" fontId="39" fillId="0" borderId="30" xfId="93" applyFont="1" applyBorder="1" applyAlignment="1">
      <alignment horizontal="center" vertical="center"/>
    </xf>
    <xf numFmtId="0" fontId="39" fillId="0" borderId="29" xfId="93" applyFont="1" applyBorder="1" applyAlignment="1">
      <alignment horizontal="left" vertical="center"/>
    </xf>
    <xf numFmtId="0" fontId="39" fillId="0" borderId="30" xfId="93" applyFont="1" applyBorder="1" applyAlignment="1">
      <alignment horizontal="left" vertical="center"/>
    </xf>
    <xf numFmtId="0" fontId="38" fillId="0" borderId="29" xfId="93" applyFont="1" applyBorder="1" applyAlignment="1">
      <alignment horizontal="center"/>
    </xf>
    <xf numFmtId="0" fontId="38" fillId="0" borderId="30" xfId="93" applyFont="1" applyBorder="1" applyAlignment="1">
      <alignment horizontal="center"/>
    </xf>
    <xf numFmtId="0" fontId="39" fillId="0" borderId="21" xfId="93" applyFont="1" applyBorder="1" applyAlignment="1">
      <alignment horizontal="left" vertical="center"/>
    </xf>
    <xf numFmtId="0" fontId="39" fillId="0" borderId="22" xfId="93" applyFont="1" applyBorder="1" applyAlignment="1">
      <alignment horizontal="left" vertical="center"/>
    </xf>
    <xf numFmtId="0" fontId="39" fillId="0" borderId="21" xfId="93" applyFont="1" applyBorder="1" applyAlignment="1">
      <alignment horizontal="center" vertical="center"/>
    </xf>
    <xf numFmtId="0" fontId="39" fillId="0" borderId="22" xfId="93" applyFont="1" applyBorder="1" applyAlignment="1">
      <alignment horizontal="center" vertical="center"/>
    </xf>
    <xf numFmtId="0" fontId="39" fillId="0" borderId="25" xfId="93" applyFont="1" applyBorder="1" applyAlignment="1">
      <alignment horizontal="left" vertical="center"/>
    </xf>
    <xf numFmtId="0" fontId="39" fillId="0" borderId="26" xfId="93" applyFont="1" applyBorder="1" applyAlignment="1">
      <alignment horizontal="left" vertical="center"/>
    </xf>
    <xf numFmtId="0" fontId="39" fillId="0" borderId="25" xfId="93" applyFont="1" applyBorder="1" applyAlignment="1">
      <alignment horizontal="center" vertical="center"/>
    </xf>
    <xf numFmtId="0" fontId="39" fillId="0" borderId="26" xfId="93" applyFont="1" applyBorder="1" applyAlignment="1">
      <alignment horizontal="center" vertical="center"/>
    </xf>
    <xf numFmtId="0" fontId="39" fillId="0" borderId="16" xfId="93" applyFont="1" applyBorder="1" applyAlignment="1">
      <alignment horizontal="center" vertical="center" wrapText="1"/>
    </xf>
    <xf numFmtId="0" fontId="39" fillId="0" borderId="17" xfId="93" applyFont="1" applyBorder="1" applyAlignment="1">
      <alignment horizontal="center" vertical="center" wrapText="1"/>
    </xf>
    <xf numFmtId="0" fontId="39" fillId="0" borderId="21" xfId="93" applyFont="1" applyBorder="1" applyAlignment="1">
      <alignment horizontal="center" vertical="center" wrapText="1"/>
    </xf>
    <xf numFmtId="0" fontId="39" fillId="0" borderId="22" xfId="93" applyFont="1" applyBorder="1" applyAlignment="1">
      <alignment horizontal="center" vertical="center" wrapText="1"/>
    </xf>
    <xf numFmtId="0" fontId="39" fillId="0" borderId="24" xfId="93" applyFont="1" applyBorder="1" applyAlignment="1">
      <alignment horizontal="center" vertical="center" wrapText="1"/>
    </xf>
    <xf numFmtId="0" fontId="39" fillId="0" borderId="14" xfId="93" applyFont="1" applyBorder="1" applyAlignment="1">
      <alignment horizontal="center" vertical="center" wrapText="1"/>
    </xf>
    <xf numFmtId="0" fontId="39" fillId="0" borderId="29" xfId="93" applyFont="1" applyBorder="1" applyAlignment="1">
      <alignment horizontal="center" wrapText="1"/>
    </xf>
    <xf numFmtId="0" fontId="39" fillId="0" borderId="23" xfId="93" applyFont="1" applyBorder="1" applyAlignment="1">
      <alignment horizontal="center"/>
    </xf>
    <xf numFmtId="0" fontId="39" fillId="0" borderId="30" xfId="93" applyFont="1" applyBorder="1" applyAlignment="1">
      <alignment horizontal="center"/>
    </xf>
    <xf numFmtId="49" fontId="39" fillId="0" borderId="29" xfId="93" applyNumberFormat="1" applyFont="1" applyBorder="1" applyAlignment="1">
      <alignment horizontal="center"/>
    </xf>
    <xf numFmtId="49" fontId="39" fillId="0" borderId="30" xfId="93" applyNumberFormat="1" applyFont="1" applyBorder="1" applyAlignment="1">
      <alignment horizontal="center"/>
    </xf>
    <xf numFmtId="0" fontId="39" fillId="0" borderId="19" xfId="93" applyFont="1" applyBorder="1" applyAlignment="1">
      <alignment horizontal="center" vertical="center" wrapText="1"/>
    </xf>
    <xf numFmtId="0" fontId="39" fillId="0" borderId="25" xfId="93" applyFont="1" applyBorder="1" applyAlignment="1">
      <alignment horizontal="center" vertical="center" wrapText="1"/>
    </xf>
    <xf numFmtId="0" fontId="39" fillId="0" borderId="26" xfId="93" applyFont="1" applyBorder="1" applyAlignment="1">
      <alignment horizontal="center" vertical="center" wrapText="1"/>
    </xf>
    <xf numFmtId="49" fontId="39" fillId="0" borderId="29" xfId="93" applyNumberFormat="1" applyFont="1" applyBorder="1" applyAlignment="1">
      <alignment horizontal="center" vertical="center"/>
    </xf>
    <xf numFmtId="49" fontId="39" fillId="0" borderId="30" xfId="93" applyNumberFormat="1" applyFont="1" applyBorder="1" applyAlignment="1">
      <alignment vertical="center"/>
    </xf>
    <xf numFmtId="49" fontId="39" fillId="0" borderId="30" xfId="93" applyNumberFormat="1" applyFont="1" applyBorder="1" applyAlignment="1">
      <alignment horizontal="center" vertical="center"/>
    </xf>
    <xf numFmtId="0" fontId="39" fillId="0" borderId="0" xfId="93" applyFont="1" applyAlignment="1">
      <alignment horizontal="center"/>
    </xf>
    <xf numFmtId="0" fontId="39" fillId="0" borderId="0" xfId="93" applyFont="1" applyAlignment="1">
      <alignment horizontal="right"/>
    </xf>
    <xf numFmtId="0" fontId="39" fillId="0" borderId="14" xfId="93" applyFont="1" applyBorder="1" applyAlignment="1">
      <alignment horizontal="right"/>
    </xf>
    <xf numFmtId="49" fontId="39" fillId="0" borderId="29" xfId="93" applyNumberFormat="1" applyFont="1" applyBorder="1" applyAlignment="1">
      <alignment horizontal="center" vertical="center" wrapText="1"/>
    </xf>
    <xf numFmtId="49" fontId="39" fillId="0" borderId="30" xfId="93" applyNumberFormat="1" applyFont="1" applyBorder="1" applyAlignment="1">
      <alignment horizontal="center" vertical="center" wrapText="1"/>
    </xf>
    <xf numFmtId="14" fontId="39" fillId="0" borderId="29" xfId="93" applyNumberFormat="1" applyFont="1" applyBorder="1" applyAlignment="1">
      <alignment horizontal="center" vertical="center"/>
    </xf>
    <xf numFmtId="49" fontId="39" fillId="25" borderId="29" xfId="93" applyNumberFormat="1" applyFont="1" applyFill="1" applyBorder="1" applyAlignment="1">
      <alignment horizontal="center" vertical="center" wrapText="1"/>
    </xf>
    <xf numFmtId="49" fontId="39" fillId="25" borderId="30" xfId="93" applyNumberFormat="1" applyFont="1" applyFill="1" applyBorder="1" applyAlignment="1">
      <alignment horizontal="center" vertical="center" wrapText="1"/>
    </xf>
    <xf numFmtId="14" fontId="39" fillId="25" borderId="29" xfId="93" applyNumberFormat="1" applyFont="1" applyFill="1" applyBorder="1" applyAlignment="1">
      <alignment horizontal="center" vertical="center"/>
    </xf>
    <xf numFmtId="49" fontId="39" fillId="25" borderId="30" xfId="93" applyNumberFormat="1" applyFont="1" applyFill="1" applyBorder="1" applyAlignment="1">
      <alignment horizontal="center" vertical="center"/>
    </xf>
    <xf numFmtId="0" fontId="48" fillId="0" borderId="28" xfId="93" applyFont="1" applyBorder="1" applyAlignment="1">
      <alignment horizontal="center" vertical="top"/>
    </xf>
    <xf numFmtId="49" fontId="39" fillId="0" borderId="21" xfId="93" applyNumberFormat="1" applyFont="1" applyBorder="1" applyAlignment="1">
      <alignment horizontal="center" vertical="center"/>
    </xf>
    <xf numFmtId="49" fontId="39" fillId="0" borderId="22" xfId="93" applyNumberFormat="1" applyFont="1" applyBorder="1" applyAlignment="1">
      <alignment horizontal="center" vertical="center"/>
    </xf>
    <xf numFmtId="49" fontId="39" fillId="0" borderId="25" xfId="93" applyNumberFormat="1" applyFont="1" applyBorder="1" applyAlignment="1">
      <alignment horizontal="center" vertical="center"/>
    </xf>
    <xf numFmtId="49" fontId="39" fillId="0" borderId="26" xfId="93" applyNumberFormat="1" applyFont="1" applyBorder="1" applyAlignment="1">
      <alignment horizontal="center" vertical="center"/>
    </xf>
    <xf numFmtId="0" fontId="39" fillId="0" borderId="20" xfId="93" applyFont="1" applyBorder="1" applyAlignment="1">
      <alignment horizontal="left" vertical="center"/>
    </xf>
    <xf numFmtId="0" fontId="48" fillId="0" borderId="28" xfId="93" applyFont="1" applyBorder="1" applyAlignment="1">
      <alignment horizontal="center"/>
    </xf>
    <xf numFmtId="0" fontId="39" fillId="0" borderId="0" xfId="93" applyFont="1" applyAlignment="1">
      <alignment horizontal="left" wrapText="1"/>
    </xf>
    <xf numFmtId="0" fontId="48" fillId="0" borderId="0" xfId="93" applyFont="1" applyAlignment="1">
      <alignment horizontal="center" vertical="top"/>
    </xf>
    <xf numFmtId="0" fontId="39" fillId="0" borderId="29" xfId="93" applyFont="1" applyBorder="1" applyAlignment="1">
      <alignment horizontal="center"/>
    </xf>
    <xf numFmtId="0" fontId="39" fillId="0" borderId="20" xfId="93" applyFont="1" applyBorder="1" applyAlignment="1">
      <alignment horizontal="center" vertical="center"/>
    </xf>
    <xf numFmtId="0" fontId="48" fillId="0" borderId="0" xfId="93" applyFont="1" applyAlignment="1">
      <alignment horizontal="center"/>
    </xf>
    <xf numFmtId="0" fontId="34" fillId="0" borderId="31" xfId="54" applyFont="1" applyBorder="1" applyAlignment="1">
      <alignment horizontal="center" vertical="center" wrapText="1"/>
    </xf>
    <xf numFmtId="0" fontId="34" fillId="0" borderId="31" xfId="54" applyFont="1" applyBorder="1" applyAlignment="1">
      <alignment horizontal="center" vertical="center"/>
    </xf>
    <xf numFmtId="0" fontId="45" fillId="0" borderId="0" xfId="54" applyFont="1" applyAlignment="1">
      <alignment horizontal="left" wrapText="1"/>
    </xf>
    <xf numFmtId="0" fontId="34" fillId="0" borderId="0" xfId="54" applyFont="1" applyAlignment="1">
      <alignment horizontal="left" wrapText="1"/>
    </xf>
    <xf numFmtId="0" fontId="34" fillId="0" borderId="29" xfId="71" applyFont="1" applyBorder="1" applyAlignment="1">
      <alignment horizontal="center" vertical="center"/>
    </xf>
    <xf numFmtId="0" fontId="34" fillId="0" borderId="30" xfId="71" applyFont="1" applyBorder="1" applyAlignment="1">
      <alignment horizontal="center" vertical="center"/>
    </xf>
    <xf numFmtId="0" fontId="47" fillId="0" borderId="0" xfId="54" applyFont="1" applyAlignment="1">
      <alignment horizontal="center"/>
    </xf>
    <xf numFmtId="0" fontId="45" fillId="0" borderId="0" xfId="54" applyFont="1" applyAlignment="1">
      <alignment horizontal="right"/>
    </xf>
    <xf numFmtId="171" fontId="44" fillId="0" borderId="20" xfId="54" applyNumberFormat="1" applyFont="1" applyBorder="1" applyAlignment="1">
      <alignment horizontal="right"/>
    </xf>
    <xf numFmtId="14" fontId="39" fillId="25" borderId="15" xfId="93" applyNumberFormat="1" applyFont="1" applyFill="1" applyBorder="1" applyAlignment="1">
      <alignment horizontal="center" vertical="center"/>
    </xf>
    <xf numFmtId="49" fontId="39" fillId="25" borderId="18" xfId="93" applyNumberFormat="1" applyFont="1" applyFill="1" applyBorder="1" applyAlignment="1">
      <alignment horizontal="center" vertical="center"/>
    </xf>
    <xf numFmtId="0" fontId="34" fillId="0" borderId="0" xfId="71" applyFont="1" applyAlignment="1">
      <alignment horizontal="left"/>
    </xf>
    <xf numFmtId="0" fontId="44" fillId="30" borderId="16" xfId="97" applyFont="1" applyFill="1" applyBorder="1" applyAlignment="1">
      <alignment horizontal="center" vertical="center"/>
    </xf>
    <xf numFmtId="0" fontId="44" fillId="30" borderId="17" xfId="97" applyFont="1" applyFill="1" applyBorder="1" applyAlignment="1">
      <alignment horizontal="center" vertical="center"/>
    </xf>
    <xf numFmtId="0" fontId="44" fillId="30" borderId="34" xfId="97" applyFont="1" applyFill="1" applyBorder="1" applyAlignment="1">
      <alignment horizontal="center" vertical="center"/>
    </xf>
  </cellXfs>
  <cellStyles count="98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7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8" xr:uid="{00000000-0005-0000-0000-000033000000}"/>
    <cellStyle name="Обычный" xfId="0" builtinId="0"/>
    <cellStyle name="Обычный 2" xfId="44" xr:uid="{00000000-0005-0000-0000-000035000000}"/>
    <cellStyle name="Обычный 2 2" xfId="79" xr:uid="{00000000-0005-0000-0000-000036000000}"/>
    <cellStyle name="Обычный 2 2 2" xfId="80" xr:uid="{00000000-0005-0000-0000-000037000000}"/>
    <cellStyle name="Обычный 2 2 2 2" xfId="81" xr:uid="{00000000-0005-0000-0000-000038000000}"/>
    <cellStyle name="Обычный 2 2 2 3" xfId="82" xr:uid="{00000000-0005-0000-0000-000039000000}"/>
    <cellStyle name="Обычный 2 2 2 4" xfId="83" xr:uid="{00000000-0005-0000-0000-00003A000000}"/>
    <cellStyle name="Обычный 2 2 3" xfId="53" xr:uid="{00000000-0005-0000-0000-00003B000000}"/>
    <cellStyle name="Обычный 2 2 3 2" xfId="84" xr:uid="{00000000-0005-0000-0000-00003C000000}"/>
    <cellStyle name="Обычный 2 2 4" xfId="85" xr:uid="{00000000-0005-0000-0000-00003D000000}"/>
    <cellStyle name="Обычный 2 2 5" xfId="86" xr:uid="{00000000-0005-0000-0000-00003E000000}"/>
    <cellStyle name="Обычный 2 2 6" xfId="87" xr:uid="{00000000-0005-0000-0000-00003F000000}"/>
    <cellStyle name="Обычный 2 2 7" xfId="88" xr:uid="{00000000-0005-0000-0000-000040000000}"/>
    <cellStyle name="Обычный 2 3" xfId="89" xr:uid="{00000000-0005-0000-0000-000041000000}"/>
    <cellStyle name="Обычный 2 4" xfId="90" xr:uid="{00000000-0005-0000-0000-000042000000}"/>
    <cellStyle name="Обычный 2 5" xfId="54" xr:uid="{00000000-0005-0000-0000-000043000000}"/>
    <cellStyle name="Обычный 3" xfId="45" xr:uid="{00000000-0005-0000-0000-000044000000}"/>
    <cellStyle name="Обычный 3 2" xfId="62" xr:uid="{00000000-0005-0000-0000-000045000000}"/>
    <cellStyle name="Обычный 3 2 2" xfId="91" xr:uid="{00000000-0005-0000-0000-000046000000}"/>
    <cellStyle name="Обычный 3 3" xfId="74" xr:uid="{00000000-0005-0000-0000-000047000000}"/>
    <cellStyle name="Обычный 3 4" xfId="92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97" xr:uid="{00000000-0005-0000-0000-00004B000000}"/>
    <cellStyle name="Обычный_3_31" xfId="71" xr:uid="{00000000-0005-0000-0000-00004C000000}"/>
    <cellStyle name="Обычный_W-30 СОЗП Периметр с коэф.1,2" xfId="73" xr:uid="{00000000-0005-0000-0000-00004D000000}"/>
    <cellStyle name="Обычный_Билибинская Атомная Станция СТН - СМР1этап+команд+транспорт КС-2, КС-3" xfId="72" xr:uid="{00000000-0005-0000-0000-00004E000000}"/>
    <cellStyle name="Обычный_КС_АГПТ_0210" xfId="93" xr:uid="{00000000-0005-0000-0000-00004F000000}"/>
    <cellStyle name="Обычный_КС-2,КС-3" xfId="70" xr:uid="{00000000-0005-0000-0000-000050000000}"/>
    <cellStyle name="Обычный_КС-3-090104" xfId="94" xr:uid="{00000000-0005-0000-0000-000051000000}"/>
    <cellStyle name="Обычный_Смета к договору Красная Пресня д.26" xfId="95" xr:uid="{00000000-0005-0000-0000-000052000000}"/>
    <cellStyle name="Процентный 2" xfId="46" xr:uid="{00000000-0005-0000-0000-000053000000}"/>
    <cellStyle name="Процентный 2 2" xfId="47" xr:uid="{00000000-0005-0000-0000-000054000000}"/>
    <cellStyle name="Процентный 2 2 2" xfId="64" xr:uid="{00000000-0005-0000-0000-000055000000}"/>
    <cellStyle name="Процентный 2 3" xfId="63" xr:uid="{00000000-0005-0000-0000-000056000000}"/>
    <cellStyle name="Стиль 1" xfId="48" xr:uid="{00000000-0005-0000-0000-000057000000}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5" xr:uid="{00000000-0005-0000-0000-000060000000}"/>
    <cellStyle name="Финансовый 5" xfId="96" xr:uid="{00000000-0005-0000-0000-00006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62;&#1077;&#1085;&#1090;&#1088;&#1080;&#1089;/&#1062;&#1077;&#1085;&#1090;&#1088;&#1080;&#1089;_&#1052;&#1042;&#1052;_&#1050;&#1057;2_&#1050;&#1057;3_&#1084;&#1072;&#1081;_&#1040;&#1057;2_20240523_&#8470;3_&#10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5;4_&#1062;&#1077;&#1085;&#1090;&#1088;&#1080;&#1089;_&#1052;&#1042;&#1052;_&#1050;&#1057;2_&#1050;&#1057;3%20&#8470;5_6%20&#1086;&#1090;%2010.2024%20&#1086;&#1090;%20&#1089;&#1091;&#1073;&#109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62;&#1077;&#1085;&#1090;&#1088;&#1080;&#1089;/&#1044;&#1057;_&#1055;&#1088;&#1080;&#1083;&#1086;&#1078;&#1077;&#1085;&#1080;&#1077;_&#8470;_1.1_&#1057;&#1084;&#1077;&#1090;&#1072;_&#1040;&#1057;2_&#1062;&#1077;&#1085;&#1090;&#1088;&#1080;&#1089;_21.06.24%20&#1092;&#1080;&#1085;&#1072;&#108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Microsoft/Windows/INetCache/Content.Outlook/VNSW7A4A/05.24%20&#1060;&#1080;&#1085;&#1072;&#1083;.%20&#1057;&#1055;4_&#1062;&#1077;&#1085;&#1090;&#1088;&#1080;&#1089;_&#1052;&#1042;&#1052;_&#1050;&#1057;2_&#1050;&#1057;3_&#1084;&#1072;&#1081;_&#1040;&#1057;2_26.06%20&#1053;&#1040;%20&#1055;&#1054;&#1044;&#1055;&#1048;&#1057;&#106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62;&#1077;&#1085;&#1090;&#1088;&#1080;&#1089;/03.24/&#1048;&#1058;&#1054;&#1043;&#1054;&#1042;&#1067;&#1049;_&#1062;&#1077;&#1085;&#1090;&#1088;&#1080;&#1089;_&#1052;&#1042;&#1052;_&#1050;&#1057;2_&#1050;&#1057;3_&#1084;&#1072;&#1088;&#1090;_&#1040;&#1057;2_202403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№3"/>
      <sheetName val="КС-3 №3"/>
    </sheetNames>
    <sheetDataSet>
      <sheetData sheetId="0">
        <row r="9">
          <cell r="C9" t="str">
            <v>ООО "ШЕЛЛРОКК", 117535, г. Москва, проезд 3-ий Дорожный, д.6, к.2, кв.54</v>
          </cell>
        </row>
        <row r="11">
          <cell r="C11" t="str">
            <v>ООО "Центрис", 121352, г. Москва, ул. Давыдковская, д. 12, корп. 3</v>
          </cell>
          <cell r="K11" t="str">
            <v>03734625</v>
          </cell>
        </row>
        <row r="15">
          <cell r="C15" t="str">
            <v>Ремонт цеха №8, расположенного по адресу: Московская область, г.о. Мытищи, ул.Колонцова, д.4</v>
          </cell>
        </row>
        <row r="16">
          <cell r="K16" t="str">
            <v>МВМ/19-07-СП4</v>
          </cell>
        </row>
        <row r="17">
          <cell r="K17">
            <v>45251</v>
          </cell>
        </row>
        <row r="48">
          <cell r="K48">
            <v>1591430.0564999999</v>
          </cell>
        </row>
        <row r="54">
          <cell r="H54" t="str">
            <v>С.А. Ажнов</v>
          </cell>
        </row>
        <row r="60">
          <cell r="H60" t="str">
            <v>Е.А. Бусел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6"/>
      <sheetName val="КС-2 №6"/>
      <sheetName val="КС-3 №5"/>
      <sheetName val="КС-2 №5"/>
      <sheetName val="КС-3 №4"/>
      <sheetName val="КС-2 №4"/>
      <sheetName val="КС-3 №3"/>
      <sheetName val="КС-2 №3"/>
      <sheetName val="КС-3 №2"/>
      <sheetName val="КС-2 №2"/>
      <sheetName val="КС-3"/>
      <sheetName val="КС-2"/>
      <sheetName val="кс-6а"/>
    </sheetNames>
    <sheetDataSet>
      <sheetData sheetId="0" refreshError="1"/>
      <sheetData sheetId="1">
        <row r="42">
          <cell r="K42">
            <v>12265.698</v>
          </cell>
        </row>
      </sheetData>
      <sheetData sheetId="2">
        <row r="42">
          <cell r="H42">
            <v>2756049.6239999998</v>
          </cell>
        </row>
      </sheetData>
      <sheetData sheetId="3">
        <row r="56">
          <cell r="K56">
            <v>2296708.02</v>
          </cell>
        </row>
      </sheetData>
      <sheetData sheetId="4" refreshError="1"/>
      <sheetData sheetId="5">
        <row r="40">
          <cell r="K40">
            <v>414184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0">
          <cell r="V40">
            <v>1446920.7000000002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гласовано (корр СДО) (2)"/>
      <sheetName val="согласовано (корр СДО)"/>
      <sheetName val="откорректировано СДО"/>
      <sheetName val="согласовано"/>
    </sheetNames>
    <sheetDataSet>
      <sheetData sheetId="0">
        <row r="41">
          <cell r="N41">
            <v>1861104.7000000002</v>
          </cell>
        </row>
      </sheetData>
      <sheetData sheetId="1">
        <row r="41">
          <cell r="N41">
            <v>29439789.889500003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6а"/>
    </sheetNames>
    <sheetDataSet>
      <sheetData sheetId="0"/>
      <sheetData sheetId="1">
        <row r="9">
          <cell r="C9" t="str">
            <v>ООО "ШЕЛЛРОКК", 117535, г. Москва, проезд 3-ий Дорожный, д.6, к.2, кв.54</v>
          </cell>
        </row>
        <row r="11">
          <cell r="C11" t="str">
            <v>ООО "Центрис", 121352, г. Москва, ул. Давыдковская, д. 12, корп. 3</v>
          </cell>
          <cell r="K11" t="str">
            <v>03734625</v>
          </cell>
        </row>
        <row r="15">
          <cell r="C15" t="str">
            <v>Ремонт цеха №8, расположенного по адресу: Московская область, г.о. Мытищи, ул.Колонцова, д.4</v>
          </cell>
        </row>
        <row r="16">
          <cell r="K16" t="str">
            <v>МВМ/19-07-СП4</v>
          </cell>
        </row>
        <row r="17">
          <cell r="K17">
            <v>45251</v>
          </cell>
        </row>
        <row r="42">
          <cell r="K42">
            <v>1404090</v>
          </cell>
        </row>
        <row r="48">
          <cell r="H48" t="str">
            <v>С.А. Ажнов</v>
          </cell>
        </row>
        <row r="54">
          <cell r="H54" t="str">
            <v>Е.А. Бусел</v>
          </cell>
        </row>
      </sheetData>
      <sheetData sheetId="2"/>
      <sheetData sheetId="3">
        <row r="50">
          <cell r="K50">
            <v>1591430.0564999999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</sheetNames>
    <sheetDataSet>
      <sheetData sheetId="0"/>
      <sheetData sheetId="1">
        <row r="9">
          <cell r="C9" t="str">
            <v>ООО "ШЕЛЛРОКК", 117535, г. Москва, проезд 3-ий Дорожный, д.6, к.2, кв.54</v>
          </cell>
        </row>
        <row r="11">
          <cell r="C11" t="str">
            <v>ООО "Центрис", 121352, г. Москва, ул. Давыдковская, д. 12, корп. 3</v>
          </cell>
          <cell r="K11" t="str">
            <v>03734625</v>
          </cell>
        </row>
        <row r="16">
          <cell r="K16" t="str">
            <v>МВМ/19-07-СП4</v>
          </cell>
        </row>
        <row r="17">
          <cell r="K17">
            <v>45251</v>
          </cell>
        </row>
        <row r="59">
          <cell r="K59">
            <v>24583164.743500002</v>
          </cell>
        </row>
        <row r="65">
          <cell r="H65" t="str">
            <v>С.А. Ажнов</v>
          </cell>
        </row>
        <row r="71">
          <cell r="H71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18"/>
  <sheetViews>
    <sheetView topLeftCell="A17" zoomScale="85" zoomScaleNormal="85" workbookViewId="0">
      <selection activeCell="A35" sqref="A35:XFD35"/>
    </sheetView>
  </sheetViews>
  <sheetFormatPr defaultColWidth="8.42578125" defaultRowHeight="16.5"/>
  <cols>
    <col min="1" max="1" width="5.5703125" style="234" customWidth="1"/>
    <col min="2" max="2" width="59.28515625" style="171" customWidth="1"/>
    <col min="3" max="3" width="6.28515625" style="171" customWidth="1"/>
    <col min="4" max="4" width="9.7109375" style="171" customWidth="1"/>
    <col min="5" max="5" width="12.7109375" style="171" hidden="1" customWidth="1"/>
    <col min="6" max="6" width="12.7109375" style="171" customWidth="1"/>
    <col min="7" max="7" width="12.5703125" style="171" hidden="1" customWidth="1"/>
    <col min="8" max="8" width="12.7109375" style="171" customWidth="1"/>
    <col min="9" max="9" width="12.5703125" style="171" hidden="1" customWidth="1"/>
    <col min="10" max="10" width="12.7109375" style="171" customWidth="1"/>
    <col min="11" max="11" width="12.5703125" style="171" hidden="1" customWidth="1"/>
    <col min="12" max="12" width="16.140625" style="171" customWidth="1"/>
    <col min="13" max="13" width="15.5703125" style="171" hidden="1" customWidth="1"/>
    <col min="14" max="14" width="14.5703125" style="171" customWidth="1"/>
    <col min="15" max="15" width="14" style="236" customWidth="1"/>
    <col min="16" max="16" width="8.42578125" style="171" customWidth="1"/>
    <col min="17" max="17" width="8.5703125" style="171" customWidth="1"/>
    <col min="18" max="19" width="8.42578125" style="171" customWidth="1"/>
    <col min="20" max="21" width="8.42578125" style="246" customWidth="1"/>
    <col min="22" max="22" width="8.42578125" style="171" customWidth="1"/>
    <col min="23" max="23" width="10.140625" style="171" customWidth="1"/>
    <col min="24" max="24" width="11.28515625" style="171" customWidth="1"/>
    <col min="25" max="35" width="8.42578125" style="171" customWidth="1"/>
    <col min="36" max="16384" width="8.42578125" style="171"/>
  </cols>
  <sheetData>
    <row r="1" spans="1:22">
      <c r="A1" s="323" t="s">
        <v>139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</row>
    <row r="2" spans="1:22">
      <c r="A2" s="323" t="s">
        <v>140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</row>
    <row r="3" spans="1:22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22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</row>
    <row r="5" spans="1:22" s="173" customFormat="1" ht="14.85" customHeight="1">
      <c r="A5" s="325" t="s">
        <v>142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T5" s="247"/>
      <c r="U5" s="247"/>
    </row>
    <row r="6" spans="1:22" s="174" customFormat="1" ht="15" customHeight="1">
      <c r="A6" s="326" t="s">
        <v>143</v>
      </c>
      <c r="B6" s="326" t="s">
        <v>144</v>
      </c>
      <c r="C6" s="326" t="s">
        <v>145</v>
      </c>
      <c r="D6" s="326" t="s">
        <v>146</v>
      </c>
      <c r="E6" s="327" t="s">
        <v>147</v>
      </c>
      <c r="F6" s="328"/>
      <c r="G6" s="328"/>
      <c r="H6" s="329"/>
      <c r="I6" s="330" t="s">
        <v>148</v>
      </c>
      <c r="J6" s="331"/>
      <c r="K6" s="331"/>
      <c r="L6" s="332"/>
      <c r="M6" s="326" t="s">
        <v>149</v>
      </c>
      <c r="N6" s="326" t="s">
        <v>150</v>
      </c>
      <c r="O6" s="326" t="s">
        <v>151</v>
      </c>
      <c r="P6" s="340" t="s">
        <v>152</v>
      </c>
      <c r="Q6" s="340" t="s">
        <v>153</v>
      </c>
      <c r="R6" s="340" t="s">
        <v>154</v>
      </c>
      <c r="S6" s="340" t="s">
        <v>194</v>
      </c>
      <c r="T6" s="333" t="s">
        <v>195</v>
      </c>
      <c r="U6" s="333" t="s">
        <v>196</v>
      </c>
      <c r="V6" s="336" t="s">
        <v>134</v>
      </c>
    </row>
    <row r="7" spans="1:22" s="174" customFormat="1" ht="13.35" customHeight="1">
      <c r="A7" s="326"/>
      <c r="B7" s="326"/>
      <c r="C7" s="326"/>
      <c r="D7" s="326"/>
      <c r="E7" s="175" t="s">
        <v>156</v>
      </c>
      <c r="F7" s="175" t="s">
        <v>157</v>
      </c>
      <c r="G7" s="175" t="s">
        <v>158</v>
      </c>
      <c r="H7" s="175" t="s">
        <v>72</v>
      </c>
      <c r="I7" s="175" t="s">
        <v>156</v>
      </c>
      <c r="J7" s="175" t="s">
        <v>157</v>
      </c>
      <c r="K7" s="175" t="s">
        <v>158</v>
      </c>
      <c r="L7" s="175" t="s">
        <v>72</v>
      </c>
      <c r="M7" s="326"/>
      <c r="N7" s="326"/>
      <c r="O7" s="326"/>
      <c r="P7" s="341"/>
      <c r="Q7" s="341"/>
      <c r="R7" s="341"/>
      <c r="S7" s="341"/>
      <c r="T7" s="334"/>
      <c r="U7" s="334"/>
      <c r="V7" s="337"/>
    </row>
    <row r="8" spans="1:22" ht="17.25" thickBot="1">
      <c r="A8" s="176"/>
      <c r="B8" s="177" t="s">
        <v>84</v>
      </c>
      <c r="C8" s="178"/>
      <c r="D8" s="179"/>
      <c r="E8" s="180"/>
      <c r="F8" s="180"/>
      <c r="G8" s="180"/>
      <c r="H8" s="180"/>
      <c r="I8" s="181"/>
      <c r="J8" s="181"/>
      <c r="K8" s="182"/>
      <c r="L8" s="182"/>
      <c r="M8" s="180">
        <f>SUM(M9:M32)</f>
        <v>32041333.800000004</v>
      </c>
      <c r="N8" s="180"/>
      <c r="O8" s="183"/>
      <c r="P8" s="342"/>
      <c r="Q8" s="342"/>
      <c r="R8" s="342"/>
      <c r="S8" s="342"/>
      <c r="T8" s="335"/>
      <c r="U8" s="335"/>
      <c r="V8" s="338"/>
    </row>
    <row r="9" spans="1:22" s="191" customFormat="1" ht="12.75" customHeight="1" thickTop="1">
      <c r="A9" s="184">
        <v>1</v>
      </c>
      <c r="B9" s="185" t="s">
        <v>159</v>
      </c>
      <c r="C9" s="186"/>
      <c r="D9" s="186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8"/>
      <c r="P9" s="189"/>
      <c r="Q9" s="189"/>
      <c r="R9" s="189"/>
      <c r="S9" s="189"/>
      <c r="T9" s="248"/>
      <c r="U9" s="248"/>
      <c r="V9" s="190"/>
    </row>
    <row r="10" spans="1:22" s="191" customFormat="1" ht="12.75" customHeight="1">
      <c r="A10" s="192">
        <v>2</v>
      </c>
      <c r="B10" s="193" t="s">
        <v>88</v>
      </c>
      <c r="C10" s="192" t="s">
        <v>89</v>
      </c>
      <c r="D10" s="192">
        <v>1740</v>
      </c>
      <c r="E10" s="108">
        <v>438.33</v>
      </c>
      <c r="F10" s="108">
        <f>E10/1.2</f>
        <v>365.27499999999998</v>
      </c>
      <c r="G10" s="108">
        <f>E10*D10</f>
        <v>762694.2</v>
      </c>
      <c r="H10" s="108">
        <f>D10*F10</f>
        <v>635578.5</v>
      </c>
      <c r="I10" s="108">
        <v>36.07</v>
      </c>
      <c r="J10" s="108">
        <f>I10/1.2</f>
        <v>30.058333333333334</v>
      </c>
      <c r="K10" s="108">
        <f>I10*D10</f>
        <v>62761.8</v>
      </c>
      <c r="L10" s="108">
        <f>D10*J10</f>
        <v>52301.5</v>
      </c>
      <c r="M10" s="108">
        <f>K10+G10</f>
        <v>825456</v>
      </c>
      <c r="N10" s="108">
        <f>H10+L10</f>
        <v>687880</v>
      </c>
      <c r="O10" s="194"/>
      <c r="P10" s="195">
        <v>1740</v>
      </c>
      <c r="Q10" s="196"/>
      <c r="R10" s="196"/>
      <c r="S10" s="196"/>
      <c r="T10" s="249"/>
      <c r="U10" s="249"/>
      <c r="V10" s="197">
        <f>D10-P10-Q10-R10-S10-T10-U10</f>
        <v>0</v>
      </c>
    </row>
    <row r="11" spans="1:22" s="191" customFormat="1" ht="12.75" customHeight="1">
      <c r="A11" s="184">
        <v>3</v>
      </c>
      <c r="B11" s="193" t="s">
        <v>90</v>
      </c>
      <c r="C11" s="192" t="s">
        <v>89</v>
      </c>
      <c r="D11" s="192">
        <v>1740</v>
      </c>
      <c r="E11" s="108">
        <v>78.33</v>
      </c>
      <c r="F11" s="108">
        <f t="shared" ref="F11:F14" si="0">E11/1.2</f>
        <v>65.275000000000006</v>
      </c>
      <c r="G11" s="108">
        <f>E11*D11</f>
        <v>136294.19999999998</v>
      </c>
      <c r="H11" s="108">
        <f t="shared" ref="H11:H14" si="1">D11*F11</f>
        <v>113578.50000000001</v>
      </c>
      <c r="I11" s="108">
        <v>42.87</v>
      </c>
      <c r="J11" s="108">
        <f t="shared" ref="J11:J14" si="2">I11/1.2</f>
        <v>35.725000000000001</v>
      </c>
      <c r="K11" s="108">
        <f>I11*D11</f>
        <v>74593.799999999988</v>
      </c>
      <c r="L11" s="108">
        <f t="shared" ref="L11:L14" si="3">D11*J11</f>
        <v>62161.5</v>
      </c>
      <c r="M11" s="108">
        <f>K11+G11</f>
        <v>210887.99999999997</v>
      </c>
      <c r="N11" s="108">
        <f t="shared" ref="N11:N14" si="4">H11+L11</f>
        <v>175740</v>
      </c>
      <c r="O11" s="194"/>
      <c r="P11" s="195">
        <v>1740</v>
      </c>
      <c r="Q11" s="196"/>
      <c r="R11" s="196"/>
      <c r="S11" s="196"/>
      <c r="T11" s="249"/>
      <c r="U11" s="249"/>
      <c r="V11" s="197">
        <f t="shared" ref="V11:V54" si="5">D11-P11-Q11-R11-S11-T11-U11</f>
        <v>0</v>
      </c>
    </row>
    <row r="12" spans="1:22" s="191" customFormat="1" ht="12.75" customHeight="1">
      <c r="A12" s="192">
        <v>4</v>
      </c>
      <c r="B12" s="193" t="s">
        <v>91</v>
      </c>
      <c r="C12" s="192" t="s">
        <v>89</v>
      </c>
      <c r="D12" s="192">
        <v>1740</v>
      </c>
      <c r="E12" s="108">
        <v>975</v>
      </c>
      <c r="F12" s="108">
        <f t="shared" si="0"/>
        <v>812.5</v>
      </c>
      <c r="G12" s="108">
        <f>E12*D12</f>
        <v>1696500</v>
      </c>
      <c r="H12" s="108">
        <f t="shared" si="1"/>
        <v>1413750</v>
      </c>
      <c r="I12" s="108">
        <v>305.99</v>
      </c>
      <c r="J12" s="108">
        <f t="shared" si="2"/>
        <v>254.99166666666667</v>
      </c>
      <c r="K12" s="108">
        <f>I12*D12</f>
        <v>532422.6</v>
      </c>
      <c r="L12" s="108">
        <f t="shared" si="3"/>
        <v>443685.5</v>
      </c>
      <c r="M12" s="108">
        <f>K12+G12</f>
        <v>2228922.6</v>
      </c>
      <c r="N12" s="108">
        <f t="shared" si="4"/>
        <v>1857435.5</v>
      </c>
      <c r="O12" s="194"/>
      <c r="P12" s="195">
        <v>1740</v>
      </c>
      <c r="Q12" s="196"/>
      <c r="R12" s="196"/>
      <c r="S12" s="196"/>
      <c r="T12" s="249"/>
      <c r="U12" s="249"/>
      <c r="V12" s="197">
        <f t="shared" si="5"/>
        <v>0</v>
      </c>
    </row>
    <row r="13" spans="1:22" s="191" customFormat="1" ht="12.75" customHeight="1">
      <c r="A13" s="184">
        <v>5</v>
      </c>
      <c r="B13" s="193" t="s">
        <v>90</v>
      </c>
      <c r="C13" s="192" t="s">
        <v>89</v>
      </c>
      <c r="D13" s="192">
        <v>1740</v>
      </c>
      <c r="E13" s="108">
        <v>78.33</v>
      </c>
      <c r="F13" s="108">
        <f t="shared" si="0"/>
        <v>65.275000000000006</v>
      </c>
      <c r="G13" s="108">
        <f>E13*D13</f>
        <v>136294.19999999998</v>
      </c>
      <c r="H13" s="108">
        <f t="shared" si="1"/>
        <v>113578.50000000001</v>
      </c>
      <c r="I13" s="108">
        <v>42.87</v>
      </c>
      <c r="J13" s="108">
        <f t="shared" si="2"/>
        <v>35.725000000000001</v>
      </c>
      <c r="K13" s="108">
        <f>I13*D13</f>
        <v>74593.799999999988</v>
      </c>
      <c r="L13" s="108">
        <f t="shared" si="3"/>
        <v>62161.5</v>
      </c>
      <c r="M13" s="108">
        <f>K13+G13</f>
        <v>210887.99999999997</v>
      </c>
      <c r="N13" s="108">
        <f t="shared" si="4"/>
        <v>175740</v>
      </c>
      <c r="O13" s="194"/>
      <c r="P13" s="195">
        <v>1740</v>
      </c>
      <c r="Q13" s="196"/>
      <c r="R13" s="196"/>
      <c r="S13" s="196"/>
      <c r="T13" s="249"/>
      <c r="U13" s="249"/>
      <c r="V13" s="197">
        <f t="shared" si="5"/>
        <v>0</v>
      </c>
    </row>
    <row r="14" spans="1:22" s="191" customFormat="1" ht="12.75" customHeight="1">
      <c r="A14" s="192">
        <v>6</v>
      </c>
      <c r="B14" s="193" t="s">
        <v>83</v>
      </c>
      <c r="C14" s="192" t="s">
        <v>89</v>
      </c>
      <c r="D14" s="192">
        <v>1740</v>
      </c>
      <c r="E14" s="108">
        <v>356.67</v>
      </c>
      <c r="F14" s="108">
        <f t="shared" si="0"/>
        <v>297.22500000000002</v>
      </c>
      <c r="G14" s="108">
        <f>E14*D14</f>
        <v>620605.80000000005</v>
      </c>
      <c r="H14" s="108">
        <f t="shared" si="1"/>
        <v>517171.50000000006</v>
      </c>
      <c r="I14" s="108">
        <v>453.72</v>
      </c>
      <c r="J14" s="108">
        <f t="shared" si="2"/>
        <v>378.1</v>
      </c>
      <c r="K14" s="108">
        <f>I14*D14</f>
        <v>789472.8</v>
      </c>
      <c r="L14" s="108">
        <f t="shared" si="3"/>
        <v>657894</v>
      </c>
      <c r="M14" s="108">
        <f>K14+G14</f>
        <v>1410078.6</v>
      </c>
      <c r="N14" s="108">
        <f t="shared" si="4"/>
        <v>1175065.5</v>
      </c>
      <c r="O14" s="194"/>
      <c r="P14" s="195">
        <v>1740</v>
      </c>
      <c r="Q14" s="196"/>
      <c r="R14" s="196"/>
      <c r="S14" s="196"/>
      <c r="T14" s="249"/>
      <c r="U14" s="249"/>
      <c r="V14" s="197">
        <f t="shared" si="5"/>
        <v>0</v>
      </c>
    </row>
    <row r="15" spans="1:22" s="191" customFormat="1" ht="12.75" customHeight="1">
      <c r="A15" s="184">
        <v>7</v>
      </c>
      <c r="B15" s="198" t="s">
        <v>160</v>
      </c>
      <c r="C15" s="192"/>
      <c r="D15" s="192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94"/>
      <c r="P15" s="196"/>
      <c r="Q15" s="196"/>
      <c r="R15" s="196"/>
      <c r="S15" s="196"/>
      <c r="T15" s="249"/>
      <c r="U15" s="249"/>
      <c r="V15" s="197">
        <f t="shared" si="5"/>
        <v>0</v>
      </c>
    </row>
    <row r="16" spans="1:22" s="191" customFormat="1" ht="12.75" customHeight="1">
      <c r="A16" s="192">
        <v>8</v>
      </c>
      <c r="B16" s="193" t="s">
        <v>88</v>
      </c>
      <c r="C16" s="192" t="s">
        <v>89</v>
      </c>
      <c r="D16" s="192">
        <v>806.89</v>
      </c>
      <c r="E16" s="108">
        <v>438.33</v>
      </c>
      <c r="F16" s="108">
        <f t="shared" ref="F16:F20" si="6">E16/1.2</f>
        <v>365.27499999999998</v>
      </c>
      <c r="G16" s="108">
        <f>E16*D16</f>
        <v>353684.09369999997</v>
      </c>
      <c r="H16" s="108">
        <f t="shared" ref="H16:H20" si="7">D16*F16</f>
        <v>294736.74474999995</v>
      </c>
      <c r="I16" s="108">
        <v>36.07</v>
      </c>
      <c r="J16" s="108">
        <f t="shared" ref="J16:J20" si="8">I16/1.2</f>
        <v>30.058333333333334</v>
      </c>
      <c r="K16" s="108">
        <f>I16*D16</f>
        <v>29104.522300000001</v>
      </c>
      <c r="L16" s="108">
        <f t="shared" ref="L16:L20" si="9">D16*J16</f>
        <v>24253.768583333334</v>
      </c>
      <c r="M16" s="108">
        <f>K16+G16</f>
        <v>382788.61599999998</v>
      </c>
      <c r="N16" s="108">
        <f t="shared" ref="N16:N20" si="10">H16+L16</f>
        <v>318990.51333333331</v>
      </c>
      <c r="O16" s="194"/>
      <c r="P16" s="195">
        <v>806.89</v>
      </c>
      <c r="Q16" s="196"/>
      <c r="R16" s="196"/>
      <c r="S16" s="196"/>
      <c r="T16" s="249"/>
      <c r="U16" s="249"/>
      <c r="V16" s="197">
        <f t="shared" si="5"/>
        <v>0</v>
      </c>
    </row>
    <row r="17" spans="1:22" s="191" customFormat="1" ht="12.75" customHeight="1">
      <c r="A17" s="184">
        <v>9</v>
      </c>
      <c r="B17" s="193" t="s">
        <v>90</v>
      </c>
      <c r="C17" s="192" t="s">
        <v>89</v>
      </c>
      <c r="D17" s="192">
        <v>806.89</v>
      </c>
      <c r="E17" s="108">
        <v>78.33</v>
      </c>
      <c r="F17" s="108">
        <f t="shared" si="6"/>
        <v>65.275000000000006</v>
      </c>
      <c r="G17" s="108">
        <f>E17*D17</f>
        <v>63203.693699999996</v>
      </c>
      <c r="H17" s="108">
        <f t="shared" si="7"/>
        <v>52669.744750000005</v>
      </c>
      <c r="I17" s="108">
        <v>42.87</v>
      </c>
      <c r="J17" s="108">
        <f t="shared" si="8"/>
        <v>35.725000000000001</v>
      </c>
      <c r="K17" s="108">
        <f>I17*D17</f>
        <v>34591.374299999996</v>
      </c>
      <c r="L17" s="108">
        <f t="shared" si="9"/>
        <v>28826.145250000001</v>
      </c>
      <c r="M17" s="108">
        <f>K17+G17</f>
        <v>97795.067999999999</v>
      </c>
      <c r="N17" s="108">
        <f t="shared" si="10"/>
        <v>81495.890000000014</v>
      </c>
      <c r="O17" s="194"/>
      <c r="P17" s="195">
        <v>806.89</v>
      </c>
      <c r="Q17" s="196"/>
      <c r="R17" s="196"/>
      <c r="S17" s="196"/>
      <c r="T17" s="249"/>
      <c r="U17" s="249"/>
      <c r="V17" s="197">
        <f t="shared" si="5"/>
        <v>0</v>
      </c>
    </row>
    <row r="18" spans="1:22" s="191" customFormat="1" ht="12.75" customHeight="1">
      <c r="A18" s="192">
        <v>10</v>
      </c>
      <c r="B18" s="193" t="s">
        <v>91</v>
      </c>
      <c r="C18" s="192" t="s">
        <v>89</v>
      </c>
      <c r="D18" s="192">
        <v>806.89</v>
      </c>
      <c r="E18" s="108">
        <v>975</v>
      </c>
      <c r="F18" s="108">
        <f t="shared" si="6"/>
        <v>812.5</v>
      </c>
      <c r="G18" s="108">
        <f>E18*D18</f>
        <v>786717.75</v>
      </c>
      <c r="H18" s="108">
        <f t="shared" si="7"/>
        <v>655598.125</v>
      </c>
      <c r="I18" s="108">
        <v>305.99</v>
      </c>
      <c r="J18" s="108">
        <f t="shared" si="8"/>
        <v>254.99166666666667</v>
      </c>
      <c r="K18" s="108">
        <f>I18*D18</f>
        <v>246900.27110000001</v>
      </c>
      <c r="L18" s="108">
        <f t="shared" si="9"/>
        <v>205750.22591666668</v>
      </c>
      <c r="M18" s="108">
        <f>K18+G18</f>
        <v>1033618.0211</v>
      </c>
      <c r="N18" s="108">
        <f t="shared" si="10"/>
        <v>861348.35091666668</v>
      </c>
      <c r="O18" s="194"/>
      <c r="P18" s="195">
        <v>806.89</v>
      </c>
      <c r="Q18" s="196"/>
      <c r="R18" s="196"/>
      <c r="S18" s="196"/>
      <c r="T18" s="249"/>
      <c r="U18" s="249"/>
      <c r="V18" s="197">
        <f t="shared" si="5"/>
        <v>0</v>
      </c>
    </row>
    <row r="19" spans="1:22" s="191" customFormat="1" ht="12.75" customHeight="1">
      <c r="A19" s="184">
        <v>11</v>
      </c>
      <c r="B19" s="193" t="s">
        <v>90</v>
      </c>
      <c r="C19" s="192" t="s">
        <v>89</v>
      </c>
      <c r="D19" s="192">
        <v>762</v>
      </c>
      <c r="E19" s="108">
        <v>78.33</v>
      </c>
      <c r="F19" s="108">
        <f t="shared" si="6"/>
        <v>65.275000000000006</v>
      </c>
      <c r="G19" s="108">
        <f>E19*D19</f>
        <v>59687.46</v>
      </c>
      <c r="H19" s="108">
        <f t="shared" si="7"/>
        <v>49739.55</v>
      </c>
      <c r="I19" s="108">
        <v>42.87</v>
      </c>
      <c r="J19" s="108">
        <f t="shared" si="8"/>
        <v>35.725000000000001</v>
      </c>
      <c r="K19" s="108">
        <f>I19*D19</f>
        <v>32666.94</v>
      </c>
      <c r="L19" s="108">
        <f t="shared" si="9"/>
        <v>27222.45</v>
      </c>
      <c r="M19" s="108">
        <f>K19+G19</f>
        <v>92354.4</v>
      </c>
      <c r="N19" s="108">
        <f t="shared" si="10"/>
        <v>76962</v>
      </c>
      <c r="O19" s="194"/>
      <c r="P19" s="195">
        <v>762</v>
      </c>
      <c r="Q19" s="196"/>
      <c r="R19" s="196"/>
      <c r="S19" s="196"/>
      <c r="T19" s="249"/>
      <c r="U19" s="249"/>
      <c r="V19" s="197">
        <f t="shared" si="5"/>
        <v>0</v>
      </c>
    </row>
    <row r="20" spans="1:22" s="191" customFormat="1" ht="12.75" customHeight="1">
      <c r="A20" s="192">
        <v>12</v>
      </c>
      <c r="B20" s="193" t="s">
        <v>83</v>
      </c>
      <c r="C20" s="192" t="s">
        <v>89</v>
      </c>
      <c r="D20" s="192">
        <v>806.89</v>
      </c>
      <c r="E20" s="108">
        <v>356.67</v>
      </c>
      <c r="F20" s="108">
        <f t="shared" si="6"/>
        <v>297.22500000000002</v>
      </c>
      <c r="G20" s="108">
        <f>E20*D20</f>
        <v>287793.45630000002</v>
      </c>
      <c r="H20" s="108">
        <f t="shared" si="7"/>
        <v>239827.88025000002</v>
      </c>
      <c r="I20" s="108">
        <v>453.72</v>
      </c>
      <c r="J20" s="108">
        <f t="shared" si="8"/>
        <v>378.1</v>
      </c>
      <c r="K20" s="108">
        <f>I20*D20</f>
        <v>366102.13080000004</v>
      </c>
      <c r="L20" s="108">
        <f t="shared" si="9"/>
        <v>305085.109</v>
      </c>
      <c r="M20" s="108">
        <f>K20+G20</f>
        <v>653895.58710000012</v>
      </c>
      <c r="N20" s="108">
        <f t="shared" si="10"/>
        <v>544912.98924999998</v>
      </c>
      <c r="O20" s="194"/>
      <c r="P20" s="195">
        <v>806.89</v>
      </c>
      <c r="Q20" s="196"/>
      <c r="R20" s="196"/>
      <c r="S20" s="196"/>
      <c r="T20" s="249"/>
      <c r="U20" s="249"/>
      <c r="V20" s="197">
        <f t="shared" si="5"/>
        <v>0</v>
      </c>
    </row>
    <row r="21" spans="1:22" s="191" customFormat="1" ht="12.75" customHeight="1">
      <c r="A21" s="184">
        <v>13</v>
      </c>
      <c r="B21" s="198" t="s">
        <v>161</v>
      </c>
      <c r="C21" s="193"/>
      <c r="D21" s="192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94"/>
      <c r="P21" s="196"/>
      <c r="Q21" s="196"/>
      <c r="R21" s="196"/>
      <c r="S21" s="196"/>
      <c r="T21" s="249"/>
      <c r="U21" s="249"/>
      <c r="V21" s="197">
        <f t="shared" si="5"/>
        <v>0</v>
      </c>
    </row>
    <row r="22" spans="1:22" s="191" customFormat="1" ht="12.75" customHeight="1">
      <c r="A22" s="192">
        <v>14</v>
      </c>
      <c r="B22" s="193" t="s">
        <v>88</v>
      </c>
      <c r="C22" s="192" t="s">
        <v>89</v>
      </c>
      <c r="D22" s="199">
        <v>2580</v>
      </c>
      <c r="E22" s="108">
        <v>438.33</v>
      </c>
      <c r="F22" s="108">
        <f t="shared" ref="F22:F26" si="11">E22/1.2</f>
        <v>365.27499999999998</v>
      </c>
      <c r="G22" s="108">
        <f>E22*D22</f>
        <v>1130891.3999999999</v>
      </c>
      <c r="H22" s="108">
        <f t="shared" ref="H22:H26" si="12">D22*F22</f>
        <v>942409.49999999988</v>
      </c>
      <c r="I22" s="108">
        <v>36.07</v>
      </c>
      <c r="J22" s="108">
        <f t="shared" ref="J22:J26" si="13">I22/1.2</f>
        <v>30.058333333333334</v>
      </c>
      <c r="K22" s="108">
        <f>I22*D22</f>
        <v>93060.6</v>
      </c>
      <c r="L22" s="108">
        <f t="shared" ref="L22:L26" si="14">D22*J22</f>
        <v>77550.5</v>
      </c>
      <c r="M22" s="108">
        <f>K22+G22</f>
        <v>1223952</v>
      </c>
      <c r="N22" s="108">
        <f t="shared" ref="N22:N26" si="15">H22+L22</f>
        <v>1019959.9999999999</v>
      </c>
      <c r="O22" s="194"/>
      <c r="P22" s="195">
        <v>2580</v>
      </c>
      <c r="Q22" s="196"/>
      <c r="R22" s="196"/>
      <c r="S22" s="196"/>
      <c r="T22" s="249"/>
      <c r="U22" s="249"/>
      <c r="V22" s="197">
        <f t="shared" si="5"/>
        <v>0</v>
      </c>
    </row>
    <row r="23" spans="1:22" s="191" customFormat="1" ht="12.75" customHeight="1">
      <c r="A23" s="184">
        <v>15</v>
      </c>
      <c r="B23" s="193" t="s">
        <v>90</v>
      </c>
      <c r="C23" s="192" t="s">
        <v>89</v>
      </c>
      <c r="D23" s="199">
        <v>2580</v>
      </c>
      <c r="E23" s="108">
        <v>78.33</v>
      </c>
      <c r="F23" s="108">
        <f t="shared" si="11"/>
        <v>65.275000000000006</v>
      </c>
      <c r="G23" s="108">
        <f>E23*D23</f>
        <v>202091.4</v>
      </c>
      <c r="H23" s="108">
        <f t="shared" si="12"/>
        <v>168409.50000000003</v>
      </c>
      <c r="I23" s="108">
        <v>42.87</v>
      </c>
      <c r="J23" s="108">
        <f t="shared" si="13"/>
        <v>35.725000000000001</v>
      </c>
      <c r="K23" s="108">
        <f>I23*D23</f>
        <v>110604.59999999999</v>
      </c>
      <c r="L23" s="108">
        <f t="shared" si="14"/>
        <v>92170.5</v>
      </c>
      <c r="M23" s="108">
        <f>K23+G23</f>
        <v>312696</v>
      </c>
      <c r="N23" s="108">
        <f t="shared" si="15"/>
        <v>260580.00000000003</v>
      </c>
      <c r="O23" s="194"/>
      <c r="P23" s="195">
        <v>2580</v>
      </c>
      <c r="Q23" s="196"/>
      <c r="R23" s="196"/>
      <c r="S23" s="196"/>
      <c r="T23" s="249"/>
      <c r="U23" s="249"/>
      <c r="V23" s="197">
        <f t="shared" si="5"/>
        <v>0</v>
      </c>
    </row>
    <row r="24" spans="1:22" s="191" customFormat="1" ht="12.6" customHeight="1">
      <c r="A24" s="192">
        <v>16</v>
      </c>
      <c r="B24" s="193" t="s">
        <v>91</v>
      </c>
      <c r="C24" s="192" t="s">
        <v>89</v>
      </c>
      <c r="D24" s="199">
        <v>2580</v>
      </c>
      <c r="E24" s="108">
        <v>975</v>
      </c>
      <c r="F24" s="108">
        <f t="shared" si="11"/>
        <v>812.5</v>
      </c>
      <c r="G24" s="108">
        <f>E24*D24</f>
        <v>2515500</v>
      </c>
      <c r="H24" s="108">
        <f t="shared" si="12"/>
        <v>2096250</v>
      </c>
      <c r="I24" s="108">
        <v>305.99</v>
      </c>
      <c r="J24" s="108">
        <f t="shared" si="13"/>
        <v>254.99166666666667</v>
      </c>
      <c r="K24" s="108">
        <f>I24*D24</f>
        <v>789454.20000000007</v>
      </c>
      <c r="L24" s="108">
        <f t="shared" si="14"/>
        <v>657878.5</v>
      </c>
      <c r="M24" s="108">
        <f>K24+G24</f>
        <v>3304954.2</v>
      </c>
      <c r="N24" s="108">
        <f t="shared" si="15"/>
        <v>2754128.5</v>
      </c>
      <c r="O24" s="194"/>
      <c r="P24" s="195">
        <v>2580</v>
      </c>
      <c r="Q24" s="196"/>
      <c r="R24" s="196"/>
      <c r="S24" s="196"/>
      <c r="T24" s="249"/>
      <c r="U24" s="249"/>
      <c r="V24" s="197">
        <f t="shared" si="5"/>
        <v>0</v>
      </c>
    </row>
    <row r="25" spans="1:22" s="191" customFormat="1" ht="12.75" customHeight="1">
      <c r="A25" s="184">
        <v>17</v>
      </c>
      <c r="B25" s="193" t="s">
        <v>90</v>
      </c>
      <c r="C25" s="192" t="s">
        <v>89</v>
      </c>
      <c r="D25" s="199">
        <v>2580</v>
      </c>
      <c r="E25" s="108">
        <v>78.33</v>
      </c>
      <c r="F25" s="108">
        <f t="shared" si="11"/>
        <v>65.275000000000006</v>
      </c>
      <c r="G25" s="108">
        <f>E25*D25</f>
        <v>202091.4</v>
      </c>
      <c r="H25" s="108">
        <f t="shared" si="12"/>
        <v>168409.50000000003</v>
      </c>
      <c r="I25" s="108">
        <v>42.87</v>
      </c>
      <c r="J25" s="108">
        <f t="shared" si="13"/>
        <v>35.725000000000001</v>
      </c>
      <c r="K25" s="108">
        <f>I25*D25</f>
        <v>110604.59999999999</v>
      </c>
      <c r="L25" s="108">
        <f t="shared" si="14"/>
        <v>92170.5</v>
      </c>
      <c r="M25" s="108">
        <f>K25+G25</f>
        <v>312696</v>
      </c>
      <c r="N25" s="108">
        <f t="shared" si="15"/>
        <v>260580.00000000003</v>
      </c>
      <c r="O25" s="194"/>
      <c r="P25" s="195">
        <v>2580</v>
      </c>
      <c r="Q25" s="196"/>
      <c r="R25" s="196"/>
      <c r="S25" s="196"/>
      <c r="T25" s="249"/>
      <c r="U25" s="249"/>
      <c r="V25" s="197">
        <f t="shared" si="5"/>
        <v>0</v>
      </c>
    </row>
    <row r="26" spans="1:22" s="191" customFormat="1" ht="12.75" customHeight="1">
      <c r="A26" s="192">
        <v>18</v>
      </c>
      <c r="B26" s="193" t="s">
        <v>83</v>
      </c>
      <c r="C26" s="192" t="s">
        <v>89</v>
      </c>
      <c r="D26" s="199">
        <v>2580</v>
      </c>
      <c r="E26" s="108">
        <v>356.67</v>
      </c>
      <c r="F26" s="108">
        <f t="shared" si="11"/>
        <v>297.22500000000002</v>
      </c>
      <c r="G26" s="108">
        <f>E26*D26</f>
        <v>920208.60000000009</v>
      </c>
      <c r="H26" s="108">
        <f t="shared" si="12"/>
        <v>766840.50000000012</v>
      </c>
      <c r="I26" s="108">
        <v>453.72</v>
      </c>
      <c r="J26" s="108">
        <f t="shared" si="13"/>
        <v>378.1</v>
      </c>
      <c r="K26" s="108">
        <f>I26*D26</f>
        <v>1170597.6000000001</v>
      </c>
      <c r="L26" s="108">
        <f t="shared" si="14"/>
        <v>975498.00000000012</v>
      </c>
      <c r="M26" s="108">
        <f>K26+G26</f>
        <v>2090806.2000000002</v>
      </c>
      <c r="N26" s="108">
        <f t="shared" si="15"/>
        <v>1742338.5000000002</v>
      </c>
      <c r="O26" s="194"/>
      <c r="P26" s="195">
        <v>2580</v>
      </c>
      <c r="Q26" s="196"/>
      <c r="R26" s="196"/>
      <c r="S26" s="196"/>
      <c r="T26" s="249"/>
      <c r="U26" s="249"/>
      <c r="V26" s="197">
        <f t="shared" si="5"/>
        <v>0</v>
      </c>
    </row>
    <row r="27" spans="1:22" s="191" customFormat="1" ht="12.75" customHeight="1">
      <c r="A27" s="184">
        <v>19</v>
      </c>
      <c r="B27" s="198" t="s">
        <v>87</v>
      </c>
      <c r="C27" s="193"/>
      <c r="D27" s="194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94"/>
      <c r="P27" s="196"/>
      <c r="Q27" s="196"/>
      <c r="R27" s="196"/>
      <c r="S27" s="196"/>
      <c r="T27" s="249"/>
      <c r="U27" s="249"/>
      <c r="V27" s="197">
        <f t="shared" si="5"/>
        <v>0</v>
      </c>
    </row>
    <row r="28" spans="1:22" s="191" customFormat="1" ht="12.75" customHeight="1">
      <c r="A28" s="192">
        <v>20</v>
      </c>
      <c r="B28" s="193" t="s">
        <v>88</v>
      </c>
      <c r="C28" s="192" t="s">
        <v>89</v>
      </c>
      <c r="D28" s="199">
        <v>6283.11</v>
      </c>
      <c r="E28" s="108">
        <v>438.33</v>
      </c>
      <c r="F28" s="108">
        <f t="shared" ref="F28:F32" si="16">E28/1.2</f>
        <v>365.27499999999998</v>
      </c>
      <c r="G28" s="108">
        <f t="shared" ref="G28:G32" si="17">E28*D28</f>
        <v>2754075.6062999996</v>
      </c>
      <c r="H28" s="108">
        <f t="shared" ref="H28:H53" si="18">D28*F28</f>
        <v>2295063.0052499999</v>
      </c>
      <c r="I28" s="108">
        <v>36.07</v>
      </c>
      <c r="J28" s="108">
        <f t="shared" ref="J28:J32" si="19">I28/1.2</f>
        <v>30.058333333333334</v>
      </c>
      <c r="K28" s="108">
        <f t="shared" ref="K28:K31" si="20">I28*D28</f>
        <v>226631.77769999998</v>
      </c>
      <c r="L28" s="108">
        <f t="shared" ref="L28:L32" si="21">D28*J28</f>
        <v>188859.81474999999</v>
      </c>
      <c r="M28" s="108">
        <f t="shared" ref="M28:M32" si="22">K28+G28</f>
        <v>2980707.3839999996</v>
      </c>
      <c r="N28" s="108">
        <f t="shared" ref="N28:N32" si="23">H28+L28</f>
        <v>2483922.8199999998</v>
      </c>
      <c r="O28" s="194"/>
      <c r="P28" s="195">
        <v>5380</v>
      </c>
      <c r="Q28" s="195">
        <v>600</v>
      </c>
      <c r="R28" s="200">
        <v>303.11</v>
      </c>
      <c r="S28" s="200"/>
      <c r="T28" s="250"/>
      <c r="U28" s="250"/>
      <c r="V28" s="197">
        <f t="shared" si="5"/>
        <v>-3.4106051316484809E-13</v>
      </c>
    </row>
    <row r="29" spans="1:22" s="191" customFormat="1" ht="12.75" customHeight="1">
      <c r="A29" s="184">
        <v>21</v>
      </c>
      <c r="B29" s="193" t="s">
        <v>90</v>
      </c>
      <c r="C29" s="192" t="s">
        <v>89</v>
      </c>
      <c r="D29" s="199">
        <v>6283.11</v>
      </c>
      <c r="E29" s="108">
        <v>78.33</v>
      </c>
      <c r="F29" s="108">
        <f t="shared" si="16"/>
        <v>65.275000000000006</v>
      </c>
      <c r="G29" s="108">
        <f t="shared" si="17"/>
        <v>492156.00629999995</v>
      </c>
      <c r="H29" s="108">
        <f t="shared" si="18"/>
        <v>410130.00524999999</v>
      </c>
      <c r="I29" s="108">
        <v>42.87</v>
      </c>
      <c r="J29" s="108">
        <f t="shared" si="19"/>
        <v>35.725000000000001</v>
      </c>
      <c r="K29" s="108">
        <f t="shared" si="20"/>
        <v>269356.92569999996</v>
      </c>
      <c r="L29" s="108">
        <f t="shared" si="21"/>
        <v>224464.10475</v>
      </c>
      <c r="M29" s="108">
        <f t="shared" si="22"/>
        <v>761512.93199999991</v>
      </c>
      <c r="N29" s="108">
        <f t="shared" si="23"/>
        <v>634594.11</v>
      </c>
      <c r="O29" s="194"/>
      <c r="P29" s="195">
        <v>5380</v>
      </c>
      <c r="Q29" s="195">
        <v>600</v>
      </c>
      <c r="R29" s="200">
        <v>303.11</v>
      </c>
      <c r="S29" s="200"/>
      <c r="T29" s="250"/>
      <c r="U29" s="250"/>
      <c r="V29" s="197">
        <f t="shared" si="5"/>
        <v>-3.4106051316484809E-13</v>
      </c>
    </row>
    <row r="30" spans="1:22" s="191" customFormat="1" ht="12.75" customHeight="1">
      <c r="A30" s="192">
        <v>22</v>
      </c>
      <c r="B30" s="193" t="s">
        <v>91</v>
      </c>
      <c r="C30" s="192" t="s">
        <v>89</v>
      </c>
      <c r="D30" s="199">
        <v>6283.11</v>
      </c>
      <c r="E30" s="108">
        <v>975</v>
      </c>
      <c r="F30" s="108">
        <f t="shared" si="16"/>
        <v>812.5</v>
      </c>
      <c r="G30" s="108">
        <f t="shared" si="17"/>
        <v>6126032.25</v>
      </c>
      <c r="H30" s="108">
        <f t="shared" si="18"/>
        <v>5105026.875</v>
      </c>
      <c r="I30" s="108">
        <v>305.99</v>
      </c>
      <c r="J30" s="108">
        <f t="shared" si="19"/>
        <v>254.99166666666667</v>
      </c>
      <c r="K30" s="108">
        <f t="shared" si="20"/>
        <v>1922568.8288999998</v>
      </c>
      <c r="L30" s="108">
        <f t="shared" si="21"/>
        <v>1602140.6907500001</v>
      </c>
      <c r="M30" s="108">
        <f t="shared" si="22"/>
        <v>8048601.0789000001</v>
      </c>
      <c r="N30" s="108">
        <f t="shared" si="23"/>
        <v>6707167.5657500001</v>
      </c>
      <c r="O30" s="194"/>
      <c r="P30" s="195">
        <v>5380</v>
      </c>
      <c r="Q30" s="195">
        <v>600</v>
      </c>
      <c r="R30" s="200">
        <v>303.11</v>
      </c>
      <c r="S30" s="200"/>
      <c r="T30" s="250"/>
      <c r="U30" s="250"/>
      <c r="V30" s="197">
        <f t="shared" si="5"/>
        <v>-3.4106051316484809E-13</v>
      </c>
    </row>
    <row r="31" spans="1:22" s="191" customFormat="1" ht="12.75" customHeight="1">
      <c r="A31" s="184">
        <v>23</v>
      </c>
      <c r="B31" s="193" t="s">
        <v>90</v>
      </c>
      <c r="C31" s="192" t="s">
        <v>89</v>
      </c>
      <c r="D31" s="199">
        <v>6328</v>
      </c>
      <c r="E31" s="108">
        <v>78.33</v>
      </c>
      <c r="F31" s="108">
        <f t="shared" si="16"/>
        <v>65.275000000000006</v>
      </c>
      <c r="G31" s="108">
        <f t="shared" si="17"/>
        <v>495672.24</v>
      </c>
      <c r="H31" s="108">
        <f t="shared" si="18"/>
        <v>413060.2</v>
      </c>
      <c r="I31" s="108">
        <v>42.87</v>
      </c>
      <c r="J31" s="108">
        <f t="shared" si="19"/>
        <v>35.725000000000001</v>
      </c>
      <c r="K31" s="108">
        <f t="shared" si="20"/>
        <v>271281.36</v>
      </c>
      <c r="L31" s="108">
        <f t="shared" si="21"/>
        <v>226067.80000000002</v>
      </c>
      <c r="M31" s="108">
        <f t="shared" si="22"/>
        <v>766953.6</v>
      </c>
      <c r="N31" s="108">
        <f t="shared" si="23"/>
        <v>639128</v>
      </c>
      <c r="O31" s="194"/>
      <c r="P31" s="195">
        <v>5380</v>
      </c>
      <c r="Q31" s="195">
        <v>600</v>
      </c>
      <c r="R31" s="200">
        <v>348</v>
      </c>
      <c r="S31" s="200"/>
      <c r="T31" s="250"/>
      <c r="U31" s="250"/>
      <c r="V31" s="197">
        <f t="shared" si="5"/>
        <v>0</v>
      </c>
    </row>
    <row r="32" spans="1:22" s="191" customFormat="1" ht="12.75" customHeight="1">
      <c r="A32" s="192">
        <v>24</v>
      </c>
      <c r="B32" s="193" t="s">
        <v>83</v>
      </c>
      <c r="C32" s="192" t="s">
        <v>89</v>
      </c>
      <c r="D32" s="199">
        <v>6283.11</v>
      </c>
      <c r="E32" s="108">
        <v>356.67</v>
      </c>
      <c r="F32" s="108">
        <f t="shared" si="16"/>
        <v>297.22500000000002</v>
      </c>
      <c r="G32" s="108">
        <f t="shared" si="17"/>
        <v>2240996.8437000001</v>
      </c>
      <c r="H32" s="108">
        <f t="shared" si="18"/>
        <v>1867497.3697500001</v>
      </c>
      <c r="I32" s="108">
        <v>453.72</v>
      </c>
      <c r="J32" s="108">
        <f t="shared" si="19"/>
        <v>378.1</v>
      </c>
      <c r="K32" s="108">
        <f>I32*D32</f>
        <v>2850772.6691999999</v>
      </c>
      <c r="L32" s="108">
        <f t="shared" si="21"/>
        <v>2375643.8909999998</v>
      </c>
      <c r="M32" s="108">
        <f t="shared" si="22"/>
        <v>5091769.5129000004</v>
      </c>
      <c r="N32" s="108">
        <f t="shared" si="23"/>
        <v>4243141.2607499994</v>
      </c>
      <c r="O32" s="194"/>
      <c r="P32" s="195">
        <v>5380</v>
      </c>
      <c r="Q32" s="195">
        <v>600</v>
      </c>
      <c r="R32" s="200">
        <v>303.11</v>
      </c>
      <c r="S32" s="200"/>
      <c r="T32" s="250"/>
      <c r="U32" s="250"/>
      <c r="V32" s="197">
        <f t="shared" si="5"/>
        <v>-3.4106051316484809E-13</v>
      </c>
    </row>
    <row r="33" spans="1:74" s="205" customFormat="1" ht="25.5" customHeight="1">
      <c r="A33" s="184">
        <v>25</v>
      </c>
      <c r="B33" s="202" t="s">
        <v>111</v>
      </c>
      <c r="C33" s="126"/>
      <c r="D33" s="127"/>
      <c r="E33" s="101"/>
      <c r="F33" s="101"/>
      <c r="G33" s="101"/>
      <c r="H33" s="108"/>
      <c r="I33" s="101"/>
      <c r="J33" s="101"/>
      <c r="K33" s="101"/>
      <c r="L33" s="108"/>
      <c r="M33" s="108"/>
      <c r="N33" s="108"/>
      <c r="O33" s="193"/>
      <c r="P33" s="203"/>
      <c r="Q33" s="204"/>
      <c r="R33" s="204"/>
      <c r="S33" s="204"/>
      <c r="T33" s="251"/>
      <c r="U33" s="251"/>
      <c r="V33" s="197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</row>
    <row r="34" spans="1:74" s="205" customFormat="1" ht="14.1" customHeight="1">
      <c r="A34" s="199">
        <v>26</v>
      </c>
      <c r="B34" s="194" t="s">
        <v>162</v>
      </c>
      <c r="C34" s="127" t="s">
        <v>89</v>
      </c>
      <c r="D34" s="126">
        <v>1091.3</v>
      </c>
      <c r="E34" s="101">
        <v>2120</v>
      </c>
      <c r="F34" s="101">
        <v>50</v>
      </c>
      <c r="G34" s="101"/>
      <c r="H34" s="101">
        <f t="shared" si="18"/>
        <v>54565</v>
      </c>
      <c r="I34" s="101"/>
      <c r="J34" s="101">
        <v>0</v>
      </c>
      <c r="K34" s="101"/>
      <c r="L34" s="101">
        <f t="shared" ref="L34:L39" si="24">D34*J34</f>
        <v>0</v>
      </c>
      <c r="M34" s="101">
        <f t="shared" ref="M34:M39" si="25">K34+G34</f>
        <v>0</v>
      </c>
      <c r="N34" s="101">
        <f t="shared" ref="N34:N39" si="26">H34+L34</f>
        <v>54565</v>
      </c>
      <c r="O34" s="194"/>
      <c r="P34" s="203"/>
      <c r="Q34" s="204"/>
      <c r="R34" s="204"/>
      <c r="S34" s="204"/>
      <c r="T34" s="251">
        <v>1080</v>
      </c>
      <c r="U34" s="251">
        <v>11.3</v>
      </c>
      <c r="V34" s="197">
        <f t="shared" si="5"/>
        <v>-4.6185277824406512E-14</v>
      </c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</row>
    <row r="35" spans="1:74" s="205" customFormat="1" ht="14.1" customHeight="1">
      <c r="A35" s="292">
        <v>27</v>
      </c>
      <c r="B35" s="129" t="s">
        <v>90</v>
      </c>
      <c r="C35" s="127" t="s">
        <v>89</v>
      </c>
      <c r="D35" s="126">
        <v>1091.3</v>
      </c>
      <c r="E35" s="101">
        <v>2120</v>
      </c>
      <c r="F35" s="101">
        <v>75</v>
      </c>
      <c r="G35" s="101"/>
      <c r="H35" s="101">
        <f t="shared" si="18"/>
        <v>81847.5</v>
      </c>
      <c r="I35" s="101"/>
      <c r="J35" s="101">
        <v>35.729999999999997</v>
      </c>
      <c r="K35" s="101"/>
      <c r="L35" s="101">
        <f t="shared" si="24"/>
        <v>38992.148999999998</v>
      </c>
      <c r="M35" s="101">
        <f t="shared" si="25"/>
        <v>0</v>
      </c>
      <c r="N35" s="101">
        <f t="shared" si="26"/>
        <v>120839.649</v>
      </c>
      <c r="O35" s="194"/>
      <c r="P35" s="203"/>
      <c r="Q35" s="204"/>
      <c r="R35" s="204">
        <v>425</v>
      </c>
      <c r="S35" s="204">
        <v>400</v>
      </c>
      <c r="T35" s="251">
        <v>255</v>
      </c>
      <c r="U35" s="251">
        <v>11.3</v>
      </c>
      <c r="V35" s="197">
        <f t="shared" si="5"/>
        <v>-4.6185277824406512E-14</v>
      </c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</row>
    <row r="36" spans="1:74" s="205" customFormat="1" ht="14.1" customHeight="1">
      <c r="A36" s="199">
        <v>28</v>
      </c>
      <c r="B36" s="129" t="s">
        <v>114</v>
      </c>
      <c r="C36" s="127" t="s">
        <v>89</v>
      </c>
      <c r="D36" s="126">
        <v>1091.3</v>
      </c>
      <c r="E36" s="101">
        <v>2120</v>
      </c>
      <c r="F36" s="101">
        <v>297.23</v>
      </c>
      <c r="G36" s="101"/>
      <c r="H36" s="101">
        <f t="shared" si="18"/>
        <v>324367.09899999999</v>
      </c>
      <c r="I36" s="101"/>
      <c r="J36" s="101">
        <v>627.5</v>
      </c>
      <c r="K36" s="101"/>
      <c r="L36" s="101">
        <f t="shared" si="24"/>
        <v>684790.75</v>
      </c>
      <c r="M36" s="101">
        <f t="shared" si="25"/>
        <v>0</v>
      </c>
      <c r="N36" s="101">
        <f t="shared" si="26"/>
        <v>1009157.8489999999</v>
      </c>
      <c r="O36" s="194"/>
      <c r="P36" s="203"/>
      <c r="Q36" s="204"/>
      <c r="R36" s="204">
        <v>425</v>
      </c>
      <c r="S36" s="204">
        <v>400</v>
      </c>
      <c r="T36" s="251">
        <v>255</v>
      </c>
      <c r="U36" s="251">
        <v>11.3</v>
      </c>
      <c r="V36" s="197">
        <f t="shared" si="5"/>
        <v>-4.6185277824406512E-14</v>
      </c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</row>
    <row r="37" spans="1:74" s="191" customFormat="1" ht="12.75" customHeight="1">
      <c r="A37" s="292">
        <v>29</v>
      </c>
      <c r="B37" s="206" t="s">
        <v>116</v>
      </c>
      <c r="C37" s="127"/>
      <c r="D37" s="127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94"/>
      <c r="P37" s="196"/>
      <c r="Q37" s="195"/>
      <c r="R37" s="195"/>
      <c r="S37" s="195"/>
      <c r="T37" s="249"/>
      <c r="U37" s="249"/>
      <c r="V37" s="197">
        <f t="shared" si="5"/>
        <v>0</v>
      </c>
    </row>
    <row r="38" spans="1:74" s="191" customFormat="1" ht="12.75" customHeight="1">
      <c r="A38" s="199">
        <v>30</v>
      </c>
      <c r="B38" s="129" t="s">
        <v>118</v>
      </c>
      <c r="C38" s="127" t="s">
        <v>89</v>
      </c>
      <c r="D38" s="127">
        <v>410</v>
      </c>
      <c r="E38" s="101">
        <v>294</v>
      </c>
      <c r="F38" s="101">
        <v>62.220799999999997</v>
      </c>
      <c r="G38" s="101"/>
      <c r="H38" s="101">
        <f t="shared" si="18"/>
        <v>25510.527999999998</v>
      </c>
      <c r="I38" s="101"/>
      <c r="J38" s="101">
        <v>0</v>
      </c>
      <c r="K38" s="101"/>
      <c r="L38" s="101">
        <f t="shared" si="24"/>
        <v>0</v>
      </c>
      <c r="M38" s="101">
        <f t="shared" si="25"/>
        <v>0</v>
      </c>
      <c r="N38" s="101">
        <f t="shared" si="26"/>
        <v>25510.527999999998</v>
      </c>
      <c r="O38" s="194"/>
      <c r="P38" s="196"/>
      <c r="Q38" s="195"/>
      <c r="R38" s="195">
        <v>410</v>
      </c>
      <c r="S38" s="195"/>
      <c r="T38" s="249"/>
      <c r="U38" s="249"/>
      <c r="V38" s="197">
        <f t="shared" si="5"/>
        <v>0</v>
      </c>
    </row>
    <row r="39" spans="1:74" s="191" customFormat="1" ht="12.75" customHeight="1">
      <c r="A39" s="292">
        <v>31</v>
      </c>
      <c r="B39" s="293" t="s">
        <v>120</v>
      </c>
      <c r="C39" s="294" t="s">
        <v>89</v>
      </c>
      <c r="D39" s="294">
        <v>410</v>
      </c>
      <c r="E39" s="295">
        <v>294</v>
      </c>
      <c r="F39" s="295">
        <v>297.23</v>
      </c>
      <c r="G39" s="295"/>
      <c r="H39" s="295">
        <f t="shared" si="18"/>
        <v>121864.3</v>
      </c>
      <c r="I39" s="295"/>
      <c r="J39" s="295">
        <v>707.63014999999996</v>
      </c>
      <c r="K39" s="295"/>
      <c r="L39" s="295">
        <f t="shared" si="24"/>
        <v>290128.3615</v>
      </c>
      <c r="M39" s="295">
        <f t="shared" si="25"/>
        <v>0</v>
      </c>
      <c r="N39" s="295">
        <f t="shared" si="26"/>
        <v>411992.66149999999</v>
      </c>
      <c r="O39" s="296"/>
      <c r="P39" s="288"/>
      <c r="Q39" s="289"/>
      <c r="R39" s="290">
        <v>410</v>
      </c>
      <c r="S39" s="290"/>
      <c r="T39" s="291"/>
      <c r="U39" s="291"/>
      <c r="V39" s="197">
        <f t="shared" si="5"/>
        <v>0</v>
      </c>
    </row>
    <row r="40" spans="1:74" s="191" customFormat="1" ht="12.75" customHeight="1">
      <c r="A40" s="199">
        <v>32</v>
      </c>
      <c r="B40" s="206" t="s">
        <v>197</v>
      </c>
      <c r="C40" s="294"/>
      <c r="D40" s="294"/>
      <c r="E40" s="295"/>
      <c r="F40" s="295"/>
      <c r="G40" s="295"/>
      <c r="H40" s="295"/>
      <c r="I40" s="295"/>
      <c r="J40" s="295"/>
      <c r="K40" s="295"/>
      <c r="L40" s="295"/>
      <c r="M40" s="295"/>
      <c r="N40" s="295"/>
      <c r="O40" s="296"/>
      <c r="P40" s="288"/>
      <c r="Q40" s="289"/>
      <c r="R40" s="290"/>
      <c r="S40" s="290"/>
      <c r="T40" s="291"/>
      <c r="U40" s="291"/>
      <c r="V40" s="197">
        <f t="shared" si="5"/>
        <v>0</v>
      </c>
    </row>
    <row r="41" spans="1:74" s="191" customFormat="1" ht="12.75" customHeight="1">
      <c r="A41" s="292">
        <v>33</v>
      </c>
      <c r="B41" s="129" t="s">
        <v>88</v>
      </c>
      <c r="C41" s="294" t="s">
        <v>89</v>
      </c>
      <c r="D41" s="294">
        <v>310</v>
      </c>
      <c r="E41" s="295"/>
      <c r="F41" s="295">
        <v>365.28</v>
      </c>
      <c r="G41" s="295"/>
      <c r="H41" s="295">
        <f t="shared" si="18"/>
        <v>113236.79999999999</v>
      </c>
      <c r="I41" s="295"/>
      <c r="J41" s="295">
        <v>30.06</v>
      </c>
      <c r="K41" s="295"/>
      <c r="L41" s="295">
        <f t="shared" ref="L41:L53" si="27">D41*J41</f>
        <v>9318.6</v>
      </c>
      <c r="M41" s="295">
        <f t="shared" ref="M41:M53" si="28">K41+G41</f>
        <v>0</v>
      </c>
      <c r="N41" s="295">
        <f t="shared" ref="N41:N53" si="29">H41+L41</f>
        <v>122555.4</v>
      </c>
      <c r="O41" s="296"/>
      <c r="P41" s="288"/>
      <c r="Q41" s="289"/>
      <c r="R41" s="290"/>
      <c r="S41" s="290"/>
      <c r="T41" s="291">
        <v>310</v>
      </c>
      <c r="U41" s="291"/>
      <c r="V41" s="197">
        <f t="shared" si="5"/>
        <v>0</v>
      </c>
    </row>
    <row r="42" spans="1:74" s="191" customFormat="1" ht="12.75" customHeight="1">
      <c r="A42" s="199">
        <v>34</v>
      </c>
      <c r="B42" s="293" t="s">
        <v>90</v>
      </c>
      <c r="C42" s="294" t="s">
        <v>89</v>
      </c>
      <c r="D42" s="294">
        <v>310</v>
      </c>
      <c r="E42" s="295"/>
      <c r="F42" s="295">
        <v>65.28</v>
      </c>
      <c r="G42" s="295"/>
      <c r="H42" s="295">
        <f t="shared" si="18"/>
        <v>20236.8</v>
      </c>
      <c r="I42" s="295"/>
      <c r="J42" s="295">
        <v>35.729999999999997</v>
      </c>
      <c r="K42" s="295"/>
      <c r="L42" s="295">
        <f t="shared" si="27"/>
        <v>11076.3</v>
      </c>
      <c r="M42" s="295">
        <f t="shared" si="28"/>
        <v>0</v>
      </c>
      <c r="N42" s="295">
        <f t="shared" si="29"/>
        <v>31313.1</v>
      </c>
      <c r="O42" s="296"/>
      <c r="P42" s="288"/>
      <c r="Q42" s="289"/>
      <c r="R42" s="290"/>
      <c r="S42" s="290"/>
      <c r="T42" s="291">
        <v>310</v>
      </c>
      <c r="U42" s="291"/>
      <c r="V42" s="197">
        <f t="shared" si="5"/>
        <v>0</v>
      </c>
    </row>
    <row r="43" spans="1:74" s="191" customFormat="1" ht="12.75" customHeight="1">
      <c r="A43" s="292">
        <v>35</v>
      </c>
      <c r="B43" s="194" t="s">
        <v>91</v>
      </c>
      <c r="C43" s="294" t="s">
        <v>89</v>
      </c>
      <c r="D43" s="294">
        <v>310</v>
      </c>
      <c r="E43" s="295"/>
      <c r="F43" s="295">
        <v>812.5</v>
      </c>
      <c r="G43" s="295"/>
      <c r="H43" s="295">
        <f t="shared" si="18"/>
        <v>251875</v>
      </c>
      <c r="I43" s="295"/>
      <c r="J43" s="295">
        <v>254.99</v>
      </c>
      <c r="K43" s="295"/>
      <c r="L43" s="295">
        <f t="shared" si="27"/>
        <v>79046.900000000009</v>
      </c>
      <c r="M43" s="295">
        <f t="shared" si="28"/>
        <v>0</v>
      </c>
      <c r="N43" s="295">
        <f t="shared" si="29"/>
        <v>330921.90000000002</v>
      </c>
      <c r="O43" s="296"/>
      <c r="P43" s="288"/>
      <c r="Q43" s="289"/>
      <c r="R43" s="290"/>
      <c r="S43" s="290"/>
      <c r="T43" s="291">
        <v>310</v>
      </c>
      <c r="U43" s="291"/>
      <c r="V43" s="197">
        <f t="shared" si="5"/>
        <v>0</v>
      </c>
    </row>
    <row r="44" spans="1:74" s="191" customFormat="1" ht="12.75" customHeight="1">
      <c r="A44" s="199">
        <v>36</v>
      </c>
      <c r="B44" s="129" t="s">
        <v>90</v>
      </c>
      <c r="C44" s="294" t="s">
        <v>89</v>
      </c>
      <c r="D44" s="294">
        <v>310</v>
      </c>
      <c r="E44" s="295"/>
      <c r="F44" s="295">
        <v>65.28</v>
      </c>
      <c r="G44" s="295"/>
      <c r="H44" s="295">
        <f t="shared" si="18"/>
        <v>20236.8</v>
      </c>
      <c r="I44" s="295"/>
      <c r="J44" s="295">
        <v>35.729999999999997</v>
      </c>
      <c r="K44" s="295"/>
      <c r="L44" s="295">
        <f t="shared" si="27"/>
        <v>11076.3</v>
      </c>
      <c r="M44" s="295">
        <f t="shared" si="28"/>
        <v>0</v>
      </c>
      <c r="N44" s="295">
        <f t="shared" si="29"/>
        <v>31313.1</v>
      </c>
      <c r="O44" s="296"/>
      <c r="P44" s="288"/>
      <c r="Q44" s="289"/>
      <c r="R44" s="290"/>
      <c r="S44" s="290"/>
      <c r="T44" s="291">
        <v>310</v>
      </c>
      <c r="U44" s="291"/>
      <c r="V44" s="197">
        <f t="shared" si="5"/>
        <v>0</v>
      </c>
    </row>
    <row r="45" spans="1:74" s="191" customFormat="1" ht="12.75" customHeight="1">
      <c r="A45" s="292">
        <v>37</v>
      </c>
      <c r="B45" s="293" t="s">
        <v>83</v>
      </c>
      <c r="C45" s="294" t="s">
        <v>89</v>
      </c>
      <c r="D45" s="294">
        <v>310</v>
      </c>
      <c r="E45" s="295"/>
      <c r="F45" s="295">
        <v>297.23</v>
      </c>
      <c r="G45" s="295"/>
      <c r="H45" s="295">
        <f t="shared" si="18"/>
        <v>92141.3</v>
      </c>
      <c r="I45" s="295"/>
      <c r="J45" s="295">
        <v>378.1</v>
      </c>
      <c r="K45" s="295"/>
      <c r="L45" s="295">
        <f t="shared" si="27"/>
        <v>117211</v>
      </c>
      <c r="M45" s="295">
        <f t="shared" si="28"/>
        <v>0</v>
      </c>
      <c r="N45" s="295">
        <f t="shared" si="29"/>
        <v>209352.3</v>
      </c>
      <c r="O45" s="296"/>
      <c r="P45" s="288"/>
      <c r="Q45" s="289"/>
      <c r="R45" s="290"/>
      <c r="S45" s="290"/>
      <c r="T45" s="291">
        <v>310</v>
      </c>
      <c r="U45" s="291"/>
      <c r="V45" s="197">
        <f t="shared" si="5"/>
        <v>0</v>
      </c>
    </row>
    <row r="46" spans="1:74" s="191" customFormat="1" ht="12.75" customHeight="1">
      <c r="A46" s="199">
        <v>38</v>
      </c>
      <c r="B46" s="206" t="s">
        <v>198</v>
      </c>
      <c r="C46" s="294"/>
      <c r="D46" s="294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6"/>
      <c r="P46" s="288"/>
      <c r="Q46" s="289"/>
      <c r="R46" s="290"/>
      <c r="S46" s="290"/>
      <c r="T46" s="291"/>
      <c r="U46" s="291"/>
      <c r="V46" s="197">
        <f t="shared" si="5"/>
        <v>0</v>
      </c>
    </row>
    <row r="47" spans="1:74" s="191" customFormat="1" ht="12.75" customHeight="1">
      <c r="A47" s="292">
        <v>39</v>
      </c>
      <c r="B47" s="129" t="s">
        <v>88</v>
      </c>
      <c r="C47" s="294" t="s">
        <v>89</v>
      </c>
      <c r="D47" s="294">
        <v>300</v>
      </c>
      <c r="E47" s="295"/>
      <c r="F47" s="295">
        <v>365.28</v>
      </c>
      <c r="G47" s="295"/>
      <c r="H47" s="295">
        <f t="shared" si="18"/>
        <v>109583.99999999999</v>
      </c>
      <c r="I47" s="295"/>
      <c r="J47" s="295">
        <v>30.06</v>
      </c>
      <c r="K47" s="295"/>
      <c r="L47" s="295">
        <f t="shared" si="27"/>
        <v>9018</v>
      </c>
      <c r="M47" s="295">
        <f t="shared" si="28"/>
        <v>0</v>
      </c>
      <c r="N47" s="295">
        <f t="shared" si="29"/>
        <v>118601.99999999999</v>
      </c>
      <c r="O47" s="296"/>
      <c r="P47" s="288"/>
      <c r="Q47" s="289"/>
      <c r="R47" s="290"/>
      <c r="S47" s="290"/>
      <c r="T47" s="291">
        <v>300</v>
      </c>
      <c r="U47" s="291"/>
      <c r="V47" s="197">
        <f t="shared" si="5"/>
        <v>0</v>
      </c>
    </row>
    <row r="48" spans="1:74" s="194" customFormat="1" ht="12.75" customHeight="1">
      <c r="A48" s="199">
        <v>40</v>
      </c>
      <c r="B48" s="293" t="s">
        <v>90</v>
      </c>
      <c r="C48" s="294" t="s">
        <v>89</v>
      </c>
      <c r="D48" s="294">
        <v>300</v>
      </c>
      <c r="E48" s="101"/>
      <c r="F48" s="295">
        <v>65.28</v>
      </c>
      <c r="G48" s="295"/>
      <c r="H48" s="295">
        <f t="shared" si="18"/>
        <v>19584</v>
      </c>
      <c r="I48" s="295"/>
      <c r="J48" s="295">
        <v>35.729999999999997</v>
      </c>
      <c r="K48" s="295"/>
      <c r="L48" s="295">
        <f t="shared" si="27"/>
        <v>10718.999999999998</v>
      </c>
      <c r="M48" s="295">
        <f t="shared" si="28"/>
        <v>0</v>
      </c>
      <c r="N48" s="295">
        <f t="shared" si="29"/>
        <v>30303</v>
      </c>
      <c r="P48" s="196"/>
      <c r="Q48" s="204"/>
      <c r="R48" s="195"/>
      <c r="S48" s="195"/>
      <c r="T48" s="249">
        <v>300</v>
      </c>
      <c r="U48" s="291"/>
      <c r="V48" s="197">
        <f t="shared" si="5"/>
        <v>0</v>
      </c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</row>
    <row r="49" spans="1:74" s="194" customFormat="1" ht="12.75" customHeight="1">
      <c r="A49" s="292">
        <v>41</v>
      </c>
      <c r="B49" s="194" t="s">
        <v>91</v>
      </c>
      <c r="C49" s="294" t="s">
        <v>89</v>
      </c>
      <c r="D49" s="294">
        <v>300</v>
      </c>
      <c r="E49" s="101"/>
      <c r="F49" s="295">
        <v>812.5</v>
      </c>
      <c r="G49" s="295"/>
      <c r="H49" s="295">
        <f t="shared" si="18"/>
        <v>243750</v>
      </c>
      <c r="I49" s="295"/>
      <c r="J49" s="295">
        <v>254.99</v>
      </c>
      <c r="K49" s="295"/>
      <c r="L49" s="295">
        <f t="shared" si="27"/>
        <v>76497</v>
      </c>
      <c r="M49" s="295">
        <f t="shared" si="28"/>
        <v>0</v>
      </c>
      <c r="N49" s="295">
        <f t="shared" si="29"/>
        <v>320247</v>
      </c>
      <c r="P49" s="196"/>
      <c r="Q49" s="204"/>
      <c r="R49" s="195"/>
      <c r="S49" s="195"/>
      <c r="T49" s="249">
        <v>300</v>
      </c>
      <c r="U49" s="291"/>
      <c r="V49" s="197">
        <f t="shared" si="5"/>
        <v>0</v>
      </c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</row>
    <row r="50" spans="1:74" s="194" customFormat="1" ht="12.75" customHeight="1">
      <c r="A50" s="199">
        <v>42</v>
      </c>
      <c r="B50" s="129" t="s">
        <v>90</v>
      </c>
      <c r="C50" s="294" t="s">
        <v>89</v>
      </c>
      <c r="D50" s="294">
        <v>300</v>
      </c>
      <c r="E50" s="101"/>
      <c r="F50" s="295">
        <v>65.28</v>
      </c>
      <c r="G50" s="295"/>
      <c r="H50" s="295">
        <f t="shared" si="18"/>
        <v>19584</v>
      </c>
      <c r="I50" s="295"/>
      <c r="J50" s="295">
        <v>35.729999999999997</v>
      </c>
      <c r="K50" s="295"/>
      <c r="L50" s="295">
        <f t="shared" si="27"/>
        <v>10718.999999999998</v>
      </c>
      <c r="M50" s="295">
        <f t="shared" si="28"/>
        <v>0</v>
      </c>
      <c r="N50" s="295">
        <f t="shared" si="29"/>
        <v>30303</v>
      </c>
      <c r="P50" s="196"/>
      <c r="Q50" s="204"/>
      <c r="R50" s="195"/>
      <c r="S50" s="195"/>
      <c r="T50" s="249">
        <v>300</v>
      </c>
      <c r="U50" s="291"/>
      <c r="V50" s="197">
        <f t="shared" si="5"/>
        <v>0</v>
      </c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</row>
    <row r="51" spans="1:74" s="194" customFormat="1" ht="12.75" customHeight="1">
      <c r="A51" s="292">
        <v>43</v>
      </c>
      <c r="B51" s="293" t="s">
        <v>83</v>
      </c>
      <c r="C51" s="294" t="s">
        <v>89</v>
      </c>
      <c r="D51" s="294">
        <v>300</v>
      </c>
      <c r="E51" s="101"/>
      <c r="F51" s="295">
        <v>297.23</v>
      </c>
      <c r="G51" s="295"/>
      <c r="H51" s="295">
        <f t="shared" si="18"/>
        <v>89169</v>
      </c>
      <c r="I51" s="295"/>
      <c r="J51" s="295">
        <v>378.1</v>
      </c>
      <c r="K51" s="295"/>
      <c r="L51" s="295">
        <f t="shared" si="27"/>
        <v>113430</v>
      </c>
      <c r="M51" s="295">
        <f t="shared" si="28"/>
        <v>0</v>
      </c>
      <c r="N51" s="295">
        <f t="shared" si="29"/>
        <v>202599</v>
      </c>
      <c r="P51" s="196"/>
      <c r="Q51" s="204"/>
      <c r="R51" s="195"/>
      <c r="S51" s="195"/>
      <c r="T51" s="249">
        <v>300</v>
      </c>
      <c r="U51" s="291"/>
      <c r="V51" s="197">
        <f t="shared" si="5"/>
        <v>0</v>
      </c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</row>
    <row r="52" spans="1:74" s="194" customFormat="1" ht="12.75" customHeight="1">
      <c r="A52" s="199">
        <v>44</v>
      </c>
      <c r="B52" s="206" t="s">
        <v>199</v>
      </c>
      <c r="C52" s="294"/>
      <c r="D52" s="294"/>
      <c r="E52" s="101"/>
      <c r="F52" s="295"/>
      <c r="G52" s="295"/>
      <c r="H52" s="295"/>
      <c r="I52" s="295"/>
      <c r="J52" s="295"/>
      <c r="K52" s="295"/>
      <c r="L52" s="295"/>
      <c r="M52" s="295"/>
      <c r="N52" s="295"/>
      <c r="P52" s="196"/>
      <c r="Q52" s="204"/>
      <c r="R52" s="195"/>
      <c r="S52" s="195"/>
      <c r="T52" s="249"/>
      <c r="U52" s="291"/>
      <c r="V52" s="197">
        <f t="shared" si="5"/>
        <v>0</v>
      </c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</row>
    <row r="53" spans="1:74" s="194" customFormat="1" ht="12.75" customHeight="1">
      <c r="A53" s="297">
        <v>45</v>
      </c>
      <c r="B53" s="298" t="s">
        <v>200</v>
      </c>
      <c r="C53" s="299" t="s">
        <v>89</v>
      </c>
      <c r="D53" s="299">
        <v>588</v>
      </c>
      <c r="E53" s="250"/>
      <c r="F53" s="300">
        <v>582.23</v>
      </c>
      <c r="G53" s="300"/>
      <c r="H53" s="300">
        <f t="shared" si="18"/>
        <v>342351.24</v>
      </c>
      <c r="I53" s="300"/>
      <c r="J53" s="300">
        <v>355.11</v>
      </c>
      <c r="K53" s="300"/>
      <c r="L53" s="300">
        <f t="shared" si="27"/>
        <v>208804.68000000002</v>
      </c>
      <c r="M53" s="300">
        <f t="shared" si="28"/>
        <v>0</v>
      </c>
      <c r="N53" s="300">
        <f t="shared" si="29"/>
        <v>551155.92000000004</v>
      </c>
      <c r="P53" s="196"/>
      <c r="Q53" s="204"/>
      <c r="R53" s="195"/>
      <c r="S53" s="195"/>
      <c r="T53" s="249">
        <v>588</v>
      </c>
      <c r="U53" s="291"/>
      <c r="V53" s="197">
        <f t="shared" si="5"/>
        <v>0</v>
      </c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</row>
    <row r="54" spans="1:74" s="194" customFormat="1" ht="12.75" customHeight="1">
      <c r="A54" s="192"/>
      <c r="B54" s="314"/>
      <c r="C54" s="315"/>
      <c r="D54" s="316"/>
      <c r="E54" s="317"/>
      <c r="F54" s="108"/>
      <c r="G54" s="108"/>
      <c r="H54" s="108"/>
      <c r="I54" s="108"/>
      <c r="J54" s="108"/>
      <c r="K54" s="108"/>
      <c r="L54" s="108"/>
      <c r="M54" s="108"/>
      <c r="N54" s="108"/>
      <c r="P54" s="196"/>
      <c r="Q54" s="196"/>
      <c r="R54" s="196"/>
      <c r="S54" s="196"/>
      <c r="T54" s="249"/>
      <c r="U54" s="249"/>
      <c r="V54" s="197">
        <f t="shared" si="5"/>
        <v>0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</row>
    <row r="55" spans="1:74" s="191" customFormat="1" ht="12.75" customHeight="1">
      <c r="A55" s="225"/>
      <c r="B55" s="226" t="s">
        <v>163</v>
      </c>
      <c r="C55" s="227"/>
      <c r="D55" s="227"/>
      <c r="E55" s="227"/>
      <c r="F55" s="227"/>
      <c r="G55" s="228"/>
      <c r="H55" s="228"/>
      <c r="I55" s="228"/>
      <c r="J55" s="228"/>
      <c r="K55" s="228"/>
      <c r="L55" s="228"/>
      <c r="M55" s="228">
        <f>SUM(M9:M32)</f>
        <v>32041333.800000004</v>
      </c>
      <c r="N55" s="228">
        <f>SUM(N9:N32:N34:N36,N38:N53)</f>
        <v>30301842.907500003</v>
      </c>
      <c r="O55" s="188"/>
      <c r="P55" s="229"/>
      <c r="Q55" s="229"/>
      <c r="R55" s="229"/>
      <c r="S55" s="229"/>
      <c r="T55" s="254"/>
      <c r="U55" s="254"/>
      <c r="V55" s="190"/>
    </row>
    <row r="56" spans="1:74" s="205" customFormat="1" ht="14.1" customHeight="1">
      <c r="A56" s="230"/>
      <c r="B56" s="231" t="s">
        <v>61</v>
      </c>
      <c r="C56" s="232"/>
      <c r="D56" s="232"/>
      <c r="E56" s="232"/>
      <c r="F56" s="232"/>
      <c r="G56" s="233"/>
      <c r="H56" s="233"/>
      <c r="I56" s="233"/>
      <c r="J56" s="233"/>
      <c r="K56" s="233"/>
      <c r="L56" s="233"/>
      <c r="M56" s="233"/>
      <c r="N56" s="233">
        <f>N55*0.2</f>
        <v>6060368.5815000013</v>
      </c>
      <c r="O56" s="232"/>
      <c r="P56" s="203"/>
      <c r="Q56" s="203"/>
      <c r="R56" s="203"/>
      <c r="S56" s="203"/>
      <c r="T56" s="251"/>
      <c r="U56" s="251"/>
      <c r="V56" s="197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</row>
    <row r="57" spans="1:74" s="205" customFormat="1" ht="14.1" customHeight="1">
      <c r="A57" s="230"/>
      <c r="B57" s="231" t="s">
        <v>164</v>
      </c>
      <c r="C57" s="232"/>
      <c r="D57" s="232"/>
      <c r="E57" s="232"/>
      <c r="F57" s="232"/>
      <c r="G57" s="233"/>
      <c r="H57" s="233"/>
      <c r="I57" s="233"/>
      <c r="J57" s="233"/>
      <c r="K57" s="233"/>
      <c r="L57" s="233"/>
      <c r="M57" s="233"/>
      <c r="N57" s="233">
        <f>N55+N56</f>
        <v>36362211.489000008</v>
      </c>
      <c r="O57" s="232"/>
      <c r="P57" s="203"/>
      <c r="Q57" s="203"/>
      <c r="R57" s="203"/>
      <c r="S57" s="203"/>
      <c r="T57" s="251"/>
      <c r="U57" s="251"/>
      <c r="V57" s="197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</row>
    <row r="58" spans="1:74" s="205" customFormat="1" ht="14.1" customHeight="1">
      <c r="A58" s="234"/>
      <c r="B58" s="171"/>
      <c r="C58" s="171"/>
      <c r="D58" s="171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6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</row>
    <row r="59" spans="1:74" s="205" customFormat="1" ht="14.1" customHeight="1">
      <c r="A59" s="234"/>
      <c r="B59" s="171"/>
      <c r="C59" s="171"/>
      <c r="D59" s="171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6"/>
      <c r="T59" s="255"/>
      <c r="U59" s="255"/>
    </row>
    <row r="60" spans="1:74" s="205" customFormat="1" ht="14.1" customHeight="1">
      <c r="A60" s="234"/>
      <c r="B60" s="339" t="s">
        <v>9</v>
      </c>
      <c r="C60" s="339"/>
      <c r="D60" s="171"/>
      <c r="E60" s="235"/>
      <c r="F60" s="235"/>
      <c r="G60" s="235"/>
      <c r="H60" s="235"/>
      <c r="I60" s="235"/>
      <c r="J60" s="235"/>
      <c r="K60" s="235"/>
      <c r="L60" s="235"/>
      <c r="M60" s="235"/>
      <c r="N60" s="339" t="s">
        <v>165</v>
      </c>
      <c r="O60" s="339"/>
      <c r="T60" s="255"/>
      <c r="U60" s="255"/>
    </row>
    <row r="61" spans="1:74" ht="33">
      <c r="B61" s="237" t="s">
        <v>166</v>
      </c>
      <c r="C61" s="237"/>
      <c r="E61" s="235"/>
      <c r="F61" s="235"/>
      <c r="G61" s="235"/>
      <c r="H61" s="235"/>
      <c r="I61" s="235"/>
      <c r="J61" s="235"/>
      <c r="K61" s="235"/>
      <c r="L61" s="235"/>
      <c r="M61" s="235"/>
      <c r="N61" s="237" t="s">
        <v>167</v>
      </c>
      <c r="O61" s="237"/>
    </row>
    <row r="62" spans="1:74">
      <c r="B62" s="238" t="s">
        <v>1</v>
      </c>
      <c r="C62" s="238"/>
      <c r="E62" s="235"/>
      <c r="F62" s="235"/>
      <c r="G62" s="235"/>
      <c r="H62" s="235"/>
      <c r="I62" s="235"/>
      <c r="J62" s="235"/>
      <c r="K62" s="235"/>
      <c r="L62" s="235"/>
      <c r="M62" s="235"/>
      <c r="N62" s="343" t="s">
        <v>1</v>
      </c>
      <c r="O62" s="343"/>
    </row>
    <row r="63" spans="1:74">
      <c r="B63" s="238"/>
      <c r="C63" s="238"/>
      <c r="E63" s="235"/>
      <c r="F63" s="235"/>
      <c r="G63" s="235"/>
      <c r="H63" s="235"/>
      <c r="I63" s="235"/>
      <c r="J63" s="235"/>
      <c r="K63" s="235"/>
      <c r="L63" s="235"/>
      <c r="M63" s="235"/>
      <c r="N63" s="238"/>
      <c r="O63" s="238"/>
    </row>
    <row r="64" spans="1:74">
      <c r="B64" s="344" t="s">
        <v>168</v>
      </c>
      <c r="C64" s="344"/>
      <c r="E64" s="235"/>
      <c r="F64" s="235"/>
      <c r="G64" s="235"/>
      <c r="H64" s="235"/>
      <c r="I64" s="235"/>
      <c r="J64" s="235"/>
      <c r="K64" s="235"/>
      <c r="L64" s="235"/>
      <c r="M64" s="235"/>
      <c r="N64" s="344" t="s">
        <v>169</v>
      </c>
      <c r="O64" s="344"/>
    </row>
    <row r="65" spans="2:15">
      <c r="B65" s="237" t="s">
        <v>170</v>
      </c>
      <c r="C65" s="237"/>
      <c r="E65" s="235"/>
      <c r="F65" s="235"/>
      <c r="G65" s="235"/>
      <c r="H65" s="235"/>
      <c r="I65" s="235"/>
      <c r="J65" s="235"/>
      <c r="K65" s="235"/>
      <c r="L65" s="235"/>
      <c r="M65" s="235"/>
      <c r="N65" s="237" t="s">
        <v>170</v>
      </c>
      <c r="O65" s="237"/>
    </row>
    <row r="66" spans="2:15">
      <c r="E66" s="235"/>
      <c r="F66" s="235"/>
      <c r="G66" s="235"/>
      <c r="H66" s="235"/>
      <c r="I66" s="235"/>
      <c r="J66" s="235"/>
      <c r="K66" s="235"/>
      <c r="L66" s="235"/>
      <c r="M66" s="235"/>
      <c r="N66" s="235"/>
    </row>
    <row r="67" spans="2:15">
      <c r="E67" s="235"/>
      <c r="F67" s="235"/>
      <c r="G67" s="235"/>
      <c r="H67" s="235"/>
      <c r="I67" s="235"/>
      <c r="J67" s="235"/>
      <c r="K67" s="235"/>
      <c r="L67" s="235"/>
      <c r="M67" s="235"/>
      <c r="N67" s="235"/>
    </row>
    <row r="68" spans="2:15">
      <c r="E68" s="235"/>
      <c r="F68" s="235"/>
      <c r="G68" s="235"/>
      <c r="H68" s="235"/>
      <c r="I68" s="235"/>
      <c r="J68" s="235"/>
      <c r="K68" s="235"/>
      <c r="L68" s="235"/>
      <c r="M68" s="235"/>
      <c r="N68" s="235"/>
    </row>
    <row r="69" spans="2:15">
      <c r="E69" s="235"/>
      <c r="F69" s="235"/>
      <c r="G69" s="235"/>
      <c r="H69" s="235"/>
      <c r="I69" s="235"/>
      <c r="J69" s="235"/>
      <c r="K69" s="235"/>
      <c r="L69" s="235"/>
      <c r="M69" s="235"/>
      <c r="N69" s="235"/>
    </row>
    <row r="70" spans="2:15" ht="29.1" customHeight="1">
      <c r="E70" s="235"/>
      <c r="F70" s="235"/>
      <c r="G70" s="235"/>
      <c r="H70" s="235"/>
      <c r="I70" s="235"/>
      <c r="J70" s="235"/>
      <c r="K70" s="235"/>
      <c r="L70" s="235"/>
      <c r="M70" s="235"/>
      <c r="N70" s="235"/>
    </row>
    <row r="71" spans="2:15">
      <c r="E71" s="235"/>
      <c r="F71" s="235"/>
      <c r="G71" s="235"/>
      <c r="H71" s="235"/>
      <c r="I71" s="235"/>
      <c r="J71" s="235"/>
      <c r="K71" s="235"/>
      <c r="L71" s="235"/>
      <c r="M71" s="235"/>
      <c r="N71" s="235"/>
    </row>
    <row r="72" spans="2:15">
      <c r="E72" s="235"/>
      <c r="F72" s="235"/>
      <c r="G72" s="235"/>
      <c r="H72" s="235"/>
      <c r="I72" s="235"/>
      <c r="J72" s="235"/>
      <c r="K72" s="235"/>
      <c r="L72" s="235"/>
      <c r="M72" s="235"/>
      <c r="N72" s="235"/>
    </row>
    <row r="73" spans="2:15">
      <c r="E73" s="235"/>
      <c r="F73" s="235"/>
      <c r="G73" s="235"/>
      <c r="H73" s="235"/>
      <c r="I73" s="235"/>
      <c r="J73" s="235"/>
      <c r="K73" s="235"/>
      <c r="L73" s="235"/>
      <c r="M73" s="235"/>
      <c r="N73" s="235"/>
    </row>
    <row r="74" spans="2:15">
      <c r="E74" s="235"/>
      <c r="F74" s="235"/>
      <c r="G74" s="235"/>
      <c r="H74" s="235"/>
      <c r="I74" s="235"/>
      <c r="J74" s="235"/>
      <c r="K74" s="235"/>
      <c r="L74" s="235"/>
      <c r="M74" s="235"/>
      <c r="N74" s="235"/>
    </row>
    <row r="75" spans="2:15">
      <c r="E75" s="235"/>
      <c r="F75" s="235"/>
      <c r="G75" s="235"/>
      <c r="H75" s="235"/>
      <c r="I75" s="235"/>
      <c r="J75" s="235"/>
      <c r="K75" s="235"/>
      <c r="L75" s="235"/>
      <c r="M75" s="235"/>
      <c r="N75" s="235"/>
    </row>
    <row r="76" spans="2:15">
      <c r="E76" s="235"/>
      <c r="F76" s="235"/>
      <c r="G76" s="235"/>
      <c r="H76" s="235"/>
      <c r="I76" s="235"/>
      <c r="J76" s="235"/>
      <c r="K76" s="235"/>
      <c r="L76" s="235"/>
      <c r="M76" s="235"/>
      <c r="N76" s="235"/>
    </row>
    <row r="77" spans="2:15">
      <c r="E77" s="235"/>
      <c r="F77" s="235"/>
      <c r="G77" s="235"/>
      <c r="H77" s="235"/>
      <c r="I77" s="235"/>
      <c r="J77" s="235"/>
      <c r="K77" s="235"/>
      <c r="L77" s="235"/>
      <c r="M77" s="235"/>
      <c r="N77" s="235"/>
    </row>
    <row r="78" spans="2:15">
      <c r="E78" s="235"/>
      <c r="F78" s="235"/>
      <c r="G78" s="235"/>
      <c r="H78" s="235"/>
      <c r="I78" s="235"/>
      <c r="J78" s="235"/>
      <c r="K78" s="235"/>
      <c r="L78" s="235"/>
      <c r="M78" s="235"/>
      <c r="N78" s="235"/>
    </row>
    <row r="79" spans="2:15">
      <c r="E79" s="235"/>
      <c r="F79" s="235"/>
      <c r="G79" s="235"/>
      <c r="H79" s="235"/>
      <c r="I79" s="235"/>
      <c r="J79" s="235"/>
      <c r="K79" s="235"/>
      <c r="L79" s="235"/>
      <c r="M79" s="235"/>
      <c r="N79" s="235"/>
    </row>
    <row r="80" spans="2:15">
      <c r="E80" s="235"/>
      <c r="F80" s="235"/>
      <c r="G80" s="235"/>
      <c r="H80" s="235"/>
      <c r="I80" s="235"/>
      <c r="J80" s="235"/>
      <c r="K80" s="235"/>
      <c r="L80" s="235"/>
      <c r="M80" s="235"/>
      <c r="N80" s="235"/>
    </row>
    <row r="81" spans="5:14">
      <c r="E81" s="235"/>
      <c r="F81" s="235"/>
      <c r="G81" s="235"/>
      <c r="H81" s="235"/>
      <c r="I81" s="235"/>
      <c r="J81" s="235"/>
      <c r="K81" s="235"/>
      <c r="L81" s="235"/>
      <c r="M81" s="235"/>
      <c r="N81" s="235"/>
    </row>
    <row r="82" spans="5:14">
      <c r="E82" s="235"/>
      <c r="F82" s="235"/>
      <c r="G82" s="235"/>
      <c r="H82" s="235"/>
      <c r="I82" s="235"/>
      <c r="J82" s="235"/>
      <c r="K82" s="235"/>
      <c r="L82" s="235"/>
      <c r="M82" s="235"/>
      <c r="N82" s="235"/>
    </row>
    <row r="83" spans="5:14">
      <c r="E83" s="235"/>
      <c r="F83" s="235"/>
      <c r="G83" s="235"/>
      <c r="H83" s="235"/>
      <c r="I83" s="235"/>
      <c r="J83" s="235"/>
      <c r="K83" s="235"/>
      <c r="L83" s="235"/>
      <c r="M83" s="235"/>
      <c r="N83" s="235"/>
    </row>
    <row r="84" spans="5:14">
      <c r="E84" s="235"/>
      <c r="F84" s="235"/>
      <c r="G84" s="235"/>
      <c r="H84" s="235"/>
      <c r="I84" s="235"/>
      <c r="J84" s="235"/>
      <c r="K84" s="235"/>
      <c r="L84" s="235"/>
      <c r="M84" s="235"/>
      <c r="N84" s="235"/>
    </row>
    <row r="85" spans="5:14">
      <c r="E85" s="235"/>
      <c r="F85" s="235"/>
      <c r="G85" s="235"/>
      <c r="H85" s="235"/>
      <c r="I85" s="235"/>
      <c r="J85" s="235"/>
      <c r="K85" s="235"/>
      <c r="L85" s="235"/>
      <c r="M85" s="235"/>
      <c r="N85" s="235"/>
    </row>
    <row r="86" spans="5:14">
      <c r="E86" s="235"/>
      <c r="F86" s="235"/>
      <c r="G86" s="235"/>
      <c r="H86" s="235"/>
      <c r="I86" s="235"/>
      <c r="J86" s="235"/>
      <c r="K86" s="235"/>
      <c r="L86" s="235"/>
      <c r="M86" s="235"/>
      <c r="N86" s="235"/>
    </row>
    <row r="87" spans="5:14">
      <c r="E87" s="235"/>
      <c r="F87" s="235"/>
      <c r="G87" s="235"/>
      <c r="H87" s="235"/>
      <c r="I87" s="235"/>
      <c r="J87" s="235"/>
      <c r="K87" s="235"/>
      <c r="L87" s="235"/>
      <c r="M87" s="235"/>
      <c r="N87" s="235"/>
    </row>
    <row r="88" spans="5:14">
      <c r="E88" s="235"/>
      <c r="F88" s="235"/>
      <c r="G88" s="235"/>
      <c r="H88" s="235"/>
      <c r="I88" s="235"/>
      <c r="J88" s="235"/>
      <c r="K88" s="235"/>
      <c r="L88" s="235"/>
      <c r="M88" s="235"/>
      <c r="N88" s="235"/>
    </row>
    <row r="89" spans="5:14">
      <c r="E89" s="235"/>
      <c r="F89" s="235"/>
      <c r="G89" s="235"/>
      <c r="H89" s="235"/>
      <c r="I89" s="235"/>
      <c r="J89" s="235"/>
      <c r="K89" s="235"/>
      <c r="L89" s="235"/>
      <c r="M89" s="235"/>
      <c r="N89" s="235"/>
    </row>
    <row r="90" spans="5:14">
      <c r="E90" s="235"/>
      <c r="F90" s="235"/>
      <c r="G90" s="235"/>
      <c r="H90" s="235"/>
      <c r="I90" s="235"/>
      <c r="J90" s="235"/>
      <c r="K90" s="235"/>
      <c r="L90" s="235"/>
      <c r="M90" s="235"/>
      <c r="N90" s="235"/>
    </row>
    <row r="91" spans="5:14">
      <c r="E91" s="235"/>
      <c r="F91" s="235"/>
      <c r="G91" s="235"/>
      <c r="H91" s="235"/>
      <c r="I91" s="235"/>
      <c r="J91" s="235"/>
      <c r="K91" s="235"/>
      <c r="L91" s="235"/>
      <c r="M91" s="235"/>
      <c r="N91" s="235"/>
    </row>
    <row r="92" spans="5:14">
      <c r="E92" s="235"/>
      <c r="F92" s="235"/>
      <c r="G92" s="235"/>
      <c r="H92" s="235"/>
      <c r="I92" s="235"/>
      <c r="J92" s="235"/>
      <c r="K92" s="235"/>
      <c r="L92" s="235"/>
      <c r="M92" s="235"/>
      <c r="N92" s="235"/>
    </row>
    <row r="93" spans="5:14">
      <c r="E93" s="235"/>
      <c r="F93" s="235"/>
      <c r="G93" s="235"/>
      <c r="H93" s="235"/>
      <c r="I93" s="235"/>
      <c r="J93" s="235"/>
      <c r="K93" s="235"/>
      <c r="L93" s="235"/>
      <c r="M93" s="235"/>
      <c r="N93" s="235"/>
    </row>
    <row r="94" spans="5:14">
      <c r="E94" s="235"/>
      <c r="F94" s="235"/>
      <c r="G94" s="235"/>
      <c r="H94" s="235"/>
      <c r="I94" s="235"/>
      <c r="J94" s="235"/>
      <c r="K94" s="235"/>
      <c r="L94" s="235"/>
      <c r="M94" s="235"/>
      <c r="N94" s="235"/>
    </row>
    <row r="95" spans="5:14">
      <c r="E95" s="235"/>
      <c r="F95" s="235"/>
      <c r="G95" s="235"/>
      <c r="H95" s="235"/>
      <c r="I95" s="235"/>
      <c r="J95" s="235"/>
      <c r="K95" s="235"/>
      <c r="L95" s="235"/>
      <c r="M95" s="235"/>
      <c r="N95" s="235"/>
    </row>
    <row r="96" spans="5:14">
      <c r="E96" s="235"/>
      <c r="F96" s="235"/>
      <c r="G96" s="235"/>
      <c r="H96" s="235"/>
      <c r="I96" s="235"/>
      <c r="J96" s="235"/>
      <c r="K96" s="235"/>
      <c r="L96" s="235"/>
      <c r="M96" s="235"/>
      <c r="N96" s="235"/>
    </row>
    <row r="97" spans="5:14">
      <c r="E97" s="235"/>
      <c r="F97" s="235"/>
      <c r="G97" s="235"/>
      <c r="H97" s="235"/>
      <c r="I97" s="235"/>
      <c r="J97" s="235"/>
      <c r="K97" s="235"/>
      <c r="L97" s="235"/>
      <c r="M97" s="235"/>
      <c r="N97" s="235"/>
    </row>
    <row r="98" spans="5:14">
      <c r="E98" s="235"/>
      <c r="F98" s="235"/>
      <c r="G98" s="235"/>
      <c r="H98" s="235"/>
      <c r="I98" s="235"/>
      <c r="J98" s="235"/>
      <c r="K98" s="235"/>
      <c r="L98" s="235"/>
      <c r="M98" s="235"/>
      <c r="N98" s="235"/>
    </row>
    <row r="99" spans="5:14">
      <c r="E99" s="235"/>
      <c r="F99" s="235"/>
      <c r="G99" s="235"/>
      <c r="H99" s="235"/>
      <c r="I99" s="235"/>
      <c r="J99" s="235"/>
      <c r="K99" s="235"/>
      <c r="L99" s="235"/>
      <c r="M99" s="235"/>
      <c r="N99" s="235"/>
    </row>
    <row r="100" spans="5:14"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</row>
    <row r="101" spans="5:14"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</row>
    <row r="102" spans="5:14"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</row>
    <row r="103" spans="5:14"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</row>
    <row r="104" spans="5:14"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</row>
    <row r="105" spans="5:14"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</row>
    <row r="106" spans="5:14"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</row>
    <row r="107" spans="5:14"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</row>
    <row r="108" spans="5:14"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</row>
    <row r="109" spans="5:14"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</row>
    <row r="110" spans="5:14"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</row>
    <row r="111" spans="5:14"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</row>
    <row r="112" spans="5:14"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</row>
    <row r="113" spans="5:14"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</row>
    <row r="114" spans="5:14"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</row>
    <row r="115" spans="5:14"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</row>
    <row r="116" spans="5:14"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</row>
    <row r="117" spans="5:14"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</row>
    <row r="118" spans="5:14"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</row>
    <row r="119" spans="5:14"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</row>
    <row r="120" spans="5:14"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</row>
    <row r="121" spans="5:14"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</row>
    <row r="122" spans="5:14"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</row>
    <row r="123" spans="5:14"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</row>
    <row r="124" spans="5:14"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</row>
    <row r="125" spans="5:14"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</row>
    <row r="126" spans="5:14"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</row>
    <row r="127" spans="5:14"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</row>
    <row r="128" spans="5:14"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</row>
    <row r="129" spans="5:14"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</row>
    <row r="130" spans="5:14"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</row>
    <row r="131" spans="5:14"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</row>
    <row r="132" spans="5:14"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</row>
    <row r="133" spans="5:14"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</row>
    <row r="134" spans="5:14"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</row>
    <row r="135" spans="5:14"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</row>
    <row r="136" spans="5:14"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</row>
    <row r="137" spans="5:14"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</row>
    <row r="138" spans="5:14"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</row>
    <row r="139" spans="5:14"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</row>
    <row r="140" spans="5:14"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</row>
    <row r="141" spans="5:14"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</row>
    <row r="142" spans="5:14"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</row>
    <row r="143" spans="5:14"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</row>
    <row r="144" spans="5:14"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</row>
    <row r="145" spans="5:14"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</row>
    <row r="146" spans="5:14"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</row>
    <row r="147" spans="5:14"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</row>
    <row r="148" spans="5:14"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</row>
    <row r="149" spans="5:14"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</row>
    <row r="150" spans="5:14"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</row>
    <row r="151" spans="5:14"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</row>
    <row r="152" spans="5:14"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</row>
    <row r="153" spans="5:14"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</row>
    <row r="154" spans="5:14"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</row>
    <row r="155" spans="5:14"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</row>
    <row r="156" spans="5:14"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</row>
    <row r="157" spans="5:14"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</row>
    <row r="158" spans="5:14"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</row>
    <row r="159" spans="5:14"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</row>
    <row r="160" spans="5:14"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</row>
    <row r="161" spans="5:14"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</row>
    <row r="162" spans="5:14"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</row>
    <row r="163" spans="5:14"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</row>
    <row r="164" spans="5:14"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</row>
    <row r="165" spans="5:14"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</row>
    <row r="166" spans="5:14"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</row>
    <row r="167" spans="5:14"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</row>
    <row r="168" spans="5:14"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</row>
    <row r="169" spans="5:14"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</row>
    <row r="170" spans="5:14"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</row>
    <row r="171" spans="5:14"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</row>
    <row r="172" spans="5:14"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</row>
    <row r="173" spans="5:14"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</row>
    <row r="174" spans="5:14"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</row>
    <row r="175" spans="5:14"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</row>
    <row r="176" spans="5:14"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</row>
    <row r="177" spans="5:14"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</row>
    <row r="178" spans="5:14"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</row>
    <row r="179" spans="5:14"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</row>
    <row r="180" spans="5:14"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</row>
    <row r="181" spans="5:14"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</row>
    <row r="182" spans="5:14"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</row>
    <row r="183" spans="5:14"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</row>
    <row r="184" spans="5:14"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</row>
    <row r="185" spans="5:14"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</row>
    <row r="186" spans="5:14"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</row>
    <row r="187" spans="5:14"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</row>
    <row r="188" spans="5:14"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</row>
    <row r="189" spans="5:14"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</row>
    <row r="190" spans="5:14"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</row>
    <row r="191" spans="5:14"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</row>
    <row r="192" spans="5:14"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</row>
    <row r="193" spans="5:14"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</row>
    <row r="194" spans="5:14"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</row>
    <row r="195" spans="5:14"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</row>
    <row r="196" spans="5:14"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</row>
    <row r="197" spans="5:14"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</row>
    <row r="198" spans="5:14"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</row>
    <row r="199" spans="5:14"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</row>
    <row r="200" spans="5:14"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</row>
    <row r="201" spans="5:14"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</row>
    <row r="202" spans="5:14"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</row>
    <row r="203" spans="5:14"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</row>
    <row r="204" spans="5:14"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</row>
    <row r="205" spans="5:14"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</row>
    <row r="206" spans="5:14"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</row>
    <row r="207" spans="5:14"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</row>
    <row r="208" spans="5:14"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</row>
    <row r="209" spans="5:14"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</row>
    <row r="210" spans="5:14"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</row>
    <row r="211" spans="5:14"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</row>
    <row r="212" spans="5:14"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</row>
    <row r="213" spans="5:14"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</row>
    <row r="214" spans="5:14"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</row>
    <row r="215" spans="5:14"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</row>
    <row r="216" spans="5:14">
      <c r="E216" s="235"/>
      <c r="F216" s="235"/>
      <c r="G216" s="235"/>
      <c r="H216" s="235"/>
      <c r="I216" s="235"/>
      <c r="J216" s="235"/>
      <c r="K216" s="235"/>
      <c r="L216" s="235"/>
      <c r="M216" s="235"/>
      <c r="N216" s="235"/>
    </row>
    <row r="217" spans="5:14"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</row>
    <row r="218" spans="5:14"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</row>
  </sheetData>
  <mergeCells count="25">
    <mergeCell ref="N62:O62"/>
    <mergeCell ref="B64:C64"/>
    <mergeCell ref="N64:O64"/>
    <mergeCell ref="S6:S8"/>
    <mergeCell ref="T6:T8"/>
    <mergeCell ref="U6:U8"/>
    <mergeCell ref="V6:V8"/>
    <mergeCell ref="B60:C60"/>
    <mergeCell ref="N60:O60"/>
    <mergeCell ref="M6:M7"/>
    <mergeCell ref="N6:N7"/>
    <mergeCell ref="O6:O7"/>
    <mergeCell ref="P6:P8"/>
    <mergeCell ref="Q6:Q8"/>
    <mergeCell ref="R6:R8"/>
    <mergeCell ref="A1:O1"/>
    <mergeCell ref="A2:O2"/>
    <mergeCell ref="A4:O4"/>
    <mergeCell ref="A5:O5"/>
    <mergeCell ref="A6:A7"/>
    <mergeCell ref="B6:B7"/>
    <mergeCell ref="C6:C7"/>
    <mergeCell ref="D6:D7"/>
    <mergeCell ref="E6:H6"/>
    <mergeCell ref="I6:L6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O47"/>
  <sheetViews>
    <sheetView view="pageBreakPreview" topLeftCell="A7" zoomScale="90" zoomScaleNormal="100" zoomScaleSheetLayoutView="90" workbookViewId="0">
      <selection activeCell="B15" sqref="B15:E15"/>
    </sheetView>
  </sheetViews>
  <sheetFormatPr defaultColWidth="8.7109375" defaultRowHeight="13.5"/>
  <cols>
    <col min="1" max="1" width="18.140625" style="29" customWidth="1"/>
    <col min="2" max="2" width="56" style="29" customWidth="1"/>
    <col min="3" max="3" width="14" style="29" customWidth="1"/>
    <col min="4" max="4" width="8.42578125" style="29" customWidth="1"/>
    <col min="5" max="5" width="5.140625" style="29" customWidth="1"/>
    <col min="6" max="6" width="12.5703125" style="29" customWidth="1"/>
    <col min="7" max="7" width="12.85546875" style="29" customWidth="1"/>
    <col min="8" max="8" width="14" style="29" customWidth="1"/>
    <col min="9" max="9" width="8.42578125" style="28" customWidth="1"/>
    <col min="10" max="10" width="12" style="29" customWidth="1"/>
    <col min="11" max="11" width="9.7109375" style="29" customWidth="1"/>
    <col min="12" max="12" width="12.28515625" style="29" bestFit="1" customWidth="1"/>
    <col min="13" max="13" width="8.7109375" style="29"/>
    <col min="14" max="14" width="11.140625" style="29" customWidth="1"/>
    <col min="15" max="15" width="10.5703125" style="29" customWidth="1"/>
    <col min="16" max="250" width="8.7109375" style="29"/>
    <col min="251" max="251" width="10.7109375" style="29" customWidth="1"/>
    <col min="252" max="252" width="48" style="29" customWidth="1"/>
    <col min="253" max="253" width="16.85546875" style="29" customWidth="1"/>
    <col min="254" max="254" width="6.42578125" style="29" customWidth="1"/>
    <col min="255" max="255" width="7.28515625" style="29" customWidth="1"/>
    <col min="256" max="256" width="13.28515625" style="29" customWidth="1"/>
    <col min="257" max="257" width="14.85546875" style="29" customWidth="1"/>
    <col min="258" max="258" width="18.28515625" style="29" customWidth="1"/>
    <col min="259" max="259" width="12.85546875" style="29" customWidth="1"/>
    <col min="260" max="260" width="6.5703125" style="29" customWidth="1"/>
    <col min="261" max="261" width="4" style="29" bestFit="1" customWidth="1"/>
    <col min="262" max="262" width="11.28515625" style="29" bestFit="1" customWidth="1"/>
    <col min="263" max="506" width="8.7109375" style="29"/>
    <col min="507" max="507" width="10.7109375" style="29" customWidth="1"/>
    <col min="508" max="508" width="48" style="29" customWidth="1"/>
    <col min="509" max="509" width="16.85546875" style="29" customWidth="1"/>
    <col min="510" max="510" width="6.42578125" style="29" customWidth="1"/>
    <col min="511" max="511" width="7.28515625" style="29" customWidth="1"/>
    <col min="512" max="512" width="13.28515625" style="29" customWidth="1"/>
    <col min="513" max="513" width="14.85546875" style="29" customWidth="1"/>
    <col min="514" max="514" width="18.28515625" style="29" customWidth="1"/>
    <col min="515" max="515" width="12.85546875" style="29" customWidth="1"/>
    <col min="516" max="516" width="6.5703125" style="29" customWidth="1"/>
    <col min="517" max="517" width="4" style="29" bestFit="1" customWidth="1"/>
    <col min="518" max="518" width="11.28515625" style="29" bestFit="1" customWidth="1"/>
    <col min="519" max="762" width="8.7109375" style="29"/>
    <col min="763" max="763" width="10.7109375" style="29" customWidth="1"/>
    <col min="764" max="764" width="48" style="29" customWidth="1"/>
    <col min="765" max="765" width="16.85546875" style="29" customWidth="1"/>
    <col min="766" max="766" width="6.42578125" style="29" customWidth="1"/>
    <col min="767" max="767" width="7.28515625" style="29" customWidth="1"/>
    <col min="768" max="768" width="13.28515625" style="29" customWidth="1"/>
    <col min="769" max="769" width="14.85546875" style="29" customWidth="1"/>
    <col min="770" max="770" width="18.28515625" style="29" customWidth="1"/>
    <col min="771" max="771" width="12.85546875" style="29" customWidth="1"/>
    <col min="772" max="772" width="6.5703125" style="29" customWidth="1"/>
    <col min="773" max="773" width="4" style="29" bestFit="1" customWidth="1"/>
    <col min="774" max="774" width="11.28515625" style="29" bestFit="1" customWidth="1"/>
    <col min="775" max="1018" width="8.7109375" style="29"/>
    <col min="1019" max="1019" width="10.7109375" style="29" customWidth="1"/>
    <col min="1020" max="1020" width="48" style="29" customWidth="1"/>
    <col min="1021" max="1021" width="16.85546875" style="29" customWidth="1"/>
    <col min="1022" max="1022" width="6.42578125" style="29" customWidth="1"/>
    <col min="1023" max="1023" width="7.28515625" style="29" customWidth="1"/>
    <col min="1024" max="1024" width="13.28515625" style="29" customWidth="1"/>
    <col min="1025" max="1025" width="14.85546875" style="29" customWidth="1"/>
    <col min="1026" max="1026" width="18.28515625" style="29" customWidth="1"/>
    <col min="1027" max="1027" width="12.85546875" style="29" customWidth="1"/>
    <col min="1028" max="1028" width="6.5703125" style="29" customWidth="1"/>
    <col min="1029" max="1029" width="4" style="29" bestFit="1" customWidth="1"/>
    <col min="1030" max="1030" width="11.28515625" style="29" bestFit="1" customWidth="1"/>
    <col min="1031" max="1274" width="8.7109375" style="29"/>
    <col min="1275" max="1275" width="10.7109375" style="29" customWidth="1"/>
    <col min="1276" max="1276" width="48" style="29" customWidth="1"/>
    <col min="1277" max="1277" width="16.85546875" style="29" customWidth="1"/>
    <col min="1278" max="1278" width="6.42578125" style="29" customWidth="1"/>
    <col min="1279" max="1279" width="7.28515625" style="29" customWidth="1"/>
    <col min="1280" max="1280" width="13.28515625" style="29" customWidth="1"/>
    <col min="1281" max="1281" width="14.85546875" style="29" customWidth="1"/>
    <col min="1282" max="1282" width="18.28515625" style="29" customWidth="1"/>
    <col min="1283" max="1283" width="12.85546875" style="29" customWidth="1"/>
    <col min="1284" max="1284" width="6.5703125" style="29" customWidth="1"/>
    <col min="1285" max="1285" width="4" style="29" bestFit="1" customWidth="1"/>
    <col min="1286" max="1286" width="11.28515625" style="29" bestFit="1" customWidth="1"/>
    <col min="1287" max="1530" width="8.7109375" style="29"/>
    <col min="1531" max="1531" width="10.7109375" style="29" customWidth="1"/>
    <col min="1532" max="1532" width="48" style="29" customWidth="1"/>
    <col min="1533" max="1533" width="16.85546875" style="29" customWidth="1"/>
    <col min="1534" max="1534" width="6.42578125" style="29" customWidth="1"/>
    <col min="1535" max="1535" width="7.28515625" style="29" customWidth="1"/>
    <col min="1536" max="1536" width="13.28515625" style="29" customWidth="1"/>
    <col min="1537" max="1537" width="14.85546875" style="29" customWidth="1"/>
    <col min="1538" max="1538" width="18.28515625" style="29" customWidth="1"/>
    <col min="1539" max="1539" width="12.85546875" style="29" customWidth="1"/>
    <col min="1540" max="1540" width="6.5703125" style="29" customWidth="1"/>
    <col min="1541" max="1541" width="4" style="29" bestFit="1" customWidth="1"/>
    <col min="1542" max="1542" width="11.28515625" style="29" bestFit="1" customWidth="1"/>
    <col min="1543" max="1786" width="8.7109375" style="29"/>
    <col min="1787" max="1787" width="10.7109375" style="29" customWidth="1"/>
    <col min="1788" max="1788" width="48" style="29" customWidth="1"/>
    <col min="1789" max="1789" width="16.85546875" style="29" customWidth="1"/>
    <col min="1790" max="1790" width="6.42578125" style="29" customWidth="1"/>
    <col min="1791" max="1791" width="7.28515625" style="29" customWidth="1"/>
    <col min="1792" max="1792" width="13.28515625" style="29" customWidth="1"/>
    <col min="1793" max="1793" width="14.85546875" style="29" customWidth="1"/>
    <col min="1794" max="1794" width="18.28515625" style="29" customWidth="1"/>
    <col min="1795" max="1795" width="12.85546875" style="29" customWidth="1"/>
    <col min="1796" max="1796" width="6.5703125" style="29" customWidth="1"/>
    <col min="1797" max="1797" width="4" style="29" bestFit="1" customWidth="1"/>
    <col min="1798" max="1798" width="11.28515625" style="29" bestFit="1" customWidth="1"/>
    <col min="1799" max="2042" width="8.7109375" style="29"/>
    <col min="2043" max="2043" width="10.7109375" style="29" customWidth="1"/>
    <col min="2044" max="2044" width="48" style="29" customWidth="1"/>
    <col min="2045" max="2045" width="16.85546875" style="29" customWidth="1"/>
    <col min="2046" max="2046" width="6.42578125" style="29" customWidth="1"/>
    <col min="2047" max="2047" width="7.28515625" style="29" customWidth="1"/>
    <col min="2048" max="2048" width="13.28515625" style="29" customWidth="1"/>
    <col min="2049" max="2049" width="14.85546875" style="29" customWidth="1"/>
    <col min="2050" max="2050" width="18.28515625" style="29" customWidth="1"/>
    <col min="2051" max="2051" width="12.85546875" style="29" customWidth="1"/>
    <col min="2052" max="2052" width="6.5703125" style="29" customWidth="1"/>
    <col min="2053" max="2053" width="4" style="29" bestFit="1" customWidth="1"/>
    <col min="2054" max="2054" width="11.28515625" style="29" bestFit="1" customWidth="1"/>
    <col min="2055" max="2298" width="8.7109375" style="29"/>
    <col min="2299" max="2299" width="10.7109375" style="29" customWidth="1"/>
    <col min="2300" max="2300" width="48" style="29" customWidth="1"/>
    <col min="2301" max="2301" width="16.85546875" style="29" customWidth="1"/>
    <col min="2302" max="2302" width="6.42578125" style="29" customWidth="1"/>
    <col min="2303" max="2303" width="7.28515625" style="29" customWidth="1"/>
    <col min="2304" max="2304" width="13.28515625" style="29" customWidth="1"/>
    <col min="2305" max="2305" width="14.85546875" style="29" customWidth="1"/>
    <col min="2306" max="2306" width="18.28515625" style="29" customWidth="1"/>
    <col min="2307" max="2307" width="12.85546875" style="29" customWidth="1"/>
    <col min="2308" max="2308" width="6.5703125" style="29" customWidth="1"/>
    <col min="2309" max="2309" width="4" style="29" bestFit="1" customWidth="1"/>
    <col min="2310" max="2310" width="11.28515625" style="29" bestFit="1" customWidth="1"/>
    <col min="2311" max="2554" width="8.7109375" style="29"/>
    <col min="2555" max="2555" width="10.7109375" style="29" customWidth="1"/>
    <col min="2556" max="2556" width="48" style="29" customWidth="1"/>
    <col min="2557" max="2557" width="16.85546875" style="29" customWidth="1"/>
    <col min="2558" max="2558" width="6.42578125" style="29" customWidth="1"/>
    <col min="2559" max="2559" width="7.28515625" style="29" customWidth="1"/>
    <col min="2560" max="2560" width="13.28515625" style="29" customWidth="1"/>
    <col min="2561" max="2561" width="14.85546875" style="29" customWidth="1"/>
    <col min="2562" max="2562" width="18.28515625" style="29" customWidth="1"/>
    <col min="2563" max="2563" width="12.85546875" style="29" customWidth="1"/>
    <col min="2564" max="2564" width="6.5703125" style="29" customWidth="1"/>
    <col min="2565" max="2565" width="4" style="29" bestFit="1" customWidth="1"/>
    <col min="2566" max="2566" width="11.28515625" style="29" bestFit="1" customWidth="1"/>
    <col min="2567" max="2810" width="8.7109375" style="29"/>
    <col min="2811" max="2811" width="10.7109375" style="29" customWidth="1"/>
    <col min="2812" max="2812" width="48" style="29" customWidth="1"/>
    <col min="2813" max="2813" width="16.85546875" style="29" customWidth="1"/>
    <col min="2814" max="2814" width="6.42578125" style="29" customWidth="1"/>
    <col min="2815" max="2815" width="7.28515625" style="29" customWidth="1"/>
    <col min="2816" max="2816" width="13.28515625" style="29" customWidth="1"/>
    <col min="2817" max="2817" width="14.85546875" style="29" customWidth="1"/>
    <col min="2818" max="2818" width="18.28515625" style="29" customWidth="1"/>
    <col min="2819" max="2819" width="12.85546875" style="29" customWidth="1"/>
    <col min="2820" max="2820" width="6.5703125" style="29" customWidth="1"/>
    <col min="2821" max="2821" width="4" style="29" bestFit="1" customWidth="1"/>
    <col min="2822" max="2822" width="11.28515625" style="29" bestFit="1" customWidth="1"/>
    <col min="2823" max="3066" width="8.7109375" style="29"/>
    <col min="3067" max="3067" width="10.7109375" style="29" customWidth="1"/>
    <col min="3068" max="3068" width="48" style="29" customWidth="1"/>
    <col min="3069" max="3069" width="16.85546875" style="29" customWidth="1"/>
    <col min="3070" max="3070" width="6.42578125" style="29" customWidth="1"/>
    <col min="3071" max="3071" width="7.28515625" style="29" customWidth="1"/>
    <col min="3072" max="3072" width="13.28515625" style="29" customWidth="1"/>
    <col min="3073" max="3073" width="14.85546875" style="29" customWidth="1"/>
    <col min="3074" max="3074" width="18.28515625" style="29" customWidth="1"/>
    <col min="3075" max="3075" width="12.85546875" style="29" customWidth="1"/>
    <col min="3076" max="3076" width="6.5703125" style="29" customWidth="1"/>
    <col min="3077" max="3077" width="4" style="29" bestFit="1" customWidth="1"/>
    <col min="3078" max="3078" width="11.28515625" style="29" bestFit="1" customWidth="1"/>
    <col min="3079" max="3322" width="8.7109375" style="29"/>
    <col min="3323" max="3323" width="10.7109375" style="29" customWidth="1"/>
    <col min="3324" max="3324" width="48" style="29" customWidth="1"/>
    <col min="3325" max="3325" width="16.85546875" style="29" customWidth="1"/>
    <col min="3326" max="3326" width="6.42578125" style="29" customWidth="1"/>
    <col min="3327" max="3327" width="7.28515625" style="29" customWidth="1"/>
    <col min="3328" max="3328" width="13.28515625" style="29" customWidth="1"/>
    <col min="3329" max="3329" width="14.85546875" style="29" customWidth="1"/>
    <col min="3330" max="3330" width="18.28515625" style="29" customWidth="1"/>
    <col min="3331" max="3331" width="12.85546875" style="29" customWidth="1"/>
    <col min="3332" max="3332" width="6.5703125" style="29" customWidth="1"/>
    <col min="3333" max="3333" width="4" style="29" bestFit="1" customWidth="1"/>
    <col min="3334" max="3334" width="11.28515625" style="29" bestFit="1" customWidth="1"/>
    <col min="3335" max="3578" width="8.7109375" style="29"/>
    <col min="3579" max="3579" width="10.7109375" style="29" customWidth="1"/>
    <col min="3580" max="3580" width="48" style="29" customWidth="1"/>
    <col min="3581" max="3581" width="16.85546875" style="29" customWidth="1"/>
    <col min="3582" max="3582" width="6.42578125" style="29" customWidth="1"/>
    <col min="3583" max="3583" width="7.28515625" style="29" customWidth="1"/>
    <col min="3584" max="3584" width="13.28515625" style="29" customWidth="1"/>
    <col min="3585" max="3585" width="14.85546875" style="29" customWidth="1"/>
    <col min="3586" max="3586" width="18.28515625" style="29" customWidth="1"/>
    <col min="3587" max="3587" width="12.85546875" style="29" customWidth="1"/>
    <col min="3588" max="3588" width="6.5703125" style="29" customWidth="1"/>
    <col min="3589" max="3589" width="4" style="29" bestFit="1" customWidth="1"/>
    <col min="3590" max="3590" width="11.28515625" style="29" bestFit="1" customWidth="1"/>
    <col min="3591" max="3834" width="8.7109375" style="29"/>
    <col min="3835" max="3835" width="10.7109375" style="29" customWidth="1"/>
    <col min="3836" max="3836" width="48" style="29" customWidth="1"/>
    <col min="3837" max="3837" width="16.85546875" style="29" customWidth="1"/>
    <col min="3838" max="3838" width="6.42578125" style="29" customWidth="1"/>
    <col min="3839" max="3839" width="7.28515625" style="29" customWidth="1"/>
    <col min="3840" max="3840" width="13.28515625" style="29" customWidth="1"/>
    <col min="3841" max="3841" width="14.85546875" style="29" customWidth="1"/>
    <col min="3842" max="3842" width="18.28515625" style="29" customWidth="1"/>
    <col min="3843" max="3843" width="12.85546875" style="29" customWidth="1"/>
    <col min="3844" max="3844" width="6.5703125" style="29" customWidth="1"/>
    <col min="3845" max="3845" width="4" style="29" bestFit="1" customWidth="1"/>
    <col min="3846" max="3846" width="11.28515625" style="29" bestFit="1" customWidth="1"/>
    <col min="3847" max="4090" width="8.7109375" style="29"/>
    <col min="4091" max="4091" width="10.7109375" style="29" customWidth="1"/>
    <col min="4092" max="4092" width="48" style="29" customWidth="1"/>
    <col min="4093" max="4093" width="16.85546875" style="29" customWidth="1"/>
    <col min="4094" max="4094" width="6.42578125" style="29" customWidth="1"/>
    <col min="4095" max="4095" width="7.28515625" style="29" customWidth="1"/>
    <col min="4096" max="4096" width="13.28515625" style="29" customWidth="1"/>
    <col min="4097" max="4097" width="14.85546875" style="29" customWidth="1"/>
    <col min="4098" max="4098" width="18.28515625" style="29" customWidth="1"/>
    <col min="4099" max="4099" width="12.85546875" style="29" customWidth="1"/>
    <col min="4100" max="4100" width="6.5703125" style="29" customWidth="1"/>
    <col min="4101" max="4101" width="4" style="29" bestFit="1" customWidth="1"/>
    <col min="4102" max="4102" width="11.28515625" style="29" bestFit="1" customWidth="1"/>
    <col min="4103" max="4346" width="8.7109375" style="29"/>
    <col min="4347" max="4347" width="10.7109375" style="29" customWidth="1"/>
    <col min="4348" max="4348" width="48" style="29" customWidth="1"/>
    <col min="4349" max="4349" width="16.85546875" style="29" customWidth="1"/>
    <col min="4350" max="4350" width="6.42578125" style="29" customWidth="1"/>
    <col min="4351" max="4351" width="7.28515625" style="29" customWidth="1"/>
    <col min="4352" max="4352" width="13.28515625" style="29" customWidth="1"/>
    <col min="4353" max="4353" width="14.85546875" style="29" customWidth="1"/>
    <col min="4354" max="4354" width="18.28515625" style="29" customWidth="1"/>
    <col min="4355" max="4355" width="12.85546875" style="29" customWidth="1"/>
    <col min="4356" max="4356" width="6.5703125" style="29" customWidth="1"/>
    <col min="4357" max="4357" width="4" style="29" bestFit="1" customWidth="1"/>
    <col min="4358" max="4358" width="11.28515625" style="29" bestFit="1" customWidth="1"/>
    <col min="4359" max="4602" width="8.7109375" style="29"/>
    <col min="4603" max="4603" width="10.7109375" style="29" customWidth="1"/>
    <col min="4604" max="4604" width="48" style="29" customWidth="1"/>
    <col min="4605" max="4605" width="16.85546875" style="29" customWidth="1"/>
    <col min="4606" max="4606" width="6.42578125" style="29" customWidth="1"/>
    <col min="4607" max="4607" width="7.28515625" style="29" customWidth="1"/>
    <col min="4608" max="4608" width="13.28515625" style="29" customWidth="1"/>
    <col min="4609" max="4609" width="14.85546875" style="29" customWidth="1"/>
    <col min="4610" max="4610" width="18.28515625" style="29" customWidth="1"/>
    <col min="4611" max="4611" width="12.85546875" style="29" customWidth="1"/>
    <col min="4612" max="4612" width="6.5703125" style="29" customWidth="1"/>
    <col min="4613" max="4613" width="4" style="29" bestFit="1" customWidth="1"/>
    <col min="4614" max="4614" width="11.28515625" style="29" bestFit="1" customWidth="1"/>
    <col min="4615" max="4858" width="8.7109375" style="29"/>
    <col min="4859" max="4859" width="10.7109375" style="29" customWidth="1"/>
    <col min="4860" max="4860" width="48" style="29" customWidth="1"/>
    <col min="4861" max="4861" width="16.85546875" style="29" customWidth="1"/>
    <col min="4862" max="4862" width="6.42578125" style="29" customWidth="1"/>
    <col min="4863" max="4863" width="7.28515625" style="29" customWidth="1"/>
    <col min="4864" max="4864" width="13.28515625" style="29" customWidth="1"/>
    <col min="4865" max="4865" width="14.85546875" style="29" customWidth="1"/>
    <col min="4866" max="4866" width="18.28515625" style="29" customWidth="1"/>
    <col min="4867" max="4867" width="12.85546875" style="29" customWidth="1"/>
    <col min="4868" max="4868" width="6.5703125" style="29" customWidth="1"/>
    <col min="4869" max="4869" width="4" style="29" bestFit="1" customWidth="1"/>
    <col min="4870" max="4870" width="11.28515625" style="29" bestFit="1" customWidth="1"/>
    <col min="4871" max="5114" width="8.7109375" style="29"/>
    <col min="5115" max="5115" width="10.7109375" style="29" customWidth="1"/>
    <col min="5116" max="5116" width="48" style="29" customWidth="1"/>
    <col min="5117" max="5117" width="16.85546875" style="29" customWidth="1"/>
    <col min="5118" max="5118" width="6.42578125" style="29" customWidth="1"/>
    <col min="5119" max="5119" width="7.28515625" style="29" customWidth="1"/>
    <col min="5120" max="5120" width="13.28515625" style="29" customWidth="1"/>
    <col min="5121" max="5121" width="14.85546875" style="29" customWidth="1"/>
    <col min="5122" max="5122" width="18.28515625" style="29" customWidth="1"/>
    <col min="5123" max="5123" width="12.85546875" style="29" customWidth="1"/>
    <col min="5124" max="5124" width="6.5703125" style="29" customWidth="1"/>
    <col min="5125" max="5125" width="4" style="29" bestFit="1" customWidth="1"/>
    <col min="5126" max="5126" width="11.28515625" style="29" bestFit="1" customWidth="1"/>
    <col min="5127" max="5370" width="8.7109375" style="29"/>
    <col min="5371" max="5371" width="10.7109375" style="29" customWidth="1"/>
    <col min="5372" max="5372" width="48" style="29" customWidth="1"/>
    <col min="5373" max="5373" width="16.85546875" style="29" customWidth="1"/>
    <col min="5374" max="5374" width="6.42578125" style="29" customWidth="1"/>
    <col min="5375" max="5375" width="7.28515625" style="29" customWidth="1"/>
    <col min="5376" max="5376" width="13.28515625" style="29" customWidth="1"/>
    <col min="5377" max="5377" width="14.85546875" style="29" customWidth="1"/>
    <col min="5378" max="5378" width="18.28515625" style="29" customWidth="1"/>
    <col min="5379" max="5379" width="12.85546875" style="29" customWidth="1"/>
    <col min="5380" max="5380" width="6.5703125" style="29" customWidth="1"/>
    <col min="5381" max="5381" width="4" style="29" bestFit="1" customWidth="1"/>
    <col min="5382" max="5382" width="11.28515625" style="29" bestFit="1" customWidth="1"/>
    <col min="5383" max="5626" width="8.7109375" style="29"/>
    <col min="5627" max="5627" width="10.7109375" style="29" customWidth="1"/>
    <col min="5628" max="5628" width="48" style="29" customWidth="1"/>
    <col min="5629" max="5629" width="16.85546875" style="29" customWidth="1"/>
    <col min="5630" max="5630" width="6.42578125" style="29" customWidth="1"/>
    <col min="5631" max="5631" width="7.28515625" style="29" customWidth="1"/>
    <col min="5632" max="5632" width="13.28515625" style="29" customWidth="1"/>
    <col min="5633" max="5633" width="14.85546875" style="29" customWidth="1"/>
    <col min="5634" max="5634" width="18.28515625" style="29" customWidth="1"/>
    <col min="5635" max="5635" width="12.85546875" style="29" customWidth="1"/>
    <col min="5636" max="5636" width="6.5703125" style="29" customWidth="1"/>
    <col min="5637" max="5637" width="4" style="29" bestFit="1" customWidth="1"/>
    <col min="5638" max="5638" width="11.28515625" style="29" bestFit="1" customWidth="1"/>
    <col min="5639" max="5882" width="8.7109375" style="29"/>
    <col min="5883" max="5883" width="10.7109375" style="29" customWidth="1"/>
    <col min="5884" max="5884" width="48" style="29" customWidth="1"/>
    <col min="5885" max="5885" width="16.85546875" style="29" customWidth="1"/>
    <col min="5886" max="5886" width="6.42578125" style="29" customWidth="1"/>
    <col min="5887" max="5887" width="7.28515625" style="29" customWidth="1"/>
    <col min="5888" max="5888" width="13.28515625" style="29" customWidth="1"/>
    <col min="5889" max="5889" width="14.85546875" style="29" customWidth="1"/>
    <col min="5890" max="5890" width="18.28515625" style="29" customWidth="1"/>
    <col min="5891" max="5891" width="12.85546875" style="29" customWidth="1"/>
    <col min="5892" max="5892" width="6.5703125" style="29" customWidth="1"/>
    <col min="5893" max="5893" width="4" style="29" bestFit="1" customWidth="1"/>
    <col min="5894" max="5894" width="11.28515625" style="29" bestFit="1" customWidth="1"/>
    <col min="5895" max="6138" width="8.7109375" style="29"/>
    <col min="6139" max="6139" width="10.7109375" style="29" customWidth="1"/>
    <col min="6140" max="6140" width="48" style="29" customWidth="1"/>
    <col min="6141" max="6141" width="16.85546875" style="29" customWidth="1"/>
    <col min="6142" max="6142" width="6.42578125" style="29" customWidth="1"/>
    <col min="6143" max="6143" width="7.28515625" style="29" customWidth="1"/>
    <col min="6144" max="6144" width="13.28515625" style="29" customWidth="1"/>
    <col min="6145" max="6145" width="14.85546875" style="29" customWidth="1"/>
    <col min="6146" max="6146" width="18.28515625" style="29" customWidth="1"/>
    <col min="6147" max="6147" width="12.85546875" style="29" customWidth="1"/>
    <col min="6148" max="6148" width="6.5703125" style="29" customWidth="1"/>
    <col min="6149" max="6149" width="4" style="29" bestFit="1" customWidth="1"/>
    <col min="6150" max="6150" width="11.28515625" style="29" bestFit="1" customWidth="1"/>
    <col min="6151" max="6394" width="8.7109375" style="29"/>
    <col min="6395" max="6395" width="10.7109375" style="29" customWidth="1"/>
    <col min="6396" max="6396" width="48" style="29" customWidth="1"/>
    <col min="6397" max="6397" width="16.85546875" style="29" customWidth="1"/>
    <col min="6398" max="6398" width="6.42578125" style="29" customWidth="1"/>
    <col min="6399" max="6399" width="7.28515625" style="29" customWidth="1"/>
    <col min="6400" max="6400" width="13.28515625" style="29" customWidth="1"/>
    <col min="6401" max="6401" width="14.85546875" style="29" customWidth="1"/>
    <col min="6402" max="6402" width="18.28515625" style="29" customWidth="1"/>
    <col min="6403" max="6403" width="12.85546875" style="29" customWidth="1"/>
    <col min="6404" max="6404" width="6.5703125" style="29" customWidth="1"/>
    <col min="6405" max="6405" width="4" style="29" bestFit="1" customWidth="1"/>
    <col min="6406" max="6406" width="11.28515625" style="29" bestFit="1" customWidth="1"/>
    <col min="6407" max="6650" width="8.7109375" style="29"/>
    <col min="6651" max="6651" width="10.7109375" style="29" customWidth="1"/>
    <col min="6652" max="6652" width="48" style="29" customWidth="1"/>
    <col min="6653" max="6653" width="16.85546875" style="29" customWidth="1"/>
    <col min="6654" max="6654" width="6.42578125" style="29" customWidth="1"/>
    <col min="6655" max="6655" width="7.28515625" style="29" customWidth="1"/>
    <col min="6656" max="6656" width="13.28515625" style="29" customWidth="1"/>
    <col min="6657" max="6657" width="14.85546875" style="29" customWidth="1"/>
    <col min="6658" max="6658" width="18.28515625" style="29" customWidth="1"/>
    <col min="6659" max="6659" width="12.85546875" style="29" customWidth="1"/>
    <col min="6660" max="6660" width="6.5703125" style="29" customWidth="1"/>
    <col min="6661" max="6661" width="4" style="29" bestFit="1" customWidth="1"/>
    <col min="6662" max="6662" width="11.28515625" style="29" bestFit="1" customWidth="1"/>
    <col min="6663" max="6906" width="8.7109375" style="29"/>
    <col min="6907" max="6907" width="10.7109375" style="29" customWidth="1"/>
    <col min="6908" max="6908" width="48" style="29" customWidth="1"/>
    <col min="6909" max="6909" width="16.85546875" style="29" customWidth="1"/>
    <col min="6910" max="6910" width="6.42578125" style="29" customWidth="1"/>
    <col min="6911" max="6911" width="7.28515625" style="29" customWidth="1"/>
    <col min="6912" max="6912" width="13.28515625" style="29" customWidth="1"/>
    <col min="6913" max="6913" width="14.85546875" style="29" customWidth="1"/>
    <col min="6914" max="6914" width="18.28515625" style="29" customWidth="1"/>
    <col min="6915" max="6915" width="12.85546875" style="29" customWidth="1"/>
    <col min="6916" max="6916" width="6.5703125" style="29" customWidth="1"/>
    <col min="6917" max="6917" width="4" style="29" bestFit="1" customWidth="1"/>
    <col min="6918" max="6918" width="11.28515625" style="29" bestFit="1" customWidth="1"/>
    <col min="6919" max="7162" width="8.7109375" style="29"/>
    <col min="7163" max="7163" width="10.7109375" style="29" customWidth="1"/>
    <col min="7164" max="7164" width="48" style="29" customWidth="1"/>
    <col min="7165" max="7165" width="16.85546875" style="29" customWidth="1"/>
    <col min="7166" max="7166" width="6.42578125" style="29" customWidth="1"/>
    <col min="7167" max="7167" width="7.28515625" style="29" customWidth="1"/>
    <col min="7168" max="7168" width="13.28515625" style="29" customWidth="1"/>
    <col min="7169" max="7169" width="14.85546875" style="29" customWidth="1"/>
    <col min="7170" max="7170" width="18.28515625" style="29" customWidth="1"/>
    <col min="7171" max="7171" width="12.85546875" style="29" customWidth="1"/>
    <col min="7172" max="7172" width="6.5703125" style="29" customWidth="1"/>
    <col min="7173" max="7173" width="4" style="29" bestFit="1" customWidth="1"/>
    <col min="7174" max="7174" width="11.28515625" style="29" bestFit="1" customWidth="1"/>
    <col min="7175" max="7418" width="8.7109375" style="29"/>
    <col min="7419" max="7419" width="10.7109375" style="29" customWidth="1"/>
    <col min="7420" max="7420" width="48" style="29" customWidth="1"/>
    <col min="7421" max="7421" width="16.85546875" style="29" customWidth="1"/>
    <col min="7422" max="7422" width="6.42578125" style="29" customWidth="1"/>
    <col min="7423" max="7423" width="7.28515625" style="29" customWidth="1"/>
    <col min="7424" max="7424" width="13.28515625" style="29" customWidth="1"/>
    <col min="7425" max="7425" width="14.85546875" style="29" customWidth="1"/>
    <col min="7426" max="7426" width="18.28515625" style="29" customWidth="1"/>
    <col min="7427" max="7427" width="12.85546875" style="29" customWidth="1"/>
    <col min="7428" max="7428" width="6.5703125" style="29" customWidth="1"/>
    <col min="7429" max="7429" width="4" style="29" bestFit="1" customWidth="1"/>
    <col min="7430" max="7430" width="11.28515625" style="29" bestFit="1" customWidth="1"/>
    <col min="7431" max="7674" width="8.7109375" style="29"/>
    <col min="7675" max="7675" width="10.7109375" style="29" customWidth="1"/>
    <col min="7676" max="7676" width="48" style="29" customWidth="1"/>
    <col min="7677" max="7677" width="16.85546875" style="29" customWidth="1"/>
    <col min="7678" max="7678" width="6.42578125" style="29" customWidth="1"/>
    <col min="7679" max="7679" width="7.28515625" style="29" customWidth="1"/>
    <col min="7680" max="7680" width="13.28515625" style="29" customWidth="1"/>
    <col min="7681" max="7681" width="14.85546875" style="29" customWidth="1"/>
    <col min="7682" max="7682" width="18.28515625" style="29" customWidth="1"/>
    <col min="7683" max="7683" width="12.85546875" style="29" customWidth="1"/>
    <col min="7684" max="7684" width="6.5703125" style="29" customWidth="1"/>
    <col min="7685" max="7685" width="4" style="29" bestFit="1" customWidth="1"/>
    <col min="7686" max="7686" width="11.28515625" style="29" bestFit="1" customWidth="1"/>
    <col min="7687" max="7930" width="8.7109375" style="29"/>
    <col min="7931" max="7931" width="10.7109375" style="29" customWidth="1"/>
    <col min="7932" max="7932" width="48" style="29" customWidth="1"/>
    <col min="7933" max="7933" width="16.85546875" style="29" customWidth="1"/>
    <col min="7934" max="7934" width="6.42578125" style="29" customWidth="1"/>
    <col min="7935" max="7935" width="7.28515625" style="29" customWidth="1"/>
    <col min="7936" max="7936" width="13.28515625" style="29" customWidth="1"/>
    <col min="7937" max="7937" width="14.85546875" style="29" customWidth="1"/>
    <col min="7938" max="7938" width="18.28515625" style="29" customWidth="1"/>
    <col min="7939" max="7939" width="12.85546875" style="29" customWidth="1"/>
    <col min="7940" max="7940" width="6.5703125" style="29" customWidth="1"/>
    <col min="7941" max="7941" width="4" style="29" bestFit="1" customWidth="1"/>
    <col min="7942" max="7942" width="11.28515625" style="29" bestFit="1" customWidth="1"/>
    <col min="7943" max="8186" width="8.7109375" style="29"/>
    <col min="8187" max="8187" width="10.7109375" style="29" customWidth="1"/>
    <col min="8188" max="8188" width="48" style="29" customWidth="1"/>
    <col min="8189" max="8189" width="16.85546875" style="29" customWidth="1"/>
    <col min="8190" max="8190" width="6.42578125" style="29" customWidth="1"/>
    <col min="8191" max="8191" width="7.28515625" style="29" customWidth="1"/>
    <col min="8192" max="8192" width="13.28515625" style="29" customWidth="1"/>
    <col min="8193" max="8193" width="14.85546875" style="29" customWidth="1"/>
    <col min="8194" max="8194" width="18.28515625" style="29" customWidth="1"/>
    <col min="8195" max="8195" width="12.85546875" style="29" customWidth="1"/>
    <col min="8196" max="8196" width="6.5703125" style="29" customWidth="1"/>
    <col min="8197" max="8197" width="4" style="29" bestFit="1" customWidth="1"/>
    <col min="8198" max="8198" width="11.28515625" style="29" bestFit="1" customWidth="1"/>
    <col min="8199" max="8442" width="8.7109375" style="29"/>
    <col min="8443" max="8443" width="10.7109375" style="29" customWidth="1"/>
    <col min="8444" max="8444" width="48" style="29" customWidth="1"/>
    <col min="8445" max="8445" width="16.85546875" style="29" customWidth="1"/>
    <col min="8446" max="8446" width="6.42578125" style="29" customWidth="1"/>
    <col min="8447" max="8447" width="7.28515625" style="29" customWidth="1"/>
    <col min="8448" max="8448" width="13.28515625" style="29" customWidth="1"/>
    <col min="8449" max="8449" width="14.85546875" style="29" customWidth="1"/>
    <col min="8450" max="8450" width="18.28515625" style="29" customWidth="1"/>
    <col min="8451" max="8451" width="12.85546875" style="29" customWidth="1"/>
    <col min="8452" max="8452" width="6.5703125" style="29" customWidth="1"/>
    <col min="8453" max="8453" width="4" style="29" bestFit="1" customWidth="1"/>
    <col min="8454" max="8454" width="11.28515625" style="29" bestFit="1" customWidth="1"/>
    <col min="8455" max="8698" width="8.7109375" style="29"/>
    <col min="8699" max="8699" width="10.7109375" style="29" customWidth="1"/>
    <col min="8700" max="8700" width="48" style="29" customWidth="1"/>
    <col min="8701" max="8701" width="16.85546875" style="29" customWidth="1"/>
    <col min="8702" max="8702" width="6.42578125" style="29" customWidth="1"/>
    <col min="8703" max="8703" width="7.28515625" style="29" customWidth="1"/>
    <col min="8704" max="8704" width="13.28515625" style="29" customWidth="1"/>
    <col min="8705" max="8705" width="14.85546875" style="29" customWidth="1"/>
    <col min="8706" max="8706" width="18.28515625" style="29" customWidth="1"/>
    <col min="8707" max="8707" width="12.85546875" style="29" customWidth="1"/>
    <col min="8708" max="8708" width="6.5703125" style="29" customWidth="1"/>
    <col min="8709" max="8709" width="4" style="29" bestFit="1" customWidth="1"/>
    <col min="8710" max="8710" width="11.28515625" style="29" bestFit="1" customWidth="1"/>
    <col min="8711" max="8954" width="8.7109375" style="29"/>
    <col min="8955" max="8955" width="10.7109375" style="29" customWidth="1"/>
    <col min="8956" max="8956" width="48" style="29" customWidth="1"/>
    <col min="8957" max="8957" width="16.85546875" style="29" customWidth="1"/>
    <col min="8958" max="8958" width="6.42578125" style="29" customWidth="1"/>
    <col min="8959" max="8959" width="7.28515625" style="29" customWidth="1"/>
    <col min="8960" max="8960" width="13.28515625" style="29" customWidth="1"/>
    <col min="8961" max="8961" width="14.85546875" style="29" customWidth="1"/>
    <col min="8962" max="8962" width="18.28515625" style="29" customWidth="1"/>
    <col min="8963" max="8963" width="12.85546875" style="29" customWidth="1"/>
    <col min="8964" max="8964" width="6.5703125" style="29" customWidth="1"/>
    <col min="8965" max="8965" width="4" style="29" bestFit="1" customWidth="1"/>
    <col min="8966" max="8966" width="11.28515625" style="29" bestFit="1" customWidth="1"/>
    <col min="8967" max="9210" width="8.7109375" style="29"/>
    <col min="9211" max="9211" width="10.7109375" style="29" customWidth="1"/>
    <col min="9212" max="9212" width="48" style="29" customWidth="1"/>
    <col min="9213" max="9213" width="16.85546875" style="29" customWidth="1"/>
    <col min="9214" max="9214" width="6.42578125" style="29" customWidth="1"/>
    <col min="9215" max="9215" width="7.28515625" style="29" customWidth="1"/>
    <col min="9216" max="9216" width="13.28515625" style="29" customWidth="1"/>
    <col min="9217" max="9217" width="14.85546875" style="29" customWidth="1"/>
    <col min="9218" max="9218" width="18.28515625" style="29" customWidth="1"/>
    <col min="9219" max="9219" width="12.85546875" style="29" customWidth="1"/>
    <col min="9220" max="9220" width="6.5703125" style="29" customWidth="1"/>
    <col min="9221" max="9221" width="4" style="29" bestFit="1" customWidth="1"/>
    <col min="9222" max="9222" width="11.28515625" style="29" bestFit="1" customWidth="1"/>
    <col min="9223" max="9466" width="8.7109375" style="29"/>
    <col min="9467" max="9467" width="10.7109375" style="29" customWidth="1"/>
    <col min="9468" max="9468" width="48" style="29" customWidth="1"/>
    <col min="9469" max="9469" width="16.85546875" style="29" customWidth="1"/>
    <col min="9470" max="9470" width="6.42578125" style="29" customWidth="1"/>
    <col min="9471" max="9471" width="7.28515625" style="29" customWidth="1"/>
    <col min="9472" max="9472" width="13.28515625" style="29" customWidth="1"/>
    <col min="9473" max="9473" width="14.85546875" style="29" customWidth="1"/>
    <col min="9474" max="9474" width="18.28515625" style="29" customWidth="1"/>
    <col min="9475" max="9475" width="12.85546875" style="29" customWidth="1"/>
    <col min="9476" max="9476" width="6.5703125" style="29" customWidth="1"/>
    <col min="9477" max="9477" width="4" style="29" bestFit="1" customWidth="1"/>
    <col min="9478" max="9478" width="11.28515625" style="29" bestFit="1" customWidth="1"/>
    <col min="9479" max="9722" width="8.7109375" style="29"/>
    <col min="9723" max="9723" width="10.7109375" style="29" customWidth="1"/>
    <col min="9724" max="9724" width="48" style="29" customWidth="1"/>
    <col min="9725" max="9725" width="16.85546875" style="29" customWidth="1"/>
    <col min="9726" max="9726" width="6.42578125" style="29" customWidth="1"/>
    <col min="9727" max="9727" width="7.28515625" style="29" customWidth="1"/>
    <col min="9728" max="9728" width="13.28515625" style="29" customWidth="1"/>
    <col min="9729" max="9729" width="14.85546875" style="29" customWidth="1"/>
    <col min="9730" max="9730" width="18.28515625" style="29" customWidth="1"/>
    <col min="9731" max="9731" width="12.85546875" style="29" customWidth="1"/>
    <col min="9732" max="9732" width="6.5703125" style="29" customWidth="1"/>
    <col min="9733" max="9733" width="4" style="29" bestFit="1" customWidth="1"/>
    <col min="9734" max="9734" width="11.28515625" style="29" bestFit="1" customWidth="1"/>
    <col min="9735" max="9978" width="8.7109375" style="29"/>
    <col min="9979" max="9979" width="10.7109375" style="29" customWidth="1"/>
    <col min="9980" max="9980" width="48" style="29" customWidth="1"/>
    <col min="9981" max="9981" width="16.85546875" style="29" customWidth="1"/>
    <col min="9982" max="9982" width="6.42578125" style="29" customWidth="1"/>
    <col min="9983" max="9983" width="7.28515625" style="29" customWidth="1"/>
    <col min="9984" max="9984" width="13.28515625" style="29" customWidth="1"/>
    <col min="9985" max="9985" width="14.85546875" style="29" customWidth="1"/>
    <col min="9986" max="9986" width="18.28515625" style="29" customWidth="1"/>
    <col min="9987" max="9987" width="12.85546875" style="29" customWidth="1"/>
    <col min="9988" max="9988" width="6.5703125" style="29" customWidth="1"/>
    <col min="9989" max="9989" width="4" style="29" bestFit="1" customWidth="1"/>
    <col min="9990" max="9990" width="11.28515625" style="29" bestFit="1" customWidth="1"/>
    <col min="9991" max="10234" width="8.7109375" style="29"/>
    <col min="10235" max="10235" width="10.7109375" style="29" customWidth="1"/>
    <col min="10236" max="10236" width="48" style="29" customWidth="1"/>
    <col min="10237" max="10237" width="16.85546875" style="29" customWidth="1"/>
    <col min="10238" max="10238" width="6.42578125" style="29" customWidth="1"/>
    <col min="10239" max="10239" width="7.28515625" style="29" customWidth="1"/>
    <col min="10240" max="10240" width="13.28515625" style="29" customWidth="1"/>
    <col min="10241" max="10241" width="14.85546875" style="29" customWidth="1"/>
    <col min="10242" max="10242" width="18.28515625" style="29" customWidth="1"/>
    <col min="10243" max="10243" width="12.85546875" style="29" customWidth="1"/>
    <col min="10244" max="10244" width="6.5703125" style="29" customWidth="1"/>
    <col min="10245" max="10245" width="4" style="29" bestFit="1" customWidth="1"/>
    <col min="10246" max="10246" width="11.28515625" style="29" bestFit="1" customWidth="1"/>
    <col min="10247" max="10490" width="8.7109375" style="29"/>
    <col min="10491" max="10491" width="10.7109375" style="29" customWidth="1"/>
    <col min="10492" max="10492" width="48" style="29" customWidth="1"/>
    <col min="10493" max="10493" width="16.85546875" style="29" customWidth="1"/>
    <col min="10494" max="10494" width="6.42578125" style="29" customWidth="1"/>
    <col min="10495" max="10495" width="7.28515625" style="29" customWidth="1"/>
    <col min="10496" max="10496" width="13.28515625" style="29" customWidth="1"/>
    <col min="10497" max="10497" width="14.85546875" style="29" customWidth="1"/>
    <col min="10498" max="10498" width="18.28515625" style="29" customWidth="1"/>
    <col min="10499" max="10499" width="12.85546875" style="29" customWidth="1"/>
    <col min="10500" max="10500" width="6.5703125" style="29" customWidth="1"/>
    <col min="10501" max="10501" width="4" style="29" bestFit="1" customWidth="1"/>
    <col min="10502" max="10502" width="11.28515625" style="29" bestFit="1" customWidth="1"/>
    <col min="10503" max="10746" width="8.7109375" style="29"/>
    <col min="10747" max="10747" width="10.7109375" style="29" customWidth="1"/>
    <col min="10748" max="10748" width="48" style="29" customWidth="1"/>
    <col min="10749" max="10749" width="16.85546875" style="29" customWidth="1"/>
    <col min="10750" max="10750" width="6.42578125" style="29" customWidth="1"/>
    <col min="10751" max="10751" width="7.28515625" style="29" customWidth="1"/>
    <col min="10752" max="10752" width="13.28515625" style="29" customWidth="1"/>
    <col min="10753" max="10753" width="14.85546875" style="29" customWidth="1"/>
    <col min="10754" max="10754" width="18.28515625" style="29" customWidth="1"/>
    <col min="10755" max="10755" width="12.85546875" style="29" customWidth="1"/>
    <col min="10756" max="10756" width="6.5703125" style="29" customWidth="1"/>
    <col min="10757" max="10757" width="4" style="29" bestFit="1" customWidth="1"/>
    <col min="10758" max="10758" width="11.28515625" style="29" bestFit="1" customWidth="1"/>
    <col min="10759" max="11002" width="8.7109375" style="29"/>
    <col min="11003" max="11003" width="10.7109375" style="29" customWidth="1"/>
    <col min="11004" max="11004" width="48" style="29" customWidth="1"/>
    <col min="11005" max="11005" width="16.85546875" style="29" customWidth="1"/>
    <col min="11006" max="11006" width="6.42578125" style="29" customWidth="1"/>
    <col min="11007" max="11007" width="7.28515625" style="29" customWidth="1"/>
    <col min="11008" max="11008" width="13.28515625" style="29" customWidth="1"/>
    <col min="11009" max="11009" width="14.85546875" style="29" customWidth="1"/>
    <col min="11010" max="11010" width="18.28515625" style="29" customWidth="1"/>
    <col min="11011" max="11011" width="12.85546875" style="29" customWidth="1"/>
    <col min="11012" max="11012" width="6.5703125" style="29" customWidth="1"/>
    <col min="11013" max="11013" width="4" style="29" bestFit="1" customWidth="1"/>
    <col min="11014" max="11014" width="11.28515625" style="29" bestFit="1" customWidth="1"/>
    <col min="11015" max="11258" width="8.7109375" style="29"/>
    <col min="11259" max="11259" width="10.7109375" style="29" customWidth="1"/>
    <col min="11260" max="11260" width="48" style="29" customWidth="1"/>
    <col min="11261" max="11261" width="16.85546875" style="29" customWidth="1"/>
    <col min="11262" max="11262" width="6.42578125" style="29" customWidth="1"/>
    <col min="11263" max="11263" width="7.28515625" style="29" customWidth="1"/>
    <col min="11264" max="11264" width="13.28515625" style="29" customWidth="1"/>
    <col min="11265" max="11265" width="14.85546875" style="29" customWidth="1"/>
    <col min="11266" max="11266" width="18.28515625" style="29" customWidth="1"/>
    <col min="11267" max="11267" width="12.85546875" style="29" customWidth="1"/>
    <col min="11268" max="11268" width="6.5703125" style="29" customWidth="1"/>
    <col min="11269" max="11269" width="4" style="29" bestFit="1" customWidth="1"/>
    <col min="11270" max="11270" width="11.28515625" style="29" bestFit="1" customWidth="1"/>
    <col min="11271" max="11514" width="8.7109375" style="29"/>
    <col min="11515" max="11515" width="10.7109375" style="29" customWidth="1"/>
    <col min="11516" max="11516" width="48" style="29" customWidth="1"/>
    <col min="11517" max="11517" width="16.85546875" style="29" customWidth="1"/>
    <col min="11518" max="11518" width="6.42578125" style="29" customWidth="1"/>
    <col min="11519" max="11519" width="7.28515625" style="29" customWidth="1"/>
    <col min="11520" max="11520" width="13.28515625" style="29" customWidth="1"/>
    <col min="11521" max="11521" width="14.85546875" style="29" customWidth="1"/>
    <col min="11522" max="11522" width="18.28515625" style="29" customWidth="1"/>
    <col min="11523" max="11523" width="12.85546875" style="29" customWidth="1"/>
    <col min="11524" max="11524" width="6.5703125" style="29" customWidth="1"/>
    <col min="11525" max="11525" width="4" style="29" bestFit="1" customWidth="1"/>
    <col min="11526" max="11526" width="11.28515625" style="29" bestFit="1" customWidth="1"/>
    <col min="11527" max="11770" width="8.7109375" style="29"/>
    <col min="11771" max="11771" width="10.7109375" style="29" customWidth="1"/>
    <col min="11772" max="11772" width="48" style="29" customWidth="1"/>
    <col min="11773" max="11773" width="16.85546875" style="29" customWidth="1"/>
    <col min="11774" max="11774" width="6.42578125" style="29" customWidth="1"/>
    <col min="11775" max="11775" width="7.28515625" style="29" customWidth="1"/>
    <col min="11776" max="11776" width="13.28515625" style="29" customWidth="1"/>
    <col min="11777" max="11777" width="14.85546875" style="29" customWidth="1"/>
    <col min="11778" max="11778" width="18.28515625" style="29" customWidth="1"/>
    <col min="11779" max="11779" width="12.85546875" style="29" customWidth="1"/>
    <col min="11780" max="11780" width="6.5703125" style="29" customWidth="1"/>
    <col min="11781" max="11781" width="4" style="29" bestFit="1" customWidth="1"/>
    <col min="11782" max="11782" width="11.28515625" style="29" bestFit="1" customWidth="1"/>
    <col min="11783" max="12026" width="8.7109375" style="29"/>
    <col min="12027" max="12027" width="10.7109375" style="29" customWidth="1"/>
    <col min="12028" max="12028" width="48" style="29" customWidth="1"/>
    <col min="12029" max="12029" width="16.85546875" style="29" customWidth="1"/>
    <col min="12030" max="12030" width="6.42578125" style="29" customWidth="1"/>
    <col min="12031" max="12031" width="7.28515625" style="29" customWidth="1"/>
    <col min="12032" max="12032" width="13.28515625" style="29" customWidth="1"/>
    <col min="12033" max="12033" width="14.85546875" style="29" customWidth="1"/>
    <col min="12034" max="12034" width="18.28515625" style="29" customWidth="1"/>
    <col min="12035" max="12035" width="12.85546875" style="29" customWidth="1"/>
    <col min="12036" max="12036" width="6.5703125" style="29" customWidth="1"/>
    <col min="12037" max="12037" width="4" style="29" bestFit="1" customWidth="1"/>
    <col min="12038" max="12038" width="11.28515625" style="29" bestFit="1" customWidth="1"/>
    <col min="12039" max="12282" width="8.7109375" style="29"/>
    <col min="12283" max="12283" width="10.7109375" style="29" customWidth="1"/>
    <col min="12284" max="12284" width="48" style="29" customWidth="1"/>
    <col min="12285" max="12285" width="16.85546875" style="29" customWidth="1"/>
    <col min="12286" max="12286" width="6.42578125" style="29" customWidth="1"/>
    <col min="12287" max="12287" width="7.28515625" style="29" customWidth="1"/>
    <col min="12288" max="12288" width="13.28515625" style="29" customWidth="1"/>
    <col min="12289" max="12289" width="14.85546875" style="29" customWidth="1"/>
    <col min="12290" max="12290" width="18.28515625" style="29" customWidth="1"/>
    <col min="12291" max="12291" width="12.85546875" style="29" customWidth="1"/>
    <col min="12292" max="12292" width="6.5703125" style="29" customWidth="1"/>
    <col min="12293" max="12293" width="4" style="29" bestFit="1" customWidth="1"/>
    <col min="12294" max="12294" width="11.28515625" style="29" bestFit="1" customWidth="1"/>
    <col min="12295" max="12538" width="8.7109375" style="29"/>
    <col min="12539" max="12539" width="10.7109375" style="29" customWidth="1"/>
    <col min="12540" max="12540" width="48" style="29" customWidth="1"/>
    <col min="12541" max="12541" width="16.85546875" style="29" customWidth="1"/>
    <col min="12542" max="12542" width="6.42578125" style="29" customWidth="1"/>
    <col min="12543" max="12543" width="7.28515625" style="29" customWidth="1"/>
    <col min="12544" max="12544" width="13.28515625" style="29" customWidth="1"/>
    <col min="12545" max="12545" width="14.85546875" style="29" customWidth="1"/>
    <col min="12546" max="12546" width="18.28515625" style="29" customWidth="1"/>
    <col min="12547" max="12547" width="12.85546875" style="29" customWidth="1"/>
    <col min="12548" max="12548" width="6.5703125" style="29" customWidth="1"/>
    <col min="12549" max="12549" width="4" style="29" bestFit="1" customWidth="1"/>
    <col min="12550" max="12550" width="11.28515625" style="29" bestFit="1" customWidth="1"/>
    <col min="12551" max="12794" width="8.7109375" style="29"/>
    <col min="12795" max="12795" width="10.7109375" style="29" customWidth="1"/>
    <col min="12796" max="12796" width="48" style="29" customWidth="1"/>
    <col min="12797" max="12797" width="16.85546875" style="29" customWidth="1"/>
    <col min="12798" max="12798" width="6.42578125" style="29" customWidth="1"/>
    <col min="12799" max="12799" width="7.28515625" style="29" customWidth="1"/>
    <col min="12800" max="12800" width="13.28515625" style="29" customWidth="1"/>
    <col min="12801" max="12801" width="14.85546875" style="29" customWidth="1"/>
    <col min="12802" max="12802" width="18.28515625" style="29" customWidth="1"/>
    <col min="12803" max="12803" width="12.85546875" style="29" customWidth="1"/>
    <col min="12804" max="12804" width="6.5703125" style="29" customWidth="1"/>
    <col min="12805" max="12805" width="4" style="29" bestFit="1" customWidth="1"/>
    <col min="12806" max="12806" width="11.28515625" style="29" bestFit="1" customWidth="1"/>
    <col min="12807" max="13050" width="8.7109375" style="29"/>
    <col min="13051" max="13051" width="10.7109375" style="29" customWidth="1"/>
    <col min="13052" max="13052" width="48" style="29" customWidth="1"/>
    <col min="13053" max="13053" width="16.85546875" style="29" customWidth="1"/>
    <col min="13054" max="13054" width="6.42578125" style="29" customWidth="1"/>
    <col min="13055" max="13055" width="7.28515625" style="29" customWidth="1"/>
    <col min="13056" max="13056" width="13.28515625" style="29" customWidth="1"/>
    <col min="13057" max="13057" width="14.85546875" style="29" customWidth="1"/>
    <col min="13058" max="13058" width="18.28515625" style="29" customWidth="1"/>
    <col min="13059" max="13059" width="12.85546875" style="29" customWidth="1"/>
    <col min="13060" max="13060" width="6.5703125" style="29" customWidth="1"/>
    <col min="13061" max="13061" width="4" style="29" bestFit="1" customWidth="1"/>
    <col min="13062" max="13062" width="11.28515625" style="29" bestFit="1" customWidth="1"/>
    <col min="13063" max="13306" width="8.7109375" style="29"/>
    <col min="13307" max="13307" width="10.7109375" style="29" customWidth="1"/>
    <col min="13308" max="13308" width="48" style="29" customWidth="1"/>
    <col min="13309" max="13309" width="16.85546875" style="29" customWidth="1"/>
    <col min="13310" max="13310" width="6.42578125" style="29" customWidth="1"/>
    <col min="13311" max="13311" width="7.28515625" style="29" customWidth="1"/>
    <col min="13312" max="13312" width="13.28515625" style="29" customWidth="1"/>
    <col min="13313" max="13313" width="14.85546875" style="29" customWidth="1"/>
    <col min="13314" max="13314" width="18.28515625" style="29" customWidth="1"/>
    <col min="13315" max="13315" width="12.85546875" style="29" customWidth="1"/>
    <col min="13316" max="13316" width="6.5703125" style="29" customWidth="1"/>
    <col min="13317" max="13317" width="4" style="29" bestFit="1" customWidth="1"/>
    <col min="13318" max="13318" width="11.28515625" style="29" bestFit="1" customWidth="1"/>
    <col min="13319" max="13562" width="8.7109375" style="29"/>
    <col min="13563" max="13563" width="10.7109375" style="29" customWidth="1"/>
    <col min="13564" max="13564" width="48" style="29" customWidth="1"/>
    <col min="13565" max="13565" width="16.85546875" style="29" customWidth="1"/>
    <col min="13566" max="13566" width="6.42578125" style="29" customWidth="1"/>
    <col min="13567" max="13567" width="7.28515625" style="29" customWidth="1"/>
    <col min="13568" max="13568" width="13.28515625" style="29" customWidth="1"/>
    <col min="13569" max="13569" width="14.85546875" style="29" customWidth="1"/>
    <col min="13570" max="13570" width="18.28515625" style="29" customWidth="1"/>
    <col min="13571" max="13571" width="12.85546875" style="29" customWidth="1"/>
    <col min="13572" max="13572" width="6.5703125" style="29" customWidth="1"/>
    <col min="13573" max="13573" width="4" style="29" bestFit="1" customWidth="1"/>
    <col min="13574" max="13574" width="11.28515625" style="29" bestFit="1" customWidth="1"/>
    <col min="13575" max="13818" width="8.7109375" style="29"/>
    <col min="13819" max="13819" width="10.7109375" style="29" customWidth="1"/>
    <col min="13820" max="13820" width="48" style="29" customWidth="1"/>
    <col min="13821" max="13821" width="16.85546875" style="29" customWidth="1"/>
    <col min="13822" max="13822" width="6.42578125" style="29" customWidth="1"/>
    <col min="13823" max="13823" width="7.28515625" style="29" customWidth="1"/>
    <col min="13824" max="13824" width="13.28515625" style="29" customWidth="1"/>
    <col min="13825" max="13825" width="14.85546875" style="29" customWidth="1"/>
    <col min="13826" max="13826" width="18.28515625" style="29" customWidth="1"/>
    <col min="13827" max="13827" width="12.85546875" style="29" customWidth="1"/>
    <col min="13828" max="13828" width="6.5703125" style="29" customWidth="1"/>
    <col min="13829" max="13829" width="4" style="29" bestFit="1" customWidth="1"/>
    <col min="13830" max="13830" width="11.28515625" style="29" bestFit="1" customWidth="1"/>
    <col min="13831" max="14074" width="8.7109375" style="29"/>
    <col min="14075" max="14075" width="10.7109375" style="29" customWidth="1"/>
    <col min="14076" max="14076" width="48" style="29" customWidth="1"/>
    <col min="14077" max="14077" width="16.85546875" style="29" customWidth="1"/>
    <col min="14078" max="14078" width="6.42578125" style="29" customWidth="1"/>
    <col min="14079" max="14079" width="7.28515625" style="29" customWidth="1"/>
    <col min="14080" max="14080" width="13.28515625" style="29" customWidth="1"/>
    <col min="14081" max="14081" width="14.85546875" style="29" customWidth="1"/>
    <col min="14082" max="14082" width="18.28515625" style="29" customWidth="1"/>
    <col min="14083" max="14083" width="12.85546875" style="29" customWidth="1"/>
    <col min="14084" max="14084" width="6.5703125" style="29" customWidth="1"/>
    <col min="14085" max="14085" width="4" style="29" bestFit="1" customWidth="1"/>
    <col min="14086" max="14086" width="11.28515625" style="29" bestFit="1" customWidth="1"/>
    <col min="14087" max="14330" width="8.7109375" style="29"/>
    <col min="14331" max="14331" width="10.7109375" style="29" customWidth="1"/>
    <col min="14332" max="14332" width="48" style="29" customWidth="1"/>
    <col min="14333" max="14333" width="16.85546875" style="29" customWidth="1"/>
    <col min="14334" max="14334" width="6.42578125" style="29" customWidth="1"/>
    <col min="14335" max="14335" width="7.28515625" style="29" customWidth="1"/>
    <col min="14336" max="14336" width="13.28515625" style="29" customWidth="1"/>
    <col min="14337" max="14337" width="14.85546875" style="29" customWidth="1"/>
    <col min="14338" max="14338" width="18.28515625" style="29" customWidth="1"/>
    <col min="14339" max="14339" width="12.85546875" style="29" customWidth="1"/>
    <col min="14340" max="14340" width="6.5703125" style="29" customWidth="1"/>
    <col min="14341" max="14341" width="4" style="29" bestFit="1" customWidth="1"/>
    <col min="14342" max="14342" width="11.28515625" style="29" bestFit="1" customWidth="1"/>
    <col min="14343" max="14586" width="8.7109375" style="29"/>
    <col min="14587" max="14587" width="10.7109375" style="29" customWidth="1"/>
    <col min="14588" max="14588" width="48" style="29" customWidth="1"/>
    <col min="14589" max="14589" width="16.85546875" style="29" customWidth="1"/>
    <col min="14590" max="14590" width="6.42578125" style="29" customWidth="1"/>
    <col min="14591" max="14591" width="7.28515625" style="29" customWidth="1"/>
    <col min="14592" max="14592" width="13.28515625" style="29" customWidth="1"/>
    <col min="14593" max="14593" width="14.85546875" style="29" customWidth="1"/>
    <col min="14594" max="14594" width="18.28515625" style="29" customWidth="1"/>
    <col min="14595" max="14595" width="12.85546875" style="29" customWidth="1"/>
    <col min="14596" max="14596" width="6.5703125" style="29" customWidth="1"/>
    <col min="14597" max="14597" width="4" style="29" bestFit="1" customWidth="1"/>
    <col min="14598" max="14598" width="11.28515625" style="29" bestFit="1" customWidth="1"/>
    <col min="14599" max="14842" width="8.7109375" style="29"/>
    <col min="14843" max="14843" width="10.7109375" style="29" customWidth="1"/>
    <col min="14844" max="14844" width="48" style="29" customWidth="1"/>
    <col min="14845" max="14845" width="16.85546875" style="29" customWidth="1"/>
    <col min="14846" max="14846" width="6.42578125" style="29" customWidth="1"/>
    <col min="14847" max="14847" width="7.28515625" style="29" customWidth="1"/>
    <col min="14848" max="14848" width="13.28515625" style="29" customWidth="1"/>
    <col min="14849" max="14849" width="14.85546875" style="29" customWidth="1"/>
    <col min="14850" max="14850" width="18.28515625" style="29" customWidth="1"/>
    <col min="14851" max="14851" width="12.85546875" style="29" customWidth="1"/>
    <col min="14852" max="14852" width="6.5703125" style="29" customWidth="1"/>
    <col min="14853" max="14853" width="4" style="29" bestFit="1" customWidth="1"/>
    <col min="14854" max="14854" width="11.28515625" style="29" bestFit="1" customWidth="1"/>
    <col min="14855" max="15098" width="8.7109375" style="29"/>
    <col min="15099" max="15099" width="10.7109375" style="29" customWidth="1"/>
    <col min="15100" max="15100" width="48" style="29" customWidth="1"/>
    <col min="15101" max="15101" width="16.85546875" style="29" customWidth="1"/>
    <col min="15102" max="15102" width="6.42578125" style="29" customWidth="1"/>
    <col min="15103" max="15103" width="7.28515625" style="29" customWidth="1"/>
    <col min="15104" max="15104" width="13.28515625" style="29" customWidth="1"/>
    <col min="15105" max="15105" width="14.85546875" style="29" customWidth="1"/>
    <col min="15106" max="15106" width="18.28515625" style="29" customWidth="1"/>
    <col min="15107" max="15107" width="12.85546875" style="29" customWidth="1"/>
    <col min="15108" max="15108" width="6.5703125" style="29" customWidth="1"/>
    <col min="15109" max="15109" width="4" style="29" bestFit="1" customWidth="1"/>
    <col min="15110" max="15110" width="11.28515625" style="29" bestFit="1" customWidth="1"/>
    <col min="15111" max="15354" width="8.7109375" style="29"/>
    <col min="15355" max="15355" width="10.7109375" style="29" customWidth="1"/>
    <col min="15356" max="15356" width="48" style="29" customWidth="1"/>
    <col min="15357" max="15357" width="16.85546875" style="29" customWidth="1"/>
    <col min="15358" max="15358" width="6.42578125" style="29" customWidth="1"/>
    <col min="15359" max="15359" width="7.28515625" style="29" customWidth="1"/>
    <col min="15360" max="15360" width="13.28515625" style="29" customWidth="1"/>
    <col min="15361" max="15361" width="14.85546875" style="29" customWidth="1"/>
    <col min="15362" max="15362" width="18.28515625" style="29" customWidth="1"/>
    <col min="15363" max="15363" width="12.85546875" style="29" customWidth="1"/>
    <col min="15364" max="15364" width="6.5703125" style="29" customWidth="1"/>
    <col min="15365" max="15365" width="4" style="29" bestFit="1" customWidth="1"/>
    <col min="15366" max="15366" width="11.28515625" style="29" bestFit="1" customWidth="1"/>
    <col min="15367" max="15610" width="8.7109375" style="29"/>
    <col min="15611" max="15611" width="10.7109375" style="29" customWidth="1"/>
    <col min="15612" max="15612" width="48" style="29" customWidth="1"/>
    <col min="15613" max="15613" width="16.85546875" style="29" customWidth="1"/>
    <col min="15614" max="15614" width="6.42578125" style="29" customWidth="1"/>
    <col min="15615" max="15615" width="7.28515625" style="29" customWidth="1"/>
    <col min="15616" max="15616" width="13.28515625" style="29" customWidth="1"/>
    <col min="15617" max="15617" width="14.85546875" style="29" customWidth="1"/>
    <col min="15618" max="15618" width="18.28515625" style="29" customWidth="1"/>
    <col min="15619" max="15619" width="12.85546875" style="29" customWidth="1"/>
    <col min="15620" max="15620" width="6.5703125" style="29" customWidth="1"/>
    <col min="15621" max="15621" width="4" style="29" bestFit="1" customWidth="1"/>
    <col min="15622" max="15622" width="11.28515625" style="29" bestFit="1" customWidth="1"/>
    <col min="15623" max="15866" width="8.7109375" style="29"/>
    <col min="15867" max="15867" width="10.7109375" style="29" customWidth="1"/>
    <col min="15868" max="15868" width="48" style="29" customWidth="1"/>
    <col min="15869" max="15869" width="16.85546875" style="29" customWidth="1"/>
    <col min="15870" max="15870" width="6.42578125" style="29" customWidth="1"/>
    <col min="15871" max="15871" width="7.28515625" style="29" customWidth="1"/>
    <col min="15872" max="15872" width="13.28515625" style="29" customWidth="1"/>
    <col min="15873" max="15873" width="14.85546875" style="29" customWidth="1"/>
    <col min="15874" max="15874" width="18.28515625" style="29" customWidth="1"/>
    <col min="15875" max="15875" width="12.85546875" style="29" customWidth="1"/>
    <col min="15876" max="15876" width="6.5703125" style="29" customWidth="1"/>
    <col min="15877" max="15877" width="4" style="29" bestFit="1" customWidth="1"/>
    <col min="15878" max="15878" width="11.28515625" style="29" bestFit="1" customWidth="1"/>
    <col min="15879" max="16122" width="8.7109375" style="29"/>
    <col min="16123" max="16123" width="10.7109375" style="29" customWidth="1"/>
    <col min="16124" max="16124" width="48" style="29" customWidth="1"/>
    <col min="16125" max="16125" width="16.85546875" style="29" customWidth="1"/>
    <col min="16126" max="16126" width="6.42578125" style="29" customWidth="1"/>
    <col min="16127" max="16127" width="7.28515625" style="29" customWidth="1"/>
    <col min="16128" max="16128" width="13.28515625" style="29" customWidth="1"/>
    <col min="16129" max="16129" width="14.85546875" style="29" customWidth="1"/>
    <col min="16130" max="16130" width="18.28515625" style="29" customWidth="1"/>
    <col min="16131" max="16131" width="12.85546875" style="29" customWidth="1"/>
    <col min="16132" max="16132" width="6.5703125" style="29" customWidth="1"/>
    <col min="16133" max="16133" width="4" style="29" bestFit="1" customWidth="1"/>
    <col min="16134" max="16134" width="11.28515625" style="29" bestFit="1" customWidth="1"/>
    <col min="16135" max="16384" width="8.7109375" style="29"/>
  </cols>
  <sheetData>
    <row r="1" spans="1:12">
      <c r="A1" s="25"/>
      <c r="B1" s="25"/>
      <c r="C1" s="25"/>
      <c r="D1" s="25"/>
      <c r="E1" s="26"/>
      <c r="F1" s="27"/>
      <c r="G1" s="25"/>
      <c r="H1" s="26" t="s">
        <v>27</v>
      </c>
    </row>
    <row r="2" spans="1:12">
      <c r="A2" s="25"/>
      <c r="B2" s="25"/>
      <c r="C2" s="25"/>
      <c r="D2" s="25"/>
      <c r="E2" s="26"/>
      <c r="F2" s="27"/>
      <c r="G2" s="25"/>
      <c r="H2" s="26" t="s">
        <v>3</v>
      </c>
    </row>
    <row r="3" spans="1:12">
      <c r="A3" s="27"/>
      <c r="B3" s="27"/>
      <c r="C3" s="27"/>
      <c r="D3" s="27"/>
      <c r="E3" s="26"/>
      <c r="F3" s="27"/>
      <c r="G3" s="50"/>
      <c r="H3" s="26" t="s">
        <v>4</v>
      </c>
    </row>
    <row r="4" spans="1:12">
      <c r="A4" s="27"/>
      <c r="B4" s="27"/>
      <c r="C4" s="50"/>
      <c r="D4" s="50"/>
      <c r="E4" s="50"/>
      <c r="F4" s="51"/>
      <c r="G4" s="398" t="s">
        <v>5</v>
      </c>
      <c r="H4" s="370"/>
    </row>
    <row r="5" spans="1:12">
      <c r="A5" s="27"/>
      <c r="B5" s="27"/>
      <c r="C5" s="50"/>
      <c r="D5" s="50"/>
      <c r="E5" s="380" t="s">
        <v>6</v>
      </c>
      <c r="F5" s="381"/>
      <c r="G5" s="371" t="s">
        <v>28</v>
      </c>
      <c r="H5" s="372"/>
    </row>
    <row r="6" spans="1:12">
      <c r="A6" s="25" t="s">
        <v>7</v>
      </c>
      <c r="B6" s="399" t="s">
        <v>29</v>
      </c>
      <c r="C6" s="399"/>
      <c r="D6" s="25"/>
      <c r="E6" s="51"/>
      <c r="F6" s="52" t="s">
        <v>8</v>
      </c>
      <c r="G6" s="390" t="s">
        <v>29</v>
      </c>
      <c r="H6" s="391"/>
    </row>
    <row r="7" spans="1:12" ht="14.25">
      <c r="A7" s="25"/>
      <c r="B7" s="400" t="s">
        <v>30</v>
      </c>
      <c r="C7" s="400"/>
      <c r="D7" s="51"/>
      <c r="E7" s="51"/>
      <c r="F7" s="51"/>
      <c r="G7" s="392"/>
      <c r="H7" s="393"/>
    </row>
    <row r="8" spans="1:12" ht="13.5" customHeight="1">
      <c r="A8" s="53" t="s">
        <v>129</v>
      </c>
      <c r="B8" s="396" t="str">
        <f>'[4]КС-2 №2'!$C$9</f>
        <v>ООО "ШЕЛЛРОКК", 117535, г. Москва, проезд 3-ий Дорожный, д.6, к.2, кв.54</v>
      </c>
      <c r="C8" s="396"/>
      <c r="D8" s="396"/>
      <c r="E8" s="54"/>
      <c r="F8" s="52" t="s">
        <v>8</v>
      </c>
      <c r="G8" s="390" t="s">
        <v>78</v>
      </c>
      <c r="H8" s="391"/>
      <c r="J8" s="168"/>
    </row>
    <row r="9" spans="1:12">
      <c r="A9" s="55"/>
      <c r="B9" s="397" t="s">
        <v>30</v>
      </c>
      <c r="C9" s="397"/>
      <c r="D9" s="56"/>
      <c r="E9" s="57"/>
      <c r="F9" s="51"/>
      <c r="G9" s="376"/>
      <c r="H9" s="378"/>
      <c r="J9" s="168"/>
    </row>
    <row r="10" spans="1:12">
      <c r="A10" s="53" t="s">
        <v>130</v>
      </c>
      <c r="B10" s="394" t="str">
        <f>'[4]КС-2 №2'!$C$11</f>
        <v>ООО "Центрис", 121352, г. Москва, ул. Давыдковская, д. 12, корп. 3</v>
      </c>
      <c r="C10" s="394"/>
      <c r="D10" s="50"/>
      <c r="E10" s="54"/>
      <c r="F10" s="52" t="s">
        <v>8</v>
      </c>
      <c r="G10" s="376" t="str">
        <f>'[4]КС-2 №2'!$K$11</f>
        <v>03734625</v>
      </c>
      <c r="H10" s="378"/>
      <c r="J10" s="168"/>
    </row>
    <row r="11" spans="1:12">
      <c r="A11" s="55"/>
      <c r="B11" s="389" t="s">
        <v>30</v>
      </c>
      <c r="C11" s="389"/>
      <c r="D11" s="56"/>
      <c r="E11" s="51"/>
      <c r="F11" s="51"/>
      <c r="G11" s="390"/>
      <c r="H11" s="391"/>
      <c r="J11" s="168"/>
    </row>
    <row r="12" spans="1:12">
      <c r="A12" s="55" t="s">
        <v>31</v>
      </c>
      <c r="B12" s="394" t="str">
        <f>'[4]КС-2 №2'!C15</f>
        <v>Ремонт цеха №8, расположенного по адресу: Московская область, г.о. Мытищи, ул.Колонцова, д.4</v>
      </c>
      <c r="C12" s="394"/>
      <c r="D12" s="25"/>
      <c r="E12" s="58"/>
      <c r="F12" s="59"/>
      <c r="G12" s="392"/>
      <c r="H12" s="393"/>
    </row>
    <row r="13" spans="1:12" ht="14.25">
      <c r="A13" s="53"/>
      <c r="B13" s="395" t="s">
        <v>32</v>
      </c>
      <c r="C13" s="395"/>
      <c r="D13" s="51"/>
      <c r="E13" s="54"/>
      <c r="F13" s="57"/>
      <c r="G13" s="390"/>
      <c r="H13" s="391"/>
    </row>
    <row r="14" spans="1:12">
      <c r="A14" s="25"/>
      <c r="B14" s="50"/>
      <c r="C14" s="380" t="s">
        <v>11</v>
      </c>
      <c r="D14" s="380"/>
      <c r="E14" s="380"/>
      <c r="F14" s="381"/>
      <c r="G14" s="392"/>
      <c r="H14" s="393"/>
    </row>
    <row r="15" spans="1:12">
      <c r="A15" s="27"/>
      <c r="B15" s="380" t="s">
        <v>51</v>
      </c>
      <c r="C15" s="380"/>
      <c r="D15" s="380"/>
      <c r="E15" s="381"/>
      <c r="F15" s="60" t="s">
        <v>12</v>
      </c>
      <c r="G15" s="382" t="str">
        <f>'[4]КС-2 №2'!$K$16</f>
        <v>МВМ/19-07-СП4</v>
      </c>
      <c r="H15" s="383"/>
    </row>
    <row r="16" spans="1:12">
      <c r="A16" s="27"/>
      <c r="B16" s="51"/>
      <c r="C16" s="27"/>
      <c r="D16" s="27"/>
      <c r="E16" s="25"/>
      <c r="F16" s="60" t="s">
        <v>13</v>
      </c>
      <c r="G16" s="384">
        <f>'[4]КС-2 №2'!$K$17</f>
        <v>45251</v>
      </c>
      <c r="H16" s="378"/>
      <c r="K16" s="103" t="s">
        <v>103</v>
      </c>
      <c r="L16" s="103" t="s">
        <v>104</v>
      </c>
    </row>
    <row r="17" spans="1:15">
      <c r="A17" s="25"/>
      <c r="B17" s="27"/>
      <c r="C17" s="50"/>
      <c r="D17" s="50"/>
      <c r="E17" s="50"/>
      <c r="F17" s="26" t="s">
        <v>33</v>
      </c>
      <c r="G17" s="371"/>
      <c r="H17" s="372"/>
    </row>
    <row r="18" spans="1:15">
      <c r="A18" s="27"/>
      <c r="B18" s="25"/>
      <c r="C18" s="51"/>
      <c r="D18" s="51"/>
      <c r="E18" s="51"/>
      <c r="F18" s="51"/>
      <c r="G18" s="61"/>
      <c r="H18" s="61"/>
      <c r="J18" s="91"/>
      <c r="K18" s="92">
        <v>31283125.199999999</v>
      </c>
      <c r="L18" s="92">
        <v>31283125.199999999</v>
      </c>
    </row>
    <row r="19" spans="1:15">
      <c r="A19" s="25"/>
      <c r="B19" s="25"/>
      <c r="C19" s="362" t="s">
        <v>34</v>
      </c>
      <c r="D19" s="62"/>
      <c r="E19" s="364" t="s">
        <v>35</v>
      </c>
      <c r="F19" s="365"/>
      <c r="G19" s="376" t="s">
        <v>16</v>
      </c>
      <c r="H19" s="377"/>
      <c r="J19" s="93" t="s">
        <v>105</v>
      </c>
      <c r="K19" s="92">
        <v>23207917.780000001</v>
      </c>
      <c r="L19" s="92">
        <v>23207917.780000001</v>
      </c>
    </row>
    <row r="20" spans="1:15">
      <c r="A20" s="25"/>
      <c r="B20" s="25"/>
      <c r="C20" s="373"/>
      <c r="D20" s="62"/>
      <c r="E20" s="374"/>
      <c r="F20" s="375"/>
      <c r="G20" s="63" t="s">
        <v>20</v>
      </c>
      <c r="H20" s="63" t="s">
        <v>21</v>
      </c>
      <c r="J20" s="91"/>
      <c r="K20" s="92"/>
    </row>
    <row r="21" spans="1:15">
      <c r="A21" s="25"/>
      <c r="B21" s="64" t="s">
        <v>36</v>
      </c>
      <c r="C21" s="65" t="s">
        <v>92</v>
      </c>
      <c r="D21" s="66"/>
      <c r="E21" s="376" t="s">
        <v>96</v>
      </c>
      <c r="F21" s="378"/>
      <c r="G21" s="67">
        <v>45372</v>
      </c>
      <c r="H21" s="68" t="str">
        <f>$E$21</f>
        <v>02.05.2024</v>
      </c>
      <c r="J21" s="104" t="s">
        <v>106</v>
      </c>
      <c r="K21" s="105">
        <v>0.74186698520773098</v>
      </c>
      <c r="L21" s="105">
        <f>L19/L18</f>
        <v>0.7418669852077312</v>
      </c>
    </row>
    <row r="22" spans="1:15">
      <c r="A22" s="50"/>
      <c r="B22" s="51" t="s">
        <v>38</v>
      </c>
      <c r="C22" s="51"/>
      <c r="D22" s="51"/>
      <c r="E22" s="51"/>
      <c r="F22" s="379"/>
      <c r="G22" s="379"/>
      <c r="H22" s="51"/>
      <c r="J22" s="93" t="s">
        <v>107</v>
      </c>
      <c r="K22" s="92">
        <v>21885899.90784318</v>
      </c>
      <c r="L22" s="92">
        <f>L21*L23</f>
        <v>1249977.618312388</v>
      </c>
    </row>
    <row r="23" spans="1:15">
      <c r="A23" s="50"/>
      <c r="B23" s="51"/>
      <c r="C23" s="51"/>
      <c r="D23" s="51"/>
      <c r="E23" s="51"/>
      <c r="F23" s="51"/>
      <c r="G23" s="51"/>
      <c r="H23" s="51"/>
      <c r="J23" s="93" t="s">
        <v>108</v>
      </c>
      <c r="K23" s="92">
        <v>29499797.692200001</v>
      </c>
      <c r="L23" s="92">
        <f>H34</f>
        <v>1684908</v>
      </c>
    </row>
    <row r="24" spans="1:15">
      <c r="A24" s="362" t="s">
        <v>39</v>
      </c>
      <c r="B24" s="364" t="s">
        <v>40</v>
      </c>
      <c r="C24" s="365"/>
      <c r="D24" s="364" t="s">
        <v>5</v>
      </c>
      <c r="E24" s="365"/>
      <c r="F24" s="368" t="s">
        <v>74</v>
      </c>
      <c r="G24" s="369"/>
      <c r="H24" s="370"/>
      <c r="J24" s="94"/>
    </row>
    <row r="25" spans="1:15">
      <c r="A25" s="363"/>
      <c r="B25" s="366"/>
      <c r="C25" s="367"/>
      <c r="D25" s="366"/>
      <c r="E25" s="367"/>
      <c r="F25" s="362" t="s">
        <v>41</v>
      </c>
      <c r="G25" s="362" t="s">
        <v>42</v>
      </c>
      <c r="H25" s="362" t="s">
        <v>43</v>
      </c>
      <c r="J25" s="91"/>
      <c r="K25" s="91"/>
    </row>
    <row r="26" spans="1:15">
      <c r="A26" s="363"/>
      <c r="B26" s="366"/>
      <c r="C26" s="367"/>
      <c r="D26" s="366"/>
      <c r="E26" s="367"/>
      <c r="F26" s="363"/>
      <c r="G26" s="363"/>
      <c r="H26" s="363"/>
      <c r="J26" s="91"/>
      <c r="K26" s="92"/>
    </row>
    <row r="27" spans="1:15" s="33" customFormat="1">
      <c r="A27" s="69">
        <v>1</v>
      </c>
      <c r="B27" s="352">
        <v>2</v>
      </c>
      <c r="C27" s="353"/>
      <c r="D27" s="352">
        <v>3</v>
      </c>
      <c r="E27" s="353"/>
      <c r="F27" s="69">
        <v>4</v>
      </c>
      <c r="G27" s="69">
        <v>5</v>
      </c>
      <c r="H27" s="69">
        <v>6</v>
      </c>
      <c r="I27" s="32"/>
      <c r="J27" s="136" t="s">
        <v>125</v>
      </c>
      <c r="K27" s="136" t="s">
        <v>126</v>
      </c>
      <c r="L27" s="137"/>
      <c r="M27" s="137"/>
      <c r="N27" s="136" t="s">
        <v>127</v>
      </c>
    </row>
    <row r="28" spans="1:15">
      <c r="A28" s="70"/>
      <c r="B28" s="354" t="s">
        <v>44</v>
      </c>
      <c r="C28" s="355"/>
      <c r="D28" s="356"/>
      <c r="E28" s="357"/>
      <c r="F28" s="71">
        <f>F30+F31</f>
        <v>25987254.743500002</v>
      </c>
      <c r="G28" s="71">
        <f>F28</f>
        <v>25987254.743500002</v>
      </c>
      <c r="H28" s="71">
        <f>'[4]КС-2 №2'!K42</f>
        <v>1404090</v>
      </c>
      <c r="J28" s="32">
        <v>24583164.739999998</v>
      </c>
      <c r="K28" s="32">
        <f>'[4]КС-2 №2'!K42</f>
        <v>1404090</v>
      </c>
      <c r="L28" s="28"/>
      <c r="M28" s="28"/>
      <c r="N28" s="28">
        <f>SUM(J28:M28)</f>
        <v>25987254.739999998</v>
      </c>
      <c r="O28" s="28">
        <f>F28-N28</f>
        <v>3.5000033676624298E-3</v>
      </c>
    </row>
    <row r="29" spans="1:15">
      <c r="A29" s="72"/>
      <c r="B29" s="358" t="s">
        <v>45</v>
      </c>
      <c r="C29" s="359"/>
      <c r="D29" s="360"/>
      <c r="E29" s="361"/>
      <c r="F29" s="71"/>
      <c r="G29" s="71"/>
      <c r="H29" s="71"/>
      <c r="J29" s="33"/>
      <c r="K29" s="92"/>
    </row>
    <row r="30" spans="1:15">
      <c r="A30" s="72" t="s">
        <v>37</v>
      </c>
      <c r="B30" s="116" t="s">
        <v>98</v>
      </c>
      <c r="C30" s="74"/>
      <c r="D30" s="113"/>
      <c r="E30" s="114"/>
      <c r="F30" s="117">
        <v>24583164.743500002</v>
      </c>
      <c r="G30" s="117">
        <v>24583164.743500002</v>
      </c>
      <c r="H30" s="71"/>
      <c r="J30" s="33"/>
      <c r="K30" s="33"/>
    </row>
    <row r="31" spans="1:15">
      <c r="A31" s="72" t="s">
        <v>92</v>
      </c>
      <c r="B31" s="73" t="s">
        <v>97</v>
      </c>
      <c r="C31" s="74"/>
      <c r="D31" s="348"/>
      <c r="E31" s="349"/>
      <c r="F31" s="71">
        <f>'[4]КС-2 №2'!K42</f>
        <v>1404090</v>
      </c>
      <c r="G31" s="71">
        <f>F31</f>
        <v>1404090</v>
      </c>
      <c r="H31" s="71">
        <f>G31</f>
        <v>1404090</v>
      </c>
      <c r="J31" s="33"/>
      <c r="K31" s="33"/>
    </row>
    <row r="32" spans="1:15">
      <c r="A32" s="75"/>
      <c r="B32" s="76"/>
      <c r="C32" s="75"/>
      <c r="D32" s="75"/>
      <c r="E32" s="75"/>
      <c r="F32" s="75"/>
      <c r="G32" s="97" t="s">
        <v>46</v>
      </c>
      <c r="H32" s="98">
        <f>SUM(H31:H31)</f>
        <v>1404090</v>
      </c>
      <c r="J32" s="33"/>
      <c r="K32" s="33"/>
    </row>
    <row r="33" spans="1:14">
      <c r="A33" s="57"/>
      <c r="B33" s="78"/>
      <c r="C33" s="57"/>
      <c r="D33" s="57"/>
      <c r="E33" s="57"/>
      <c r="F33" s="57"/>
      <c r="G33" s="99" t="s">
        <v>54</v>
      </c>
      <c r="H33" s="98">
        <f>H34-H32</f>
        <v>280818</v>
      </c>
      <c r="J33" s="33"/>
      <c r="K33" s="33"/>
      <c r="N33" s="31"/>
    </row>
    <row r="34" spans="1:14">
      <c r="A34" s="57"/>
      <c r="B34" s="78"/>
      <c r="C34" s="57"/>
      <c r="D34" s="57"/>
      <c r="E34" s="57"/>
      <c r="F34" s="80"/>
      <c r="G34" s="79" t="s">
        <v>55</v>
      </c>
      <c r="H34" s="77">
        <f>H32*1.2</f>
        <v>1684908</v>
      </c>
      <c r="J34" s="33"/>
      <c r="K34" s="33"/>
    </row>
    <row r="35" spans="1:14">
      <c r="A35" s="57"/>
      <c r="B35" s="78"/>
      <c r="C35" s="57"/>
      <c r="D35" s="57"/>
      <c r="E35" s="262"/>
      <c r="F35" s="263"/>
      <c r="G35" s="264" t="s">
        <v>174</v>
      </c>
      <c r="H35" s="265">
        <f>H34*0.7419</f>
        <v>1250033.2452</v>
      </c>
      <c r="J35" s="105">
        <f>L21</f>
        <v>0.7418669852077312</v>
      </c>
      <c r="K35" s="33"/>
      <c r="L35" s="91"/>
      <c r="M35" s="31"/>
      <c r="N35" s="31"/>
    </row>
    <row r="36" spans="1:14" s="31" customFormat="1" ht="13.5" hidden="1" customHeight="1">
      <c r="A36" s="81"/>
      <c r="B36" s="82"/>
      <c r="C36" s="81"/>
      <c r="D36" s="81"/>
      <c r="E36" s="83"/>
      <c r="F36" s="85"/>
      <c r="G36" s="85" t="s">
        <v>77</v>
      </c>
      <c r="H36" s="77" t="e">
        <f>H33-H35-#REF!</f>
        <v>#REF!</v>
      </c>
      <c r="I36" s="30"/>
      <c r="J36" s="105">
        <f>L21</f>
        <v>0.7418669852077312</v>
      </c>
      <c r="K36" s="33"/>
      <c r="L36" s="95"/>
      <c r="M36" s="29"/>
      <c r="N36" s="29"/>
    </row>
    <row r="37" spans="1:14">
      <c r="A37" s="57"/>
      <c r="B37" s="78"/>
      <c r="C37" s="57"/>
      <c r="D37" s="57"/>
      <c r="E37" s="80"/>
      <c r="F37" s="84"/>
      <c r="G37" s="85" t="s">
        <v>77</v>
      </c>
      <c r="H37" s="77">
        <f>H34-H35</f>
        <v>434874.7548</v>
      </c>
      <c r="J37" s="33"/>
      <c r="K37" s="33"/>
      <c r="L37" s="96"/>
      <c r="M37" s="31"/>
      <c r="N37" s="31"/>
    </row>
    <row r="38" spans="1:14">
      <c r="A38" s="57"/>
      <c r="B38" s="78"/>
      <c r="C38" s="57"/>
      <c r="D38" s="57"/>
      <c r="E38" s="80"/>
      <c r="F38" s="85"/>
      <c r="G38" s="85"/>
      <c r="H38" s="86"/>
      <c r="J38" s="33"/>
      <c r="K38" s="33"/>
    </row>
    <row r="39" spans="1:14" s="31" customFormat="1">
      <c r="A39" s="87" t="s">
        <v>131</v>
      </c>
      <c r="B39" s="40"/>
      <c r="C39" s="41"/>
      <c r="D39" s="41"/>
      <c r="E39" s="41"/>
      <c r="F39" s="43"/>
      <c r="G39" s="40"/>
      <c r="H39" s="40"/>
      <c r="I39" s="30"/>
      <c r="J39" s="33"/>
      <c r="K39" s="33"/>
    </row>
    <row r="40" spans="1:14" s="31" customFormat="1" ht="13.5" customHeight="1">
      <c r="A40" s="87" t="s">
        <v>2</v>
      </c>
      <c r="B40" s="42" t="s">
        <v>53</v>
      </c>
      <c r="C40" s="41"/>
      <c r="D40" s="345"/>
      <c r="E40" s="345"/>
      <c r="F40" s="43"/>
      <c r="G40" s="47" t="str">
        <f>'[4]КС-2 №2'!H48</f>
        <v>С.А. Ажнов</v>
      </c>
      <c r="H40" s="40"/>
      <c r="I40" s="30"/>
      <c r="J40" s="33"/>
      <c r="K40" s="33"/>
    </row>
    <row r="41" spans="1:14" s="33" customFormat="1">
      <c r="A41" s="24"/>
      <c r="B41" s="88" t="s">
        <v>47</v>
      </c>
      <c r="C41" s="88"/>
      <c r="D41" s="346" t="s">
        <v>48</v>
      </c>
      <c r="E41" s="346"/>
      <c r="F41" s="89"/>
      <c r="G41" s="89" t="s">
        <v>49</v>
      </c>
      <c r="H41" s="50"/>
      <c r="I41" s="32"/>
    </row>
    <row r="42" spans="1:14" s="33" customFormat="1" ht="12.75" customHeight="1">
      <c r="A42" s="24"/>
      <c r="B42" s="88"/>
      <c r="C42" s="88"/>
      <c r="D42" s="88"/>
      <c r="E42" s="88"/>
      <c r="F42" s="89"/>
      <c r="G42" s="89"/>
      <c r="H42" s="89"/>
      <c r="I42" s="32"/>
    </row>
    <row r="43" spans="1:14">
      <c r="A43" s="27"/>
      <c r="B43" s="25"/>
      <c r="C43" s="25" t="s">
        <v>50</v>
      </c>
      <c r="D43" s="25"/>
      <c r="E43" s="25"/>
      <c r="F43" s="25"/>
      <c r="G43" s="25"/>
      <c r="H43" s="106"/>
    </row>
    <row r="44" spans="1:14" s="31" customFormat="1" ht="12.75">
      <c r="A44" s="87" t="s">
        <v>132</v>
      </c>
      <c r="B44" s="87"/>
      <c r="C44" s="87"/>
      <c r="D44" s="87"/>
      <c r="E44" s="87"/>
      <c r="F44" s="87"/>
      <c r="G44" s="87"/>
      <c r="H44" s="87"/>
      <c r="I44" s="30"/>
    </row>
    <row r="45" spans="1:14" s="31" customFormat="1" ht="14.25" customHeight="1">
      <c r="A45" s="87" t="s">
        <v>2</v>
      </c>
      <c r="B45" s="42" t="s">
        <v>82</v>
      </c>
      <c r="C45" s="40"/>
      <c r="D45" s="347"/>
      <c r="E45" s="347"/>
      <c r="F45" s="43"/>
      <c r="G45" s="47" t="str">
        <f>'[4]КС-2 №2'!H54</f>
        <v>Е.А. Бусел</v>
      </c>
      <c r="H45" s="87"/>
      <c r="I45" s="30"/>
    </row>
    <row r="46" spans="1:14" s="33" customFormat="1">
      <c r="A46" s="24"/>
      <c r="B46" s="88" t="s">
        <v>47</v>
      </c>
      <c r="C46" s="88"/>
      <c r="D46" s="346" t="s">
        <v>48</v>
      </c>
      <c r="E46" s="346"/>
      <c r="F46" s="89"/>
      <c r="G46" s="89" t="s">
        <v>49</v>
      </c>
      <c r="H46" s="25"/>
      <c r="I46" s="32"/>
    </row>
    <row r="47" spans="1:14">
      <c r="A47" s="27"/>
      <c r="B47" s="51"/>
      <c r="C47" s="51"/>
      <c r="D47" s="51"/>
      <c r="E47" s="51"/>
      <c r="F47" s="50"/>
      <c r="G47" s="50"/>
      <c r="H47" s="25"/>
    </row>
  </sheetData>
  <mergeCells count="45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C19:C20"/>
    <mergeCell ref="E19:F20"/>
    <mergeCell ref="G19:H19"/>
    <mergeCell ref="E21:F21"/>
    <mergeCell ref="F22:G22"/>
    <mergeCell ref="A24:A26"/>
    <mergeCell ref="B24:C26"/>
    <mergeCell ref="D24:E26"/>
    <mergeCell ref="F24:H24"/>
    <mergeCell ref="F25:F26"/>
    <mergeCell ref="G25:G26"/>
    <mergeCell ref="H25:H26"/>
    <mergeCell ref="B27:C27"/>
    <mergeCell ref="D27:E27"/>
    <mergeCell ref="B28:C28"/>
    <mergeCell ref="D28:E28"/>
    <mergeCell ref="B29:C29"/>
    <mergeCell ref="D29:E29"/>
    <mergeCell ref="D31:E31"/>
    <mergeCell ref="D40:E40"/>
    <mergeCell ref="D41:E41"/>
    <mergeCell ref="D45:E45"/>
    <mergeCell ref="D46:E46"/>
  </mergeCells>
  <pageMargins left="0.70866141732283472" right="0.31496062992125984" top="0.55118110236220474" bottom="0.74803149606299213" header="0.31496062992125984" footer="0.31496062992125984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T55"/>
  <sheetViews>
    <sheetView view="pageBreakPreview" topLeftCell="A10" zoomScale="70" zoomScaleNormal="90" zoomScaleSheetLayoutView="70" workbookViewId="0">
      <selection activeCell="K46" sqref="K46"/>
    </sheetView>
  </sheetViews>
  <sheetFormatPr defaultColWidth="8.7109375" defaultRowHeight="12.75"/>
  <cols>
    <col min="1" max="1" width="7.140625" style="9" customWidth="1"/>
    <col min="2" max="2" width="13.42578125" style="9" customWidth="1"/>
    <col min="3" max="3" width="73" style="9" customWidth="1"/>
    <col min="4" max="4" width="39.5703125" style="23" customWidth="1"/>
    <col min="5" max="5" width="7.7109375" style="9" customWidth="1"/>
    <col min="6" max="6" width="7.5703125" style="9" customWidth="1"/>
    <col min="7" max="7" width="11.42578125" style="9" customWidth="1"/>
    <col min="8" max="10" width="12.28515625" style="9" customWidth="1"/>
    <col min="11" max="11" width="12.85546875" style="9" customWidth="1"/>
    <col min="12" max="12" width="8.7109375" style="9"/>
    <col min="13" max="13" width="14.28515625" style="9" customWidth="1"/>
    <col min="14" max="17" width="8.7109375" style="9"/>
    <col min="18" max="18" width="9.140625" style="9" customWidth="1"/>
    <col min="19" max="19" width="8.7109375" style="9"/>
    <col min="20" max="20" width="9.7109375" style="9" customWidth="1"/>
    <col min="21" max="247" width="8.7109375" style="9"/>
    <col min="248" max="248" width="8.42578125" style="9" customWidth="1"/>
    <col min="249" max="249" width="9.7109375" style="9" customWidth="1"/>
    <col min="250" max="250" width="36.140625" style="9" customWidth="1"/>
    <col min="251" max="251" width="86.28515625" style="9" customWidth="1"/>
    <col min="252" max="252" width="18.85546875" style="9" customWidth="1"/>
    <col min="253" max="253" width="9" style="9" customWidth="1"/>
    <col min="254" max="254" width="8.42578125" style="9" customWidth="1"/>
    <col min="255" max="255" width="12.5703125" style="9" customWidth="1"/>
    <col min="256" max="256" width="11.5703125" style="9" customWidth="1"/>
    <col min="257" max="257" width="11.28515625" style="9" customWidth="1"/>
    <col min="258" max="258" width="13.85546875" style="9" customWidth="1"/>
    <col min="259" max="259" width="14.85546875" style="9" customWidth="1"/>
    <col min="260" max="260" width="13.28515625" style="9" customWidth="1"/>
    <col min="261" max="503" width="8.7109375" style="9"/>
    <col min="504" max="504" width="8.42578125" style="9" customWidth="1"/>
    <col min="505" max="505" width="9.7109375" style="9" customWidth="1"/>
    <col min="506" max="506" width="36.140625" style="9" customWidth="1"/>
    <col min="507" max="507" width="86.28515625" style="9" customWidth="1"/>
    <col min="508" max="508" width="18.85546875" style="9" customWidth="1"/>
    <col min="509" max="509" width="9" style="9" customWidth="1"/>
    <col min="510" max="510" width="8.42578125" style="9" customWidth="1"/>
    <col min="511" max="511" width="12.5703125" style="9" customWidth="1"/>
    <col min="512" max="512" width="11.5703125" style="9" customWidth="1"/>
    <col min="513" max="513" width="11.28515625" style="9" customWidth="1"/>
    <col min="514" max="514" width="13.85546875" style="9" customWidth="1"/>
    <col min="515" max="515" width="14.85546875" style="9" customWidth="1"/>
    <col min="516" max="516" width="13.28515625" style="9" customWidth="1"/>
    <col min="517" max="759" width="8.7109375" style="9"/>
    <col min="760" max="760" width="8.42578125" style="9" customWidth="1"/>
    <col min="761" max="761" width="9.7109375" style="9" customWidth="1"/>
    <col min="762" max="762" width="36.140625" style="9" customWidth="1"/>
    <col min="763" max="763" width="86.28515625" style="9" customWidth="1"/>
    <col min="764" max="764" width="18.85546875" style="9" customWidth="1"/>
    <col min="765" max="765" width="9" style="9" customWidth="1"/>
    <col min="766" max="766" width="8.42578125" style="9" customWidth="1"/>
    <col min="767" max="767" width="12.5703125" style="9" customWidth="1"/>
    <col min="768" max="768" width="11.5703125" style="9" customWidth="1"/>
    <col min="769" max="769" width="11.28515625" style="9" customWidth="1"/>
    <col min="770" max="770" width="13.85546875" style="9" customWidth="1"/>
    <col min="771" max="771" width="14.85546875" style="9" customWidth="1"/>
    <col min="772" max="772" width="13.28515625" style="9" customWidth="1"/>
    <col min="773" max="1015" width="8.7109375" style="9"/>
    <col min="1016" max="1016" width="8.42578125" style="9" customWidth="1"/>
    <col min="1017" max="1017" width="9.7109375" style="9" customWidth="1"/>
    <col min="1018" max="1018" width="36.140625" style="9" customWidth="1"/>
    <col min="1019" max="1019" width="86.28515625" style="9" customWidth="1"/>
    <col min="1020" max="1020" width="18.85546875" style="9" customWidth="1"/>
    <col min="1021" max="1021" width="9" style="9" customWidth="1"/>
    <col min="1022" max="1022" width="8.42578125" style="9" customWidth="1"/>
    <col min="1023" max="1023" width="12.5703125" style="9" customWidth="1"/>
    <col min="1024" max="1024" width="11.5703125" style="9" customWidth="1"/>
    <col min="1025" max="1025" width="11.28515625" style="9" customWidth="1"/>
    <col min="1026" max="1026" width="13.85546875" style="9" customWidth="1"/>
    <col min="1027" max="1027" width="14.85546875" style="9" customWidth="1"/>
    <col min="1028" max="1028" width="13.28515625" style="9" customWidth="1"/>
    <col min="1029" max="1271" width="8.7109375" style="9"/>
    <col min="1272" max="1272" width="8.42578125" style="9" customWidth="1"/>
    <col min="1273" max="1273" width="9.7109375" style="9" customWidth="1"/>
    <col min="1274" max="1274" width="36.140625" style="9" customWidth="1"/>
    <col min="1275" max="1275" width="86.28515625" style="9" customWidth="1"/>
    <col min="1276" max="1276" width="18.85546875" style="9" customWidth="1"/>
    <col min="1277" max="1277" width="9" style="9" customWidth="1"/>
    <col min="1278" max="1278" width="8.42578125" style="9" customWidth="1"/>
    <col min="1279" max="1279" width="12.5703125" style="9" customWidth="1"/>
    <col min="1280" max="1280" width="11.5703125" style="9" customWidth="1"/>
    <col min="1281" max="1281" width="11.28515625" style="9" customWidth="1"/>
    <col min="1282" max="1282" width="13.85546875" style="9" customWidth="1"/>
    <col min="1283" max="1283" width="14.85546875" style="9" customWidth="1"/>
    <col min="1284" max="1284" width="13.28515625" style="9" customWidth="1"/>
    <col min="1285" max="1527" width="8.7109375" style="9"/>
    <col min="1528" max="1528" width="8.42578125" style="9" customWidth="1"/>
    <col min="1529" max="1529" width="9.7109375" style="9" customWidth="1"/>
    <col min="1530" max="1530" width="36.140625" style="9" customWidth="1"/>
    <col min="1531" max="1531" width="86.28515625" style="9" customWidth="1"/>
    <col min="1532" max="1532" width="18.85546875" style="9" customWidth="1"/>
    <col min="1533" max="1533" width="9" style="9" customWidth="1"/>
    <col min="1534" max="1534" width="8.42578125" style="9" customWidth="1"/>
    <col min="1535" max="1535" width="12.5703125" style="9" customWidth="1"/>
    <col min="1536" max="1536" width="11.5703125" style="9" customWidth="1"/>
    <col min="1537" max="1537" width="11.28515625" style="9" customWidth="1"/>
    <col min="1538" max="1538" width="13.85546875" style="9" customWidth="1"/>
    <col min="1539" max="1539" width="14.85546875" style="9" customWidth="1"/>
    <col min="1540" max="1540" width="13.28515625" style="9" customWidth="1"/>
    <col min="1541" max="1783" width="8.7109375" style="9"/>
    <col min="1784" max="1784" width="8.42578125" style="9" customWidth="1"/>
    <col min="1785" max="1785" width="9.7109375" style="9" customWidth="1"/>
    <col min="1786" max="1786" width="36.140625" style="9" customWidth="1"/>
    <col min="1787" max="1787" width="86.28515625" style="9" customWidth="1"/>
    <col min="1788" max="1788" width="18.85546875" style="9" customWidth="1"/>
    <col min="1789" max="1789" width="9" style="9" customWidth="1"/>
    <col min="1790" max="1790" width="8.42578125" style="9" customWidth="1"/>
    <col min="1791" max="1791" width="12.5703125" style="9" customWidth="1"/>
    <col min="1792" max="1792" width="11.5703125" style="9" customWidth="1"/>
    <col min="1793" max="1793" width="11.28515625" style="9" customWidth="1"/>
    <col min="1794" max="1794" width="13.85546875" style="9" customWidth="1"/>
    <col min="1795" max="1795" width="14.85546875" style="9" customWidth="1"/>
    <col min="1796" max="1796" width="13.28515625" style="9" customWidth="1"/>
    <col min="1797" max="2039" width="8.7109375" style="9"/>
    <col min="2040" max="2040" width="8.42578125" style="9" customWidth="1"/>
    <col min="2041" max="2041" width="9.7109375" style="9" customWidth="1"/>
    <col min="2042" max="2042" width="36.140625" style="9" customWidth="1"/>
    <col min="2043" max="2043" width="86.28515625" style="9" customWidth="1"/>
    <col min="2044" max="2044" width="18.85546875" style="9" customWidth="1"/>
    <col min="2045" max="2045" width="9" style="9" customWidth="1"/>
    <col min="2046" max="2046" width="8.42578125" style="9" customWidth="1"/>
    <col min="2047" max="2047" width="12.5703125" style="9" customWidth="1"/>
    <col min="2048" max="2048" width="11.5703125" style="9" customWidth="1"/>
    <col min="2049" max="2049" width="11.28515625" style="9" customWidth="1"/>
    <col min="2050" max="2050" width="13.85546875" style="9" customWidth="1"/>
    <col min="2051" max="2051" width="14.85546875" style="9" customWidth="1"/>
    <col min="2052" max="2052" width="13.28515625" style="9" customWidth="1"/>
    <col min="2053" max="2295" width="8.7109375" style="9"/>
    <col min="2296" max="2296" width="8.42578125" style="9" customWidth="1"/>
    <col min="2297" max="2297" width="9.7109375" style="9" customWidth="1"/>
    <col min="2298" max="2298" width="36.140625" style="9" customWidth="1"/>
    <col min="2299" max="2299" width="86.28515625" style="9" customWidth="1"/>
    <col min="2300" max="2300" width="18.85546875" style="9" customWidth="1"/>
    <col min="2301" max="2301" width="9" style="9" customWidth="1"/>
    <col min="2302" max="2302" width="8.42578125" style="9" customWidth="1"/>
    <col min="2303" max="2303" width="12.5703125" style="9" customWidth="1"/>
    <col min="2304" max="2304" width="11.5703125" style="9" customWidth="1"/>
    <col min="2305" max="2305" width="11.28515625" style="9" customWidth="1"/>
    <col min="2306" max="2306" width="13.85546875" style="9" customWidth="1"/>
    <col min="2307" max="2307" width="14.85546875" style="9" customWidth="1"/>
    <col min="2308" max="2308" width="13.28515625" style="9" customWidth="1"/>
    <col min="2309" max="2551" width="8.7109375" style="9"/>
    <col min="2552" max="2552" width="8.42578125" style="9" customWidth="1"/>
    <col min="2553" max="2553" width="9.7109375" style="9" customWidth="1"/>
    <col min="2554" max="2554" width="36.140625" style="9" customWidth="1"/>
    <col min="2555" max="2555" width="86.28515625" style="9" customWidth="1"/>
    <col min="2556" max="2556" width="18.85546875" style="9" customWidth="1"/>
    <col min="2557" max="2557" width="9" style="9" customWidth="1"/>
    <col min="2558" max="2558" width="8.42578125" style="9" customWidth="1"/>
    <col min="2559" max="2559" width="12.5703125" style="9" customWidth="1"/>
    <col min="2560" max="2560" width="11.5703125" style="9" customWidth="1"/>
    <col min="2561" max="2561" width="11.28515625" style="9" customWidth="1"/>
    <col min="2562" max="2562" width="13.85546875" style="9" customWidth="1"/>
    <col min="2563" max="2563" width="14.85546875" style="9" customWidth="1"/>
    <col min="2564" max="2564" width="13.28515625" style="9" customWidth="1"/>
    <col min="2565" max="2807" width="8.7109375" style="9"/>
    <col min="2808" max="2808" width="8.42578125" style="9" customWidth="1"/>
    <col min="2809" max="2809" width="9.7109375" style="9" customWidth="1"/>
    <col min="2810" max="2810" width="36.140625" style="9" customWidth="1"/>
    <col min="2811" max="2811" width="86.28515625" style="9" customWidth="1"/>
    <col min="2812" max="2812" width="18.85546875" style="9" customWidth="1"/>
    <col min="2813" max="2813" width="9" style="9" customWidth="1"/>
    <col min="2814" max="2814" width="8.42578125" style="9" customWidth="1"/>
    <col min="2815" max="2815" width="12.5703125" style="9" customWidth="1"/>
    <col min="2816" max="2816" width="11.5703125" style="9" customWidth="1"/>
    <col min="2817" max="2817" width="11.28515625" style="9" customWidth="1"/>
    <col min="2818" max="2818" width="13.85546875" style="9" customWidth="1"/>
    <col min="2819" max="2819" width="14.85546875" style="9" customWidth="1"/>
    <col min="2820" max="2820" width="13.28515625" style="9" customWidth="1"/>
    <col min="2821" max="3063" width="8.7109375" style="9"/>
    <col min="3064" max="3064" width="8.42578125" style="9" customWidth="1"/>
    <col min="3065" max="3065" width="9.7109375" style="9" customWidth="1"/>
    <col min="3066" max="3066" width="36.140625" style="9" customWidth="1"/>
    <col min="3067" max="3067" width="86.28515625" style="9" customWidth="1"/>
    <col min="3068" max="3068" width="18.85546875" style="9" customWidth="1"/>
    <col min="3069" max="3069" width="9" style="9" customWidth="1"/>
    <col min="3070" max="3070" width="8.42578125" style="9" customWidth="1"/>
    <col min="3071" max="3071" width="12.5703125" style="9" customWidth="1"/>
    <col min="3072" max="3072" width="11.5703125" style="9" customWidth="1"/>
    <col min="3073" max="3073" width="11.28515625" style="9" customWidth="1"/>
    <col min="3074" max="3074" width="13.85546875" style="9" customWidth="1"/>
    <col min="3075" max="3075" width="14.85546875" style="9" customWidth="1"/>
    <col min="3076" max="3076" width="13.28515625" style="9" customWidth="1"/>
    <col min="3077" max="3319" width="8.7109375" style="9"/>
    <col min="3320" max="3320" width="8.42578125" style="9" customWidth="1"/>
    <col min="3321" max="3321" width="9.7109375" style="9" customWidth="1"/>
    <col min="3322" max="3322" width="36.140625" style="9" customWidth="1"/>
    <col min="3323" max="3323" width="86.28515625" style="9" customWidth="1"/>
    <col min="3324" max="3324" width="18.85546875" style="9" customWidth="1"/>
    <col min="3325" max="3325" width="9" style="9" customWidth="1"/>
    <col min="3326" max="3326" width="8.42578125" style="9" customWidth="1"/>
    <col min="3327" max="3327" width="12.5703125" style="9" customWidth="1"/>
    <col min="3328" max="3328" width="11.5703125" style="9" customWidth="1"/>
    <col min="3329" max="3329" width="11.28515625" style="9" customWidth="1"/>
    <col min="3330" max="3330" width="13.85546875" style="9" customWidth="1"/>
    <col min="3331" max="3331" width="14.85546875" style="9" customWidth="1"/>
    <col min="3332" max="3332" width="13.28515625" style="9" customWidth="1"/>
    <col min="3333" max="3575" width="8.7109375" style="9"/>
    <col min="3576" max="3576" width="8.42578125" style="9" customWidth="1"/>
    <col min="3577" max="3577" width="9.7109375" style="9" customWidth="1"/>
    <col min="3578" max="3578" width="36.140625" style="9" customWidth="1"/>
    <col min="3579" max="3579" width="86.28515625" style="9" customWidth="1"/>
    <col min="3580" max="3580" width="18.85546875" style="9" customWidth="1"/>
    <col min="3581" max="3581" width="9" style="9" customWidth="1"/>
    <col min="3582" max="3582" width="8.42578125" style="9" customWidth="1"/>
    <col min="3583" max="3583" width="12.5703125" style="9" customWidth="1"/>
    <col min="3584" max="3584" width="11.5703125" style="9" customWidth="1"/>
    <col min="3585" max="3585" width="11.28515625" style="9" customWidth="1"/>
    <col min="3586" max="3586" width="13.85546875" style="9" customWidth="1"/>
    <col min="3587" max="3587" width="14.85546875" style="9" customWidth="1"/>
    <col min="3588" max="3588" width="13.28515625" style="9" customWidth="1"/>
    <col min="3589" max="3831" width="8.7109375" style="9"/>
    <col min="3832" max="3832" width="8.42578125" style="9" customWidth="1"/>
    <col min="3833" max="3833" width="9.7109375" style="9" customWidth="1"/>
    <col min="3834" max="3834" width="36.140625" style="9" customWidth="1"/>
    <col min="3835" max="3835" width="86.28515625" style="9" customWidth="1"/>
    <col min="3836" max="3836" width="18.85546875" style="9" customWidth="1"/>
    <col min="3837" max="3837" width="9" style="9" customWidth="1"/>
    <col min="3838" max="3838" width="8.42578125" style="9" customWidth="1"/>
    <col min="3839" max="3839" width="12.5703125" style="9" customWidth="1"/>
    <col min="3840" max="3840" width="11.5703125" style="9" customWidth="1"/>
    <col min="3841" max="3841" width="11.28515625" style="9" customWidth="1"/>
    <col min="3842" max="3842" width="13.85546875" style="9" customWidth="1"/>
    <col min="3843" max="3843" width="14.85546875" style="9" customWidth="1"/>
    <col min="3844" max="3844" width="13.28515625" style="9" customWidth="1"/>
    <col min="3845" max="4087" width="8.7109375" style="9"/>
    <col min="4088" max="4088" width="8.42578125" style="9" customWidth="1"/>
    <col min="4089" max="4089" width="9.7109375" style="9" customWidth="1"/>
    <col min="4090" max="4090" width="36.140625" style="9" customWidth="1"/>
    <col min="4091" max="4091" width="86.28515625" style="9" customWidth="1"/>
    <col min="4092" max="4092" width="18.85546875" style="9" customWidth="1"/>
    <col min="4093" max="4093" width="9" style="9" customWidth="1"/>
    <col min="4094" max="4094" width="8.42578125" style="9" customWidth="1"/>
    <col min="4095" max="4095" width="12.5703125" style="9" customWidth="1"/>
    <col min="4096" max="4096" width="11.5703125" style="9" customWidth="1"/>
    <col min="4097" max="4097" width="11.28515625" style="9" customWidth="1"/>
    <col min="4098" max="4098" width="13.85546875" style="9" customWidth="1"/>
    <col min="4099" max="4099" width="14.85546875" style="9" customWidth="1"/>
    <col min="4100" max="4100" width="13.28515625" style="9" customWidth="1"/>
    <col min="4101" max="4343" width="8.7109375" style="9"/>
    <col min="4344" max="4344" width="8.42578125" style="9" customWidth="1"/>
    <col min="4345" max="4345" width="9.7109375" style="9" customWidth="1"/>
    <col min="4346" max="4346" width="36.140625" style="9" customWidth="1"/>
    <col min="4347" max="4347" width="86.28515625" style="9" customWidth="1"/>
    <col min="4348" max="4348" width="18.85546875" style="9" customWidth="1"/>
    <col min="4349" max="4349" width="9" style="9" customWidth="1"/>
    <col min="4350" max="4350" width="8.42578125" style="9" customWidth="1"/>
    <col min="4351" max="4351" width="12.5703125" style="9" customWidth="1"/>
    <col min="4352" max="4352" width="11.5703125" style="9" customWidth="1"/>
    <col min="4353" max="4353" width="11.28515625" style="9" customWidth="1"/>
    <col min="4354" max="4354" width="13.85546875" style="9" customWidth="1"/>
    <col min="4355" max="4355" width="14.85546875" style="9" customWidth="1"/>
    <col min="4356" max="4356" width="13.28515625" style="9" customWidth="1"/>
    <col min="4357" max="4599" width="8.7109375" style="9"/>
    <col min="4600" max="4600" width="8.42578125" style="9" customWidth="1"/>
    <col min="4601" max="4601" width="9.7109375" style="9" customWidth="1"/>
    <col min="4602" max="4602" width="36.140625" style="9" customWidth="1"/>
    <col min="4603" max="4603" width="86.28515625" style="9" customWidth="1"/>
    <col min="4604" max="4604" width="18.85546875" style="9" customWidth="1"/>
    <col min="4605" max="4605" width="9" style="9" customWidth="1"/>
    <col min="4606" max="4606" width="8.42578125" style="9" customWidth="1"/>
    <col min="4607" max="4607" width="12.5703125" style="9" customWidth="1"/>
    <col min="4608" max="4608" width="11.5703125" style="9" customWidth="1"/>
    <col min="4609" max="4609" width="11.28515625" style="9" customWidth="1"/>
    <col min="4610" max="4610" width="13.85546875" style="9" customWidth="1"/>
    <col min="4611" max="4611" width="14.85546875" style="9" customWidth="1"/>
    <col min="4612" max="4612" width="13.28515625" style="9" customWidth="1"/>
    <col min="4613" max="4855" width="8.7109375" style="9"/>
    <col min="4856" max="4856" width="8.42578125" style="9" customWidth="1"/>
    <col min="4857" max="4857" width="9.7109375" style="9" customWidth="1"/>
    <col min="4858" max="4858" width="36.140625" style="9" customWidth="1"/>
    <col min="4859" max="4859" width="86.28515625" style="9" customWidth="1"/>
    <col min="4860" max="4860" width="18.85546875" style="9" customWidth="1"/>
    <col min="4861" max="4861" width="9" style="9" customWidth="1"/>
    <col min="4862" max="4862" width="8.42578125" style="9" customWidth="1"/>
    <col min="4863" max="4863" width="12.5703125" style="9" customWidth="1"/>
    <col min="4864" max="4864" width="11.5703125" style="9" customWidth="1"/>
    <col min="4865" max="4865" width="11.28515625" style="9" customWidth="1"/>
    <col min="4866" max="4866" width="13.85546875" style="9" customWidth="1"/>
    <col min="4867" max="4867" width="14.85546875" style="9" customWidth="1"/>
    <col min="4868" max="4868" width="13.28515625" style="9" customWidth="1"/>
    <col min="4869" max="5111" width="8.7109375" style="9"/>
    <col min="5112" max="5112" width="8.42578125" style="9" customWidth="1"/>
    <col min="5113" max="5113" width="9.7109375" style="9" customWidth="1"/>
    <col min="5114" max="5114" width="36.140625" style="9" customWidth="1"/>
    <col min="5115" max="5115" width="86.28515625" style="9" customWidth="1"/>
    <col min="5116" max="5116" width="18.85546875" style="9" customWidth="1"/>
    <col min="5117" max="5117" width="9" style="9" customWidth="1"/>
    <col min="5118" max="5118" width="8.42578125" style="9" customWidth="1"/>
    <col min="5119" max="5119" width="12.5703125" style="9" customWidth="1"/>
    <col min="5120" max="5120" width="11.5703125" style="9" customWidth="1"/>
    <col min="5121" max="5121" width="11.28515625" style="9" customWidth="1"/>
    <col min="5122" max="5122" width="13.85546875" style="9" customWidth="1"/>
    <col min="5123" max="5123" width="14.85546875" style="9" customWidth="1"/>
    <col min="5124" max="5124" width="13.28515625" style="9" customWidth="1"/>
    <col min="5125" max="5367" width="8.7109375" style="9"/>
    <col min="5368" max="5368" width="8.42578125" style="9" customWidth="1"/>
    <col min="5369" max="5369" width="9.7109375" style="9" customWidth="1"/>
    <col min="5370" max="5370" width="36.140625" style="9" customWidth="1"/>
    <col min="5371" max="5371" width="86.28515625" style="9" customWidth="1"/>
    <col min="5372" max="5372" width="18.85546875" style="9" customWidth="1"/>
    <col min="5373" max="5373" width="9" style="9" customWidth="1"/>
    <col min="5374" max="5374" width="8.42578125" style="9" customWidth="1"/>
    <col min="5375" max="5375" width="12.5703125" style="9" customWidth="1"/>
    <col min="5376" max="5376" width="11.5703125" style="9" customWidth="1"/>
    <col min="5377" max="5377" width="11.28515625" style="9" customWidth="1"/>
    <col min="5378" max="5378" width="13.85546875" style="9" customWidth="1"/>
    <col min="5379" max="5379" width="14.85546875" style="9" customWidth="1"/>
    <col min="5380" max="5380" width="13.28515625" style="9" customWidth="1"/>
    <col min="5381" max="5623" width="8.7109375" style="9"/>
    <col min="5624" max="5624" width="8.42578125" style="9" customWidth="1"/>
    <col min="5625" max="5625" width="9.7109375" style="9" customWidth="1"/>
    <col min="5626" max="5626" width="36.140625" style="9" customWidth="1"/>
    <col min="5627" max="5627" width="86.28515625" style="9" customWidth="1"/>
    <col min="5628" max="5628" width="18.85546875" style="9" customWidth="1"/>
    <col min="5629" max="5629" width="9" style="9" customWidth="1"/>
    <col min="5630" max="5630" width="8.42578125" style="9" customWidth="1"/>
    <col min="5631" max="5631" width="12.5703125" style="9" customWidth="1"/>
    <col min="5632" max="5632" width="11.5703125" style="9" customWidth="1"/>
    <col min="5633" max="5633" width="11.28515625" style="9" customWidth="1"/>
    <col min="5634" max="5634" width="13.85546875" style="9" customWidth="1"/>
    <col min="5635" max="5635" width="14.85546875" style="9" customWidth="1"/>
    <col min="5636" max="5636" width="13.28515625" style="9" customWidth="1"/>
    <col min="5637" max="5879" width="8.7109375" style="9"/>
    <col min="5880" max="5880" width="8.42578125" style="9" customWidth="1"/>
    <col min="5881" max="5881" width="9.7109375" style="9" customWidth="1"/>
    <col min="5882" max="5882" width="36.140625" style="9" customWidth="1"/>
    <col min="5883" max="5883" width="86.28515625" style="9" customWidth="1"/>
    <col min="5884" max="5884" width="18.85546875" style="9" customWidth="1"/>
    <col min="5885" max="5885" width="9" style="9" customWidth="1"/>
    <col min="5886" max="5886" width="8.42578125" style="9" customWidth="1"/>
    <col min="5887" max="5887" width="12.5703125" style="9" customWidth="1"/>
    <col min="5888" max="5888" width="11.5703125" style="9" customWidth="1"/>
    <col min="5889" max="5889" width="11.28515625" style="9" customWidth="1"/>
    <col min="5890" max="5890" width="13.85546875" style="9" customWidth="1"/>
    <col min="5891" max="5891" width="14.85546875" style="9" customWidth="1"/>
    <col min="5892" max="5892" width="13.28515625" style="9" customWidth="1"/>
    <col min="5893" max="6135" width="8.7109375" style="9"/>
    <col min="6136" max="6136" width="8.42578125" style="9" customWidth="1"/>
    <col min="6137" max="6137" width="9.7109375" style="9" customWidth="1"/>
    <col min="6138" max="6138" width="36.140625" style="9" customWidth="1"/>
    <col min="6139" max="6139" width="86.28515625" style="9" customWidth="1"/>
    <col min="6140" max="6140" width="18.85546875" style="9" customWidth="1"/>
    <col min="6141" max="6141" width="9" style="9" customWidth="1"/>
    <col min="6142" max="6142" width="8.42578125" style="9" customWidth="1"/>
    <col min="6143" max="6143" width="12.5703125" style="9" customWidth="1"/>
    <col min="6144" max="6144" width="11.5703125" style="9" customWidth="1"/>
    <col min="6145" max="6145" width="11.28515625" style="9" customWidth="1"/>
    <col min="6146" max="6146" width="13.85546875" style="9" customWidth="1"/>
    <col min="6147" max="6147" width="14.85546875" style="9" customWidth="1"/>
    <col min="6148" max="6148" width="13.28515625" style="9" customWidth="1"/>
    <col min="6149" max="6391" width="8.7109375" style="9"/>
    <col min="6392" max="6392" width="8.42578125" style="9" customWidth="1"/>
    <col min="6393" max="6393" width="9.7109375" style="9" customWidth="1"/>
    <col min="6394" max="6394" width="36.140625" style="9" customWidth="1"/>
    <col min="6395" max="6395" width="86.28515625" style="9" customWidth="1"/>
    <col min="6396" max="6396" width="18.85546875" style="9" customWidth="1"/>
    <col min="6397" max="6397" width="9" style="9" customWidth="1"/>
    <col min="6398" max="6398" width="8.42578125" style="9" customWidth="1"/>
    <col min="6399" max="6399" width="12.5703125" style="9" customWidth="1"/>
    <col min="6400" max="6400" width="11.5703125" style="9" customWidth="1"/>
    <col min="6401" max="6401" width="11.28515625" style="9" customWidth="1"/>
    <col min="6402" max="6402" width="13.85546875" style="9" customWidth="1"/>
    <col min="6403" max="6403" width="14.85546875" style="9" customWidth="1"/>
    <col min="6404" max="6404" width="13.28515625" style="9" customWidth="1"/>
    <col min="6405" max="6647" width="8.7109375" style="9"/>
    <col min="6648" max="6648" width="8.42578125" style="9" customWidth="1"/>
    <col min="6649" max="6649" width="9.7109375" style="9" customWidth="1"/>
    <col min="6650" max="6650" width="36.140625" style="9" customWidth="1"/>
    <col min="6651" max="6651" width="86.28515625" style="9" customWidth="1"/>
    <col min="6652" max="6652" width="18.85546875" style="9" customWidth="1"/>
    <col min="6653" max="6653" width="9" style="9" customWidth="1"/>
    <col min="6654" max="6654" width="8.42578125" style="9" customWidth="1"/>
    <col min="6655" max="6655" width="12.5703125" style="9" customWidth="1"/>
    <col min="6656" max="6656" width="11.5703125" style="9" customWidth="1"/>
    <col min="6657" max="6657" width="11.28515625" style="9" customWidth="1"/>
    <col min="6658" max="6658" width="13.85546875" style="9" customWidth="1"/>
    <col min="6659" max="6659" width="14.85546875" style="9" customWidth="1"/>
    <col min="6660" max="6660" width="13.28515625" style="9" customWidth="1"/>
    <col min="6661" max="6903" width="8.7109375" style="9"/>
    <col min="6904" max="6904" width="8.42578125" style="9" customWidth="1"/>
    <col min="6905" max="6905" width="9.7109375" style="9" customWidth="1"/>
    <col min="6906" max="6906" width="36.140625" style="9" customWidth="1"/>
    <col min="6907" max="6907" width="86.28515625" style="9" customWidth="1"/>
    <col min="6908" max="6908" width="18.85546875" style="9" customWidth="1"/>
    <col min="6909" max="6909" width="9" style="9" customWidth="1"/>
    <col min="6910" max="6910" width="8.42578125" style="9" customWidth="1"/>
    <col min="6911" max="6911" width="12.5703125" style="9" customWidth="1"/>
    <col min="6912" max="6912" width="11.5703125" style="9" customWidth="1"/>
    <col min="6913" max="6913" width="11.28515625" style="9" customWidth="1"/>
    <col min="6914" max="6914" width="13.85546875" style="9" customWidth="1"/>
    <col min="6915" max="6915" width="14.85546875" style="9" customWidth="1"/>
    <col min="6916" max="6916" width="13.28515625" style="9" customWidth="1"/>
    <col min="6917" max="7159" width="8.7109375" style="9"/>
    <col min="7160" max="7160" width="8.42578125" style="9" customWidth="1"/>
    <col min="7161" max="7161" width="9.7109375" style="9" customWidth="1"/>
    <col min="7162" max="7162" width="36.140625" style="9" customWidth="1"/>
    <col min="7163" max="7163" width="86.28515625" style="9" customWidth="1"/>
    <col min="7164" max="7164" width="18.85546875" style="9" customWidth="1"/>
    <col min="7165" max="7165" width="9" style="9" customWidth="1"/>
    <col min="7166" max="7166" width="8.42578125" style="9" customWidth="1"/>
    <col min="7167" max="7167" width="12.5703125" style="9" customWidth="1"/>
    <col min="7168" max="7168" width="11.5703125" style="9" customWidth="1"/>
    <col min="7169" max="7169" width="11.28515625" style="9" customWidth="1"/>
    <col min="7170" max="7170" width="13.85546875" style="9" customWidth="1"/>
    <col min="7171" max="7171" width="14.85546875" style="9" customWidth="1"/>
    <col min="7172" max="7172" width="13.28515625" style="9" customWidth="1"/>
    <col min="7173" max="7415" width="8.7109375" style="9"/>
    <col min="7416" max="7416" width="8.42578125" style="9" customWidth="1"/>
    <col min="7417" max="7417" width="9.7109375" style="9" customWidth="1"/>
    <col min="7418" max="7418" width="36.140625" style="9" customWidth="1"/>
    <col min="7419" max="7419" width="86.28515625" style="9" customWidth="1"/>
    <col min="7420" max="7420" width="18.85546875" style="9" customWidth="1"/>
    <col min="7421" max="7421" width="9" style="9" customWidth="1"/>
    <col min="7422" max="7422" width="8.42578125" style="9" customWidth="1"/>
    <col min="7423" max="7423" width="12.5703125" style="9" customWidth="1"/>
    <col min="7424" max="7424" width="11.5703125" style="9" customWidth="1"/>
    <col min="7425" max="7425" width="11.28515625" style="9" customWidth="1"/>
    <col min="7426" max="7426" width="13.85546875" style="9" customWidth="1"/>
    <col min="7427" max="7427" width="14.85546875" style="9" customWidth="1"/>
    <col min="7428" max="7428" width="13.28515625" style="9" customWidth="1"/>
    <col min="7429" max="7671" width="8.7109375" style="9"/>
    <col min="7672" max="7672" width="8.42578125" style="9" customWidth="1"/>
    <col min="7673" max="7673" width="9.7109375" style="9" customWidth="1"/>
    <col min="7674" max="7674" width="36.140625" style="9" customWidth="1"/>
    <col min="7675" max="7675" width="86.28515625" style="9" customWidth="1"/>
    <col min="7676" max="7676" width="18.85546875" style="9" customWidth="1"/>
    <col min="7677" max="7677" width="9" style="9" customWidth="1"/>
    <col min="7678" max="7678" width="8.42578125" style="9" customWidth="1"/>
    <col min="7679" max="7679" width="12.5703125" style="9" customWidth="1"/>
    <col min="7680" max="7680" width="11.5703125" style="9" customWidth="1"/>
    <col min="7681" max="7681" width="11.28515625" style="9" customWidth="1"/>
    <col min="7682" max="7682" width="13.85546875" style="9" customWidth="1"/>
    <col min="7683" max="7683" width="14.85546875" style="9" customWidth="1"/>
    <col min="7684" max="7684" width="13.28515625" style="9" customWidth="1"/>
    <col min="7685" max="7927" width="8.7109375" style="9"/>
    <col min="7928" max="7928" width="8.42578125" style="9" customWidth="1"/>
    <col min="7929" max="7929" width="9.7109375" style="9" customWidth="1"/>
    <col min="7930" max="7930" width="36.140625" style="9" customWidth="1"/>
    <col min="7931" max="7931" width="86.28515625" style="9" customWidth="1"/>
    <col min="7932" max="7932" width="18.85546875" style="9" customWidth="1"/>
    <col min="7933" max="7933" width="9" style="9" customWidth="1"/>
    <col min="7934" max="7934" width="8.42578125" style="9" customWidth="1"/>
    <col min="7935" max="7935" width="12.5703125" style="9" customWidth="1"/>
    <col min="7936" max="7936" width="11.5703125" style="9" customWidth="1"/>
    <col min="7937" max="7937" width="11.28515625" style="9" customWidth="1"/>
    <col min="7938" max="7938" width="13.85546875" style="9" customWidth="1"/>
    <col min="7939" max="7939" width="14.85546875" style="9" customWidth="1"/>
    <col min="7940" max="7940" width="13.28515625" style="9" customWidth="1"/>
    <col min="7941" max="8183" width="8.7109375" style="9"/>
    <col min="8184" max="8184" width="8.42578125" style="9" customWidth="1"/>
    <col min="8185" max="8185" width="9.7109375" style="9" customWidth="1"/>
    <col min="8186" max="8186" width="36.140625" style="9" customWidth="1"/>
    <col min="8187" max="8187" width="86.28515625" style="9" customWidth="1"/>
    <col min="8188" max="8188" width="18.85546875" style="9" customWidth="1"/>
    <col min="8189" max="8189" width="9" style="9" customWidth="1"/>
    <col min="8190" max="8190" width="8.42578125" style="9" customWidth="1"/>
    <col min="8191" max="8191" width="12.5703125" style="9" customWidth="1"/>
    <col min="8192" max="8192" width="11.5703125" style="9" customWidth="1"/>
    <col min="8193" max="8193" width="11.28515625" style="9" customWidth="1"/>
    <col min="8194" max="8194" width="13.85546875" style="9" customWidth="1"/>
    <col min="8195" max="8195" width="14.85546875" style="9" customWidth="1"/>
    <col min="8196" max="8196" width="13.28515625" style="9" customWidth="1"/>
    <col min="8197" max="8439" width="8.7109375" style="9"/>
    <col min="8440" max="8440" width="8.42578125" style="9" customWidth="1"/>
    <col min="8441" max="8441" width="9.7109375" style="9" customWidth="1"/>
    <col min="8442" max="8442" width="36.140625" style="9" customWidth="1"/>
    <col min="8443" max="8443" width="86.28515625" style="9" customWidth="1"/>
    <col min="8444" max="8444" width="18.85546875" style="9" customWidth="1"/>
    <col min="8445" max="8445" width="9" style="9" customWidth="1"/>
    <col min="8446" max="8446" width="8.42578125" style="9" customWidth="1"/>
    <col min="8447" max="8447" width="12.5703125" style="9" customWidth="1"/>
    <col min="8448" max="8448" width="11.5703125" style="9" customWidth="1"/>
    <col min="8449" max="8449" width="11.28515625" style="9" customWidth="1"/>
    <col min="8450" max="8450" width="13.85546875" style="9" customWidth="1"/>
    <col min="8451" max="8451" width="14.85546875" style="9" customWidth="1"/>
    <col min="8452" max="8452" width="13.28515625" style="9" customWidth="1"/>
    <col min="8453" max="8695" width="8.7109375" style="9"/>
    <col min="8696" max="8696" width="8.42578125" style="9" customWidth="1"/>
    <col min="8697" max="8697" width="9.7109375" style="9" customWidth="1"/>
    <col min="8698" max="8698" width="36.140625" style="9" customWidth="1"/>
    <col min="8699" max="8699" width="86.28515625" style="9" customWidth="1"/>
    <col min="8700" max="8700" width="18.85546875" style="9" customWidth="1"/>
    <col min="8701" max="8701" width="9" style="9" customWidth="1"/>
    <col min="8702" max="8702" width="8.42578125" style="9" customWidth="1"/>
    <col min="8703" max="8703" width="12.5703125" style="9" customWidth="1"/>
    <col min="8704" max="8704" width="11.5703125" style="9" customWidth="1"/>
    <col min="8705" max="8705" width="11.28515625" style="9" customWidth="1"/>
    <col min="8706" max="8706" width="13.85546875" style="9" customWidth="1"/>
    <col min="8707" max="8707" width="14.85546875" style="9" customWidth="1"/>
    <col min="8708" max="8708" width="13.28515625" style="9" customWidth="1"/>
    <col min="8709" max="8951" width="8.7109375" style="9"/>
    <col min="8952" max="8952" width="8.42578125" style="9" customWidth="1"/>
    <col min="8953" max="8953" width="9.7109375" style="9" customWidth="1"/>
    <col min="8954" max="8954" width="36.140625" style="9" customWidth="1"/>
    <col min="8955" max="8955" width="86.28515625" style="9" customWidth="1"/>
    <col min="8956" max="8956" width="18.85546875" style="9" customWidth="1"/>
    <col min="8957" max="8957" width="9" style="9" customWidth="1"/>
    <col min="8958" max="8958" width="8.42578125" style="9" customWidth="1"/>
    <col min="8959" max="8959" width="12.5703125" style="9" customWidth="1"/>
    <col min="8960" max="8960" width="11.5703125" style="9" customWidth="1"/>
    <col min="8961" max="8961" width="11.28515625" style="9" customWidth="1"/>
    <col min="8962" max="8962" width="13.85546875" style="9" customWidth="1"/>
    <col min="8963" max="8963" width="14.85546875" style="9" customWidth="1"/>
    <col min="8964" max="8964" width="13.28515625" style="9" customWidth="1"/>
    <col min="8965" max="9207" width="8.7109375" style="9"/>
    <col min="9208" max="9208" width="8.42578125" style="9" customWidth="1"/>
    <col min="9209" max="9209" width="9.7109375" style="9" customWidth="1"/>
    <col min="9210" max="9210" width="36.140625" style="9" customWidth="1"/>
    <col min="9211" max="9211" width="86.28515625" style="9" customWidth="1"/>
    <col min="9212" max="9212" width="18.85546875" style="9" customWidth="1"/>
    <col min="9213" max="9213" width="9" style="9" customWidth="1"/>
    <col min="9214" max="9214" width="8.42578125" style="9" customWidth="1"/>
    <col min="9215" max="9215" width="12.5703125" style="9" customWidth="1"/>
    <col min="9216" max="9216" width="11.5703125" style="9" customWidth="1"/>
    <col min="9217" max="9217" width="11.28515625" style="9" customWidth="1"/>
    <col min="9218" max="9218" width="13.85546875" style="9" customWidth="1"/>
    <col min="9219" max="9219" width="14.85546875" style="9" customWidth="1"/>
    <col min="9220" max="9220" width="13.28515625" style="9" customWidth="1"/>
    <col min="9221" max="9463" width="8.7109375" style="9"/>
    <col min="9464" max="9464" width="8.42578125" style="9" customWidth="1"/>
    <col min="9465" max="9465" width="9.7109375" style="9" customWidth="1"/>
    <col min="9466" max="9466" width="36.140625" style="9" customWidth="1"/>
    <col min="9467" max="9467" width="86.28515625" style="9" customWidth="1"/>
    <col min="9468" max="9468" width="18.85546875" style="9" customWidth="1"/>
    <col min="9469" max="9469" width="9" style="9" customWidth="1"/>
    <col min="9470" max="9470" width="8.42578125" style="9" customWidth="1"/>
    <col min="9471" max="9471" width="12.5703125" style="9" customWidth="1"/>
    <col min="9472" max="9472" width="11.5703125" style="9" customWidth="1"/>
    <col min="9473" max="9473" width="11.28515625" style="9" customWidth="1"/>
    <col min="9474" max="9474" width="13.85546875" style="9" customWidth="1"/>
    <col min="9475" max="9475" width="14.85546875" style="9" customWidth="1"/>
    <col min="9476" max="9476" width="13.28515625" style="9" customWidth="1"/>
    <col min="9477" max="9719" width="8.7109375" style="9"/>
    <col min="9720" max="9720" width="8.42578125" style="9" customWidth="1"/>
    <col min="9721" max="9721" width="9.7109375" style="9" customWidth="1"/>
    <col min="9722" max="9722" width="36.140625" style="9" customWidth="1"/>
    <col min="9723" max="9723" width="86.28515625" style="9" customWidth="1"/>
    <col min="9724" max="9724" width="18.85546875" style="9" customWidth="1"/>
    <col min="9725" max="9725" width="9" style="9" customWidth="1"/>
    <col min="9726" max="9726" width="8.42578125" style="9" customWidth="1"/>
    <col min="9727" max="9727" width="12.5703125" style="9" customWidth="1"/>
    <col min="9728" max="9728" width="11.5703125" style="9" customWidth="1"/>
    <col min="9729" max="9729" width="11.28515625" style="9" customWidth="1"/>
    <col min="9730" max="9730" width="13.85546875" style="9" customWidth="1"/>
    <col min="9731" max="9731" width="14.85546875" style="9" customWidth="1"/>
    <col min="9732" max="9732" width="13.28515625" style="9" customWidth="1"/>
    <col min="9733" max="9975" width="8.7109375" style="9"/>
    <col min="9976" max="9976" width="8.42578125" style="9" customWidth="1"/>
    <col min="9977" max="9977" width="9.7109375" style="9" customWidth="1"/>
    <col min="9978" max="9978" width="36.140625" style="9" customWidth="1"/>
    <col min="9979" max="9979" width="86.28515625" style="9" customWidth="1"/>
    <col min="9980" max="9980" width="18.85546875" style="9" customWidth="1"/>
    <col min="9981" max="9981" width="9" style="9" customWidth="1"/>
    <col min="9982" max="9982" width="8.42578125" style="9" customWidth="1"/>
    <col min="9983" max="9983" width="12.5703125" style="9" customWidth="1"/>
    <col min="9984" max="9984" width="11.5703125" style="9" customWidth="1"/>
    <col min="9985" max="9985" width="11.28515625" style="9" customWidth="1"/>
    <col min="9986" max="9986" width="13.85546875" style="9" customWidth="1"/>
    <col min="9987" max="9987" width="14.85546875" style="9" customWidth="1"/>
    <col min="9988" max="9988" width="13.28515625" style="9" customWidth="1"/>
    <col min="9989" max="10231" width="8.7109375" style="9"/>
    <col min="10232" max="10232" width="8.42578125" style="9" customWidth="1"/>
    <col min="10233" max="10233" width="9.7109375" style="9" customWidth="1"/>
    <col min="10234" max="10234" width="36.140625" style="9" customWidth="1"/>
    <col min="10235" max="10235" width="86.28515625" style="9" customWidth="1"/>
    <col min="10236" max="10236" width="18.85546875" style="9" customWidth="1"/>
    <col min="10237" max="10237" width="9" style="9" customWidth="1"/>
    <col min="10238" max="10238" width="8.42578125" style="9" customWidth="1"/>
    <col min="10239" max="10239" width="12.5703125" style="9" customWidth="1"/>
    <col min="10240" max="10240" width="11.5703125" style="9" customWidth="1"/>
    <col min="10241" max="10241" width="11.28515625" style="9" customWidth="1"/>
    <col min="10242" max="10242" width="13.85546875" style="9" customWidth="1"/>
    <col min="10243" max="10243" width="14.85546875" style="9" customWidth="1"/>
    <col min="10244" max="10244" width="13.28515625" style="9" customWidth="1"/>
    <col min="10245" max="10487" width="8.7109375" style="9"/>
    <col min="10488" max="10488" width="8.42578125" style="9" customWidth="1"/>
    <col min="10489" max="10489" width="9.7109375" style="9" customWidth="1"/>
    <col min="10490" max="10490" width="36.140625" style="9" customWidth="1"/>
    <col min="10491" max="10491" width="86.28515625" style="9" customWidth="1"/>
    <col min="10492" max="10492" width="18.85546875" style="9" customWidth="1"/>
    <col min="10493" max="10493" width="9" style="9" customWidth="1"/>
    <col min="10494" max="10494" width="8.42578125" style="9" customWidth="1"/>
    <col min="10495" max="10495" width="12.5703125" style="9" customWidth="1"/>
    <col min="10496" max="10496" width="11.5703125" style="9" customWidth="1"/>
    <col min="10497" max="10497" width="11.28515625" style="9" customWidth="1"/>
    <col min="10498" max="10498" width="13.85546875" style="9" customWidth="1"/>
    <col min="10499" max="10499" width="14.85546875" style="9" customWidth="1"/>
    <col min="10500" max="10500" width="13.28515625" style="9" customWidth="1"/>
    <col min="10501" max="10743" width="8.7109375" style="9"/>
    <col min="10744" max="10744" width="8.42578125" style="9" customWidth="1"/>
    <col min="10745" max="10745" width="9.7109375" style="9" customWidth="1"/>
    <col min="10746" max="10746" width="36.140625" style="9" customWidth="1"/>
    <col min="10747" max="10747" width="86.28515625" style="9" customWidth="1"/>
    <col min="10748" max="10748" width="18.85546875" style="9" customWidth="1"/>
    <col min="10749" max="10749" width="9" style="9" customWidth="1"/>
    <col min="10750" max="10750" width="8.42578125" style="9" customWidth="1"/>
    <col min="10751" max="10751" width="12.5703125" style="9" customWidth="1"/>
    <col min="10752" max="10752" width="11.5703125" style="9" customWidth="1"/>
    <col min="10753" max="10753" width="11.28515625" style="9" customWidth="1"/>
    <col min="10754" max="10754" width="13.85546875" style="9" customWidth="1"/>
    <col min="10755" max="10755" width="14.85546875" style="9" customWidth="1"/>
    <col min="10756" max="10756" width="13.28515625" style="9" customWidth="1"/>
    <col min="10757" max="10999" width="8.7109375" style="9"/>
    <col min="11000" max="11000" width="8.42578125" style="9" customWidth="1"/>
    <col min="11001" max="11001" width="9.7109375" style="9" customWidth="1"/>
    <col min="11002" max="11002" width="36.140625" style="9" customWidth="1"/>
    <col min="11003" max="11003" width="86.28515625" style="9" customWidth="1"/>
    <col min="11004" max="11004" width="18.85546875" style="9" customWidth="1"/>
    <col min="11005" max="11005" width="9" style="9" customWidth="1"/>
    <col min="11006" max="11006" width="8.42578125" style="9" customWidth="1"/>
    <col min="11007" max="11007" width="12.5703125" style="9" customWidth="1"/>
    <col min="11008" max="11008" width="11.5703125" style="9" customWidth="1"/>
    <col min="11009" max="11009" width="11.28515625" style="9" customWidth="1"/>
    <col min="11010" max="11010" width="13.85546875" style="9" customWidth="1"/>
    <col min="11011" max="11011" width="14.85546875" style="9" customWidth="1"/>
    <col min="11012" max="11012" width="13.28515625" style="9" customWidth="1"/>
    <col min="11013" max="11255" width="8.7109375" style="9"/>
    <col min="11256" max="11256" width="8.42578125" style="9" customWidth="1"/>
    <col min="11257" max="11257" width="9.7109375" style="9" customWidth="1"/>
    <col min="11258" max="11258" width="36.140625" style="9" customWidth="1"/>
    <col min="11259" max="11259" width="86.28515625" style="9" customWidth="1"/>
    <col min="11260" max="11260" width="18.85546875" style="9" customWidth="1"/>
    <col min="11261" max="11261" width="9" style="9" customWidth="1"/>
    <col min="11262" max="11262" width="8.42578125" style="9" customWidth="1"/>
    <col min="11263" max="11263" width="12.5703125" style="9" customWidth="1"/>
    <col min="11264" max="11264" width="11.5703125" style="9" customWidth="1"/>
    <col min="11265" max="11265" width="11.28515625" style="9" customWidth="1"/>
    <col min="11266" max="11266" width="13.85546875" style="9" customWidth="1"/>
    <col min="11267" max="11267" width="14.85546875" style="9" customWidth="1"/>
    <col min="11268" max="11268" width="13.28515625" style="9" customWidth="1"/>
    <col min="11269" max="11511" width="8.7109375" style="9"/>
    <col min="11512" max="11512" width="8.42578125" style="9" customWidth="1"/>
    <col min="11513" max="11513" width="9.7109375" style="9" customWidth="1"/>
    <col min="11514" max="11514" width="36.140625" style="9" customWidth="1"/>
    <col min="11515" max="11515" width="86.28515625" style="9" customWidth="1"/>
    <col min="11516" max="11516" width="18.85546875" style="9" customWidth="1"/>
    <col min="11517" max="11517" width="9" style="9" customWidth="1"/>
    <col min="11518" max="11518" width="8.42578125" style="9" customWidth="1"/>
    <col min="11519" max="11519" width="12.5703125" style="9" customWidth="1"/>
    <col min="11520" max="11520" width="11.5703125" style="9" customWidth="1"/>
    <col min="11521" max="11521" width="11.28515625" style="9" customWidth="1"/>
    <col min="11522" max="11522" width="13.85546875" style="9" customWidth="1"/>
    <col min="11523" max="11523" width="14.85546875" style="9" customWidth="1"/>
    <col min="11524" max="11524" width="13.28515625" style="9" customWidth="1"/>
    <col min="11525" max="11767" width="8.7109375" style="9"/>
    <col min="11768" max="11768" width="8.42578125" style="9" customWidth="1"/>
    <col min="11769" max="11769" width="9.7109375" style="9" customWidth="1"/>
    <col min="11770" max="11770" width="36.140625" style="9" customWidth="1"/>
    <col min="11771" max="11771" width="86.28515625" style="9" customWidth="1"/>
    <col min="11772" max="11772" width="18.85546875" style="9" customWidth="1"/>
    <col min="11773" max="11773" width="9" style="9" customWidth="1"/>
    <col min="11774" max="11774" width="8.42578125" style="9" customWidth="1"/>
    <col min="11775" max="11775" width="12.5703125" style="9" customWidth="1"/>
    <col min="11776" max="11776" width="11.5703125" style="9" customWidth="1"/>
    <col min="11777" max="11777" width="11.28515625" style="9" customWidth="1"/>
    <col min="11778" max="11778" width="13.85546875" style="9" customWidth="1"/>
    <col min="11779" max="11779" width="14.85546875" style="9" customWidth="1"/>
    <col min="11780" max="11780" width="13.28515625" style="9" customWidth="1"/>
    <col min="11781" max="12023" width="8.7109375" style="9"/>
    <col min="12024" max="12024" width="8.42578125" style="9" customWidth="1"/>
    <col min="12025" max="12025" width="9.7109375" style="9" customWidth="1"/>
    <col min="12026" max="12026" width="36.140625" style="9" customWidth="1"/>
    <col min="12027" max="12027" width="86.28515625" style="9" customWidth="1"/>
    <col min="12028" max="12028" width="18.85546875" style="9" customWidth="1"/>
    <col min="12029" max="12029" width="9" style="9" customWidth="1"/>
    <col min="12030" max="12030" width="8.42578125" style="9" customWidth="1"/>
    <col min="12031" max="12031" width="12.5703125" style="9" customWidth="1"/>
    <col min="12032" max="12032" width="11.5703125" style="9" customWidth="1"/>
    <col min="12033" max="12033" width="11.28515625" style="9" customWidth="1"/>
    <col min="12034" max="12034" width="13.85546875" style="9" customWidth="1"/>
    <col min="12035" max="12035" width="14.85546875" style="9" customWidth="1"/>
    <col min="12036" max="12036" width="13.28515625" style="9" customWidth="1"/>
    <col min="12037" max="12279" width="8.7109375" style="9"/>
    <col min="12280" max="12280" width="8.42578125" style="9" customWidth="1"/>
    <col min="12281" max="12281" width="9.7109375" style="9" customWidth="1"/>
    <col min="12282" max="12282" width="36.140625" style="9" customWidth="1"/>
    <col min="12283" max="12283" width="86.28515625" style="9" customWidth="1"/>
    <col min="12284" max="12284" width="18.85546875" style="9" customWidth="1"/>
    <col min="12285" max="12285" width="9" style="9" customWidth="1"/>
    <col min="12286" max="12286" width="8.42578125" style="9" customWidth="1"/>
    <col min="12287" max="12287" width="12.5703125" style="9" customWidth="1"/>
    <col min="12288" max="12288" width="11.5703125" style="9" customWidth="1"/>
    <col min="12289" max="12289" width="11.28515625" style="9" customWidth="1"/>
    <col min="12290" max="12290" width="13.85546875" style="9" customWidth="1"/>
    <col min="12291" max="12291" width="14.85546875" style="9" customWidth="1"/>
    <col min="12292" max="12292" width="13.28515625" style="9" customWidth="1"/>
    <col min="12293" max="12535" width="8.7109375" style="9"/>
    <col min="12536" max="12536" width="8.42578125" style="9" customWidth="1"/>
    <col min="12537" max="12537" width="9.7109375" style="9" customWidth="1"/>
    <col min="12538" max="12538" width="36.140625" style="9" customWidth="1"/>
    <col min="12539" max="12539" width="86.28515625" style="9" customWidth="1"/>
    <col min="12540" max="12540" width="18.85546875" style="9" customWidth="1"/>
    <col min="12541" max="12541" width="9" style="9" customWidth="1"/>
    <col min="12542" max="12542" width="8.42578125" style="9" customWidth="1"/>
    <col min="12543" max="12543" width="12.5703125" style="9" customWidth="1"/>
    <col min="12544" max="12544" width="11.5703125" style="9" customWidth="1"/>
    <col min="12545" max="12545" width="11.28515625" style="9" customWidth="1"/>
    <col min="12546" max="12546" width="13.85546875" style="9" customWidth="1"/>
    <col min="12547" max="12547" width="14.85546875" style="9" customWidth="1"/>
    <col min="12548" max="12548" width="13.28515625" style="9" customWidth="1"/>
    <col min="12549" max="12791" width="8.7109375" style="9"/>
    <col min="12792" max="12792" width="8.42578125" style="9" customWidth="1"/>
    <col min="12793" max="12793" width="9.7109375" style="9" customWidth="1"/>
    <col min="12794" max="12794" width="36.140625" style="9" customWidth="1"/>
    <col min="12795" max="12795" width="86.28515625" style="9" customWidth="1"/>
    <col min="12796" max="12796" width="18.85546875" style="9" customWidth="1"/>
    <col min="12797" max="12797" width="9" style="9" customWidth="1"/>
    <col min="12798" max="12798" width="8.42578125" style="9" customWidth="1"/>
    <col min="12799" max="12799" width="12.5703125" style="9" customWidth="1"/>
    <col min="12800" max="12800" width="11.5703125" style="9" customWidth="1"/>
    <col min="12801" max="12801" width="11.28515625" style="9" customWidth="1"/>
    <col min="12802" max="12802" width="13.85546875" style="9" customWidth="1"/>
    <col min="12803" max="12803" width="14.85546875" style="9" customWidth="1"/>
    <col min="12804" max="12804" width="13.28515625" style="9" customWidth="1"/>
    <col min="12805" max="13047" width="8.7109375" style="9"/>
    <col min="13048" max="13048" width="8.42578125" style="9" customWidth="1"/>
    <col min="13049" max="13049" width="9.7109375" style="9" customWidth="1"/>
    <col min="13050" max="13050" width="36.140625" style="9" customWidth="1"/>
    <col min="13051" max="13051" width="86.28515625" style="9" customWidth="1"/>
    <col min="13052" max="13052" width="18.85546875" style="9" customWidth="1"/>
    <col min="13053" max="13053" width="9" style="9" customWidth="1"/>
    <col min="13054" max="13054" width="8.42578125" style="9" customWidth="1"/>
    <col min="13055" max="13055" width="12.5703125" style="9" customWidth="1"/>
    <col min="13056" max="13056" width="11.5703125" style="9" customWidth="1"/>
    <col min="13057" max="13057" width="11.28515625" style="9" customWidth="1"/>
    <col min="13058" max="13058" width="13.85546875" style="9" customWidth="1"/>
    <col min="13059" max="13059" width="14.85546875" style="9" customWidth="1"/>
    <col min="13060" max="13060" width="13.28515625" style="9" customWidth="1"/>
    <col min="13061" max="13303" width="8.7109375" style="9"/>
    <col min="13304" max="13304" width="8.42578125" style="9" customWidth="1"/>
    <col min="13305" max="13305" width="9.7109375" style="9" customWidth="1"/>
    <col min="13306" max="13306" width="36.140625" style="9" customWidth="1"/>
    <col min="13307" max="13307" width="86.28515625" style="9" customWidth="1"/>
    <col min="13308" max="13308" width="18.85546875" style="9" customWidth="1"/>
    <col min="13309" max="13309" width="9" style="9" customWidth="1"/>
    <col min="13310" max="13310" width="8.42578125" style="9" customWidth="1"/>
    <col min="13311" max="13311" width="12.5703125" style="9" customWidth="1"/>
    <col min="13312" max="13312" width="11.5703125" style="9" customWidth="1"/>
    <col min="13313" max="13313" width="11.28515625" style="9" customWidth="1"/>
    <col min="13314" max="13314" width="13.85546875" style="9" customWidth="1"/>
    <col min="13315" max="13315" width="14.85546875" style="9" customWidth="1"/>
    <col min="13316" max="13316" width="13.28515625" style="9" customWidth="1"/>
    <col min="13317" max="13559" width="8.7109375" style="9"/>
    <col min="13560" max="13560" width="8.42578125" style="9" customWidth="1"/>
    <col min="13561" max="13561" width="9.7109375" style="9" customWidth="1"/>
    <col min="13562" max="13562" width="36.140625" style="9" customWidth="1"/>
    <col min="13563" max="13563" width="86.28515625" style="9" customWidth="1"/>
    <col min="13564" max="13564" width="18.85546875" style="9" customWidth="1"/>
    <col min="13565" max="13565" width="9" style="9" customWidth="1"/>
    <col min="13566" max="13566" width="8.42578125" style="9" customWidth="1"/>
    <col min="13567" max="13567" width="12.5703125" style="9" customWidth="1"/>
    <col min="13568" max="13568" width="11.5703125" style="9" customWidth="1"/>
    <col min="13569" max="13569" width="11.28515625" style="9" customWidth="1"/>
    <col min="13570" max="13570" width="13.85546875" style="9" customWidth="1"/>
    <col min="13571" max="13571" width="14.85546875" style="9" customWidth="1"/>
    <col min="13572" max="13572" width="13.28515625" style="9" customWidth="1"/>
    <col min="13573" max="13815" width="8.7109375" style="9"/>
    <col min="13816" max="13816" width="8.42578125" style="9" customWidth="1"/>
    <col min="13817" max="13817" width="9.7109375" style="9" customWidth="1"/>
    <col min="13818" max="13818" width="36.140625" style="9" customWidth="1"/>
    <col min="13819" max="13819" width="86.28515625" style="9" customWidth="1"/>
    <col min="13820" max="13820" width="18.85546875" style="9" customWidth="1"/>
    <col min="13821" max="13821" width="9" style="9" customWidth="1"/>
    <col min="13822" max="13822" width="8.42578125" style="9" customWidth="1"/>
    <col min="13823" max="13823" width="12.5703125" style="9" customWidth="1"/>
    <col min="13824" max="13824" width="11.5703125" style="9" customWidth="1"/>
    <col min="13825" max="13825" width="11.28515625" style="9" customWidth="1"/>
    <col min="13826" max="13826" width="13.85546875" style="9" customWidth="1"/>
    <col min="13827" max="13827" width="14.85546875" style="9" customWidth="1"/>
    <col min="13828" max="13828" width="13.28515625" style="9" customWidth="1"/>
    <col min="13829" max="14071" width="8.7109375" style="9"/>
    <col min="14072" max="14072" width="8.42578125" style="9" customWidth="1"/>
    <col min="14073" max="14073" width="9.7109375" style="9" customWidth="1"/>
    <col min="14074" max="14074" width="36.140625" style="9" customWidth="1"/>
    <col min="14075" max="14075" width="86.28515625" style="9" customWidth="1"/>
    <col min="14076" max="14076" width="18.85546875" style="9" customWidth="1"/>
    <col min="14077" max="14077" width="9" style="9" customWidth="1"/>
    <col min="14078" max="14078" width="8.42578125" style="9" customWidth="1"/>
    <col min="14079" max="14079" width="12.5703125" style="9" customWidth="1"/>
    <col min="14080" max="14080" width="11.5703125" style="9" customWidth="1"/>
    <col min="14081" max="14081" width="11.28515625" style="9" customWidth="1"/>
    <col min="14082" max="14082" width="13.85546875" style="9" customWidth="1"/>
    <col min="14083" max="14083" width="14.85546875" style="9" customWidth="1"/>
    <col min="14084" max="14084" width="13.28515625" style="9" customWidth="1"/>
    <col min="14085" max="14327" width="8.7109375" style="9"/>
    <col min="14328" max="14328" width="8.42578125" style="9" customWidth="1"/>
    <col min="14329" max="14329" width="9.7109375" style="9" customWidth="1"/>
    <col min="14330" max="14330" width="36.140625" style="9" customWidth="1"/>
    <col min="14331" max="14331" width="86.28515625" style="9" customWidth="1"/>
    <col min="14332" max="14332" width="18.85546875" style="9" customWidth="1"/>
    <col min="14333" max="14333" width="9" style="9" customWidth="1"/>
    <col min="14334" max="14334" width="8.42578125" style="9" customWidth="1"/>
    <col min="14335" max="14335" width="12.5703125" style="9" customWidth="1"/>
    <col min="14336" max="14336" width="11.5703125" style="9" customWidth="1"/>
    <col min="14337" max="14337" width="11.28515625" style="9" customWidth="1"/>
    <col min="14338" max="14338" width="13.85546875" style="9" customWidth="1"/>
    <col min="14339" max="14339" width="14.85546875" style="9" customWidth="1"/>
    <col min="14340" max="14340" width="13.28515625" style="9" customWidth="1"/>
    <col min="14341" max="14583" width="8.7109375" style="9"/>
    <col min="14584" max="14584" width="8.42578125" style="9" customWidth="1"/>
    <col min="14585" max="14585" width="9.7109375" style="9" customWidth="1"/>
    <col min="14586" max="14586" width="36.140625" style="9" customWidth="1"/>
    <col min="14587" max="14587" width="86.28515625" style="9" customWidth="1"/>
    <col min="14588" max="14588" width="18.85546875" style="9" customWidth="1"/>
    <col min="14589" max="14589" width="9" style="9" customWidth="1"/>
    <col min="14590" max="14590" width="8.42578125" style="9" customWidth="1"/>
    <col min="14591" max="14591" width="12.5703125" style="9" customWidth="1"/>
    <col min="14592" max="14592" width="11.5703125" style="9" customWidth="1"/>
    <col min="14593" max="14593" width="11.28515625" style="9" customWidth="1"/>
    <col min="14594" max="14594" width="13.85546875" style="9" customWidth="1"/>
    <col min="14595" max="14595" width="14.85546875" style="9" customWidth="1"/>
    <col min="14596" max="14596" width="13.28515625" style="9" customWidth="1"/>
    <col min="14597" max="14839" width="8.7109375" style="9"/>
    <col min="14840" max="14840" width="8.42578125" style="9" customWidth="1"/>
    <col min="14841" max="14841" width="9.7109375" style="9" customWidth="1"/>
    <col min="14842" max="14842" width="36.140625" style="9" customWidth="1"/>
    <col min="14843" max="14843" width="86.28515625" style="9" customWidth="1"/>
    <col min="14844" max="14844" width="18.85546875" style="9" customWidth="1"/>
    <col min="14845" max="14845" width="9" style="9" customWidth="1"/>
    <col min="14846" max="14846" width="8.42578125" style="9" customWidth="1"/>
    <col min="14847" max="14847" width="12.5703125" style="9" customWidth="1"/>
    <col min="14848" max="14848" width="11.5703125" style="9" customWidth="1"/>
    <col min="14849" max="14849" width="11.28515625" style="9" customWidth="1"/>
    <col min="14850" max="14850" width="13.85546875" style="9" customWidth="1"/>
    <col min="14851" max="14851" width="14.85546875" style="9" customWidth="1"/>
    <col min="14852" max="14852" width="13.28515625" style="9" customWidth="1"/>
    <col min="14853" max="15095" width="8.7109375" style="9"/>
    <col min="15096" max="15096" width="8.42578125" style="9" customWidth="1"/>
    <col min="15097" max="15097" width="9.7109375" style="9" customWidth="1"/>
    <col min="15098" max="15098" width="36.140625" style="9" customWidth="1"/>
    <col min="15099" max="15099" width="86.28515625" style="9" customWidth="1"/>
    <col min="15100" max="15100" width="18.85546875" style="9" customWidth="1"/>
    <col min="15101" max="15101" width="9" style="9" customWidth="1"/>
    <col min="15102" max="15102" width="8.42578125" style="9" customWidth="1"/>
    <col min="15103" max="15103" width="12.5703125" style="9" customWidth="1"/>
    <col min="15104" max="15104" width="11.5703125" style="9" customWidth="1"/>
    <col min="15105" max="15105" width="11.28515625" style="9" customWidth="1"/>
    <col min="15106" max="15106" width="13.85546875" style="9" customWidth="1"/>
    <col min="15107" max="15107" width="14.85546875" style="9" customWidth="1"/>
    <col min="15108" max="15108" width="13.28515625" style="9" customWidth="1"/>
    <col min="15109" max="15351" width="8.7109375" style="9"/>
    <col min="15352" max="15352" width="8.42578125" style="9" customWidth="1"/>
    <col min="15353" max="15353" width="9.7109375" style="9" customWidth="1"/>
    <col min="15354" max="15354" width="36.140625" style="9" customWidth="1"/>
    <col min="15355" max="15355" width="86.28515625" style="9" customWidth="1"/>
    <col min="15356" max="15356" width="18.85546875" style="9" customWidth="1"/>
    <col min="15357" max="15357" width="9" style="9" customWidth="1"/>
    <col min="15358" max="15358" width="8.42578125" style="9" customWidth="1"/>
    <col min="15359" max="15359" width="12.5703125" style="9" customWidth="1"/>
    <col min="15360" max="15360" width="11.5703125" style="9" customWidth="1"/>
    <col min="15361" max="15361" width="11.28515625" style="9" customWidth="1"/>
    <col min="15362" max="15362" width="13.85546875" style="9" customWidth="1"/>
    <col min="15363" max="15363" width="14.85546875" style="9" customWidth="1"/>
    <col min="15364" max="15364" width="13.28515625" style="9" customWidth="1"/>
    <col min="15365" max="15607" width="8.7109375" style="9"/>
    <col min="15608" max="15608" width="8.42578125" style="9" customWidth="1"/>
    <col min="15609" max="15609" width="9.7109375" style="9" customWidth="1"/>
    <col min="15610" max="15610" width="36.140625" style="9" customWidth="1"/>
    <col min="15611" max="15611" width="86.28515625" style="9" customWidth="1"/>
    <col min="15612" max="15612" width="18.85546875" style="9" customWidth="1"/>
    <col min="15613" max="15613" width="9" style="9" customWidth="1"/>
    <col min="15614" max="15614" width="8.42578125" style="9" customWidth="1"/>
    <col min="15615" max="15615" width="12.5703125" style="9" customWidth="1"/>
    <col min="15616" max="15616" width="11.5703125" style="9" customWidth="1"/>
    <col min="15617" max="15617" width="11.28515625" style="9" customWidth="1"/>
    <col min="15618" max="15618" width="13.85546875" style="9" customWidth="1"/>
    <col min="15619" max="15619" width="14.85546875" style="9" customWidth="1"/>
    <col min="15620" max="15620" width="13.28515625" style="9" customWidth="1"/>
    <col min="15621" max="15863" width="8.7109375" style="9"/>
    <col min="15864" max="15864" width="8.42578125" style="9" customWidth="1"/>
    <col min="15865" max="15865" width="9.7109375" style="9" customWidth="1"/>
    <col min="15866" max="15866" width="36.140625" style="9" customWidth="1"/>
    <col min="15867" max="15867" width="86.28515625" style="9" customWidth="1"/>
    <col min="15868" max="15868" width="18.85546875" style="9" customWidth="1"/>
    <col min="15869" max="15869" width="9" style="9" customWidth="1"/>
    <col min="15870" max="15870" width="8.42578125" style="9" customWidth="1"/>
    <col min="15871" max="15871" width="12.5703125" style="9" customWidth="1"/>
    <col min="15872" max="15872" width="11.5703125" style="9" customWidth="1"/>
    <col min="15873" max="15873" width="11.28515625" style="9" customWidth="1"/>
    <col min="15874" max="15874" width="13.85546875" style="9" customWidth="1"/>
    <col min="15875" max="15875" width="14.85546875" style="9" customWidth="1"/>
    <col min="15876" max="15876" width="13.28515625" style="9" customWidth="1"/>
    <col min="15877" max="16119" width="8.7109375" style="9"/>
    <col min="16120" max="16120" width="8.42578125" style="9" customWidth="1"/>
    <col min="16121" max="16121" width="9.7109375" style="9" customWidth="1"/>
    <col min="16122" max="16122" width="36.140625" style="9" customWidth="1"/>
    <col min="16123" max="16123" width="86.28515625" style="9" customWidth="1"/>
    <col min="16124" max="16124" width="18.85546875" style="9" customWidth="1"/>
    <col min="16125" max="16125" width="9" style="9" customWidth="1"/>
    <col min="16126" max="16126" width="8.42578125" style="9" customWidth="1"/>
    <col min="16127" max="16127" width="12.5703125" style="9" customWidth="1"/>
    <col min="16128" max="16128" width="11.5703125" style="9" customWidth="1"/>
    <col min="16129" max="16129" width="11.28515625" style="9" customWidth="1"/>
    <col min="16130" max="16130" width="13.85546875" style="9" customWidth="1"/>
    <col min="16131" max="16131" width="14.85546875" style="9" customWidth="1"/>
    <col min="16132" max="16132" width="13.28515625" style="9" customWidth="1"/>
    <col min="16133" max="16384" width="8.7109375" style="9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53" t="s">
        <v>129</v>
      </c>
      <c r="C9" s="404" t="s">
        <v>79</v>
      </c>
      <c r="D9" s="404"/>
      <c r="E9" s="12"/>
      <c r="F9" s="5"/>
      <c r="G9" s="5"/>
      <c r="J9" s="8" t="s">
        <v>8</v>
      </c>
      <c r="K9" s="121" t="s">
        <v>78</v>
      </c>
    </row>
    <row r="10" spans="1:11" s="2" customFormat="1" ht="13.5">
      <c r="B10" s="55"/>
      <c r="C10" s="1"/>
      <c r="D10" s="44"/>
      <c r="F10" s="5"/>
      <c r="G10" s="5"/>
      <c r="J10" s="5"/>
      <c r="K10" s="119"/>
    </row>
    <row r="11" spans="1:11" s="2" customFormat="1" ht="13.5">
      <c r="B11" s="53" t="s">
        <v>130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115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 ht="13.5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1" s="2" customFormat="1" ht="13.5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1" s="2" customFormat="1">
      <c r="A18" s="1"/>
      <c r="B18" s="3"/>
      <c r="C18" s="7"/>
      <c r="D18" s="44"/>
      <c r="F18" s="5"/>
      <c r="G18" s="5"/>
      <c r="J18" s="15"/>
      <c r="K18" s="16"/>
    </row>
    <row r="19" spans="1:11" s="2" customFormat="1">
      <c r="A19" s="1"/>
      <c r="B19" s="3"/>
      <c r="C19" s="1"/>
      <c r="D19" s="44"/>
      <c r="F19" s="5"/>
      <c r="G19" s="5"/>
      <c r="J19" s="11"/>
      <c r="K19" s="5"/>
    </row>
    <row r="20" spans="1:11" s="2" customFormat="1">
      <c r="A20" s="1"/>
      <c r="B20" s="3"/>
      <c r="C20" s="17"/>
      <c r="D20" s="17"/>
      <c r="H20" s="37" t="s">
        <v>14</v>
      </c>
      <c r="I20" s="37" t="s">
        <v>15</v>
      </c>
      <c r="J20" s="405" t="s">
        <v>16</v>
      </c>
      <c r="K20" s="406"/>
    </row>
    <row r="21" spans="1:11" s="2" customFormat="1">
      <c r="A21" s="1"/>
      <c r="B21" s="3"/>
      <c r="C21" s="17"/>
      <c r="D21" s="17"/>
      <c r="H21" s="36" t="s">
        <v>18</v>
      </c>
      <c r="I21" s="36" t="s">
        <v>19</v>
      </c>
      <c r="J21" s="49" t="s">
        <v>20</v>
      </c>
      <c r="K21" s="109" t="s">
        <v>21</v>
      </c>
    </row>
    <row r="22" spans="1:11" s="2" customFormat="1">
      <c r="A22" s="1"/>
      <c r="B22" s="3"/>
      <c r="D22" s="35"/>
      <c r="H22" s="109">
        <v>2</v>
      </c>
      <c r="I22" s="139" t="s">
        <v>96</v>
      </c>
      <c r="J22" s="110">
        <v>45372</v>
      </c>
      <c r="K22" s="111" t="s">
        <v>96</v>
      </c>
    </row>
    <row r="23" spans="1:11" s="140" customFormat="1" ht="18.75">
      <c r="A23" s="407" t="s">
        <v>73</v>
      </c>
      <c r="B23" s="407"/>
      <c r="C23" s="407"/>
      <c r="D23" s="407"/>
      <c r="E23" s="407"/>
      <c r="F23" s="407"/>
      <c r="G23" s="407"/>
      <c r="H23" s="407"/>
      <c r="I23" s="407"/>
      <c r="J23" s="407"/>
      <c r="K23" s="407"/>
    </row>
    <row r="24" spans="1:11" s="140" customFormat="1" ht="18.75">
      <c r="A24" s="407" t="s">
        <v>17</v>
      </c>
      <c r="B24" s="407"/>
      <c r="C24" s="407"/>
      <c r="D24" s="407"/>
      <c r="E24" s="407"/>
      <c r="F24" s="407"/>
      <c r="G24" s="407"/>
      <c r="H24" s="407"/>
      <c r="I24" s="407"/>
      <c r="J24" s="407"/>
      <c r="K24" s="407"/>
    </row>
    <row r="25" spans="1:11" s="2" customFormat="1">
      <c r="A25" s="1"/>
      <c r="B25" s="3"/>
      <c r="C25" s="1"/>
      <c r="D25" s="44"/>
      <c r="E25" s="5"/>
      <c r="F25" s="11"/>
      <c r="G25" s="11"/>
      <c r="H25" s="5"/>
    </row>
    <row r="26" spans="1:11" s="140" customFormat="1" ht="16.5">
      <c r="A26" s="408" t="s">
        <v>60</v>
      </c>
      <c r="B26" s="408"/>
      <c r="C26" s="408"/>
      <c r="D26" s="408"/>
      <c r="E26" s="408"/>
      <c r="F26" s="409">
        <v>31283125.199999999</v>
      </c>
      <c r="G26" s="409"/>
      <c r="H26" s="141" t="s">
        <v>22</v>
      </c>
      <c r="I26" s="141"/>
      <c r="J26" s="48" t="s">
        <v>61</v>
      </c>
      <c r="K26" s="100">
        <f>F26-F26/1.2</f>
        <v>5213854.1999999993</v>
      </c>
    </row>
    <row r="27" spans="1:11" s="140" customFormat="1" ht="10.5" customHeight="1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</row>
    <row r="28" spans="1:11" s="140" customFormat="1" ht="14.1" customHeight="1">
      <c r="A28" s="401" t="s">
        <v>14</v>
      </c>
      <c r="B28" s="401"/>
      <c r="C28" s="402" t="s">
        <v>62</v>
      </c>
      <c r="D28" s="402" t="s">
        <v>63</v>
      </c>
      <c r="E28" s="402" t="s">
        <v>64</v>
      </c>
      <c r="F28" s="402" t="s">
        <v>65</v>
      </c>
      <c r="G28" s="402" t="s">
        <v>66</v>
      </c>
      <c r="H28" s="402"/>
      <c r="I28" s="402" t="s">
        <v>67</v>
      </c>
      <c r="J28" s="402"/>
      <c r="K28" s="402" t="s">
        <v>68</v>
      </c>
    </row>
    <row r="29" spans="1:11" s="140" customFormat="1" ht="14.1" customHeight="1">
      <c r="A29" s="401" t="s">
        <v>69</v>
      </c>
      <c r="B29" s="401" t="s">
        <v>70</v>
      </c>
      <c r="C29" s="402"/>
      <c r="D29" s="402"/>
      <c r="E29" s="402"/>
      <c r="F29" s="402"/>
      <c r="G29" s="402"/>
      <c r="H29" s="402"/>
      <c r="I29" s="402"/>
      <c r="J29" s="402"/>
      <c r="K29" s="402"/>
    </row>
    <row r="30" spans="1:11" s="140" customFormat="1" ht="14.1" customHeight="1">
      <c r="A30" s="401"/>
      <c r="B30" s="401"/>
      <c r="C30" s="402"/>
      <c r="D30" s="402"/>
      <c r="E30" s="402"/>
      <c r="F30" s="402"/>
      <c r="G30" s="402" t="s">
        <v>71</v>
      </c>
      <c r="H30" s="402" t="s">
        <v>72</v>
      </c>
      <c r="I30" s="402" t="s">
        <v>71</v>
      </c>
      <c r="J30" s="402" t="s">
        <v>72</v>
      </c>
      <c r="K30" s="402"/>
    </row>
    <row r="31" spans="1:11" s="140" customFormat="1" ht="14.1" customHeight="1">
      <c r="A31" s="401"/>
      <c r="B31" s="401"/>
      <c r="C31" s="402"/>
      <c r="D31" s="402"/>
      <c r="E31" s="402"/>
      <c r="F31" s="402"/>
      <c r="G31" s="402"/>
      <c r="H31" s="402"/>
      <c r="I31" s="402"/>
      <c r="J31" s="402"/>
      <c r="K31" s="402"/>
    </row>
    <row r="32" spans="1:11" s="143" customFormat="1">
      <c r="A32" s="142">
        <v>1</v>
      </c>
      <c r="B32" s="142">
        <v>2</v>
      </c>
      <c r="C32" s="142">
        <v>3</v>
      </c>
      <c r="D32" s="142">
        <v>4</v>
      </c>
      <c r="E32" s="142">
        <v>5</v>
      </c>
      <c r="F32" s="142">
        <v>6</v>
      </c>
      <c r="G32" s="142">
        <v>7</v>
      </c>
      <c r="H32" s="142">
        <v>8</v>
      </c>
      <c r="I32" s="142">
        <v>9</v>
      </c>
      <c r="J32" s="142">
        <v>10</v>
      </c>
      <c r="K32" s="142">
        <v>11</v>
      </c>
    </row>
    <row r="33" spans="1:20" s="143" customFormat="1" ht="13.35" customHeight="1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</row>
    <row r="34" spans="1:20" ht="14.1" customHeight="1">
      <c r="A34" s="144"/>
      <c r="B34" s="145"/>
      <c r="C34" s="146" t="s">
        <v>84</v>
      </c>
      <c r="D34" s="147"/>
      <c r="E34" s="148"/>
      <c r="F34" s="149"/>
      <c r="G34" s="150"/>
      <c r="H34" s="150"/>
      <c r="I34" s="151"/>
      <c r="J34" s="152"/>
      <c r="K34" s="150"/>
      <c r="L34" s="143"/>
      <c r="M34" s="143"/>
      <c r="N34" s="143"/>
      <c r="O34" s="143"/>
      <c r="P34" s="143"/>
      <c r="Q34" s="143"/>
      <c r="R34" s="143"/>
      <c r="S34" s="143"/>
      <c r="T34" s="143"/>
    </row>
    <row r="35" spans="1:20" ht="14.1" customHeight="1">
      <c r="A35" s="144" t="s">
        <v>37</v>
      </c>
      <c r="B35" s="153">
        <v>19</v>
      </c>
      <c r="C35" s="154" t="s">
        <v>87</v>
      </c>
      <c r="D35" s="107"/>
      <c r="E35" s="155"/>
      <c r="F35" s="155"/>
      <c r="G35" s="108"/>
      <c r="H35" s="101"/>
      <c r="I35" s="108"/>
      <c r="J35" s="101"/>
      <c r="K35" s="101"/>
      <c r="L35" s="143"/>
      <c r="M35" s="143"/>
      <c r="N35" s="143"/>
      <c r="O35" s="143"/>
      <c r="P35" s="143"/>
      <c r="Q35" s="143"/>
      <c r="R35" s="143"/>
      <c r="S35" s="143"/>
      <c r="T35" s="143"/>
    </row>
    <row r="36" spans="1:20" ht="14.1" customHeight="1">
      <c r="A36" s="144" t="s">
        <v>92</v>
      </c>
      <c r="B36" s="153">
        <v>20</v>
      </c>
      <c r="C36" s="155" t="s">
        <v>88</v>
      </c>
      <c r="D36" s="107"/>
      <c r="E36" s="153" t="s">
        <v>89</v>
      </c>
      <c r="F36" s="108">
        <v>600</v>
      </c>
      <c r="G36" s="108">
        <v>365.27499999999998</v>
      </c>
      <c r="H36" s="108">
        <f>F36*G36</f>
        <v>219165</v>
      </c>
      <c r="I36" s="108">
        <v>30.058333333333334</v>
      </c>
      <c r="J36" s="101">
        <f t="shared" ref="J36:J40" si="0">F36*I36</f>
        <v>18035</v>
      </c>
      <c r="K36" s="101">
        <f t="shared" ref="K36:K40" si="1">H36+J36</f>
        <v>237200</v>
      </c>
      <c r="L36" s="143"/>
      <c r="M36" s="143"/>
      <c r="N36" s="143"/>
      <c r="O36" s="143"/>
      <c r="P36" s="143"/>
      <c r="Q36" s="143"/>
      <c r="R36" s="143"/>
      <c r="S36" s="143"/>
      <c r="T36" s="143"/>
    </row>
    <row r="37" spans="1:20" ht="14.1" customHeight="1">
      <c r="A37" s="144" t="s">
        <v>93</v>
      </c>
      <c r="B37" s="153">
        <v>21</v>
      </c>
      <c r="C37" s="155" t="s">
        <v>90</v>
      </c>
      <c r="D37" s="107"/>
      <c r="E37" s="153" t="s">
        <v>89</v>
      </c>
      <c r="F37" s="108">
        <v>600</v>
      </c>
      <c r="G37" s="108">
        <v>65.275000000000006</v>
      </c>
      <c r="H37" s="108">
        <f t="shared" ref="H37:H40" si="2">F37*G37</f>
        <v>39165</v>
      </c>
      <c r="I37" s="108">
        <v>35.725000000000001</v>
      </c>
      <c r="J37" s="101">
        <f t="shared" si="0"/>
        <v>21435</v>
      </c>
      <c r="K37" s="101">
        <f t="shared" si="1"/>
        <v>60600</v>
      </c>
      <c r="L37" s="143"/>
      <c r="M37" s="143"/>
      <c r="N37" s="143"/>
      <c r="O37" s="143"/>
      <c r="P37" s="143"/>
      <c r="Q37" s="143"/>
      <c r="R37" s="143"/>
      <c r="S37" s="143"/>
      <c r="T37" s="143"/>
    </row>
    <row r="38" spans="1:20" ht="14.1" customHeight="1">
      <c r="A38" s="144" t="s">
        <v>94</v>
      </c>
      <c r="B38" s="153">
        <v>22</v>
      </c>
      <c r="C38" s="155" t="s">
        <v>91</v>
      </c>
      <c r="D38" s="107"/>
      <c r="E38" s="153" t="s">
        <v>89</v>
      </c>
      <c r="F38" s="108">
        <v>600</v>
      </c>
      <c r="G38" s="108">
        <v>812.5</v>
      </c>
      <c r="H38" s="108">
        <f t="shared" si="2"/>
        <v>487500</v>
      </c>
      <c r="I38" s="108">
        <v>254.99166666666667</v>
      </c>
      <c r="J38" s="101">
        <f t="shared" si="0"/>
        <v>152995</v>
      </c>
      <c r="K38" s="101">
        <f t="shared" si="1"/>
        <v>640495</v>
      </c>
      <c r="L38" s="143"/>
      <c r="M38" s="143"/>
      <c r="N38" s="143"/>
      <c r="O38" s="143"/>
      <c r="P38" s="143"/>
      <c r="Q38" s="143"/>
      <c r="R38" s="143"/>
      <c r="S38" s="143"/>
      <c r="T38" s="143"/>
    </row>
    <row r="39" spans="1:20" ht="14.1" customHeight="1">
      <c r="A39" s="144" t="s">
        <v>95</v>
      </c>
      <c r="B39" s="153">
        <v>23</v>
      </c>
      <c r="C39" s="155" t="s">
        <v>90</v>
      </c>
      <c r="D39" s="107"/>
      <c r="E39" s="153" t="s">
        <v>89</v>
      </c>
      <c r="F39" s="108">
        <v>600</v>
      </c>
      <c r="G39" s="108">
        <v>65.275000000000006</v>
      </c>
      <c r="H39" s="108">
        <f t="shared" si="2"/>
        <v>39165</v>
      </c>
      <c r="I39" s="108">
        <v>35.725000000000001</v>
      </c>
      <c r="J39" s="101">
        <f t="shared" si="0"/>
        <v>21435</v>
      </c>
      <c r="K39" s="101">
        <f t="shared" si="1"/>
        <v>60600</v>
      </c>
      <c r="L39" s="143"/>
      <c r="M39" s="143"/>
      <c r="N39" s="143"/>
      <c r="O39" s="143"/>
      <c r="P39" s="143"/>
      <c r="Q39" s="143"/>
      <c r="R39" s="143"/>
      <c r="S39" s="143"/>
      <c r="T39" s="143"/>
    </row>
    <row r="40" spans="1:20" ht="14.1" customHeight="1">
      <c r="A40" s="144" t="s">
        <v>85</v>
      </c>
      <c r="B40" s="153">
        <v>24</v>
      </c>
      <c r="C40" s="155" t="s">
        <v>83</v>
      </c>
      <c r="D40" s="107"/>
      <c r="E40" s="153" t="s">
        <v>89</v>
      </c>
      <c r="F40" s="108">
        <v>600</v>
      </c>
      <c r="G40" s="108">
        <v>297.22500000000002</v>
      </c>
      <c r="H40" s="108">
        <f t="shared" si="2"/>
        <v>178335</v>
      </c>
      <c r="I40" s="108">
        <v>378.1</v>
      </c>
      <c r="J40" s="101">
        <f t="shared" si="0"/>
        <v>226860</v>
      </c>
      <c r="K40" s="101">
        <f t="shared" si="1"/>
        <v>405195</v>
      </c>
      <c r="L40" s="143"/>
      <c r="M40" s="143"/>
      <c r="N40" s="143"/>
      <c r="O40" s="143"/>
      <c r="P40" s="143"/>
      <c r="Q40" s="143"/>
      <c r="R40" s="143"/>
      <c r="S40" s="143"/>
      <c r="T40" s="143"/>
    </row>
    <row r="41" spans="1:20" ht="14.1" customHeight="1">
      <c r="A41" s="144"/>
      <c r="B41" s="153"/>
      <c r="C41" s="155"/>
      <c r="D41" s="107"/>
      <c r="E41" s="153"/>
      <c r="F41" s="108"/>
      <c r="G41" s="108"/>
      <c r="H41" s="108"/>
      <c r="I41" s="108"/>
      <c r="J41" s="101"/>
      <c r="K41" s="101"/>
      <c r="L41" s="143"/>
      <c r="M41" s="143"/>
      <c r="N41" s="143"/>
      <c r="O41" s="143"/>
      <c r="P41" s="143"/>
      <c r="Q41" s="143"/>
      <c r="R41" s="143"/>
      <c r="S41" s="143"/>
      <c r="T41" s="143"/>
    </row>
    <row r="42" spans="1:20">
      <c r="A42" s="158"/>
      <c r="B42" s="158"/>
      <c r="C42" s="159" t="s">
        <v>80</v>
      </c>
      <c r="D42" s="158"/>
      <c r="E42" s="160"/>
      <c r="F42" s="160"/>
      <c r="G42" s="160"/>
      <c r="H42" s="161"/>
      <c r="I42" s="161"/>
      <c r="J42" s="161"/>
      <c r="K42" s="161">
        <f>SUM(K35:K41)</f>
        <v>1404090</v>
      </c>
    </row>
    <row r="43" spans="1:20">
      <c r="A43" s="112"/>
      <c r="B43" s="102"/>
      <c r="C43" s="162" t="s">
        <v>61</v>
      </c>
      <c r="D43" s="131"/>
      <c r="E43" s="132"/>
      <c r="F43" s="133"/>
      <c r="G43" s="134"/>
      <c r="H43" s="135"/>
      <c r="I43" s="135"/>
      <c r="J43" s="135"/>
      <c r="K43" s="135">
        <f>K44-K42</f>
        <v>280818</v>
      </c>
    </row>
    <row r="44" spans="1:20">
      <c r="A44" s="112"/>
      <c r="B44" s="102"/>
      <c r="C44" s="163" t="s">
        <v>75</v>
      </c>
      <c r="D44" s="164"/>
      <c r="E44" s="165"/>
      <c r="F44" s="165"/>
      <c r="G44" s="165"/>
      <c r="H44" s="165"/>
      <c r="I44" s="165"/>
      <c r="J44" s="165"/>
      <c r="K44" s="150">
        <f>K42*1.2</f>
        <v>1684908</v>
      </c>
    </row>
    <row r="47" spans="1:20">
      <c r="A47" s="18"/>
      <c r="B47" s="18"/>
      <c r="C47" s="18"/>
      <c r="D47" s="22"/>
      <c r="E47" s="18"/>
      <c r="F47" s="18"/>
      <c r="G47" s="18"/>
      <c r="H47" s="18"/>
    </row>
    <row r="48" spans="1:20">
      <c r="B48" s="19" t="s">
        <v>99</v>
      </c>
      <c r="C48" s="20" t="s">
        <v>1</v>
      </c>
      <c r="D48" s="20"/>
      <c r="F48" s="21" t="s">
        <v>23</v>
      </c>
      <c r="G48" s="18"/>
      <c r="H48" s="20" t="s">
        <v>100</v>
      </c>
    </row>
    <row r="49" spans="1:15" s="24" customFormat="1" ht="13.5">
      <c r="A49" s="9"/>
      <c r="B49" s="9"/>
      <c r="C49" s="38" t="s">
        <v>24</v>
      </c>
      <c r="D49" s="23"/>
      <c r="E49" s="9"/>
      <c r="F49" s="38" t="s">
        <v>57</v>
      </c>
      <c r="G49" s="39"/>
      <c r="H49" s="39" t="s">
        <v>25</v>
      </c>
      <c r="I49" s="9"/>
      <c r="J49" s="9"/>
      <c r="K49" s="9"/>
      <c r="L49" s="9"/>
      <c r="M49" s="9"/>
      <c r="N49" s="9"/>
      <c r="O49" s="9"/>
    </row>
    <row r="51" spans="1:15">
      <c r="B51" s="18"/>
      <c r="C51" s="18"/>
      <c r="D51" s="22"/>
      <c r="F51" s="18"/>
      <c r="G51" s="18"/>
      <c r="H51" s="18"/>
    </row>
    <row r="54" spans="1:15">
      <c r="B54" s="19" t="s">
        <v>26</v>
      </c>
      <c r="C54" s="20" t="s">
        <v>1</v>
      </c>
      <c r="D54" s="20"/>
      <c r="F54" s="21" t="s">
        <v>23</v>
      </c>
      <c r="G54" s="18"/>
      <c r="H54" s="20" t="s">
        <v>81</v>
      </c>
    </row>
    <row r="55" spans="1:15" s="24" customFormat="1">
      <c r="C55" s="38" t="s">
        <v>24</v>
      </c>
      <c r="D55" s="38"/>
      <c r="F55" s="38" t="s">
        <v>57</v>
      </c>
      <c r="G55" s="39"/>
      <c r="H55" s="39" t="s">
        <v>25</v>
      </c>
    </row>
  </sheetData>
  <mergeCells count="21">
    <mergeCell ref="C9:D9"/>
    <mergeCell ref="J20:K20"/>
    <mergeCell ref="A23:K23"/>
    <mergeCell ref="A24:K24"/>
    <mergeCell ref="A26:E26"/>
    <mergeCell ref="F26:G26"/>
    <mergeCell ref="A27:K27"/>
    <mergeCell ref="A28:B28"/>
    <mergeCell ref="C28:C31"/>
    <mergeCell ref="D28:D31"/>
    <mergeCell ref="E28:E31"/>
    <mergeCell ref="F28:F31"/>
    <mergeCell ref="G28:H29"/>
    <mergeCell ref="I28:J29"/>
    <mergeCell ref="K28:K31"/>
    <mergeCell ref="A29:A31"/>
    <mergeCell ref="B29:B31"/>
    <mergeCell ref="G30:G31"/>
    <mergeCell ref="H30:H31"/>
    <mergeCell ref="I30:I31"/>
    <mergeCell ref="J30:J31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6" orientation="landscape" blackAndWhite="1" r:id="rId1"/>
  <headerFooter alignWithMargins="0">
    <oddHeader>Страница &amp;P из &amp;N</oddHead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O46"/>
  <sheetViews>
    <sheetView topLeftCell="A7" zoomScaleNormal="100" workbookViewId="0">
      <selection activeCell="I27" sqref="I27"/>
    </sheetView>
  </sheetViews>
  <sheetFormatPr defaultColWidth="8.7109375" defaultRowHeight="13.5"/>
  <cols>
    <col min="1" max="1" width="11.42578125" style="29" customWidth="1"/>
    <col min="2" max="2" width="53.5703125" style="29" customWidth="1"/>
    <col min="3" max="3" width="12.28515625" style="29" customWidth="1"/>
    <col min="4" max="4" width="8.42578125" style="29" customWidth="1"/>
    <col min="5" max="5" width="5.42578125" style="29" customWidth="1"/>
    <col min="6" max="6" width="12.5703125" style="29" customWidth="1"/>
    <col min="7" max="7" width="12.7109375" style="29" customWidth="1"/>
    <col min="8" max="8" width="14" style="29" customWidth="1"/>
    <col min="9" max="9" width="8.42578125" style="28" customWidth="1"/>
    <col min="10" max="10" width="8.7109375" style="29"/>
    <col min="11" max="11" width="9.7109375" style="29" customWidth="1"/>
    <col min="12" max="13" width="12.28515625" style="29" bestFit="1" customWidth="1"/>
    <col min="14" max="251" width="8.7109375" style="29"/>
    <col min="252" max="252" width="10.7109375" style="29" customWidth="1"/>
    <col min="253" max="253" width="48" style="29" customWidth="1"/>
    <col min="254" max="254" width="16.7109375" style="29" customWidth="1"/>
    <col min="255" max="255" width="6.42578125" style="29" customWidth="1"/>
    <col min="256" max="256" width="7.28515625" style="29" customWidth="1"/>
    <col min="257" max="257" width="13.28515625" style="29" customWidth="1"/>
    <col min="258" max="258" width="14.7109375" style="29" customWidth="1"/>
    <col min="259" max="259" width="18.28515625" style="29" customWidth="1"/>
    <col min="260" max="260" width="12.7109375" style="29" customWidth="1"/>
    <col min="261" max="261" width="6.5703125" style="29" customWidth="1"/>
    <col min="262" max="262" width="4" style="29" bestFit="1" customWidth="1"/>
    <col min="263" max="263" width="11.28515625" style="29" bestFit="1" customWidth="1"/>
    <col min="264" max="507" width="8.7109375" style="29"/>
    <col min="508" max="508" width="10.7109375" style="29" customWidth="1"/>
    <col min="509" max="509" width="48" style="29" customWidth="1"/>
    <col min="510" max="510" width="16.7109375" style="29" customWidth="1"/>
    <col min="511" max="511" width="6.42578125" style="29" customWidth="1"/>
    <col min="512" max="512" width="7.28515625" style="29" customWidth="1"/>
    <col min="513" max="513" width="13.28515625" style="29" customWidth="1"/>
    <col min="514" max="514" width="14.7109375" style="29" customWidth="1"/>
    <col min="515" max="515" width="18.28515625" style="29" customWidth="1"/>
    <col min="516" max="516" width="12.7109375" style="29" customWidth="1"/>
    <col min="517" max="517" width="6.5703125" style="29" customWidth="1"/>
    <col min="518" max="518" width="4" style="29" bestFit="1" customWidth="1"/>
    <col min="519" max="519" width="11.28515625" style="29" bestFit="1" customWidth="1"/>
    <col min="520" max="763" width="8.7109375" style="29"/>
    <col min="764" max="764" width="10.7109375" style="29" customWidth="1"/>
    <col min="765" max="765" width="48" style="29" customWidth="1"/>
    <col min="766" max="766" width="16.7109375" style="29" customWidth="1"/>
    <col min="767" max="767" width="6.42578125" style="29" customWidth="1"/>
    <col min="768" max="768" width="7.28515625" style="29" customWidth="1"/>
    <col min="769" max="769" width="13.28515625" style="29" customWidth="1"/>
    <col min="770" max="770" width="14.7109375" style="29" customWidth="1"/>
    <col min="771" max="771" width="18.28515625" style="29" customWidth="1"/>
    <col min="772" max="772" width="12.7109375" style="29" customWidth="1"/>
    <col min="773" max="773" width="6.5703125" style="29" customWidth="1"/>
    <col min="774" max="774" width="4" style="29" bestFit="1" customWidth="1"/>
    <col min="775" max="775" width="11.28515625" style="29" bestFit="1" customWidth="1"/>
    <col min="776" max="1019" width="8.7109375" style="29"/>
    <col min="1020" max="1020" width="10.7109375" style="29" customWidth="1"/>
    <col min="1021" max="1021" width="48" style="29" customWidth="1"/>
    <col min="1022" max="1022" width="16.7109375" style="29" customWidth="1"/>
    <col min="1023" max="1023" width="6.42578125" style="29" customWidth="1"/>
    <col min="1024" max="1024" width="7.28515625" style="29" customWidth="1"/>
    <col min="1025" max="1025" width="13.28515625" style="29" customWidth="1"/>
    <col min="1026" max="1026" width="14.7109375" style="29" customWidth="1"/>
    <col min="1027" max="1027" width="18.28515625" style="29" customWidth="1"/>
    <col min="1028" max="1028" width="12.7109375" style="29" customWidth="1"/>
    <col min="1029" max="1029" width="6.5703125" style="29" customWidth="1"/>
    <col min="1030" max="1030" width="4" style="29" bestFit="1" customWidth="1"/>
    <col min="1031" max="1031" width="11.28515625" style="29" bestFit="1" customWidth="1"/>
    <col min="1032" max="1275" width="8.7109375" style="29"/>
    <col min="1276" max="1276" width="10.7109375" style="29" customWidth="1"/>
    <col min="1277" max="1277" width="48" style="29" customWidth="1"/>
    <col min="1278" max="1278" width="16.7109375" style="29" customWidth="1"/>
    <col min="1279" max="1279" width="6.42578125" style="29" customWidth="1"/>
    <col min="1280" max="1280" width="7.28515625" style="29" customWidth="1"/>
    <col min="1281" max="1281" width="13.28515625" style="29" customWidth="1"/>
    <col min="1282" max="1282" width="14.7109375" style="29" customWidth="1"/>
    <col min="1283" max="1283" width="18.28515625" style="29" customWidth="1"/>
    <col min="1284" max="1284" width="12.7109375" style="29" customWidth="1"/>
    <col min="1285" max="1285" width="6.5703125" style="29" customWidth="1"/>
    <col min="1286" max="1286" width="4" style="29" bestFit="1" customWidth="1"/>
    <col min="1287" max="1287" width="11.28515625" style="29" bestFit="1" customWidth="1"/>
    <col min="1288" max="1531" width="8.7109375" style="29"/>
    <col min="1532" max="1532" width="10.7109375" style="29" customWidth="1"/>
    <col min="1533" max="1533" width="48" style="29" customWidth="1"/>
    <col min="1534" max="1534" width="16.7109375" style="29" customWidth="1"/>
    <col min="1535" max="1535" width="6.42578125" style="29" customWidth="1"/>
    <col min="1536" max="1536" width="7.28515625" style="29" customWidth="1"/>
    <col min="1537" max="1537" width="13.28515625" style="29" customWidth="1"/>
    <col min="1538" max="1538" width="14.7109375" style="29" customWidth="1"/>
    <col min="1539" max="1539" width="18.28515625" style="29" customWidth="1"/>
    <col min="1540" max="1540" width="12.7109375" style="29" customWidth="1"/>
    <col min="1541" max="1541" width="6.5703125" style="29" customWidth="1"/>
    <col min="1542" max="1542" width="4" style="29" bestFit="1" customWidth="1"/>
    <col min="1543" max="1543" width="11.28515625" style="29" bestFit="1" customWidth="1"/>
    <col min="1544" max="1787" width="8.7109375" style="29"/>
    <col min="1788" max="1788" width="10.7109375" style="29" customWidth="1"/>
    <col min="1789" max="1789" width="48" style="29" customWidth="1"/>
    <col min="1790" max="1790" width="16.7109375" style="29" customWidth="1"/>
    <col min="1791" max="1791" width="6.42578125" style="29" customWidth="1"/>
    <col min="1792" max="1792" width="7.28515625" style="29" customWidth="1"/>
    <col min="1793" max="1793" width="13.28515625" style="29" customWidth="1"/>
    <col min="1794" max="1794" width="14.7109375" style="29" customWidth="1"/>
    <col min="1795" max="1795" width="18.28515625" style="29" customWidth="1"/>
    <col min="1796" max="1796" width="12.7109375" style="29" customWidth="1"/>
    <col min="1797" max="1797" width="6.5703125" style="29" customWidth="1"/>
    <col min="1798" max="1798" width="4" style="29" bestFit="1" customWidth="1"/>
    <col min="1799" max="1799" width="11.28515625" style="29" bestFit="1" customWidth="1"/>
    <col min="1800" max="2043" width="8.7109375" style="29"/>
    <col min="2044" max="2044" width="10.7109375" style="29" customWidth="1"/>
    <col min="2045" max="2045" width="48" style="29" customWidth="1"/>
    <col min="2046" max="2046" width="16.7109375" style="29" customWidth="1"/>
    <col min="2047" max="2047" width="6.42578125" style="29" customWidth="1"/>
    <col min="2048" max="2048" width="7.28515625" style="29" customWidth="1"/>
    <col min="2049" max="2049" width="13.28515625" style="29" customWidth="1"/>
    <col min="2050" max="2050" width="14.7109375" style="29" customWidth="1"/>
    <col min="2051" max="2051" width="18.28515625" style="29" customWidth="1"/>
    <col min="2052" max="2052" width="12.7109375" style="29" customWidth="1"/>
    <col min="2053" max="2053" width="6.5703125" style="29" customWidth="1"/>
    <col min="2054" max="2054" width="4" style="29" bestFit="1" customWidth="1"/>
    <col min="2055" max="2055" width="11.28515625" style="29" bestFit="1" customWidth="1"/>
    <col min="2056" max="2299" width="8.7109375" style="29"/>
    <col min="2300" max="2300" width="10.7109375" style="29" customWidth="1"/>
    <col min="2301" max="2301" width="48" style="29" customWidth="1"/>
    <col min="2302" max="2302" width="16.7109375" style="29" customWidth="1"/>
    <col min="2303" max="2303" width="6.42578125" style="29" customWidth="1"/>
    <col min="2304" max="2304" width="7.28515625" style="29" customWidth="1"/>
    <col min="2305" max="2305" width="13.28515625" style="29" customWidth="1"/>
    <col min="2306" max="2306" width="14.7109375" style="29" customWidth="1"/>
    <col min="2307" max="2307" width="18.28515625" style="29" customWidth="1"/>
    <col min="2308" max="2308" width="12.7109375" style="29" customWidth="1"/>
    <col min="2309" max="2309" width="6.5703125" style="29" customWidth="1"/>
    <col min="2310" max="2310" width="4" style="29" bestFit="1" customWidth="1"/>
    <col min="2311" max="2311" width="11.28515625" style="29" bestFit="1" customWidth="1"/>
    <col min="2312" max="2555" width="8.7109375" style="29"/>
    <col min="2556" max="2556" width="10.7109375" style="29" customWidth="1"/>
    <col min="2557" max="2557" width="48" style="29" customWidth="1"/>
    <col min="2558" max="2558" width="16.7109375" style="29" customWidth="1"/>
    <col min="2559" max="2559" width="6.42578125" style="29" customWidth="1"/>
    <col min="2560" max="2560" width="7.28515625" style="29" customWidth="1"/>
    <col min="2561" max="2561" width="13.28515625" style="29" customWidth="1"/>
    <col min="2562" max="2562" width="14.7109375" style="29" customWidth="1"/>
    <col min="2563" max="2563" width="18.28515625" style="29" customWidth="1"/>
    <col min="2564" max="2564" width="12.7109375" style="29" customWidth="1"/>
    <col min="2565" max="2565" width="6.5703125" style="29" customWidth="1"/>
    <col min="2566" max="2566" width="4" style="29" bestFit="1" customWidth="1"/>
    <col min="2567" max="2567" width="11.28515625" style="29" bestFit="1" customWidth="1"/>
    <col min="2568" max="2811" width="8.7109375" style="29"/>
    <col min="2812" max="2812" width="10.7109375" style="29" customWidth="1"/>
    <col min="2813" max="2813" width="48" style="29" customWidth="1"/>
    <col min="2814" max="2814" width="16.7109375" style="29" customWidth="1"/>
    <col min="2815" max="2815" width="6.42578125" style="29" customWidth="1"/>
    <col min="2816" max="2816" width="7.28515625" style="29" customWidth="1"/>
    <col min="2817" max="2817" width="13.28515625" style="29" customWidth="1"/>
    <col min="2818" max="2818" width="14.7109375" style="29" customWidth="1"/>
    <col min="2819" max="2819" width="18.28515625" style="29" customWidth="1"/>
    <col min="2820" max="2820" width="12.7109375" style="29" customWidth="1"/>
    <col min="2821" max="2821" width="6.5703125" style="29" customWidth="1"/>
    <col min="2822" max="2822" width="4" style="29" bestFit="1" customWidth="1"/>
    <col min="2823" max="2823" width="11.28515625" style="29" bestFit="1" customWidth="1"/>
    <col min="2824" max="3067" width="8.7109375" style="29"/>
    <col min="3068" max="3068" width="10.7109375" style="29" customWidth="1"/>
    <col min="3069" max="3069" width="48" style="29" customWidth="1"/>
    <col min="3070" max="3070" width="16.7109375" style="29" customWidth="1"/>
    <col min="3071" max="3071" width="6.42578125" style="29" customWidth="1"/>
    <col min="3072" max="3072" width="7.28515625" style="29" customWidth="1"/>
    <col min="3073" max="3073" width="13.28515625" style="29" customWidth="1"/>
    <col min="3074" max="3074" width="14.7109375" style="29" customWidth="1"/>
    <col min="3075" max="3075" width="18.28515625" style="29" customWidth="1"/>
    <col min="3076" max="3076" width="12.7109375" style="29" customWidth="1"/>
    <col min="3077" max="3077" width="6.5703125" style="29" customWidth="1"/>
    <col min="3078" max="3078" width="4" style="29" bestFit="1" customWidth="1"/>
    <col min="3079" max="3079" width="11.28515625" style="29" bestFit="1" customWidth="1"/>
    <col min="3080" max="3323" width="8.7109375" style="29"/>
    <col min="3324" max="3324" width="10.7109375" style="29" customWidth="1"/>
    <col min="3325" max="3325" width="48" style="29" customWidth="1"/>
    <col min="3326" max="3326" width="16.7109375" style="29" customWidth="1"/>
    <col min="3327" max="3327" width="6.42578125" style="29" customWidth="1"/>
    <col min="3328" max="3328" width="7.28515625" style="29" customWidth="1"/>
    <col min="3329" max="3329" width="13.28515625" style="29" customWidth="1"/>
    <col min="3330" max="3330" width="14.7109375" style="29" customWidth="1"/>
    <col min="3331" max="3331" width="18.28515625" style="29" customWidth="1"/>
    <col min="3332" max="3332" width="12.7109375" style="29" customWidth="1"/>
    <col min="3333" max="3333" width="6.5703125" style="29" customWidth="1"/>
    <col min="3334" max="3334" width="4" style="29" bestFit="1" customWidth="1"/>
    <col min="3335" max="3335" width="11.28515625" style="29" bestFit="1" customWidth="1"/>
    <col min="3336" max="3579" width="8.7109375" style="29"/>
    <col min="3580" max="3580" width="10.7109375" style="29" customWidth="1"/>
    <col min="3581" max="3581" width="48" style="29" customWidth="1"/>
    <col min="3582" max="3582" width="16.7109375" style="29" customWidth="1"/>
    <col min="3583" max="3583" width="6.42578125" style="29" customWidth="1"/>
    <col min="3584" max="3584" width="7.28515625" style="29" customWidth="1"/>
    <col min="3585" max="3585" width="13.28515625" style="29" customWidth="1"/>
    <col min="3586" max="3586" width="14.7109375" style="29" customWidth="1"/>
    <col min="3587" max="3587" width="18.28515625" style="29" customWidth="1"/>
    <col min="3588" max="3588" width="12.7109375" style="29" customWidth="1"/>
    <col min="3589" max="3589" width="6.5703125" style="29" customWidth="1"/>
    <col min="3590" max="3590" width="4" style="29" bestFit="1" customWidth="1"/>
    <col min="3591" max="3591" width="11.28515625" style="29" bestFit="1" customWidth="1"/>
    <col min="3592" max="3835" width="8.7109375" style="29"/>
    <col min="3836" max="3836" width="10.7109375" style="29" customWidth="1"/>
    <col min="3837" max="3837" width="48" style="29" customWidth="1"/>
    <col min="3838" max="3838" width="16.7109375" style="29" customWidth="1"/>
    <col min="3839" max="3839" width="6.42578125" style="29" customWidth="1"/>
    <col min="3840" max="3840" width="7.28515625" style="29" customWidth="1"/>
    <col min="3841" max="3841" width="13.28515625" style="29" customWidth="1"/>
    <col min="3842" max="3842" width="14.7109375" style="29" customWidth="1"/>
    <col min="3843" max="3843" width="18.28515625" style="29" customWidth="1"/>
    <col min="3844" max="3844" width="12.7109375" style="29" customWidth="1"/>
    <col min="3845" max="3845" width="6.5703125" style="29" customWidth="1"/>
    <col min="3846" max="3846" width="4" style="29" bestFit="1" customWidth="1"/>
    <col min="3847" max="3847" width="11.28515625" style="29" bestFit="1" customWidth="1"/>
    <col min="3848" max="4091" width="8.7109375" style="29"/>
    <col min="4092" max="4092" width="10.7109375" style="29" customWidth="1"/>
    <col min="4093" max="4093" width="48" style="29" customWidth="1"/>
    <col min="4094" max="4094" width="16.7109375" style="29" customWidth="1"/>
    <col min="4095" max="4095" width="6.42578125" style="29" customWidth="1"/>
    <col min="4096" max="4096" width="7.28515625" style="29" customWidth="1"/>
    <col min="4097" max="4097" width="13.28515625" style="29" customWidth="1"/>
    <col min="4098" max="4098" width="14.7109375" style="29" customWidth="1"/>
    <col min="4099" max="4099" width="18.28515625" style="29" customWidth="1"/>
    <col min="4100" max="4100" width="12.7109375" style="29" customWidth="1"/>
    <col min="4101" max="4101" width="6.5703125" style="29" customWidth="1"/>
    <col min="4102" max="4102" width="4" style="29" bestFit="1" customWidth="1"/>
    <col min="4103" max="4103" width="11.28515625" style="29" bestFit="1" customWidth="1"/>
    <col min="4104" max="4347" width="8.7109375" style="29"/>
    <col min="4348" max="4348" width="10.7109375" style="29" customWidth="1"/>
    <col min="4349" max="4349" width="48" style="29" customWidth="1"/>
    <col min="4350" max="4350" width="16.7109375" style="29" customWidth="1"/>
    <col min="4351" max="4351" width="6.42578125" style="29" customWidth="1"/>
    <col min="4352" max="4352" width="7.28515625" style="29" customWidth="1"/>
    <col min="4353" max="4353" width="13.28515625" style="29" customWidth="1"/>
    <col min="4354" max="4354" width="14.7109375" style="29" customWidth="1"/>
    <col min="4355" max="4355" width="18.28515625" style="29" customWidth="1"/>
    <col min="4356" max="4356" width="12.7109375" style="29" customWidth="1"/>
    <col min="4357" max="4357" width="6.5703125" style="29" customWidth="1"/>
    <col min="4358" max="4358" width="4" style="29" bestFit="1" customWidth="1"/>
    <col min="4359" max="4359" width="11.28515625" style="29" bestFit="1" customWidth="1"/>
    <col min="4360" max="4603" width="8.7109375" style="29"/>
    <col min="4604" max="4604" width="10.7109375" style="29" customWidth="1"/>
    <col min="4605" max="4605" width="48" style="29" customWidth="1"/>
    <col min="4606" max="4606" width="16.7109375" style="29" customWidth="1"/>
    <col min="4607" max="4607" width="6.42578125" style="29" customWidth="1"/>
    <col min="4608" max="4608" width="7.28515625" style="29" customWidth="1"/>
    <col min="4609" max="4609" width="13.28515625" style="29" customWidth="1"/>
    <col min="4610" max="4610" width="14.7109375" style="29" customWidth="1"/>
    <col min="4611" max="4611" width="18.28515625" style="29" customWidth="1"/>
    <col min="4612" max="4612" width="12.7109375" style="29" customWidth="1"/>
    <col min="4613" max="4613" width="6.5703125" style="29" customWidth="1"/>
    <col min="4614" max="4614" width="4" style="29" bestFit="1" customWidth="1"/>
    <col min="4615" max="4615" width="11.28515625" style="29" bestFit="1" customWidth="1"/>
    <col min="4616" max="4859" width="8.7109375" style="29"/>
    <col min="4860" max="4860" width="10.7109375" style="29" customWidth="1"/>
    <col min="4861" max="4861" width="48" style="29" customWidth="1"/>
    <col min="4862" max="4862" width="16.7109375" style="29" customWidth="1"/>
    <col min="4863" max="4863" width="6.42578125" style="29" customWidth="1"/>
    <col min="4864" max="4864" width="7.28515625" style="29" customWidth="1"/>
    <col min="4865" max="4865" width="13.28515625" style="29" customWidth="1"/>
    <col min="4866" max="4866" width="14.7109375" style="29" customWidth="1"/>
    <col min="4867" max="4867" width="18.28515625" style="29" customWidth="1"/>
    <col min="4868" max="4868" width="12.7109375" style="29" customWidth="1"/>
    <col min="4869" max="4869" width="6.5703125" style="29" customWidth="1"/>
    <col min="4870" max="4870" width="4" style="29" bestFit="1" customWidth="1"/>
    <col min="4871" max="4871" width="11.28515625" style="29" bestFit="1" customWidth="1"/>
    <col min="4872" max="5115" width="8.7109375" style="29"/>
    <col min="5116" max="5116" width="10.7109375" style="29" customWidth="1"/>
    <col min="5117" max="5117" width="48" style="29" customWidth="1"/>
    <col min="5118" max="5118" width="16.7109375" style="29" customWidth="1"/>
    <col min="5119" max="5119" width="6.42578125" style="29" customWidth="1"/>
    <col min="5120" max="5120" width="7.28515625" style="29" customWidth="1"/>
    <col min="5121" max="5121" width="13.28515625" style="29" customWidth="1"/>
    <col min="5122" max="5122" width="14.7109375" style="29" customWidth="1"/>
    <col min="5123" max="5123" width="18.28515625" style="29" customWidth="1"/>
    <col min="5124" max="5124" width="12.7109375" style="29" customWidth="1"/>
    <col min="5125" max="5125" width="6.5703125" style="29" customWidth="1"/>
    <col min="5126" max="5126" width="4" style="29" bestFit="1" customWidth="1"/>
    <col min="5127" max="5127" width="11.28515625" style="29" bestFit="1" customWidth="1"/>
    <col min="5128" max="5371" width="8.7109375" style="29"/>
    <col min="5372" max="5372" width="10.7109375" style="29" customWidth="1"/>
    <col min="5373" max="5373" width="48" style="29" customWidth="1"/>
    <col min="5374" max="5374" width="16.7109375" style="29" customWidth="1"/>
    <col min="5375" max="5375" width="6.42578125" style="29" customWidth="1"/>
    <col min="5376" max="5376" width="7.28515625" style="29" customWidth="1"/>
    <col min="5377" max="5377" width="13.28515625" style="29" customWidth="1"/>
    <col min="5378" max="5378" width="14.7109375" style="29" customWidth="1"/>
    <col min="5379" max="5379" width="18.28515625" style="29" customWidth="1"/>
    <col min="5380" max="5380" width="12.7109375" style="29" customWidth="1"/>
    <col min="5381" max="5381" width="6.5703125" style="29" customWidth="1"/>
    <col min="5382" max="5382" width="4" style="29" bestFit="1" customWidth="1"/>
    <col min="5383" max="5383" width="11.28515625" style="29" bestFit="1" customWidth="1"/>
    <col min="5384" max="5627" width="8.7109375" style="29"/>
    <col min="5628" max="5628" width="10.7109375" style="29" customWidth="1"/>
    <col min="5629" max="5629" width="48" style="29" customWidth="1"/>
    <col min="5630" max="5630" width="16.7109375" style="29" customWidth="1"/>
    <col min="5631" max="5631" width="6.42578125" style="29" customWidth="1"/>
    <col min="5632" max="5632" width="7.28515625" style="29" customWidth="1"/>
    <col min="5633" max="5633" width="13.28515625" style="29" customWidth="1"/>
    <col min="5634" max="5634" width="14.7109375" style="29" customWidth="1"/>
    <col min="5635" max="5635" width="18.28515625" style="29" customWidth="1"/>
    <col min="5636" max="5636" width="12.7109375" style="29" customWidth="1"/>
    <col min="5637" max="5637" width="6.5703125" style="29" customWidth="1"/>
    <col min="5638" max="5638" width="4" style="29" bestFit="1" customWidth="1"/>
    <col min="5639" max="5639" width="11.28515625" style="29" bestFit="1" customWidth="1"/>
    <col min="5640" max="5883" width="8.7109375" style="29"/>
    <col min="5884" max="5884" width="10.7109375" style="29" customWidth="1"/>
    <col min="5885" max="5885" width="48" style="29" customWidth="1"/>
    <col min="5886" max="5886" width="16.7109375" style="29" customWidth="1"/>
    <col min="5887" max="5887" width="6.42578125" style="29" customWidth="1"/>
    <col min="5888" max="5888" width="7.28515625" style="29" customWidth="1"/>
    <col min="5889" max="5889" width="13.28515625" style="29" customWidth="1"/>
    <col min="5890" max="5890" width="14.7109375" style="29" customWidth="1"/>
    <col min="5891" max="5891" width="18.28515625" style="29" customWidth="1"/>
    <col min="5892" max="5892" width="12.7109375" style="29" customWidth="1"/>
    <col min="5893" max="5893" width="6.5703125" style="29" customWidth="1"/>
    <col min="5894" max="5894" width="4" style="29" bestFit="1" customWidth="1"/>
    <col min="5895" max="5895" width="11.28515625" style="29" bestFit="1" customWidth="1"/>
    <col min="5896" max="6139" width="8.7109375" style="29"/>
    <col min="6140" max="6140" width="10.7109375" style="29" customWidth="1"/>
    <col min="6141" max="6141" width="48" style="29" customWidth="1"/>
    <col min="6142" max="6142" width="16.7109375" style="29" customWidth="1"/>
    <col min="6143" max="6143" width="6.42578125" style="29" customWidth="1"/>
    <col min="6144" max="6144" width="7.28515625" style="29" customWidth="1"/>
    <col min="6145" max="6145" width="13.28515625" style="29" customWidth="1"/>
    <col min="6146" max="6146" width="14.7109375" style="29" customWidth="1"/>
    <col min="6147" max="6147" width="18.28515625" style="29" customWidth="1"/>
    <col min="6148" max="6148" width="12.7109375" style="29" customWidth="1"/>
    <col min="6149" max="6149" width="6.5703125" style="29" customWidth="1"/>
    <col min="6150" max="6150" width="4" style="29" bestFit="1" customWidth="1"/>
    <col min="6151" max="6151" width="11.28515625" style="29" bestFit="1" customWidth="1"/>
    <col min="6152" max="6395" width="8.7109375" style="29"/>
    <col min="6396" max="6396" width="10.7109375" style="29" customWidth="1"/>
    <col min="6397" max="6397" width="48" style="29" customWidth="1"/>
    <col min="6398" max="6398" width="16.7109375" style="29" customWidth="1"/>
    <col min="6399" max="6399" width="6.42578125" style="29" customWidth="1"/>
    <col min="6400" max="6400" width="7.28515625" style="29" customWidth="1"/>
    <col min="6401" max="6401" width="13.28515625" style="29" customWidth="1"/>
    <col min="6402" max="6402" width="14.7109375" style="29" customWidth="1"/>
    <col min="6403" max="6403" width="18.28515625" style="29" customWidth="1"/>
    <col min="6404" max="6404" width="12.7109375" style="29" customWidth="1"/>
    <col min="6405" max="6405" width="6.5703125" style="29" customWidth="1"/>
    <col min="6406" max="6406" width="4" style="29" bestFit="1" customWidth="1"/>
    <col min="6407" max="6407" width="11.28515625" style="29" bestFit="1" customWidth="1"/>
    <col min="6408" max="6651" width="8.7109375" style="29"/>
    <col min="6652" max="6652" width="10.7109375" style="29" customWidth="1"/>
    <col min="6653" max="6653" width="48" style="29" customWidth="1"/>
    <col min="6654" max="6654" width="16.7109375" style="29" customWidth="1"/>
    <col min="6655" max="6655" width="6.42578125" style="29" customWidth="1"/>
    <col min="6656" max="6656" width="7.28515625" style="29" customWidth="1"/>
    <col min="6657" max="6657" width="13.28515625" style="29" customWidth="1"/>
    <col min="6658" max="6658" width="14.7109375" style="29" customWidth="1"/>
    <col min="6659" max="6659" width="18.28515625" style="29" customWidth="1"/>
    <col min="6660" max="6660" width="12.7109375" style="29" customWidth="1"/>
    <col min="6661" max="6661" width="6.5703125" style="29" customWidth="1"/>
    <col min="6662" max="6662" width="4" style="29" bestFit="1" customWidth="1"/>
    <col min="6663" max="6663" width="11.28515625" style="29" bestFit="1" customWidth="1"/>
    <col min="6664" max="6907" width="8.7109375" style="29"/>
    <col min="6908" max="6908" width="10.7109375" style="29" customWidth="1"/>
    <col min="6909" max="6909" width="48" style="29" customWidth="1"/>
    <col min="6910" max="6910" width="16.7109375" style="29" customWidth="1"/>
    <col min="6911" max="6911" width="6.42578125" style="29" customWidth="1"/>
    <col min="6912" max="6912" width="7.28515625" style="29" customWidth="1"/>
    <col min="6913" max="6913" width="13.28515625" style="29" customWidth="1"/>
    <col min="6914" max="6914" width="14.7109375" style="29" customWidth="1"/>
    <col min="6915" max="6915" width="18.28515625" style="29" customWidth="1"/>
    <col min="6916" max="6916" width="12.7109375" style="29" customWidth="1"/>
    <col min="6917" max="6917" width="6.5703125" style="29" customWidth="1"/>
    <col min="6918" max="6918" width="4" style="29" bestFit="1" customWidth="1"/>
    <col min="6919" max="6919" width="11.28515625" style="29" bestFit="1" customWidth="1"/>
    <col min="6920" max="7163" width="8.7109375" style="29"/>
    <col min="7164" max="7164" width="10.7109375" style="29" customWidth="1"/>
    <col min="7165" max="7165" width="48" style="29" customWidth="1"/>
    <col min="7166" max="7166" width="16.7109375" style="29" customWidth="1"/>
    <col min="7167" max="7167" width="6.42578125" style="29" customWidth="1"/>
    <col min="7168" max="7168" width="7.28515625" style="29" customWidth="1"/>
    <col min="7169" max="7169" width="13.28515625" style="29" customWidth="1"/>
    <col min="7170" max="7170" width="14.7109375" style="29" customWidth="1"/>
    <col min="7171" max="7171" width="18.28515625" style="29" customWidth="1"/>
    <col min="7172" max="7172" width="12.7109375" style="29" customWidth="1"/>
    <col min="7173" max="7173" width="6.5703125" style="29" customWidth="1"/>
    <col min="7174" max="7174" width="4" style="29" bestFit="1" customWidth="1"/>
    <col min="7175" max="7175" width="11.28515625" style="29" bestFit="1" customWidth="1"/>
    <col min="7176" max="7419" width="8.7109375" style="29"/>
    <col min="7420" max="7420" width="10.7109375" style="29" customWidth="1"/>
    <col min="7421" max="7421" width="48" style="29" customWidth="1"/>
    <col min="7422" max="7422" width="16.7109375" style="29" customWidth="1"/>
    <col min="7423" max="7423" width="6.42578125" style="29" customWidth="1"/>
    <col min="7424" max="7424" width="7.28515625" style="29" customWidth="1"/>
    <col min="7425" max="7425" width="13.28515625" style="29" customWidth="1"/>
    <col min="7426" max="7426" width="14.7109375" style="29" customWidth="1"/>
    <col min="7427" max="7427" width="18.28515625" style="29" customWidth="1"/>
    <col min="7428" max="7428" width="12.7109375" style="29" customWidth="1"/>
    <col min="7429" max="7429" width="6.5703125" style="29" customWidth="1"/>
    <col min="7430" max="7430" width="4" style="29" bestFit="1" customWidth="1"/>
    <col min="7431" max="7431" width="11.28515625" style="29" bestFit="1" customWidth="1"/>
    <col min="7432" max="7675" width="8.7109375" style="29"/>
    <col min="7676" max="7676" width="10.7109375" style="29" customWidth="1"/>
    <col min="7677" max="7677" width="48" style="29" customWidth="1"/>
    <col min="7678" max="7678" width="16.7109375" style="29" customWidth="1"/>
    <col min="7679" max="7679" width="6.42578125" style="29" customWidth="1"/>
    <col min="7680" max="7680" width="7.28515625" style="29" customWidth="1"/>
    <col min="7681" max="7681" width="13.28515625" style="29" customWidth="1"/>
    <col min="7682" max="7682" width="14.7109375" style="29" customWidth="1"/>
    <col min="7683" max="7683" width="18.28515625" style="29" customWidth="1"/>
    <col min="7684" max="7684" width="12.7109375" style="29" customWidth="1"/>
    <col min="7685" max="7685" width="6.5703125" style="29" customWidth="1"/>
    <col min="7686" max="7686" width="4" style="29" bestFit="1" customWidth="1"/>
    <col min="7687" max="7687" width="11.28515625" style="29" bestFit="1" customWidth="1"/>
    <col min="7688" max="7931" width="8.7109375" style="29"/>
    <col min="7932" max="7932" width="10.7109375" style="29" customWidth="1"/>
    <col min="7933" max="7933" width="48" style="29" customWidth="1"/>
    <col min="7934" max="7934" width="16.7109375" style="29" customWidth="1"/>
    <col min="7935" max="7935" width="6.42578125" style="29" customWidth="1"/>
    <col min="7936" max="7936" width="7.28515625" style="29" customWidth="1"/>
    <col min="7937" max="7937" width="13.28515625" style="29" customWidth="1"/>
    <col min="7938" max="7938" width="14.7109375" style="29" customWidth="1"/>
    <col min="7939" max="7939" width="18.28515625" style="29" customWidth="1"/>
    <col min="7940" max="7940" width="12.7109375" style="29" customWidth="1"/>
    <col min="7941" max="7941" width="6.5703125" style="29" customWidth="1"/>
    <col min="7942" max="7942" width="4" style="29" bestFit="1" customWidth="1"/>
    <col min="7943" max="7943" width="11.28515625" style="29" bestFit="1" customWidth="1"/>
    <col min="7944" max="8187" width="8.7109375" style="29"/>
    <col min="8188" max="8188" width="10.7109375" style="29" customWidth="1"/>
    <col min="8189" max="8189" width="48" style="29" customWidth="1"/>
    <col min="8190" max="8190" width="16.7109375" style="29" customWidth="1"/>
    <col min="8191" max="8191" width="6.42578125" style="29" customWidth="1"/>
    <col min="8192" max="8192" width="7.28515625" style="29" customWidth="1"/>
    <col min="8193" max="8193" width="13.28515625" style="29" customWidth="1"/>
    <col min="8194" max="8194" width="14.7109375" style="29" customWidth="1"/>
    <col min="8195" max="8195" width="18.28515625" style="29" customWidth="1"/>
    <col min="8196" max="8196" width="12.7109375" style="29" customWidth="1"/>
    <col min="8197" max="8197" width="6.5703125" style="29" customWidth="1"/>
    <col min="8198" max="8198" width="4" style="29" bestFit="1" customWidth="1"/>
    <col min="8199" max="8199" width="11.28515625" style="29" bestFit="1" customWidth="1"/>
    <col min="8200" max="8443" width="8.7109375" style="29"/>
    <col min="8444" max="8444" width="10.7109375" style="29" customWidth="1"/>
    <col min="8445" max="8445" width="48" style="29" customWidth="1"/>
    <col min="8446" max="8446" width="16.7109375" style="29" customWidth="1"/>
    <col min="8447" max="8447" width="6.42578125" style="29" customWidth="1"/>
    <col min="8448" max="8448" width="7.28515625" style="29" customWidth="1"/>
    <col min="8449" max="8449" width="13.28515625" style="29" customWidth="1"/>
    <col min="8450" max="8450" width="14.7109375" style="29" customWidth="1"/>
    <col min="8451" max="8451" width="18.28515625" style="29" customWidth="1"/>
    <col min="8452" max="8452" width="12.7109375" style="29" customWidth="1"/>
    <col min="8453" max="8453" width="6.5703125" style="29" customWidth="1"/>
    <col min="8454" max="8454" width="4" style="29" bestFit="1" customWidth="1"/>
    <col min="8455" max="8455" width="11.28515625" style="29" bestFit="1" customWidth="1"/>
    <col min="8456" max="8699" width="8.7109375" style="29"/>
    <col min="8700" max="8700" width="10.7109375" style="29" customWidth="1"/>
    <col min="8701" max="8701" width="48" style="29" customWidth="1"/>
    <col min="8702" max="8702" width="16.7109375" style="29" customWidth="1"/>
    <col min="8703" max="8703" width="6.42578125" style="29" customWidth="1"/>
    <col min="8704" max="8704" width="7.28515625" style="29" customWidth="1"/>
    <col min="8705" max="8705" width="13.28515625" style="29" customWidth="1"/>
    <col min="8706" max="8706" width="14.7109375" style="29" customWidth="1"/>
    <col min="8707" max="8707" width="18.28515625" style="29" customWidth="1"/>
    <col min="8708" max="8708" width="12.7109375" style="29" customWidth="1"/>
    <col min="8709" max="8709" width="6.5703125" style="29" customWidth="1"/>
    <col min="8710" max="8710" width="4" style="29" bestFit="1" customWidth="1"/>
    <col min="8711" max="8711" width="11.28515625" style="29" bestFit="1" customWidth="1"/>
    <col min="8712" max="8955" width="8.7109375" style="29"/>
    <col min="8956" max="8956" width="10.7109375" style="29" customWidth="1"/>
    <col min="8957" max="8957" width="48" style="29" customWidth="1"/>
    <col min="8958" max="8958" width="16.7109375" style="29" customWidth="1"/>
    <col min="8959" max="8959" width="6.42578125" style="29" customWidth="1"/>
    <col min="8960" max="8960" width="7.28515625" style="29" customWidth="1"/>
    <col min="8961" max="8961" width="13.28515625" style="29" customWidth="1"/>
    <col min="8962" max="8962" width="14.7109375" style="29" customWidth="1"/>
    <col min="8963" max="8963" width="18.28515625" style="29" customWidth="1"/>
    <col min="8964" max="8964" width="12.7109375" style="29" customWidth="1"/>
    <col min="8965" max="8965" width="6.5703125" style="29" customWidth="1"/>
    <col min="8966" max="8966" width="4" style="29" bestFit="1" customWidth="1"/>
    <col min="8967" max="8967" width="11.28515625" style="29" bestFit="1" customWidth="1"/>
    <col min="8968" max="9211" width="8.7109375" style="29"/>
    <col min="9212" max="9212" width="10.7109375" style="29" customWidth="1"/>
    <col min="9213" max="9213" width="48" style="29" customWidth="1"/>
    <col min="9214" max="9214" width="16.7109375" style="29" customWidth="1"/>
    <col min="9215" max="9215" width="6.42578125" style="29" customWidth="1"/>
    <col min="9216" max="9216" width="7.28515625" style="29" customWidth="1"/>
    <col min="9217" max="9217" width="13.28515625" style="29" customWidth="1"/>
    <col min="9218" max="9218" width="14.7109375" style="29" customWidth="1"/>
    <col min="9219" max="9219" width="18.28515625" style="29" customWidth="1"/>
    <col min="9220" max="9220" width="12.7109375" style="29" customWidth="1"/>
    <col min="9221" max="9221" width="6.5703125" style="29" customWidth="1"/>
    <col min="9222" max="9222" width="4" style="29" bestFit="1" customWidth="1"/>
    <col min="9223" max="9223" width="11.28515625" style="29" bestFit="1" customWidth="1"/>
    <col min="9224" max="9467" width="8.7109375" style="29"/>
    <col min="9468" max="9468" width="10.7109375" style="29" customWidth="1"/>
    <col min="9469" max="9469" width="48" style="29" customWidth="1"/>
    <col min="9470" max="9470" width="16.7109375" style="29" customWidth="1"/>
    <col min="9471" max="9471" width="6.42578125" style="29" customWidth="1"/>
    <col min="9472" max="9472" width="7.28515625" style="29" customWidth="1"/>
    <col min="9473" max="9473" width="13.28515625" style="29" customWidth="1"/>
    <col min="9474" max="9474" width="14.7109375" style="29" customWidth="1"/>
    <col min="9475" max="9475" width="18.28515625" style="29" customWidth="1"/>
    <col min="9476" max="9476" width="12.7109375" style="29" customWidth="1"/>
    <col min="9477" max="9477" width="6.5703125" style="29" customWidth="1"/>
    <col min="9478" max="9478" width="4" style="29" bestFit="1" customWidth="1"/>
    <col min="9479" max="9479" width="11.28515625" style="29" bestFit="1" customWidth="1"/>
    <col min="9480" max="9723" width="8.7109375" style="29"/>
    <col min="9724" max="9724" width="10.7109375" style="29" customWidth="1"/>
    <col min="9725" max="9725" width="48" style="29" customWidth="1"/>
    <col min="9726" max="9726" width="16.7109375" style="29" customWidth="1"/>
    <col min="9727" max="9727" width="6.42578125" style="29" customWidth="1"/>
    <col min="9728" max="9728" width="7.28515625" style="29" customWidth="1"/>
    <col min="9729" max="9729" width="13.28515625" style="29" customWidth="1"/>
    <col min="9730" max="9730" width="14.7109375" style="29" customWidth="1"/>
    <col min="9731" max="9731" width="18.28515625" style="29" customWidth="1"/>
    <col min="9732" max="9732" width="12.7109375" style="29" customWidth="1"/>
    <col min="9733" max="9733" width="6.5703125" style="29" customWidth="1"/>
    <col min="9734" max="9734" width="4" style="29" bestFit="1" customWidth="1"/>
    <col min="9735" max="9735" width="11.28515625" style="29" bestFit="1" customWidth="1"/>
    <col min="9736" max="9979" width="8.7109375" style="29"/>
    <col min="9980" max="9980" width="10.7109375" style="29" customWidth="1"/>
    <col min="9981" max="9981" width="48" style="29" customWidth="1"/>
    <col min="9982" max="9982" width="16.7109375" style="29" customWidth="1"/>
    <col min="9983" max="9983" width="6.42578125" style="29" customWidth="1"/>
    <col min="9984" max="9984" width="7.28515625" style="29" customWidth="1"/>
    <col min="9985" max="9985" width="13.28515625" style="29" customWidth="1"/>
    <col min="9986" max="9986" width="14.7109375" style="29" customWidth="1"/>
    <col min="9987" max="9987" width="18.28515625" style="29" customWidth="1"/>
    <col min="9988" max="9988" width="12.7109375" style="29" customWidth="1"/>
    <col min="9989" max="9989" width="6.5703125" style="29" customWidth="1"/>
    <col min="9990" max="9990" width="4" style="29" bestFit="1" customWidth="1"/>
    <col min="9991" max="9991" width="11.28515625" style="29" bestFit="1" customWidth="1"/>
    <col min="9992" max="10235" width="8.7109375" style="29"/>
    <col min="10236" max="10236" width="10.7109375" style="29" customWidth="1"/>
    <col min="10237" max="10237" width="48" style="29" customWidth="1"/>
    <col min="10238" max="10238" width="16.7109375" style="29" customWidth="1"/>
    <col min="10239" max="10239" width="6.42578125" style="29" customWidth="1"/>
    <col min="10240" max="10240" width="7.28515625" style="29" customWidth="1"/>
    <col min="10241" max="10241" width="13.28515625" style="29" customWidth="1"/>
    <col min="10242" max="10242" width="14.7109375" style="29" customWidth="1"/>
    <col min="10243" max="10243" width="18.28515625" style="29" customWidth="1"/>
    <col min="10244" max="10244" width="12.7109375" style="29" customWidth="1"/>
    <col min="10245" max="10245" width="6.5703125" style="29" customWidth="1"/>
    <col min="10246" max="10246" width="4" style="29" bestFit="1" customWidth="1"/>
    <col min="10247" max="10247" width="11.28515625" style="29" bestFit="1" customWidth="1"/>
    <col min="10248" max="10491" width="8.7109375" style="29"/>
    <col min="10492" max="10492" width="10.7109375" style="29" customWidth="1"/>
    <col min="10493" max="10493" width="48" style="29" customWidth="1"/>
    <col min="10494" max="10494" width="16.7109375" style="29" customWidth="1"/>
    <col min="10495" max="10495" width="6.42578125" style="29" customWidth="1"/>
    <col min="10496" max="10496" width="7.28515625" style="29" customWidth="1"/>
    <col min="10497" max="10497" width="13.28515625" style="29" customWidth="1"/>
    <col min="10498" max="10498" width="14.7109375" style="29" customWidth="1"/>
    <col min="10499" max="10499" width="18.28515625" style="29" customWidth="1"/>
    <col min="10500" max="10500" width="12.7109375" style="29" customWidth="1"/>
    <col min="10501" max="10501" width="6.5703125" style="29" customWidth="1"/>
    <col min="10502" max="10502" width="4" style="29" bestFit="1" customWidth="1"/>
    <col min="10503" max="10503" width="11.28515625" style="29" bestFit="1" customWidth="1"/>
    <col min="10504" max="10747" width="8.7109375" style="29"/>
    <col min="10748" max="10748" width="10.7109375" style="29" customWidth="1"/>
    <col min="10749" max="10749" width="48" style="29" customWidth="1"/>
    <col min="10750" max="10750" width="16.7109375" style="29" customWidth="1"/>
    <col min="10751" max="10751" width="6.42578125" style="29" customWidth="1"/>
    <col min="10752" max="10752" width="7.28515625" style="29" customWidth="1"/>
    <col min="10753" max="10753" width="13.28515625" style="29" customWidth="1"/>
    <col min="10754" max="10754" width="14.7109375" style="29" customWidth="1"/>
    <col min="10755" max="10755" width="18.28515625" style="29" customWidth="1"/>
    <col min="10756" max="10756" width="12.7109375" style="29" customWidth="1"/>
    <col min="10757" max="10757" width="6.5703125" style="29" customWidth="1"/>
    <col min="10758" max="10758" width="4" style="29" bestFit="1" customWidth="1"/>
    <col min="10759" max="10759" width="11.28515625" style="29" bestFit="1" customWidth="1"/>
    <col min="10760" max="11003" width="8.7109375" style="29"/>
    <col min="11004" max="11004" width="10.7109375" style="29" customWidth="1"/>
    <col min="11005" max="11005" width="48" style="29" customWidth="1"/>
    <col min="11006" max="11006" width="16.7109375" style="29" customWidth="1"/>
    <col min="11007" max="11007" width="6.42578125" style="29" customWidth="1"/>
    <col min="11008" max="11008" width="7.28515625" style="29" customWidth="1"/>
    <col min="11009" max="11009" width="13.28515625" style="29" customWidth="1"/>
    <col min="11010" max="11010" width="14.7109375" style="29" customWidth="1"/>
    <col min="11011" max="11011" width="18.28515625" style="29" customWidth="1"/>
    <col min="11012" max="11012" width="12.7109375" style="29" customWidth="1"/>
    <col min="11013" max="11013" width="6.5703125" style="29" customWidth="1"/>
    <col min="11014" max="11014" width="4" style="29" bestFit="1" customWidth="1"/>
    <col min="11015" max="11015" width="11.28515625" style="29" bestFit="1" customWidth="1"/>
    <col min="11016" max="11259" width="8.7109375" style="29"/>
    <col min="11260" max="11260" width="10.7109375" style="29" customWidth="1"/>
    <col min="11261" max="11261" width="48" style="29" customWidth="1"/>
    <col min="11262" max="11262" width="16.7109375" style="29" customWidth="1"/>
    <col min="11263" max="11263" width="6.42578125" style="29" customWidth="1"/>
    <col min="11264" max="11264" width="7.28515625" style="29" customWidth="1"/>
    <col min="11265" max="11265" width="13.28515625" style="29" customWidth="1"/>
    <col min="11266" max="11266" width="14.7109375" style="29" customWidth="1"/>
    <col min="11267" max="11267" width="18.28515625" style="29" customWidth="1"/>
    <col min="11268" max="11268" width="12.7109375" style="29" customWidth="1"/>
    <col min="11269" max="11269" width="6.5703125" style="29" customWidth="1"/>
    <col min="11270" max="11270" width="4" style="29" bestFit="1" customWidth="1"/>
    <col min="11271" max="11271" width="11.28515625" style="29" bestFit="1" customWidth="1"/>
    <col min="11272" max="11515" width="8.7109375" style="29"/>
    <col min="11516" max="11516" width="10.7109375" style="29" customWidth="1"/>
    <col min="11517" max="11517" width="48" style="29" customWidth="1"/>
    <col min="11518" max="11518" width="16.7109375" style="29" customWidth="1"/>
    <col min="11519" max="11519" width="6.42578125" style="29" customWidth="1"/>
    <col min="11520" max="11520" width="7.28515625" style="29" customWidth="1"/>
    <col min="11521" max="11521" width="13.28515625" style="29" customWidth="1"/>
    <col min="11522" max="11522" width="14.7109375" style="29" customWidth="1"/>
    <col min="11523" max="11523" width="18.28515625" style="29" customWidth="1"/>
    <col min="11524" max="11524" width="12.7109375" style="29" customWidth="1"/>
    <col min="11525" max="11525" width="6.5703125" style="29" customWidth="1"/>
    <col min="11526" max="11526" width="4" style="29" bestFit="1" customWidth="1"/>
    <col min="11527" max="11527" width="11.28515625" style="29" bestFit="1" customWidth="1"/>
    <col min="11528" max="11771" width="8.7109375" style="29"/>
    <col min="11772" max="11772" width="10.7109375" style="29" customWidth="1"/>
    <col min="11773" max="11773" width="48" style="29" customWidth="1"/>
    <col min="11774" max="11774" width="16.7109375" style="29" customWidth="1"/>
    <col min="11775" max="11775" width="6.42578125" style="29" customWidth="1"/>
    <col min="11776" max="11776" width="7.28515625" style="29" customWidth="1"/>
    <col min="11777" max="11777" width="13.28515625" style="29" customWidth="1"/>
    <col min="11778" max="11778" width="14.7109375" style="29" customWidth="1"/>
    <col min="11779" max="11779" width="18.28515625" style="29" customWidth="1"/>
    <col min="11780" max="11780" width="12.7109375" style="29" customWidth="1"/>
    <col min="11781" max="11781" width="6.5703125" style="29" customWidth="1"/>
    <col min="11782" max="11782" width="4" style="29" bestFit="1" customWidth="1"/>
    <col min="11783" max="11783" width="11.28515625" style="29" bestFit="1" customWidth="1"/>
    <col min="11784" max="12027" width="8.7109375" style="29"/>
    <col min="12028" max="12028" width="10.7109375" style="29" customWidth="1"/>
    <col min="12029" max="12029" width="48" style="29" customWidth="1"/>
    <col min="12030" max="12030" width="16.7109375" style="29" customWidth="1"/>
    <col min="12031" max="12031" width="6.42578125" style="29" customWidth="1"/>
    <col min="12032" max="12032" width="7.28515625" style="29" customWidth="1"/>
    <col min="12033" max="12033" width="13.28515625" style="29" customWidth="1"/>
    <col min="12034" max="12034" width="14.7109375" style="29" customWidth="1"/>
    <col min="12035" max="12035" width="18.28515625" style="29" customWidth="1"/>
    <col min="12036" max="12036" width="12.7109375" style="29" customWidth="1"/>
    <col min="12037" max="12037" width="6.5703125" style="29" customWidth="1"/>
    <col min="12038" max="12038" width="4" style="29" bestFit="1" customWidth="1"/>
    <col min="12039" max="12039" width="11.28515625" style="29" bestFit="1" customWidth="1"/>
    <col min="12040" max="12283" width="8.7109375" style="29"/>
    <col min="12284" max="12284" width="10.7109375" style="29" customWidth="1"/>
    <col min="12285" max="12285" width="48" style="29" customWidth="1"/>
    <col min="12286" max="12286" width="16.7109375" style="29" customWidth="1"/>
    <col min="12287" max="12287" width="6.42578125" style="29" customWidth="1"/>
    <col min="12288" max="12288" width="7.28515625" style="29" customWidth="1"/>
    <col min="12289" max="12289" width="13.28515625" style="29" customWidth="1"/>
    <col min="12290" max="12290" width="14.7109375" style="29" customWidth="1"/>
    <col min="12291" max="12291" width="18.28515625" style="29" customWidth="1"/>
    <col min="12292" max="12292" width="12.7109375" style="29" customWidth="1"/>
    <col min="12293" max="12293" width="6.5703125" style="29" customWidth="1"/>
    <col min="12294" max="12294" width="4" style="29" bestFit="1" customWidth="1"/>
    <col min="12295" max="12295" width="11.28515625" style="29" bestFit="1" customWidth="1"/>
    <col min="12296" max="12539" width="8.7109375" style="29"/>
    <col min="12540" max="12540" width="10.7109375" style="29" customWidth="1"/>
    <col min="12541" max="12541" width="48" style="29" customWidth="1"/>
    <col min="12542" max="12542" width="16.7109375" style="29" customWidth="1"/>
    <col min="12543" max="12543" width="6.42578125" style="29" customWidth="1"/>
    <col min="12544" max="12544" width="7.28515625" style="29" customWidth="1"/>
    <col min="12545" max="12545" width="13.28515625" style="29" customWidth="1"/>
    <col min="12546" max="12546" width="14.7109375" style="29" customWidth="1"/>
    <col min="12547" max="12547" width="18.28515625" style="29" customWidth="1"/>
    <col min="12548" max="12548" width="12.7109375" style="29" customWidth="1"/>
    <col min="12549" max="12549" width="6.5703125" style="29" customWidth="1"/>
    <col min="12550" max="12550" width="4" style="29" bestFit="1" customWidth="1"/>
    <col min="12551" max="12551" width="11.28515625" style="29" bestFit="1" customWidth="1"/>
    <col min="12552" max="12795" width="8.7109375" style="29"/>
    <col min="12796" max="12796" width="10.7109375" style="29" customWidth="1"/>
    <col min="12797" max="12797" width="48" style="29" customWidth="1"/>
    <col min="12798" max="12798" width="16.7109375" style="29" customWidth="1"/>
    <col min="12799" max="12799" width="6.42578125" style="29" customWidth="1"/>
    <col min="12800" max="12800" width="7.28515625" style="29" customWidth="1"/>
    <col min="12801" max="12801" width="13.28515625" style="29" customWidth="1"/>
    <col min="12802" max="12802" width="14.7109375" style="29" customWidth="1"/>
    <col min="12803" max="12803" width="18.28515625" style="29" customWidth="1"/>
    <col min="12804" max="12804" width="12.7109375" style="29" customWidth="1"/>
    <col min="12805" max="12805" width="6.5703125" style="29" customWidth="1"/>
    <col min="12806" max="12806" width="4" style="29" bestFit="1" customWidth="1"/>
    <col min="12807" max="12807" width="11.28515625" style="29" bestFit="1" customWidth="1"/>
    <col min="12808" max="13051" width="8.7109375" style="29"/>
    <col min="13052" max="13052" width="10.7109375" style="29" customWidth="1"/>
    <col min="13053" max="13053" width="48" style="29" customWidth="1"/>
    <col min="13054" max="13054" width="16.7109375" style="29" customWidth="1"/>
    <col min="13055" max="13055" width="6.42578125" style="29" customWidth="1"/>
    <col min="13056" max="13056" width="7.28515625" style="29" customWidth="1"/>
    <col min="13057" max="13057" width="13.28515625" style="29" customWidth="1"/>
    <col min="13058" max="13058" width="14.7109375" style="29" customWidth="1"/>
    <col min="13059" max="13059" width="18.28515625" style="29" customWidth="1"/>
    <col min="13060" max="13060" width="12.7109375" style="29" customWidth="1"/>
    <col min="13061" max="13061" width="6.5703125" style="29" customWidth="1"/>
    <col min="13062" max="13062" width="4" style="29" bestFit="1" customWidth="1"/>
    <col min="13063" max="13063" width="11.28515625" style="29" bestFit="1" customWidth="1"/>
    <col min="13064" max="13307" width="8.7109375" style="29"/>
    <col min="13308" max="13308" width="10.7109375" style="29" customWidth="1"/>
    <col min="13309" max="13309" width="48" style="29" customWidth="1"/>
    <col min="13310" max="13310" width="16.7109375" style="29" customWidth="1"/>
    <col min="13311" max="13311" width="6.42578125" style="29" customWidth="1"/>
    <col min="13312" max="13312" width="7.28515625" style="29" customWidth="1"/>
    <col min="13313" max="13313" width="13.28515625" style="29" customWidth="1"/>
    <col min="13314" max="13314" width="14.7109375" style="29" customWidth="1"/>
    <col min="13315" max="13315" width="18.28515625" style="29" customWidth="1"/>
    <col min="13316" max="13316" width="12.7109375" style="29" customWidth="1"/>
    <col min="13317" max="13317" width="6.5703125" style="29" customWidth="1"/>
    <col min="13318" max="13318" width="4" style="29" bestFit="1" customWidth="1"/>
    <col min="13319" max="13319" width="11.28515625" style="29" bestFit="1" customWidth="1"/>
    <col min="13320" max="13563" width="8.7109375" style="29"/>
    <col min="13564" max="13564" width="10.7109375" style="29" customWidth="1"/>
    <col min="13565" max="13565" width="48" style="29" customWidth="1"/>
    <col min="13566" max="13566" width="16.7109375" style="29" customWidth="1"/>
    <col min="13567" max="13567" width="6.42578125" style="29" customWidth="1"/>
    <col min="13568" max="13568" width="7.28515625" style="29" customWidth="1"/>
    <col min="13569" max="13569" width="13.28515625" style="29" customWidth="1"/>
    <col min="13570" max="13570" width="14.7109375" style="29" customWidth="1"/>
    <col min="13571" max="13571" width="18.28515625" style="29" customWidth="1"/>
    <col min="13572" max="13572" width="12.7109375" style="29" customWidth="1"/>
    <col min="13573" max="13573" width="6.5703125" style="29" customWidth="1"/>
    <col min="13574" max="13574" width="4" style="29" bestFit="1" customWidth="1"/>
    <col min="13575" max="13575" width="11.28515625" style="29" bestFit="1" customWidth="1"/>
    <col min="13576" max="13819" width="8.7109375" style="29"/>
    <col min="13820" max="13820" width="10.7109375" style="29" customWidth="1"/>
    <col min="13821" max="13821" width="48" style="29" customWidth="1"/>
    <col min="13822" max="13822" width="16.7109375" style="29" customWidth="1"/>
    <col min="13823" max="13823" width="6.42578125" style="29" customWidth="1"/>
    <col min="13824" max="13824" width="7.28515625" style="29" customWidth="1"/>
    <col min="13825" max="13825" width="13.28515625" style="29" customWidth="1"/>
    <col min="13826" max="13826" width="14.7109375" style="29" customWidth="1"/>
    <col min="13827" max="13827" width="18.28515625" style="29" customWidth="1"/>
    <col min="13828" max="13828" width="12.7109375" style="29" customWidth="1"/>
    <col min="13829" max="13829" width="6.5703125" style="29" customWidth="1"/>
    <col min="13830" max="13830" width="4" style="29" bestFit="1" customWidth="1"/>
    <col min="13831" max="13831" width="11.28515625" style="29" bestFit="1" customWidth="1"/>
    <col min="13832" max="14075" width="8.7109375" style="29"/>
    <col min="14076" max="14076" width="10.7109375" style="29" customWidth="1"/>
    <col min="14077" max="14077" width="48" style="29" customWidth="1"/>
    <col min="14078" max="14078" width="16.7109375" style="29" customWidth="1"/>
    <col min="14079" max="14079" width="6.42578125" style="29" customWidth="1"/>
    <col min="14080" max="14080" width="7.28515625" style="29" customWidth="1"/>
    <col min="14081" max="14081" width="13.28515625" style="29" customWidth="1"/>
    <col min="14082" max="14082" width="14.7109375" style="29" customWidth="1"/>
    <col min="14083" max="14083" width="18.28515625" style="29" customWidth="1"/>
    <col min="14084" max="14084" width="12.7109375" style="29" customWidth="1"/>
    <col min="14085" max="14085" width="6.5703125" style="29" customWidth="1"/>
    <col min="14086" max="14086" width="4" style="29" bestFit="1" customWidth="1"/>
    <col min="14087" max="14087" width="11.28515625" style="29" bestFit="1" customWidth="1"/>
    <col min="14088" max="14331" width="8.7109375" style="29"/>
    <col min="14332" max="14332" width="10.7109375" style="29" customWidth="1"/>
    <col min="14333" max="14333" width="48" style="29" customWidth="1"/>
    <col min="14334" max="14334" width="16.7109375" style="29" customWidth="1"/>
    <col min="14335" max="14335" width="6.42578125" style="29" customWidth="1"/>
    <col min="14336" max="14336" width="7.28515625" style="29" customWidth="1"/>
    <col min="14337" max="14337" width="13.28515625" style="29" customWidth="1"/>
    <col min="14338" max="14338" width="14.7109375" style="29" customWidth="1"/>
    <col min="14339" max="14339" width="18.28515625" style="29" customWidth="1"/>
    <col min="14340" max="14340" width="12.7109375" style="29" customWidth="1"/>
    <col min="14341" max="14341" width="6.5703125" style="29" customWidth="1"/>
    <col min="14342" max="14342" width="4" style="29" bestFit="1" customWidth="1"/>
    <col min="14343" max="14343" width="11.28515625" style="29" bestFit="1" customWidth="1"/>
    <col min="14344" max="14587" width="8.7109375" style="29"/>
    <col min="14588" max="14588" width="10.7109375" style="29" customWidth="1"/>
    <col min="14589" max="14589" width="48" style="29" customWidth="1"/>
    <col min="14590" max="14590" width="16.7109375" style="29" customWidth="1"/>
    <col min="14591" max="14591" width="6.42578125" style="29" customWidth="1"/>
    <col min="14592" max="14592" width="7.28515625" style="29" customWidth="1"/>
    <col min="14593" max="14593" width="13.28515625" style="29" customWidth="1"/>
    <col min="14594" max="14594" width="14.7109375" style="29" customWidth="1"/>
    <col min="14595" max="14595" width="18.28515625" style="29" customWidth="1"/>
    <col min="14596" max="14596" width="12.7109375" style="29" customWidth="1"/>
    <col min="14597" max="14597" width="6.5703125" style="29" customWidth="1"/>
    <col min="14598" max="14598" width="4" style="29" bestFit="1" customWidth="1"/>
    <col min="14599" max="14599" width="11.28515625" style="29" bestFit="1" customWidth="1"/>
    <col min="14600" max="14843" width="8.7109375" style="29"/>
    <col min="14844" max="14844" width="10.7109375" style="29" customWidth="1"/>
    <col min="14845" max="14845" width="48" style="29" customWidth="1"/>
    <col min="14846" max="14846" width="16.7109375" style="29" customWidth="1"/>
    <col min="14847" max="14847" width="6.42578125" style="29" customWidth="1"/>
    <col min="14848" max="14848" width="7.28515625" style="29" customWidth="1"/>
    <col min="14849" max="14849" width="13.28515625" style="29" customWidth="1"/>
    <col min="14850" max="14850" width="14.7109375" style="29" customWidth="1"/>
    <col min="14851" max="14851" width="18.28515625" style="29" customWidth="1"/>
    <col min="14852" max="14852" width="12.7109375" style="29" customWidth="1"/>
    <col min="14853" max="14853" width="6.5703125" style="29" customWidth="1"/>
    <col min="14854" max="14854" width="4" style="29" bestFit="1" customWidth="1"/>
    <col min="14855" max="14855" width="11.28515625" style="29" bestFit="1" customWidth="1"/>
    <col min="14856" max="15099" width="8.7109375" style="29"/>
    <col min="15100" max="15100" width="10.7109375" style="29" customWidth="1"/>
    <col min="15101" max="15101" width="48" style="29" customWidth="1"/>
    <col min="15102" max="15102" width="16.7109375" style="29" customWidth="1"/>
    <col min="15103" max="15103" width="6.42578125" style="29" customWidth="1"/>
    <col min="15104" max="15104" width="7.28515625" style="29" customWidth="1"/>
    <col min="15105" max="15105" width="13.28515625" style="29" customWidth="1"/>
    <col min="15106" max="15106" width="14.7109375" style="29" customWidth="1"/>
    <col min="15107" max="15107" width="18.28515625" style="29" customWidth="1"/>
    <col min="15108" max="15108" width="12.7109375" style="29" customWidth="1"/>
    <col min="15109" max="15109" width="6.5703125" style="29" customWidth="1"/>
    <col min="15110" max="15110" width="4" style="29" bestFit="1" customWidth="1"/>
    <col min="15111" max="15111" width="11.28515625" style="29" bestFit="1" customWidth="1"/>
    <col min="15112" max="15355" width="8.7109375" style="29"/>
    <col min="15356" max="15356" width="10.7109375" style="29" customWidth="1"/>
    <col min="15357" max="15357" width="48" style="29" customWidth="1"/>
    <col min="15358" max="15358" width="16.7109375" style="29" customWidth="1"/>
    <col min="15359" max="15359" width="6.42578125" style="29" customWidth="1"/>
    <col min="15360" max="15360" width="7.28515625" style="29" customWidth="1"/>
    <col min="15361" max="15361" width="13.28515625" style="29" customWidth="1"/>
    <col min="15362" max="15362" width="14.7109375" style="29" customWidth="1"/>
    <col min="15363" max="15363" width="18.28515625" style="29" customWidth="1"/>
    <col min="15364" max="15364" width="12.7109375" style="29" customWidth="1"/>
    <col min="15365" max="15365" width="6.5703125" style="29" customWidth="1"/>
    <col min="15366" max="15366" width="4" style="29" bestFit="1" customWidth="1"/>
    <col min="15367" max="15367" width="11.28515625" style="29" bestFit="1" customWidth="1"/>
    <col min="15368" max="15611" width="8.7109375" style="29"/>
    <col min="15612" max="15612" width="10.7109375" style="29" customWidth="1"/>
    <col min="15613" max="15613" width="48" style="29" customWidth="1"/>
    <col min="15614" max="15614" width="16.7109375" style="29" customWidth="1"/>
    <col min="15615" max="15615" width="6.42578125" style="29" customWidth="1"/>
    <col min="15616" max="15616" width="7.28515625" style="29" customWidth="1"/>
    <col min="15617" max="15617" width="13.28515625" style="29" customWidth="1"/>
    <col min="15618" max="15618" width="14.7109375" style="29" customWidth="1"/>
    <col min="15619" max="15619" width="18.28515625" style="29" customWidth="1"/>
    <col min="15620" max="15620" width="12.7109375" style="29" customWidth="1"/>
    <col min="15621" max="15621" width="6.5703125" style="29" customWidth="1"/>
    <col min="15622" max="15622" width="4" style="29" bestFit="1" customWidth="1"/>
    <col min="15623" max="15623" width="11.28515625" style="29" bestFit="1" customWidth="1"/>
    <col min="15624" max="15867" width="8.7109375" style="29"/>
    <col min="15868" max="15868" width="10.7109375" style="29" customWidth="1"/>
    <col min="15869" max="15869" width="48" style="29" customWidth="1"/>
    <col min="15870" max="15870" width="16.7109375" style="29" customWidth="1"/>
    <col min="15871" max="15871" width="6.42578125" style="29" customWidth="1"/>
    <col min="15872" max="15872" width="7.28515625" style="29" customWidth="1"/>
    <col min="15873" max="15873" width="13.28515625" style="29" customWidth="1"/>
    <col min="15874" max="15874" width="14.7109375" style="29" customWidth="1"/>
    <col min="15875" max="15875" width="18.28515625" style="29" customWidth="1"/>
    <col min="15876" max="15876" width="12.7109375" style="29" customWidth="1"/>
    <col min="15877" max="15877" width="6.5703125" style="29" customWidth="1"/>
    <col min="15878" max="15878" width="4" style="29" bestFit="1" customWidth="1"/>
    <col min="15879" max="15879" width="11.28515625" style="29" bestFit="1" customWidth="1"/>
    <col min="15880" max="16123" width="8.7109375" style="29"/>
    <col min="16124" max="16124" width="10.7109375" style="29" customWidth="1"/>
    <col min="16125" max="16125" width="48" style="29" customWidth="1"/>
    <col min="16126" max="16126" width="16.7109375" style="29" customWidth="1"/>
    <col min="16127" max="16127" width="6.42578125" style="29" customWidth="1"/>
    <col min="16128" max="16128" width="7.28515625" style="29" customWidth="1"/>
    <col min="16129" max="16129" width="13.28515625" style="29" customWidth="1"/>
    <col min="16130" max="16130" width="14.7109375" style="29" customWidth="1"/>
    <col min="16131" max="16131" width="18.28515625" style="29" customWidth="1"/>
    <col min="16132" max="16132" width="12.7109375" style="29" customWidth="1"/>
    <col min="16133" max="16133" width="6.5703125" style="29" customWidth="1"/>
    <col min="16134" max="16134" width="4" style="29" bestFit="1" customWidth="1"/>
    <col min="16135" max="16135" width="11.28515625" style="29" bestFit="1" customWidth="1"/>
    <col min="16136" max="16384" width="8.7109375" style="29"/>
  </cols>
  <sheetData>
    <row r="1" spans="1:13">
      <c r="A1" s="25"/>
      <c r="B1" s="25"/>
      <c r="C1" s="25"/>
      <c r="D1" s="25"/>
      <c r="E1" s="26"/>
      <c r="F1" s="27"/>
      <c r="G1" s="25"/>
      <c r="H1" s="26" t="s">
        <v>27</v>
      </c>
    </row>
    <row r="2" spans="1:13">
      <c r="A2" s="25"/>
      <c r="B2" s="25"/>
      <c r="C2" s="25"/>
      <c r="D2" s="25"/>
      <c r="E2" s="26"/>
      <c r="F2" s="27"/>
      <c r="G2" s="25"/>
      <c r="H2" s="26" t="s">
        <v>3</v>
      </c>
    </row>
    <row r="3" spans="1:13">
      <c r="A3" s="27"/>
      <c r="B3" s="27"/>
      <c r="C3" s="27"/>
      <c r="D3" s="27"/>
      <c r="E3" s="26"/>
      <c r="F3" s="27"/>
      <c r="G3" s="50"/>
      <c r="H3" s="26" t="s">
        <v>4</v>
      </c>
    </row>
    <row r="4" spans="1:13">
      <c r="A4" s="27"/>
      <c r="B4" s="27"/>
      <c r="C4" s="50"/>
      <c r="D4" s="50"/>
      <c r="E4" s="50"/>
      <c r="F4" s="51"/>
      <c r="G4" s="398" t="s">
        <v>5</v>
      </c>
      <c r="H4" s="370"/>
    </row>
    <row r="5" spans="1:13">
      <c r="A5" s="27"/>
      <c r="B5" s="27"/>
      <c r="C5" s="50"/>
      <c r="D5" s="50"/>
      <c r="E5" s="380" t="s">
        <v>6</v>
      </c>
      <c r="F5" s="381"/>
      <c r="G5" s="371" t="s">
        <v>28</v>
      </c>
      <c r="H5" s="372"/>
    </row>
    <row r="6" spans="1:13">
      <c r="A6" s="25" t="s">
        <v>7</v>
      </c>
      <c r="B6" s="399" t="s">
        <v>29</v>
      </c>
      <c r="C6" s="399"/>
      <c r="D6" s="25"/>
      <c r="E6" s="51"/>
      <c r="F6" s="52" t="s">
        <v>8</v>
      </c>
      <c r="G6" s="390" t="s">
        <v>29</v>
      </c>
      <c r="H6" s="391"/>
    </row>
    <row r="7" spans="1:13" ht="14.25">
      <c r="A7" s="25"/>
      <c r="B7" s="400" t="s">
        <v>30</v>
      </c>
      <c r="C7" s="400"/>
      <c r="D7" s="51"/>
      <c r="E7" s="51"/>
      <c r="F7" s="51"/>
      <c r="G7" s="392"/>
      <c r="H7" s="393"/>
    </row>
    <row r="8" spans="1:13" ht="13.5" customHeight="1">
      <c r="A8" s="53" t="s">
        <v>177</v>
      </c>
      <c r="B8" s="396" t="str">
        <f>'[5]КС-2'!$C$9</f>
        <v>ООО "ШЕЛЛРОКК", 117535, г. Москва, проезд 3-ий Дорожный, д.6, к.2, кв.54</v>
      </c>
      <c r="C8" s="396"/>
      <c r="D8" s="396"/>
      <c r="E8" s="54"/>
      <c r="F8" s="52" t="s">
        <v>8</v>
      </c>
      <c r="G8" s="390" t="s">
        <v>78</v>
      </c>
      <c r="H8" s="391"/>
    </row>
    <row r="9" spans="1:13">
      <c r="A9" s="55"/>
      <c r="B9" s="397" t="s">
        <v>30</v>
      </c>
      <c r="C9" s="397"/>
      <c r="D9" s="56"/>
      <c r="E9" s="57"/>
      <c r="F9" s="51"/>
      <c r="G9" s="376"/>
      <c r="H9" s="378"/>
    </row>
    <row r="10" spans="1:13" ht="18.600000000000001" customHeight="1">
      <c r="A10" s="53" t="s">
        <v>130</v>
      </c>
      <c r="B10" s="394" t="str">
        <f>'[5]КС-2'!$C$11</f>
        <v>ООО "Центрис", 121352, г. Москва, ул. Давыдковская, д. 12, корп. 3</v>
      </c>
      <c r="C10" s="394"/>
      <c r="D10" s="50"/>
      <c r="E10" s="54"/>
      <c r="F10" s="52" t="s">
        <v>8</v>
      </c>
      <c r="G10" s="376" t="str">
        <f>'[5]КС-2'!$K$11</f>
        <v>03734625</v>
      </c>
      <c r="H10" s="378"/>
    </row>
    <row r="11" spans="1:13">
      <c r="A11" s="55"/>
      <c r="B11" s="389" t="s">
        <v>30</v>
      </c>
      <c r="C11" s="389"/>
      <c r="D11" s="56"/>
      <c r="E11" s="51"/>
      <c r="F11" s="51"/>
      <c r="G11" s="390"/>
      <c r="H11" s="391"/>
    </row>
    <row r="12" spans="1:13">
      <c r="A12" s="55" t="s">
        <v>31</v>
      </c>
      <c r="B12" s="394" t="s">
        <v>178</v>
      </c>
      <c r="C12" s="394"/>
      <c r="D12" s="25"/>
      <c r="E12" s="58"/>
      <c r="F12" s="59"/>
      <c r="G12" s="392"/>
      <c r="H12" s="393"/>
    </row>
    <row r="13" spans="1:13" ht="14.25">
      <c r="A13" s="53"/>
      <c r="B13" s="395" t="s">
        <v>32</v>
      </c>
      <c r="C13" s="395"/>
      <c r="D13" s="51"/>
      <c r="E13" s="54"/>
      <c r="F13" s="57"/>
      <c r="G13" s="390"/>
      <c r="H13" s="391"/>
    </row>
    <row r="14" spans="1:13">
      <c r="A14" s="25"/>
      <c r="B14" s="50"/>
      <c r="C14" s="380" t="s">
        <v>11</v>
      </c>
      <c r="D14" s="380"/>
      <c r="E14" s="380"/>
      <c r="F14" s="381"/>
      <c r="G14" s="392"/>
      <c r="H14" s="393"/>
    </row>
    <row r="15" spans="1:13">
      <c r="A15" s="27"/>
      <c r="B15" s="380" t="s">
        <v>51</v>
      </c>
      <c r="C15" s="380"/>
      <c r="D15" s="380"/>
      <c r="E15" s="381"/>
      <c r="F15" s="60" t="s">
        <v>12</v>
      </c>
      <c r="G15" s="382" t="str">
        <f>'[5]КС-2'!$K$16</f>
        <v>МВМ/19-07-СП4</v>
      </c>
      <c r="H15" s="383"/>
    </row>
    <row r="16" spans="1:13">
      <c r="A16" s="27"/>
      <c r="B16" s="51"/>
      <c r="C16" s="27"/>
      <c r="D16" s="27"/>
      <c r="E16" s="25"/>
      <c r="F16" s="60" t="s">
        <v>13</v>
      </c>
      <c r="G16" s="384">
        <f>'[5]КС-2'!$K$17</f>
        <v>45251</v>
      </c>
      <c r="H16" s="378"/>
      <c r="K16" s="103" t="s">
        <v>103</v>
      </c>
      <c r="M16" s="28"/>
    </row>
    <row r="17" spans="1:15">
      <c r="A17" s="25"/>
      <c r="B17" s="27"/>
      <c r="C17" s="50"/>
      <c r="D17" s="50"/>
      <c r="E17" s="50"/>
      <c r="F17" s="26" t="s">
        <v>33</v>
      </c>
      <c r="G17" s="371"/>
      <c r="H17" s="372"/>
    </row>
    <row r="18" spans="1:15">
      <c r="A18" s="27"/>
      <c r="B18" s="25"/>
      <c r="C18" s="51"/>
      <c r="D18" s="51"/>
      <c r="E18" s="51"/>
      <c r="F18" s="51"/>
      <c r="G18" s="61"/>
      <c r="H18" s="61"/>
      <c r="J18" s="91"/>
      <c r="K18" s="92">
        <v>31283125.199999999</v>
      </c>
      <c r="L18" s="92">
        <v>43516057.413200006</v>
      </c>
      <c r="O18" s="28"/>
    </row>
    <row r="19" spans="1:15">
      <c r="A19" s="25"/>
      <c r="B19" s="25"/>
      <c r="C19" s="362" t="s">
        <v>34</v>
      </c>
      <c r="D19" s="62"/>
      <c r="E19" s="364" t="s">
        <v>35</v>
      </c>
      <c r="F19" s="365"/>
      <c r="G19" s="376" t="s">
        <v>16</v>
      </c>
      <c r="H19" s="377"/>
      <c r="J19" s="93" t="s">
        <v>105</v>
      </c>
      <c r="K19" s="92">
        <v>23207917.780000001</v>
      </c>
    </row>
    <row r="20" spans="1:15">
      <c r="A20" s="25"/>
      <c r="B20" s="25"/>
      <c r="C20" s="373"/>
      <c r="D20" s="62"/>
      <c r="E20" s="374"/>
      <c r="F20" s="375"/>
      <c r="G20" s="63" t="s">
        <v>20</v>
      </c>
      <c r="H20" s="63" t="s">
        <v>21</v>
      </c>
      <c r="J20" s="91"/>
      <c r="K20" s="92"/>
    </row>
    <row r="21" spans="1:15">
      <c r="A21" s="25"/>
      <c r="B21" s="64" t="s">
        <v>36</v>
      </c>
      <c r="C21" s="65" t="s">
        <v>37</v>
      </c>
      <c r="D21" s="66"/>
      <c r="E21" s="376" t="s">
        <v>179</v>
      </c>
      <c r="F21" s="378"/>
      <c r="G21" s="67">
        <v>45251</v>
      </c>
      <c r="H21" s="68" t="str">
        <f>$E$21</f>
        <v>20.03.2024</v>
      </c>
      <c r="J21" s="104" t="s">
        <v>106</v>
      </c>
      <c r="K21" s="105">
        <f>K19/K18</f>
        <v>0.7418669852077312</v>
      </c>
    </row>
    <row r="22" spans="1:15">
      <c r="A22" s="50"/>
      <c r="B22" s="51" t="s">
        <v>38</v>
      </c>
      <c r="C22" s="51"/>
      <c r="D22" s="51"/>
      <c r="E22" s="51"/>
      <c r="F22" s="379"/>
      <c r="G22" s="379"/>
      <c r="H22" s="51"/>
      <c r="J22" s="93" t="s">
        <v>107</v>
      </c>
      <c r="K22" s="92">
        <f>H34</f>
        <v>21885899.90784318</v>
      </c>
    </row>
    <row r="23" spans="1:15">
      <c r="A23" s="50"/>
      <c r="B23" s="51"/>
      <c r="C23" s="51"/>
      <c r="D23" s="51"/>
      <c r="E23" s="51"/>
      <c r="F23" s="51"/>
      <c r="G23" s="51"/>
      <c r="H23" s="51"/>
      <c r="J23" s="93" t="s">
        <v>108</v>
      </c>
      <c r="K23" s="92">
        <f>H33</f>
        <v>29499797.692200001</v>
      </c>
    </row>
    <row r="24" spans="1:15">
      <c r="A24" s="362" t="s">
        <v>39</v>
      </c>
      <c r="B24" s="364" t="s">
        <v>40</v>
      </c>
      <c r="C24" s="365"/>
      <c r="D24" s="364" t="s">
        <v>5</v>
      </c>
      <c r="E24" s="365"/>
      <c r="F24" s="368" t="s">
        <v>74</v>
      </c>
      <c r="G24" s="369"/>
      <c r="H24" s="370"/>
      <c r="J24" s="94"/>
    </row>
    <row r="25" spans="1:15">
      <c r="A25" s="363"/>
      <c r="B25" s="366"/>
      <c r="C25" s="367"/>
      <c r="D25" s="366"/>
      <c r="E25" s="367"/>
      <c r="F25" s="362" t="s">
        <v>41</v>
      </c>
      <c r="G25" s="362" t="s">
        <v>42</v>
      </c>
      <c r="H25" s="362" t="s">
        <v>43</v>
      </c>
      <c r="J25" s="91"/>
      <c r="K25" s="91"/>
    </row>
    <row r="26" spans="1:15">
      <c r="A26" s="363"/>
      <c r="B26" s="366"/>
      <c r="C26" s="367"/>
      <c r="D26" s="366"/>
      <c r="E26" s="367"/>
      <c r="F26" s="363"/>
      <c r="G26" s="363"/>
      <c r="H26" s="363"/>
      <c r="J26" s="91"/>
      <c r="K26" s="92"/>
    </row>
    <row r="27" spans="1:15" s="33" customFormat="1">
      <c r="A27" s="69">
        <v>1</v>
      </c>
      <c r="B27" s="352">
        <v>2</v>
      </c>
      <c r="C27" s="353"/>
      <c r="D27" s="352">
        <v>3</v>
      </c>
      <c r="E27" s="353"/>
      <c r="F27" s="69">
        <v>4</v>
      </c>
      <c r="G27" s="69">
        <v>5</v>
      </c>
      <c r="H27" s="69">
        <v>6</v>
      </c>
      <c r="I27" s="32"/>
      <c r="L27" s="29"/>
      <c r="M27" s="29"/>
      <c r="N27" s="29"/>
    </row>
    <row r="28" spans="1:15">
      <c r="A28" s="70"/>
      <c r="B28" s="354" t="s">
        <v>44</v>
      </c>
      <c r="C28" s="355"/>
      <c r="D28" s="356"/>
      <c r="E28" s="357"/>
      <c r="F28" s="71">
        <f>SUM(F30:F30)</f>
        <v>24583164.743500002</v>
      </c>
      <c r="G28" s="71">
        <f>F28</f>
        <v>24583164.743500002</v>
      </c>
      <c r="H28" s="71">
        <f>G28</f>
        <v>24583164.743500002</v>
      </c>
      <c r="J28" s="33"/>
      <c r="K28" s="33"/>
      <c r="O28" s="28"/>
    </row>
    <row r="29" spans="1:15">
      <c r="A29" s="72"/>
      <c r="B29" s="358" t="s">
        <v>45</v>
      </c>
      <c r="C29" s="359"/>
      <c r="D29" s="360"/>
      <c r="E29" s="361"/>
      <c r="F29" s="71"/>
      <c r="G29" s="71"/>
      <c r="H29" s="71"/>
      <c r="J29" s="33"/>
      <c r="K29" s="33"/>
    </row>
    <row r="30" spans="1:15">
      <c r="A30" s="72" t="s">
        <v>37</v>
      </c>
      <c r="B30" s="73" t="s">
        <v>180</v>
      </c>
      <c r="C30" s="74"/>
      <c r="D30" s="348"/>
      <c r="E30" s="349"/>
      <c r="F30" s="71">
        <f>'[5]КС-2'!K59</f>
        <v>24583164.743500002</v>
      </c>
      <c r="G30" s="71">
        <f>F30</f>
        <v>24583164.743500002</v>
      </c>
      <c r="H30" s="71">
        <f>G30</f>
        <v>24583164.743500002</v>
      </c>
      <c r="J30" s="33"/>
      <c r="K30" s="33"/>
    </row>
    <row r="31" spans="1:15">
      <c r="A31" s="75"/>
      <c r="B31" s="76"/>
      <c r="C31" s="75"/>
      <c r="D31" s="75"/>
      <c r="E31" s="75"/>
      <c r="F31" s="75"/>
      <c r="G31" s="97" t="s">
        <v>46</v>
      </c>
      <c r="H31" s="98">
        <f>SUM(H30:H30)</f>
        <v>24583164.743500002</v>
      </c>
      <c r="J31" s="33"/>
      <c r="K31" s="33"/>
    </row>
    <row r="32" spans="1:15">
      <c r="A32" s="57"/>
      <c r="B32" s="78"/>
      <c r="C32" s="57"/>
      <c r="D32" s="57"/>
      <c r="E32" s="57"/>
      <c r="F32" s="57"/>
      <c r="G32" s="99" t="s">
        <v>54</v>
      </c>
      <c r="H32" s="98">
        <f>H33-H31</f>
        <v>4916632.9486999996</v>
      </c>
      <c r="J32" s="33"/>
      <c r="K32" s="33"/>
      <c r="O32" s="31"/>
    </row>
    <row r="33" spans="1:15">
      <c r="A33" s="57"/>
      <c r="B33" s="78"/>
      <c r="C33" s="57"/>
      <c r="D33" s="57"/>
      <c r="E33" s="57"/>
      <c r="F33" s="80"/>
      <c r="G33" s="79" t="s">
        <v>55</v>
      </c>
      <c r="H33" s="77">
        <f>H31*1.2</f>
        <v>29499797.692200001</v>
      </c>
      <c r="J33" s="33"/>
      <c r="K33" s="33"/>
    </row>
    <row r="34" spans="1:15">
      <c r="A34" s="57"/>
      <c r="B34" s="78"/>
      <c r="C34" s="57"/>
      <c r="D34" s="57"/>
      <c r="E34" s="57"/>
      <c r="F34" s="84"/>
      <c r="G34" s="90" t="s">
        <v>181</v>
      </c>
      <c r="H34" s="98">
        <f>H33*0.7419</f>
        <v>21885899.90784318</v>
      </c>
      <c r="J34" s="105">
        <f>K21</f>
        <v>0.7418669852077312</v>
      </c>
      <c r="K34" s="33"/>
      <c r="L34" s="91"/>
      <c r="M34" s="31"/>
      <c r="N34" s="31"/>
      <c r="O34" s="31"/>
    </row>
    <row r="35" spans="1:15" s="31" customFormat="1" ht="13.5" hidden="1" customHeight="1">
      <c r="A35" s="81"/>
      <c r="B35" s="82"/>
      <c r="C35" s="81"/>
      <c r="D35" s="81"/>
      <c r="E35" s="83"/>
      <c r="F35" s="85"/>
      <c r="G35" s="85" t="s">
        <v>77</v>
      </c>
      <c r="H35" s="77" t="e">
        <f>H32-H34-#REF!</f>
        <v>#REF!</v>
      </c>
      <c r="I35" s="30"/>
      <c r="J35" s="33"/>
      <c r="K35" s="33"/>
      <c r="L35" s="95"/>
      <c r="M35" s="29"/>
      <c r="N35" s="29"/>
      <c r="O35" s="29"/>
    </row>
    <row r="36" spans="1:15">
      <c r="A36" s="57"/>
      <c r="B36" s="78"/>
      <c r="C36" s="57"/>
      <c r="D36" s="57"/>
      <c r="E36" s="80"/>
      <c r="F36" s="84"/>
      <c r="G36" s="85" t="s">
        <v>77</v>
      </c>
      <c r="H36" s="77">
        <f>H33-H34</f>
        <v>7613897.7843568213</v>
      </c>
      <c r="J36" s="33"/>
      <c r="K36" s="33"/>
      <c r="L36" s="96"/>
      <c r="M36" s="31"/>
      <c r="N36" s="31"/>
      <c r="O36" s="31"/>
    </row>
    <row r="37" spans="1:15">
      <c r="A37" s="57"/>
      <c r="B37" s="78"/>
      <c r="C37" s="57"/>
      <c r="D37" s="57"/>
      <c r="E37" s="80"/>
      <c r="F37" s="85"/>
      <c r="G37" s="85"/>
      <c r="H37" s="86"/>
      <c r="J37" s="33"/>
      <c r="K37" s="33"/>
    </row>
    <row r="38" spans="1:15" s="31" customFormat="1">
      <c r="A38" s="87" t="s">
        <v>131</v>
      </c>
      <c r="B38" s="40"/>
      <c r="C38" s="41"/>
      <c r="D38" s="41"/>
      <c r="E38" s="41"/>
      <c r="F38" s="43"/>
      <c r="G38" s="40"/>
      <c r="H38" s="40"/>
      <c r="I38" s="30"/>
      <c r="J38" s="33"/>
      <c r="K38" s="33"/>
    </row>
    <row r="39" spans="1:15" s="31" customFormat="1" ht="13.5" customHeight="1">
      <c r="A39" s="87" t="s">
        <v>2</v>
      </c>
      <c r="B39" s="42" t="s">
        <v>53</v>
      </c>
      <c r="C39" s="41"/>
      <c r="D39" s="345"/>
      <c r="E39" s="345"/>
      <c r="F39" s="43"/>
      <c r="G39" s="47" t="str">
        <f>'[5]КС-2'!H65</f>
        <v>С.А. Ажнов</v>
      </c>
      <c r="H39" s="40"/>
      <c r="I39" s="30"/>
      <c r="J39" s="33"/>
      <c r="K39" s="33"/>
    </row>
    <row r="40" spans="1:15" s="33" customFormat="1">
      <c r="A40" s="24"/>
      <c r="B40" s="88" t="s">
        <v>47</v>
      </c>
      <c r="C40" s="88"/>
      <c r="D40" s="346" t="s">
        <v>48</v>
      </c>
      <c r="E40" s="346"/>
      <c r="F40" s="89"/>
      <c r="G40" s="89" t="s">
        <v>49</v>
      </c>
      <c r="H40" s="50"/>
      <c r="I40" s="32"/>
    </row>
    <row r="41" spans="1:15" s="33" customFormat="1" ht="12.75" customHeight="1">
      <c r="A41" s="24"/>
      <c r="B41" s="88"/>
      <c r="C41" s="88"/>
      <c r="D41" s="88"/>
      <c r="E41" s="88"/>
      <c r="F41" s="89"/>
      <c r="G41" s="89"/>
      <c r="H41" s="89"/>
      <c r="I41" s="32"/>
    </row>
    <row r="42" spans="1:15">
      <c r="A42" s="27"/>
      <c r="B42" s="25"/>
      <c r="C42" s="25" t="s">
        <v>50</v>
      </c>
      <c r="D42" s="25"/>
      <c r="E42" s="25"/>
      <c r="F42" s="25"/>
      <c r="G42" s="25"/>
      <c r="H42" s="25"/>
    </row>
    <row r="43" spans="1:15" s="31" customFormat="1" ht="12.75">
      <c r="A43" s="87" t="s">
        <v>132</v>
      </c>
      <c r="B43" s="87"/>
      <c r="C43" s="87"/>
      <c r="D43" s="87"/>
      <c r="E43" s="87"/>
      <c r="F43" s="87"/>
      <c r="G43" s="87"/>
      <c r="H43" s="87"/>
      <c r="I43" s="30"/>
    </row>
    <row r="44" spans="1:15" s="31" customFormat="1" ht="14.25" customHeight="1">
      <c r="A44" s="87" t="s">
        <v>2</v>
      </c>
      <c r="B44" s="42" t="s">
        <v>82</v>
      </c>
      <c r="C44" s="40"/>
      <c r="D44" s="347"/>
      <c r="E44" s="347"/>
      <c r="F44" s="43"/>
      <c r="G44" s="47" t="str">
        <f>'[5]КС-2'!H71</f>
        <v>Е.А. Бусел</v>
      </c>
      <c r="H44" s="87"/>
      <c r="I44" s="30"/>
    </row>
    <row r="45" spans="1:15" s="33" customFormat="1">
      <c r="A45" s="24"/>
      <c r="B45" s="88" t="s">
        <v>47</v>
      </c>
      <c r="C45" s="88"/>
      <c r="D45" s="346" t="s">
        <v>48</v>
      </c>
      <c r="E45" s="346"/>
      <c r="F45" s="89"/>
      <c r="G45" s="89" t="s">
        <v>49</v>
      </c>
      <c r="H45" s="25"/>
      <c r="I45" s="32"/>
    </row>
    <row r="46" spans="1:15">
      <c r="A46" s="27"/>
      <c r="B46" s="51"/>
      <c r="C46" s="51"/>
      <c r="D46" s="51"/>
      <c r="E46" s="51"/>
      <c r="F46" s="50"/>
      <c r="G46" s="50"/>
      <c r="H46" s="25"/>
    </row>
  </sheetData>
  <mergeCells count="45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C19:C20"/>
    <mergeCell ref="E19:F20"/>
    <mergeCell ref="G19:H19"/>
    <mergeCell ref="E21:F21"/>
    <mergeCell ref="F22:G22"/>
    <mergeCell ref="A24:A26"/>
    <mergeCell ref="B24:C26"/>
    <mergeCell ref="D24:E26"/>
    <mergeCell ref="F24:H24"/>
    <mergeCell ref="F25:F26"/>
    <mergeCell ref="G25:G26"/>
    <mergeCell ref="H25:H26"/>
    <mergeCell ref="B27:C27"/>
    <mergeCell ref="D27:E27"/>
    <mergeCell ref="B28:C28"/>
    <mergeCell ref="D28:E28"/>
    <mergeCell ref="B29:C29"/>
    <mergeCell ref="D29:E29"/>
    <mergeCell ref="D30:E30"/>
    <mergeCell ref="D39:E39"/>
    <mergeCell ref="D40:E40"/>
    <mergeCell ref="D44:E44"/>
    <mergeCell ref="D45:E45"/>
  </mergeCells>
  <pageMargins left="0.70866141732283472" right="0.31496062992125984" top="0.55118110236220474" bottom="0.74803149606299213" header="0.31496062992125984" footer="0.31496062992125984"/>
  <pageSetup paperSize="9"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U72"/>
  <sheetViews>
    <sheetView topLeftCell="A27" zoomScale="90" zoomScaleNormal="90" zoomScaleSheetLayoutView="70" workbookViewId="0">
      <selection activeCell="F68" sqref="F68"/>
    </sheetView>
  </sheetViews>
  <sheetFormatPr defaultColWidth="8.7109375" defaultRowHeight="12.75"/>
  <cols>
    <col min="1" max="1" width="7.28515625" style="9" customWidth="1"/>
    <col min="2" max="2" width="7.85546875" style="9" customWidth="1"/>
    <col min="3" max="3" width="86.7109375" style="9" customWidth="1"/>
    <col min="4" max="4" width="34.42578125" style="23" hidden="1" customWidth="1"/>
    <col min="5" max="5" width="7.7109375" style="9" customWidth="1"/>
    <col min="6" max="6" width="7.5703125" style="9" customWidth="1"/>
    <col min="7" max="7" width="11.42578125" style="9" customWidth="1"/>
    <col min="8" max="10" width="12.28515625" style="9" customWidth="1"/>
    <col min="11" max="11" width="12.7109375" style="9" customWidth="1"/>
    <col min="12" max="12" width="11.5703125" style="9" customWidth="1"/>
    <col min="13" max="13" width="8.7109375" style="9"/>
    <col min="14" max="14" width="14.28515625" style="9" customWidth="1"/>
    <col min="15" max="18" width="8.7109375" style="9"/>
    <col min="19" max="19" width="9.28515625" style="9" customWidth="1"/>
    <col min="20" max="20" width="8.7109375" style="9"/>
    <col min="21" max="21" width="9.7109375" style="9" customWidth="1"/>
    <col min="22" max="248" width="8.7109375" style="9"/>
    <col min="249" max="249" width="8.42578125" style="9" customWidth="1"/>
    <col min="250" max="250" width="9.7109375" style="9" customWidth="1"/>
    <col min="251" max="251" width="36.28515625" style="9" customWidth="1"/>
    <col min="252" max="252" width="86.28515625" style="9" customWidth="1"/>
    <col min="253" max="253" width="18.5703125" style="9" customWidth="1"/>
    <col min="254" max="254" width="9" style="9" customWidth="1"/>
    <col min="255" max="255" width="8.42578125" style="9" customWidth="1"/>
    <col min="256" max="256" width="12.5703125" style="9" customWidth="1"/>
    <col min="257" max="257" width="11.5703125" style="9" customWidth="1"/>
    <col min="258" max="258" width="11.28515625" style="9" customWidth="1"/>
    <col min="259" max="259" width="13.5703125" style="9" customWidth="1"/>
    <col min="260" max="260" width="14.7109375" style="9" customWidth="1"/>
    <col min="261" max="261" width="13.28515625" style="9" customWidth="1"/>
    <col min="262" max="504" width="8.7109375" style="9"/>
    <col min="505" max="505" width="8.42578125" style="9" customWidth="1"/>
    <col min="506" max="506" width="9.7109375" style="9" customWidth="1"/>
    <col min="507" max="507" width="36.28515625" style="9" customWidth="1"/>
    <col min="508" max="508" width="86.28515625" style="9" customWidth="1"/>
    <col min="509" max="509" width="18.5703125" style="9" customWidth="1"/>
    <col min="510" max="510" width="9" style="9" customWidth="1"/>
    <col min="511" max="511" width="8.42578125" style="9" customWidth="1"/>
    <col min="512" max="512" width="12.5703125" style="9" customWidth="1"/>
    <col min="513" max="513" width="11.5703125" style="9" customWidth="1"/>
    <col min="514" max="514" width="11.28515625" style="9" customWidth="1"/>
    <col min="515" max="515" width="13.5703125" style="9" customWidth="1"/>
    <col min="516" max="516" width="14.7109375" style="9" customWidth="1"/>
    <col min="517" max="517" width="13.28515625" style="9" customWidth="1"/>
    <col min="518" max="760" width="8.7109375" style="9"/>
    <col min="761" max="761" width="8.42578125" style="9" customWidth="1"/>
    <col min="762" max="762" width="9.7109375" style="9" customWidth="1"/>
    <col min="763" max="763" width="36.28515625" style="9" customWidth="1"/>
    <col min="764" max="764" width="86.28515625" style="9" customWidth="1"/>
    <col min="765" max="765" width="18.5703125" style="9" customWidth="1"/>
    <col min="766" max="766" width="9" style="9" customWidth="1"/>
    <col min="767" max="767" width="8.42578125" style="9" customWidth="1"/>
    <col min="768" max="768" width="12.5703125" style="9" customWidth="1"/>
    <col min="769" max="769" width="11.5703125" style="9" customWidth="1"/>
    <col min="770" max="770" width="11.28515625" style="9" customWidth="1"/>
    <col min="771" max="771" width="13.5703125" style="9" customWidth="1"/>
    <col min="772" max="772" width="14.7109375" style="9" customWidth="1"/>
    <col min="773" max="773" width="13.28515625" style="9" customWidth="1"/>
    <col min="774" max="1016" width="8.7109375" style="9"/>
    <col min="1017" max="1017" width="8.42578125" style="9" customWidth="1"/>
    <col min="1018" max="1018" width="9.7109375" style="9" customWidth="1"/>
    <col min="1019" max="1019" width="36.28515625" style="9" customWidth="1"/>
    <col min="1020" max="1020" width="86.28515625" style="9" customWidth="1"/>
    <col min="1021" max="1021" width="18.5703125" style="9" customWidth="1"/>
    <col min="1022" max="1022" width="9" style="9" customWidth="1"/>
    <col min="1023" max="1023" width="8.42578125" style="9" customWidth="1"/>
    <col min="1024" max="1024" width="12.5703125" style="9" customWidth="1"/>
    <col min="1025" max="1025" width="11.5703125" style="9" customWidth="1"/>
    <col min="1026" max="1026" width="11.28515625" style="9" customWidth="1"/>
    <col min="1027" max="1027" width="13.5703125" style="9" customWidth="1"/>
    <col min="1028" max="1028" width="14.7109375" style="9" customWidth="1"/>
    <col min="1029" max="1029" width="13.28515625" style="9" customWidth="1"/>
    <col min="1030" max="1272" width="8.7109375" style="9"/>
    <col min="1273" max="1273" width="8.42578125" style="9" customWidth="1"/>
    <col min="1274" max="1274" width="9.7109375" style="9" customWidth="1"/>
    <col min="1275" max="1275" width="36.28515625" style="9" customWidth="1"/>
    <col min="1276" max="1276" width="86.28515625" style="9" customWidth="1"/>
    <col min="1277" max="1277" width="18.5703125" style="9" customWidth="1"/>
    <col min="1278" max="1278" width="9" style="9" customWidth="1"/>
    <col min="1279" max="1279" width="8.42578125" style="9" customWidth="1"/>
    <col min="1280" max="1280" width="12.5703125" style="9" customWidth="1"/>
    <col min="1281" max="1281" width="11.5703125" style="9" customWidth="1"/>
    <col min="1282" max="1282" width="11.28515625" style="9" customWidth="1"/>
    <col min="1283" max="1283" width="13.5703125" style="9" customWidth="1"/>
    <col min="1284" max="1284" width="14.7109375" style="9" customWidth="1"/>
    <col min="1285" max="1285" width="13.28515625" style="9" customWidth="1"/>
    <col min="1286" max="1528" width="8.7109375" style="9"/>
    <col min="1529" max="1529" width="8.42578125" style="9" customWidth="1"/>
    <col min="1530" max="1530" width="9.7109375" style="9" customWidth="1"/>
    <col min="1531" max="1531" width="36.28515625" style="9" customWidth="1"/>
    <col min="1532" max="1532" width="86.28515625" style="9" customWidth="1"/>
    <col min="1533" max="1533" width="18.5703125" style="9" customWidth="1"/>
    <col min="1534" max="1534" width="9" style="9" customWidth="1"/>
    <col min="1535" max="1535" width="8.42578125" style="9" customWidth="1"/>
    <col min="1536" max="1536" width="12.5703125" style="9" customWidth="1"/>
    <col min="1537" max="1537" width="11.5703125" style="9" customWidth="1"/>
    <col min="1538" max="1538" width="11.28515625" style="9" customWidth="1"/>
    <col min="1539" max="1539" width="13.5703125" style="9" customWidth="1"/>
    <col min="1540" max="1540" width="14.7109375" style="9" customWidth="1"/>
    <col min="1541" max="1541" width="13.28515625" style="9" customWidth="1"/>
    <col min="1542" max="1784" width="8.7109375" style="9"/>
    <col min="1785" max="1785" width="8.42578125" style="9" customWidth="1"/>
    <col min="1786" max="1786" width="9.7109375" style="9" customWidth="1"/>
    <col min="1787" max="1787" width="36.28515625" style="9" customWidth="1"/>
    <col min="1788" max="1788" width="86.28515625" style="9" customWidth="1"/>
    <col min="1789" max="1789" width="18.5703125" style="9" customWidth="1"/>
    <col min="1790" max="1790" width="9" style="9" customWidth="1"/>
    <col min="1791" max="1791" width="8.42578125" style="9" customWidth="1"/>
    <col min="1792" max="1792" width="12.5703125" style="9" customWidth="1"/>
    <col min="1793" max="1793" width="11.5703125" style="9" customWidth="1"/>
    <col min="1794" max="1794" width="11.28515625" style="9" customWidth="1"/>
    <col min="1795" max="1795" width="13.5703125" style="9" customWidth="1"/>
    <col min="1796" max="1796" width="14.7109375" style="9" customWidth="1"/>
    <col min="1797" max="1797" width="13.28515625" style="9" customWidth="1"/>
    <col min="1798" max="2040" width="8.7109375" style="9"/>
    <col min="2041" max="2041" width="8.42578125" style="9" customWidth="1"/>
    <col min="2042" max="2042" width="9.7109375" style="9" customWidth="1"/>
    <col min="2043" max="2043" width="36.28515625" style="9" customWidth="1"/>
    <col min="2044" max="2044" width="86.28515625" style="9" customWidth="1"/>
    <col min="2045" max="2045" width="18.5703125" style="9" customWidth="1"/>
    <col min="2046" max="2046" width="9" style="9" customWidth="1"/>
    <col min="2047" max="2047" width="8.42578125" style="9" customWidth="1"/>
    <col min="2048" max="2048" width="12.5703125" style="9" customWidth="1"/>
    <col min="2049" max="2049" width="11.5703125" style="9" customWidth="1"/>
    <col min="2050" max="2050" width="11.28515625" style="9" customWidth="1"/>
    <col min="2051" max="2051" width="13.5703125" style="9" customWidth="1"/>
    <col min="2052" max="2052" width="14.7109375" style="9" customWidth="1"/>
    <col min="2053" max="2053" width="13.28515625" style="9" customWidth="1"/>
    <col min="2054" max="2296" width="8.7109375" style="9"/>
    <col min="2297" max="2297" width="8.42578125" style="9" customWidth="1"/>
    <col min="2298" max="2298" width="9.7109375" style="9" customWidth="1"/>
    <col min="2299" max="2299" width="36.28515625" style="9" customWidth="1"/>
    <col min="2300" max="2300" width="86.28515625" style="9" customWidth="1"/>
    <col min="2301" max="2301" width="18.5703125" style="9" customWidth="1"/>
    <col min="2302" max="2302" width="9" style="9" customWidth="1"/>
    <col min="2303" max="2303" width="8.42578125" style="9" customWidth="1"/>
    <col min="2304" max="2304" width="12.5703125" style="9" customWidth="1"/>
    <col min="2305" max="2305" width="11.5703125" style="9" customWidth="1"/>
    <col min="2306" max="2306" width="11.28515625" style="9" customWidth="1"/>
    <col min="2307" max="2307" width="13.5703125" style="9" customWidth="1"/>
    <col min="2308" max="2308" width="14.7109375" style="9" customWidth="1"/>
    <col min="2309" max="2309" width="13.28515625" style="9" customWidth="1"/>
    <col min="2310" max="2552" width="8.7109375" style="9"/>
    <col min="2553" max="2553" width="8.42578125" style="9" customWidth="1"/>
    <col min="2554" max="2554" width="9.7109375" style="9" customWidth="1"/>
    <col min="2555" max="2555" width="36.28515625" style="9" customWidth="1"/>
    <col min="2556" max="2556" width="86.28515625" style="9" customWidth="1"/>
    <col min="2557" max="2557" width="18.5703125" style="9" customWidth="1"/>
    <col min="2558" max="2558" width="9" style="9" customWidth="1"/>
    <col min="2559" max="2559" width="8.42578125" style="9" customWidth="1"/>
    <col min="2560" max="2560" width="12.5703125" style="9" customWidth="1"/>
    <col min="2561" max="2561" width="11.5703125" style="9" customWidth="1"/>
    <col min="2562" max="2562" width="11.28515625" style="9" customWidth="1"/>
    <col min="2563" max="2563" width="13.5703125" style="9" customWidth="1"/>
    <col min="2564" max="2564" width="14.7109375" style="9" customWidth="1"/>
    <col min="2565" max="2565" width="13.28515625" style="9" customWidth="1"/>
    <col min="2566" max="2808" width="8.7109375" style="9"/>
    <col min="2809" max="2809" width="8.42578125" style="9" customWidth="1"/>
    <col min="2810" max="2810" width="9.7109375" style="9" customWidth="1"/>
    <col min="2811" max="2811" width="36.28515625" style="9" customWidth="1"/>
    <col min="2812" max="2812" width="86.28515625" style="9" customWidth="1"/>
    <col min="2813" max="2813" width="18.5703125" style="9" customWidth="1"/>
    <col min="2814" max="2814" width="9" style="9" customWidth="1"/>
    <col min="2815" max="2815" width="8.42578125" style="9" customWidth="1"/>
    <col min="2816" max="2816" width="12.5703125" style="9" customWidth="1"/>
    <col min="2817" max="2817" width="11.5703125" style="9" customWidth="1"/>
    <col min="2818" max="2818" width="11.28515625" style="9" customWidth="1"/>
    <col min="2819" max="2819" width="13.5703125" style="9" customWidth="1"/>
    <col min="2820" max="2820" width="14.7109375" style="9" customWidth="1"/>
    <col min="2821" max="2821" width="13.28515625" style="9" customWidth="1"/>
    <col min="2822" max="3064" width="8.7109375" style="9"/>
    <col min="3065" max="3065" width="8.42578125" style="9" customWidth="1"/>
    <col min="3066" max="3066" width="9.7109375" style="9" customWidth="1"/>
    <col min="3067" max="3067" width="36.28515625" style="9" customWidth="1"/>
    <col min="3068" max="3068" width="86.28515625" style="9" customWidth="1"/>
    <col min="3069" max="3069" width="18.5703125" style="9" customWidth="1"/>
    <col min="3070" max="3070" width="9" style="9" customWidth="1"/>
    <col min="3071" max="3071" width="8.42578125" style="9" customWidth="1"/>
    <col min="3072" max="3072" width="12.5703125" style="9" customWidth="1"/>
    <col min="3073" max="3073" width="11.5703125" style="9" customWidth="1"/>
    <col min="3074" max="3074" width="11.28515625" style="9" customWidth="1"/>
    <col min="3075" max="3075" width="13.5703125" style="9" customWidth="1"/>
    <col min="3076" max="3076" width="14.7109375" style="9" customWidth="1"/>
    <col min="3077" max="3077" width="13.28515625" style="9" customWidth="1"/>
    <col min="3078" max="3320" width="8.7109375" style="9"/>
    <col min="3321" max="3321" width="8.42578125" style="9" customWidth="1"/>
    <col min="3322" max="3322" width="9.7109375" style="9" customWidth="1"/>
    <col min="3323" max="3323" width="36.28515625" style="9" customWidth="1"/>
    <col min="3324" max="3324" width="86.28515625" style="9" customWidth="1"/>
    <col min="3325" max="3325" width="18.5703125" style="9" customWidth="1"/>
    <col min="3326" max="3326" width="9" style="9" customWidth="1"/>
    <col min="3327" max="3327" width="8.42578125" style="9" customWidth="1"/>
    <col min="3328" max="3328" width="12.5703125" style="9" customWidth="1"/>
    <col min="3329" max="3329" width="11.5703125" style="9" customWidth="1"/>
    <col min="3330" max="3330" width="11.28515625" style="9" customWidth="1"/>
    <col min="3331" max="3331" width="13.5703125" style="9" customWidth="1"/>
    <col min="3332" max="3332" width="14.7109375" style="9" customWidth="1"/>
    <col min="3333" max="3333" width="13.28515625" style="9" customWidth="1"/>
    <col min="3334" max="3576" width="8.7109375" style="9"/>
    <col min="3577" max="3577" width="8.42578125" style="9" customWidth="1"/>
    <col min="3578" max="3578" width="9.7109375" style="9" customWidth="1"/>
    <col min="3579" max="3579" width="36.28515625" style="9" customWidth="1"/>
    <col min="3580" max="3580" width="86.28515625" style="9" customWidth="1"/>
    <col min="3581" max="3581" width="18.5703125" style="9" customWidth="1"/>
    <col min="3582" max="3582" width="9" style="9" customWidth="1"/>
    <col min="3583" max="3583" width="8.42578125" style="9" customWidth="1"/>
    <col min="3584" max="3584" width="12.5703125" style="9" customWidth="1"/>
    <col min="3585" max="3585" width="11.5703125" style="9" customWidth="1"/>
    <col min="3586" max="3586" width="11.28515625" style="9" customWidth="1"/>
    <col min="3587" max="3587" width="13.5703125" style="9" customWidth="1"/>
    <col min="3588" max="3588" width="14.7109375" style="9" customWidth="1"/>
    <col min="3589" max="3589" width="13.28515625" style="9" customWidth="1"/>
    <col min="3590" max="3832" width="8.7109375" style="9"/>
    <col min="3833" max="3833" width="8.42578125" style="9" customWidth="1"/>
    <col min="3834" max="3834" width="9.7109375" style="9" customWidth="1"/>
    <col min="3835" max="3835" width="36.28515625" style="9" customWidth="1"/>
    <col min="3836" max="3836" width="86.28515625" style="9" customWidth="1"/>
    <col min="3837" max="3837" width="18.5703125" style="9" customWidth="1"/>
    <col min="3838" max="3838" width="9" style="9" customWidth="1"/>
    <col min="3839" max="3839" width="8.42578125" style="9" customWidth="1"/>
    <col min="3840" max="3840" width="12.5703125" style="9" customWidth="1"/>
    <col min="3841" max="3841" width="11.5703125" style="9" customWidth="1"/>
    <col min="3842" max="3842" width="11.28515625" style="9" customWidth="1"/>
    <col min="3843" max="3843" width="13.5703125" style="9" customWidth="1"/>
    <col min="3844" max="3844" width="14.7109375" style="9" customWidth="1"/>
    <col min="3845" max="3845" width="13.28515625" style="9" customWidth="1"/>
    <col min="3846" max="4088" width="8.7109375" style="9"/>
    <col min="4089" max="4089" width="8.42578125" style="9" customWidth="1"/>
    <col min="4090" max="4090" width="9.7109375" style="9" customWidth="1"/>
    <col min="4091" max="4091" width="36.28515625" style="9" customWidth="1"/>
    <col min="4092" max="4092" width="86.28515625" style="9" customWidth="1"/>
    <col min="4093" max="4093" width="18.5703125" style="9" customWidth="1"/>
    <col min="4094" max="4094" width="9" style="9" customWidth="1"/>
    <col min="4095" max="4095" width="8.42578125" style="9" customWidth="1"/>
    <col min="4096" max="4096" width="12.5703125" style="9" customWidth="1"/>
    <col min="4097" max="4097" width="11.5703125" style="9" customWidth="1"/>
    <col min="4098" max="4098" width="11.28515625" style="9" customWidth="1"/>
    <col min="4099" max="4099" width="13.5703125" style="9" customWidth="1"/>
    <col min="4100" max="4100" width="14.7109375" style="9" customWidth="1"/>
    <col min="4101" max="4101" width="13.28515625" style="9" customWidth="1"/>
    <col min="4102" max="4344" width="8.7109375" style="9"/>
    <col min="4345" max="4345" width="8.42578125" style="9" customWidth="1"/>
    <col min="4346" max="4346" width="9.7109375" style="9" customWidth="1"/>
    <col min="4347" max="4347" width="36.28515625" style="9" customWidth="1"/>
    <col min="4348" max="4348" width="86.28515625" style="9" customWidth="1"/>
    <col min="4349" max="4349" width="18.5703125" style="9" customWidth="1"/>
    <col min="4350" max="4350" width="9" style="9" customWidth="1"/>
    <col min="4351" max="4351" width="8.42578125" style="9" customWidth="1"/>
    <col min="4352" max="4352" width="12.5703125" style="9" customWidth="1"/>
    <col min="4353" max="4353" width="11.5703125" style="9" customWidth="1"/>
    <col min="4354" max="4354" width="11.28515625" style="9" customWidth="1"/>
    <col min="4355" max="4355" width="13.5703125" style="9" customWidth="1"/>
    <col min="4356" max="4356" width="14.7109375" style="9" customWidth="1"/>
    <col min="4357" max="4357" width="13.28515625" style="9" customWidth="1"/>
    <col min="4358" max="4600" width="8.7109375" style="9"/>
    <col min="4601" max="4601" width="8.42578125" style="9" customWidth="1"/>
    <col min="4602" max="4602" width="9.7109375" style="9" customWidth="1"/>
    <col min="4603" max="4603" width="36.28515625" style="9" customWidth="1"/>
    <col min="4604" max="4604" width="86.28515625" style="9" customWidth="1"/>
    <col min="4605" max="4605" width="18.5703125" style="9" customWidth="1"/>
    <col min="4606" max="4606" width="9" style="9" customWidth="1"/>
    <col min="4607" max="4607" width="8.42578125" style="9" customWidth="1"/>
    <col min="4608" max="4608" width="12.5703125" style="9" customWidth="1"/>
    <col min="4609" max="4609" width="11.5703125" style="9" customWidth="1"/>
    <col min="4610" max="4610" width="11.28515625" style="9" customWidth="1"/>
    <col min="4611" max="4611" width="13.5703125" style="9" customWidth="1"/>
    <col min="4612" max="4612" width="14.7109375" style="9" customWidth="1"/>
    <col min="4613" max="4613" width="13.28515625" style="9" customWidth="1"/>
    <col min="4614" max="4856" width="8.7109375" style="9"/>
    <col min="4857" max="4857" width="8.42578125" style="9" customWidth="1"/>
    <col min="4858" max="4858" width="9.7109375" style="9" customWidth="1"/>
    <col min="4859" max="4859" width="36.28515625" style="9" customWidth="1"/>
    <col min="4860" max="4860" width="86.28515625" style="9" customWidth="1"/>
    <col min="4861" max="4861" width="18.5703125" style="9" customWidth="1"/>
    <col min="4862" max="4862" width="9" style="9" customWidth="1"/>
    <col min="4863" max="4863" width="8.42578125" style="9" customWidth="1"/>
    <col min="4864" max="4864" width="12.5703125" style="9" customWidth="1"/>
    <col min="4865" max="4865" width="11.5703125" style="9" customWidth="1"/>
    <col min="4866" max="4866" width="11.28515625" style="9" customWidth="1"/>
    <col min="4867" max="4867" width="13.5703125" style="9" customWidth="1"/>
    <col min="4868" max="4868" width="14.7109375" style="9" customWidth="1"/>
    <col min="4869" max="4869" width="13.28515625" style="9" customWidth="1"/>
    <col min="4870" max="5112" width="8.7109375" style="9"/>
    <col min="5113" max="5113" width="8.42578125" style="9" customWidth="1"/>
    <col min="5114" max="5114" width="9.7109375" style="9" customWidth="1"/>
    <col min="5115" max="5115" width="36.28515625" style="9" customWidth="1"/>
    <col min="5116" max="5116" width="86.28515625" style="9" customWidth="1"/>
    <col min="5117" max="5117" width="18.5703125" style="9" customWidth="1"/>
    <col min="5118" max="5118" width="9" style="9" customWidth="1"/>
    <col min="5119" max="5119" width="8.42578125" style="9" customWidth="1"/>
    <col min="5120" max="5120" width="12.5703125" style="9" customWidth="1"/>
    <col min="5121" max="5121" width="11.5703125" style="9" customWidth="1"/>
    <col min="5122" max="5122" width="11.28515625" style="9" customWidth="1"/>
    <col min="5123" max="5123" width="13.5703125" style="9" customWidth="1"/>
    <col min="5124" max="5124" width="14.7109375" style="9" customWidth="1"/>
    <col min="5125" max="5125" width="13.28515625" style="9" customWidth="1"/>
    <col min="5126" max="5368" width="8.7109375" style="9"/>
    <col min="5369" max="5369" width="8.42578125" style="9" customWidth="1"/>
    <col min="5370" max="5370" width="9.7109375" style="9" customWidth="1"/>
    <col min="5371" max="5371" width="36.28515625" style="9" customWidth="1"/>
    <col min="5372" max="5372" width="86.28515625" style="9" customWidth="1"/>
    <col min="5373" max="5373" width="18.5703125" style="9" customWidth="1"/>
    <col min="5374" max="5374" width="9" style="9" customWidth="1"/>
    <col min="5375" max="5375" width="8.42578125" style="9" customWidth="1"/>
    <col min="5376" max="5376" width="12.5703125" style="9" customWidth="1"/>
    <col min="5377" max="5377" width="11.5703125" style="9" customWidth="1"/>
    <col min="5378" max="5378" width="11.28515625" style="9" customWidth="1"/>
    <col min="5379" max="5379" width="13.5703125" style="9" customWidth="1"/>
    <col min="5380" max="5380" width="14.7109375" style="9" customWidth="1"/>
    <col min="5381" max="5381" width="13.28515625" style="9" customWidth="1"/>
    <col min="5382" max="5624" width="8.7109375" style="9"/>
    <col min="5625" max="5625" width="8.42578125" style="9" customWidth="1"/>
    <col min="5626" max="5626" width="9.7109375" style="9" customWidth="1"/>
    <col min="5627" max="5627" width="36.28515625" style="9" customWidth="1"/>
    <col min="5628" max="5628" width="86.28515625" style="9" customWidth="1"/>
    <col min="5629" max="5629" width="18.5703125" style="9" customWidth="1"/>
    <col min="5630" max="5630" width="9" style="9" customWidth="1"/>
    <col min="5631" max="5631" width="8.42578125" style="9" customWidth="1"/>
    <col min="5632" max="5632" width="12.5703125" style="9" customWidth="1"/>
    <col min="5633" max="5633" width="11.5703125" style="9" customWidth="1"/>
    <col min="5634" max="5634" width="11.28515625" style="9" customWidth="1"/>
    <col min="5635" max="5635" width="13.5703125" style="9" customWidth="1"/>
    <col min="5636" max="5636" width="14.7109375" style="9" customWidth="1"/>
    <col min="5637" max="5637" width="13.28515625" style="9" customWidth="1"/>
    <col min="5638" max="5880" width="8.7109375" style="9"/>
    <col min="5881" max="5881" width="8.42578125" style="9" customWidth="1"/>
    <col min="5882" max="5882" width="9.7109375" style="9" customWidth="1"/>
    <col min="5883" max="5883" width="36.28515625" style="9" customWidth="1"/>
    <col min="5884" max="5884" width="86.28515625" style="9" customWidth="1"/>
    <col min="5885" max="5885" width="18.5703125" style="9" customWidth="1"/>
    <col min="5886" max="5886" width="9" style="9" customWidth="1"/>
    <col min="5887" max="5887" width="8.42578125" style="9" customWidth="1"/>
    <col min="5888" max="5888" width="12.5703125" style="9" customWidth="1"/>
    <col min="5889" max="5889" width="11.5703125" style="9" customWidth="1"/>
    <col min="5890" max="5890" width="11.28515625" style="9" customWidth="1"/>
    <col min="5891" max="5891" width="13.5703125" style="9" customWidth="1"/>
    <col min="5892" max="5892" width="14.7109375" style="9" customWidth="1"/>
    <col min="5893" max="5893" width="13.28515625" style="9" customWidth="1"/>
    <col min="5894" max="6136" width="8.7109375" style="9"/>
    <col min="6137" max="6137" width="8.42578125" style="9" customWidth="1"/>
    <col min="6138" max="6138" width="9.7109375" style="9" customWidth="1"/>
    <col min="6139" max="6139" width="36.28515625" style="9" customWidth="1"/>
    <col min="6140" max="6140" width="86.28515625" style="9" customWidth="1"/>
    <col min="6141" max="6141" width="18.5703125" style="9" customWidth="1"/>
    <col min="6142" max="6142" width="9" style="9" customWidth="1"/>
    <col min="6143" max="6143" width="8.42578125" style="9" customWidth="1"/>
    <col min="6144" max="6144" width="12.5703125" style="9" customWidth="1"/>
    <col min="6145" max="6145" width="11.5703125" style="9" customWidth="1"/>
    <col min="6146" max="6146" width="11.28515625" style="9" customWidth="1"/>
    <col min="6147" max="6147" width="13.5703125" style="9" customWidth="1"/>
    <col min="6148" max="6148" width="14.7109375" style="9" customWidth="1"/>
    <col min="6149" max="6149" width="13.28515625" style="9" customWidth="1"/>
    <col min="6150" max="6392" width="8.7109375" style="9"/>
    <col min="6393" max="6393" width="8.42578125" style="9" customWidth="1"/>
    <col min="6394" max="6394" width="9.7109375" style="9" customWidth="1"/>
    <col min="6395" max="6395" width="36.28515625" style="9" customWidth="1"/>
    <col min="6396" max="6396" width="86.28515625" style="9" customWidth="1"/>
    <col min="6397" max="6397" width="18.5703125" style="9" customWidth="1"/>
    <col min="6398" max="6398" width="9" style="9" customWidth="1"/>
    <col min="6399" max="6399" width="8.42578125" style="9" customWidth="1"/>
    <col min="6400" max="6400" width="12.5703125" style="9" customWidth="1"/>
    <col min="6401" max="6401" width="11.5703125" style="9" customWidth="1"/>
    <col min="6402" max="6402" width="11.28515625" style="9" customWidth="1"/>
    <col min="6403" max="6403" width="13.5703125" style="9" customWidth="1"/>
    <col min="6404" max="6404" width="14.7109375" style="9" customWidth="1"/>
    <col min="6405" max="6405" width="13.28515625" style="9" customWidth="1"/>
    <col min="6406" max="6648" width="8.7109375" style="9"/>
    <col min="6649" max="6649" width="8.42578125" style="9" customWidth="1"/>
    <col min="6650" max="6650" width="9.7109375" style="9" customWidth="1"/>
    <col min="6651" max="6651" width="36.28515625" style="9" customWidth="1"/>
    <col min="6652" max="6652" width="86.28515625" style="9" customWidth="1"/>
    <col min="6653" max="6653" width="18.5703125" style="9" customWidth="1"/>
    <col min="6654" max="6654" width="9" style="9" customWidth="1"/>
    <col min="6655" max="6655" width="8.42578125" style="9" customWidth="1"/>
    <col min="6656" max="6656" width="12.5703125" style="9" customWidth="1"/>
    <col min="6657" max="6657" width="11.5703125" style="9" customWidth="1"/>
    <col min="6658" max="6658" width="11.28515625" style="9" customWidth="1"/>
    <col min="6659" max="6659" width="13.5703125" style="9" customWidth="1"/>
    <col min="6660" max="6660" width="14.7109375" style="9" customWidth="1"/>
    <col min="6661" max="6661" width="13.28515625" style="9" customWidth="1"/>
    <col min="6662" max="6904" width="8.7109375" style="9"/>
    <col min="6905" max="6905" width="8.42578125" style="9" customWidth="1"/>
    <col min="6906" max="6906" width="9.7109375" style="9" customWidth="1"/>
    <col min="6907" max="6907" width="36.28515625" style="9" customWidth="1"/>
    <col min="6908" max="6908" width="86.28515625" style="9" customWidth="1"/>
    <col min="6909" max="6909" width="18.5703125" style="9" customWidth="1"/>
    <col min="6910" max="6910" width="9" style="9" customWidth="1"/>
    <col min="6911" max="6911" width="8.42578125" style="9" customWidth="1"/>
    <col min="6912" max="6912" width="12.5703125" style="9" customWidth="1"/>
    <col min="6913" max="6913" width="11.5703125" style="9" customWidth="1"/>
    <col min="6914" max="6914" width="11.28515625" style="9" customWidth="1"/>
    <col min="6915" max="6915" width="13.5703125" style="9" customWidth="1"/>
    <col min="6916" max="6916" width="14.7109375" style="9" customWidth="1"/>
    <col min="6917" max="6917" width="13.28515625" style="9" customWidth="1"/>
    <col min="6918" max="7160" width="8.7109375" style="9"/>
    <col min="7161" max="7161" width="8.42578125" style="9" customWidth="1"/>
    <col min="7162" max="7162" width="9.7109375" style="9" customWidth="1"/>
    <col min="7163" max="7163" width="36.28515625" style="9" customWidth="1"/>
    <col min="7164" max="7164" width="86.28515625" style="9" customWidth="1"/>
    <col min="7165" max="7165" width="18.5703125" style="9" customWidth="1"/>
    <col min="7166" max="7166" width="9" style="9" customWidth="1"/>
    <col min="7167" max="7167" width="8.42578125" style="9" customWidth="1"/>
    <col min="7168" max="7168" width="12.5703125" style="9" customWidth="1"/>
    <col min="7169" max="7169" width="11.5703125" style="9" customWidth="1"/>
    <col min="7170" max="7170" width="11.28515625" style="9" customWidth="1"/>
    <col min="7171" max="7171" width="13.5703125" style="9" customWidth="1"/>
    <col min="7172" max="7172" width="14.7109375" style="9" customWidth="1"/>
    <col min="7173" max="7173" width="13.28515625" style="9" customWidth="1"/>
    <col min="7174" max="7416" width="8.7109375" style="9"/>
    <col min="7417" max="7417" width="8.42578125" style="9" customWidth="1"/>
    <col min="7418" max="7418" width="9.7109375" style="9" customWidth="1"/>
    <col min="7419" max="7419" width="36.28515625" style="9" customWidth="1"/>
    <col min="7420" max="7420" width="86.28515625" style="9" customWidth="1"/>
    <col min="7421" max="7421" width="18.5703125" style="9" customWidth="1"/>
    <col min="7422" max="7422" width="9" style="9" customWidth="1"/>
    <col min="7423" max="7423" width="8.42578125" style="9" customWidth="1"/>
    <col min="7424" max="7424" width="12.5703125" style="9" customWidth="1"/>
    <col min="7425" max="7425" width="11.5703125" style="9" customWidth="1"/>
    <col min="7426" max="7426" width="11.28515625" style="9" customWidth="1"/>
    <col min="7427" max="7427" width="13.5703125" style="9" customWidth="1"/>
    <col min="7428" max="7428" width="14.7109375" style="9" customWidth="1"/>
    <col min="7429" max="7429" width="13.28515625" style="9" customWidth="1"/>
    <col min="7430" max="7672" width="8.7109375" style="9"/>
    <col min="7673" max="7673" width="8.42578125" style="9" customWidth="1"/>
    <col min="7674" max="7674" width="9.7109375" style="9" customWidth="1"/>
    <col min="7675" max="7675" width="36.28515625" style="9" customWidth="1"/>
    <col min="7676" max="7676" width="86.28515625" style="9" customWidth="1"/>
    <col min="7677" max="7677" width="18.5703125" style="9" customWidth="1"/>
    <col min="7678" max="7678" width="9" style="9" customWidth="1"/>
    <col min="7679" max="7679" width="8.42578125" style="9" customWidth="1"/>
    <col min="7680" max="7680" width="12.5703125" style="9" customWidth="1"/>
    <col min="7681" max="7681" width="11.5703125" style="9" customWidth="1"/>
    <col min="7682" max="7682" width="11.28515625" style="9" customWidth="1"/>
    <col min="7683" max="7683" width="13.5703125" style="9" customWidth="1"/>
    <col min="7684" max="7684" width="14.7109375" style="9" customWidth="1"/>
    <col min="7685" max="7685" width="13.28515625" style="9" customWidth="1"/>
    <col min="7686" max="7928" width="8.7109375" style="9"/>
    <col min="7929" max="7929" width="8.42578125" style="9" customWidth="1"/>
    <col min="7930" max="7930" width="9.7109375" style="9" customWidth="1"/>
    <col min="7931" max="7931" width="36.28515625" style="9" customWidth="1"/>
    <col min="7932" max="7932" width="86.28515625" style="9" customWidth="1"/>
    <col min="7933" max="7933" width="18.5703125" style="9" customWidth="1"/>
    <col min="7934" max="7934" width="9" style="9" customWidth="1"/>
    <col min="7935" max="7935" width="8.42578125" style="9" customWidth="1"/>
    <col min="7936" max="7936" width="12.5703125" style="9" customWidth="1"/>
    <col min="7937" max="7937" width="11.5703125" style="9" customWidth="1"/>
    <col min="7938" max="7938" width="11.28515625" style="9" customWidth="1"/>
    <col min="7939" max="7939" width="13.5703125" style="9" customWidth="1"/>
    <col min="7940" max="7940" width="14.7109375" style="9" customWidth="1"/>
    <col min="7941" max="7941" width="13.28515625" style="9" customWidth="1"/>
    <col min="7942" max="8184" width="8.7109375" style="9"/>
    <col min="8185" max="8185" width="8.42578125" style="9" customWidth="1"/>
    <col min="8186" max="8186" width="9.7109375" style="9" customWidth="1"/>
    <col min="8187" max="8187" width="36.28515625" style="9" customWidth="1"/>
    <col min="8188" max="8188" width="86.28515625" style="9" customWidth="1"/>
    <col min="8189" max="8189" width="18.5703125" style="9" customWidth="1"/>
    <col min="8190" max="8190" width="9" style="9" customWidth="1"/>
    <col min="8191" max="8191" width="8.42578125" style="9" customWidth="1"/>
    <col min="8192" max="8192" width="12.5703125" style="9" customWidth="1"/>
    <col min="8193" max="8193" width="11.5703125" style="9" customWidth="1"/>
    <col min="8194" max="8194" width="11.28515625" style="9" customWidth="1"/>
    <col min="8195" max="8195" width="13.5703125" style="9" customWidth="1"/>
    <col min="8196" max="8196" width="14.7109375" style="9" customWidth="1"/>
    <col min="8197" max="8197" width="13.28515625" style="9" customWidth="1"/>
    <col min="8198" max="8440" width="8.7109375" style="9"/>
    <col min="8441" max="8441" width="8.42578125" style="9" customWidth="1"/>
    <col min="8442" max="8442" width="9.7109375" style="9" customWidth="1"/>
    <col min="8443" max="8443" width="36.28515625" style="9" customWidth="1"/>
    <col min="8444" max="8444" width="86.28515625" style="9" customWidth="1"/>
    <col min="8445" max="8445" width="18.5703125" style="9" customWidth="1"/>
    <col min="8446" max="8446" width="9" style="9" customWidth="1"/>
    <col min="8447" max="8447" width="8.42578125" style="9" customWidth="1"/>
    <col min="8448" max="8448" width="12.5703125" style="9" customWidth="1"/>
    <col min="8449" max="8449" width="11.5703125" style="9" customWidth="1"/>
    <col min="8450" max="8450" width="11.28515625" style="9" customWidth="1"/>
    <col min="8451" max="8451" width="13.5703125" style="9" customWidth="1"/>
    <col min="8452" max="8452" width="14.7109375" style="9" customWidth="1"/>
    <col min="8453" max="8453" width="13.28515625" style="9" customWidth="1"/>
    <col min="8454" max="8696" width="8.7109375" style="9"/>
    <col min="8697" max="8697" width="8.42578125" style="9" customWidth="1"/>
    <col min="8698" max="8698" width="9.7109375" style="9" customWidth="1"/>
    <col min="8699" max="8699" width="36.28515625" style="9" customWidth="1"/>
    <col min="8700" max="8700" width="86.28515625" style="9" customWidth="1"/>
    <col min="8701" max="8701" width="18.5703125" style="9" customWidth="1"/>
    <col min="8702" max="8702" width="9" style="9" customWidth="1"/>
    <col min="8703" max="8703" width="8.42578125" style="9" customWidth="1"/>
    <col min="8704" max="8704" width="12.5703125" style="9" customWidth="1"/>
    <col min="8705" max="8705" width="11.5703125" style="9" customWidth="1"/>
    <col min="8706" max="8706" width="11.28515625" style="9" customWidth="1"/>
    <col min="8707" max="8707" width="13.5703125" style="9" customWidth="1"/>
    <col min="8708" max="8708" width="14.7109375" style="9" customWidth="1"/>
    <col min="8709" max="8709" width="13.28515625" style="9" customWidth="1"/>
    <col min="8710" max="8952" width="8.7109375" style="9"/>
    <col min="8953" max="8953" width="8.42578125" style="9" customWidth="1"/>
    <col min="8954" max="8954" width="9.7109375" style="9" customWidth="1"/>
    <col min="8955" max="8955" width="36.28515625" style="9" customWidth="1"/>
    <col min="8956" max="8956" width="86.28515625" style="9" customWidth="1"/>
    <col min="8957" max="8957" width="18.5703125" style="9" customWidth="1"/>
    <col min="8958" max="8958" width="9" style="9" customWidth="1"/>
    <col min="8959" max="8959" width="8.42578125" style="9" customWidth="1"/>
    <col min="8960" max="8960" width="12.5703125" style="9" customWidth="1"/>
    <col min="8961" max="8961" width="11.5703125" style="9" customWidth="1"/>
    <col min="8962" max="8962" width="11.28515625" style="9" customWidth="1"/>
    <col min="8963" max="8963" width="13.5703125" style="9" customWidth="1"/>
    <col min="8964" max="8964" width="14.7109375" style="9" customWidth="1"/>
    <col min="8965" max="8965" width="13.28515625" style="9" customWidth="1"/>
    <col min="8966" max="9208" width="8.7109375" style="9"/>
    <col min="9209" max="9209" width="8.42578125" style="9" customWidth="1"/>
    <col min="9210" max="9210" width="9.7109375" style="9" customWidth="1"/>
    <col min="9211" max="9211" width="36.28515625" style="9" customWidth="1"/>
    <col min="9212" max="9212" width="86.28515625" style="9" customWidth="1"/>
    <col min="9213" max="9213" width="18.5703125" style="9" customWidth="1"/>
    <col min="9214" max="9214" width="9" style="9" customWidth="1"/>
    <col min="9215" max="9215" width="8.42578125" style="9" customWidth="1"/>
    <col min="9216" max="9216" width="12.5703125" style="9" customWidth="1"/>
    <col min="9217" max="9217" width="11.5703125" style="9" customWidth="1"/>
    <col min="9218" max="9218" width="11.28515625" style="9" customWidth="1"/>
    <col min="9219" max="9219" width="13.5703125" style="9" customWidth="1"/>
    <col min="9220" max="9220" width="14.7109375" style="9" customWidth="1"/>
    <col min="9221" max="9221" width="13.28515625" style="9" customWidth="1"/>
    <col min="9222" max="9464" width="8.7109375" style="9"/>
    <col min="9465" max="9465" width="8.42578125" style="9" customWidth="1"/>
    <col min="9466" max="9466" width="9.7109375" style="9" customWidth="1"/>
    <col min="9467" max="9467" width="36.28515625" style="9" customWidth="1"/>
    <col min="9468" max="9468" width="86.28515625" style="9" customWidth="1"/>
    <col min="9469" max="9469" width="18.5703125" style="9" customWidth="1"/>
    <col min="9470" max="9470" width="9" style="9" customWidth="1"/>
    <col min="9471" max="9471" width="8.42578125" style="9" customWidth="1"/>
    <col min="9472" max="9472" width="12.5703125" style="9" customWidth="1"/>
    <col min="9473" max="9473" width="11.5703125" style="9" customWidth="1"/>
    <col min="9474" max="9474" width="11.28515625" style="9" customWidth="1"/>
    <col min="9475" max="9475" width="13.5703125" style="9" customWidth="1"/>
    <col min="9476" max="9476" width="14.7109375" style="9" customWidth="1"/>
    <col min="9477" max="9477" width="13.28515625" style="9" customWidth="1"/>
    <col min="9478" max="9720" width="8.7109375" style="9"/>
    <col min="9721" max="9721" width="8.42578125" style="9" customWidth="1"/>
    <col min="9722" max="9722" width="9.7109375" style="9" customWidth="1"/>
    <col min="9723" max="9723" width="36.28515625" style="9" customWidth="1"/>
    <col min="9724" max="9724" width="86.28515625" style="9" customWidth="1"/>
    <col min="9725" max="9725" width="18.5703125" style="9" customWidth="1"/>
    <col min="9726" max="9726" width="9" style="9" customWidth="1"/>
    <col min="9727" max="9727" width="8.42578125" style="9" customWidth="1"/>
    <col min="9728" max="9728" width="12.5703125" style="9" customWidth="1"/>
    <col min="9729" max="9729" width="11.5703125" style="9" customWidth="1"/>
    <col min="9730" max="9730" width="11.28515625" style="9" customWidth="1"/>
    <col min="9731" max="9731" width="13.5703125" style="9" customWidth="1"/>
    <col min="9732" max="9732" width="14.7109375" style="9" customWidth="1"/>
    <col min="9733" max="9733" width="13.28515625" style="9" customWidth="1"/>
    <col min="9734" max="9976" width="8.7109375" style="9"/>
    <col min="9977" max="9977" width="8.42578125" style="9" customWidth="1"/>
    <col min="9978" max="9978" width="9.7109375" style="9" customWidth="1"/>
    <col min="9979" max="9979" width="36.28515625" style="9" customWidth="1"/>
    <col min="9980" max="9980" width="86.28515625" style="9" customWidth="1"/>
    <col min="9981" max="9981" width="18.5703125" style="9" customWidth="1"/>
    <col min="9982" max="9982" width="9" style="9" customWidth="1"/>
    <col min="9983" max="9983" width="8.42578125" style="9" customWidth="1"/>
    <col min="9984" max="9984" width="12.5703125" style="9" customWidth="1"/>
    <col min="9985" max="9985" width="11.5703125" style="9" customWidth="1"/>
    <col min="9986" max="9986" width="11.28515625" style="9" customWidth="1"/>
    <col min="9987" max="9987" width="13.5703125" style="9" customWidth="1"/>
    <col min="9988" max="9988" width="14.7109375" style="9" customWidth="1"/>
    <col min="9989" max="9989" width="13.28515625" style="9" customWidth="1"/>
    <col min="9990" max="10232" width="8.7109375" style="9"/>
    <col min="10233" max="10233" width="8.42578125" style="9" customWidth="1"/>
    <col min="10234" max="10234" width="9.7109375" style="9" customWidth="1"/>
    <col min="10235" max="10235" width="36.28515625" style="9" customWidth="1"/>
    <col min="10236" max="10236" width="86.28515625" style="9" customWidth="1"/>
    <col min="10237" max="10237" width="18.5703125" style="9" customWidth="1"/>
    <col min="10238" max="10238" width="9" style="9" customWidth="1"/>
    <col min="10239" max="10239" width="8.42578125" style="9" customWidth="1"/>
    <col min="10240" max="10240" width="12.5703125" style="9" customWidth="1"/>
    <col min="10241" max="10241" width="11.5703125" style="9" customWidth="1"/>
    <col min="10242" max="10242" width="11.28515625" style="9" customWidth="1"/>
    <col min="10243" max="10243" width="13.5703125" style="9" customWidth="1"/>
    <col min="10244" max="10244" width="14.7109375" style="9" customWidth="1"/>
    <col min="10245" max="10245" width="13.28515625" style="9" customWidth="1"/>
    <col min="10246" max="10488" width="8.7109375" style="9"/>
    <col min="10489" max="10489" width="8.42578125" style="9" customWidth="1"/>
    <col min="10490" max="10490" width="9.7109375" style="9" customWidth="1"/>
    <col min="10491" max="10491" width="36.28515625" style="9" customWidth="1"/>
    <col min="10492" max="10492" width="86.28515625" style="9" customWidth="1"/>
    <col min="10493" max="10493" width="18.5703125" style="9" customWidth="1"/>
    <col min="10494" max="10494" width="9" style="9" customWidth="1"/>
    <col min="10495" max="10495" width="8.42578125" style="9" customWidth="1"/>
    <col min="10496" max="10496" width="12.5703125" style="9" customWidth="1"/>
    <col min="10497" max="10497" width="11.5703125" style="9" customWidth="1"/>
    <col min="10498" max="10498" width="11.28515625" style="9" customWidth="1"/>
    <col min="10499" max="10499" width="13.5703125" style="9" customWidth="1"/>
    <col min="10500" max="10500" width="14.7109375" style="9" customWidth="1"/>
    <col min="10501" max="10501" width="13.28515625" style="9" customWidth="1"/>
    <col min="10502" max="10744" width="8.7109375" style="9"/>
    <col min="10745" max="10745" width="8.42578125" style="9" customWidth="1"/>
    <col min="10746" max="10746" width="9.7109375" style="9" customWidth="1"/>
    <col min="10747" max="10747" width="36.28515625" style="9" customWidth="1"/>
    <col min="10748" max="10748" width="86.28515625" style="9" customWidth="1"/>
    <col min="10749" max="10749" width="18.5703125" style="9" customWidth="1"/>
    <col min="10750" max="10750" width="9" style="9" customWidth="1"/>
    <col min="10751" max="10751" width="8.42578125" style="9" customWidth="1"/>
    <col min="10752" max="10752" width="12.5703125" style="9" customWidth="1"/>
    <col min="10753" max="10753" width="11.5703125" style="9" customWidth="1"/>
    <col min="10754" max="10754" width="11.28515625" style="9" customWidth="1"/>
    <col min="10755" max="10755" width="13.5703125" style="9" customWidth="1"/>
    <col min="10756" max="10756" width="14.7109375" style="9" customWidth="1"/>
    <col min="10757" max="10757" width="13.28515625" style="9" customWidth="1"/>
    <col min="10758" max="11000" width="8.7109375" style="9"/>
    <col min="11001" max="11001" width="8.42578125" style="9" customWidth="1"/>
    <col min="11002" max="11002" width="9.7109375" style="9" customWidth="1"/>
    <col min="11003" max="11003" width="36.28515625" style="9" customWidth="1"/>
    <col min="11004" max="11004" width="86.28515625" style="9" customWidth="1"/>
    <col min="11005" max="11005" width="18.5703125" style="9" customWidth="1"/>
    <col min="11006" max="11006" width="9" style="9" customWidth="1"/>
    <col min="11007" max="11007" width="8.42578125" style="9" customWidth="1"/>
    <col min="11008" max="11008" width="12.5703125" style="9" customWidth="1"/>
    <col min="11009" max="11009" width="11.5703125" style="9" customWidth="1"/>
    <col min="11010" max="11010" width="11.28515625" style="9" customWidth="1"/>
    <col min="11011" max="11011" width="13.5703125" style="9" customWidth="1"/>
    <col min="11012" max="11012" width="14.7109375" style="9" customWidth="1"/>
    <col min="11013" max="11013" width="13.28515625" style="9" customWidth="1"/>
    <col min="11014" max="11256" width="8.7109375" style="9"/>
    <col min="11257" max="11257" width="8.42578125" style="9" customWidth="1"/>
    <col min="11258" max="11258" width="9.7109375" style="9" customWidth="1"/>
    <col min="11259" max="11259" width="36.28515625" style="9" customWidth="1"/>
    <col min="11260" max="11260" width="86.28515625" style="9" customWidth="1"/>
    <col min="11261" max="11261" width="18.5703125" style="9" customWidth="1"/>
    <col min="11262" max="11262" width="9" style="9" customWidth="1"/>
    <col min="11263" max="11263" width="8.42578125" style="9" customWidth="1"/>
    <col min="11264" max="11264" width="12.5703125" style="9" customWidth="1"/>
    <col min="11265" max="11265" width="11.5703125" style="9" customWidth="1"/>
    <col min="11266" max="11266" width="11.28515625" style="9" customWidth="1"/>
    <col min="11267" max="11267" width="13.5703125" style="9" customWidth="1"/>
    <col min="11268" max="11268" width="14.7109375" style="9" customWidth="1"/>
    <col min="11269" max="11269" width="13.28515625" style="9" customWidth="1"/>
    <col min="11270" max="11512" width="8.7109375" style="9"/>
    <col min="11513" max="11513" width="8.42578125" style="9" customWidth="1"/>
    <col min="11514" max="11514" width="9.7109375" style="9" customWidth="1"/>
    <col min="11515" max="11515" width="36.28515625" style="9" customWidth="1"/>
    <col min="11516" max="11516" width="86.28515625" style="9" customWidth="1"/>
    <col min="11517" max="11517" width="18.5703125" style="9" customWidth="1"/>
    <col min="11518" max="11518" width="9" style="9" customWidth="1"/>
    <col min="11519" max="11519" width="8.42578125" style="9" customWidth="1"/>
    <col min="11520" max="11520" width="12.5703125" style="9" customWidth="1"/>
    <col min="11521" max="11521" width="11.5703125" style="9" customWidth="1"/>
    <col min="11522" max="11522" width="11.28515625" style="9" customWidth="1"/>
    <col min="11523" max="11523" width="13.5703125" style="9" customWidth="1"/>
    <col min="11524" max="11524" width="14.7109375" style="9" customWidth="1"/>
    <col min="11525" max="11525" width="13.28515625" style="9" customWidth="1"/>
    <col min="11526" max="11768" width="8.7109375" style="9"/>
    <col min="11769" max="11769" width="8.42578125" style="9" customWidth="1"/>
    <col min="11770" max="11770" width="9.7109375" style="9" customWidth="1"/>
    <col min="11771" max="11771" width="36.28515625" style="9" customWidth="1"/>
    <col min="11772" max="11772" width="86.28515625" style="9" customWidth="1"/>
    <col min="11773" max="11773" width="18.5703125" style="9" customWidth="1"/>
    <col min="11774" max="11774" width="9" style="9" customWidth="1"/>
    <col min="11775" max="11775" width="8.42578125" style="9" customWidth="1"/>
    <col min="11776" max="11776" width="12.5703125" style="9" customWidth="1"/>
    <col min="11777" max="11777" width="11.5703125" style="9" customWidth="1"/>
    <col min="11778" max="11778" width="11.28515625" style="9" customWidth="1"/>
    <col min="11779" max="11779" width="13.5703125" style="9" customWidth="1"/>
    <col min="11780" max="11780" width="14.7109375" style="9" customWidth="1"/>
    <col min="11781" max="11781" width="13.28515625" style="9" customWidth="1"/>
    <col min="11782" max="12024" width="8.7109375" style="9"/>
    <col min="12025" max="12025" width="8.42578125" style="9" customWidth="1"/>
    <col min="12026" max="12026" width="9.7109375" style="9" customWidth="1"/>
    <col min="12027" max="12027" width="36.28515625" style="9" customWidth="1"/>
    <col min="12028" max="12028" width="86.28515625" style="9" customWidth="1"/>
    <col min="12029" max="12029" width="18.5703125" style="9" customWidth="1"/>
    <col min="12030" max="12030" width="9" style="9" customWidth="1"/>
    <col min="12031" max="12031" width="8.42578125" style="9" customWidth="1"/>
    <col min="12032" max="12032" width="12.5703125" style="9" customWidth="1"/>
    <col min="12033" max="12033" width="11.5703125" style="9" customWidth="1"/>
    <col min="12034" max="12034" width="11.28515625" style="9" customWidth="1"/>
    <col min="12035" max="12035" width="13.5703125" style="9" customWidth="1"/>
    <col min="12036" max="12036" width="14.7109375" style="9" customWidth="1"/>
    <col min="12037" max="12037" width="13.28515625" style="9" customWidth="1"/>
    <col min="12038" max="12280" width="8.7109375" style="9"/>
    <col min="12281" max="12281" width="8.42578125" style="9" customWidth="1"/>
    <col min="12282" max="12282" width="9.7109375" style="9" customWidth="1"/>
    <col min="12283" max="12283" width="36.28515625" style="9" customWidth="1"/>
    <col min="12284" max="12284" width="86.28515625" style="9" customWidth="1"/>
    <col min="12285" max="12285" width="18.5703125" style="9" customWidth="1"/>
    <col min="12286" max="12286" width="9" style="9" customWidth="1"/>
    <col min="12287" max="12287" width="8.42578125" style="9" customWidth="1"/>
    <col min="12288" max="12288" width="12.5703125" style="9" customWidth="1"/>
    <col min="12289" max="12289" width="11.5703125" style="9" customWidth="1"/>
    <col min="12290" max="12290" width="11.28515625" style="9" customWidth="1"/>
    <col min="12291" max="12291" width="13.5703125" style="9" customWidth="1"/>
    <col min="12292" max="12292" width="14.7109375" style="9" customWidth="1"/>
    <col min="12293" max="12293" width="13.28515625" style="9" customWidth="1"/>
    <col min="12294" max="12536" width="8.7109375" style="9"/>
    <col min="12537" max="12537" width="8.42578125" style="9" customWidth="1"/>
    <col min="12538" max="12538" width="9.7109375" style="9" customWidth="1"/>
    <col min="12539" max="12539" width="36.28515625" style="9" customWidth="1"/>
    <col min="12540" max="12540" width="86.28515625" style="9" customWidth="1"/>
    <col min="12541" max="12541" width="18.5703125" style="9" customWidth="1"/>
    <col min="12542" max="12542" width="9" style="9" customWidth="1"/>
    <col min="12543" max="12543" width="8.42578125" style="9" customWidth="1"/>
    <col min="12544" max="12544" width="12.5703125" style="9" customWidth="1"/>
    <col min="12545" max="12545" width="11.5703125" style="9" customWidth="1"/>
    <col min="12546" max="12546" width="11.28515625" style="9" customWidth="1"/>
    <col min="12547" max="12547" width="13.5703125" style="9" customWidth="1"/>
    <col min="12548" max="12548" width="14.7109375" style="9" customWidth="1"/>
    <col min="12549" max="12549" width="13.28515625" style="9" customWidth="1"/>
    <col min="12550" max="12792" width="8.7109375" style="9"/>
    <col min="12793" max="12793" width="8.42578125" style="9" customWidth="1"/>
    <col min="12794" max="12794" width="9.7109375" style="9" customWidth="1"/>
    <col min="12795" max="12795" width="36.28515625" style="9" customWidth="1"/>
    <col min="12796" max="12796" width="86.28515625" style="9" customWidth="1"/>
    <col min="12797" max="12797" width="18.5703125" style="9" customWidth="1"/>
    <col min="12798" max="12798" width="9" style="9" customWidth="1"/>
    <col min="12799" max="12799" width="8.42578125" style="9" customWidth="1"/>
    <col min="12800" max="12800" width="12.5703125" style="9" customWidth="1"/>
    <col min="12801" max="12801" width="11.5703125" style="9" customWidth="1"/>
    <col min="12802" max="12802" width="11.28515625" style="9" customWidth="1"/>
    <col min="12803" max="12803" width="13.5703125" style="9" customWidth="1"/>
    <col min="12804" max="12804" width="14.7109375" style="9" customWidth="1"/>
    <col min="12805" max="12805" width="13.28515625" style="9" customWidth="1"/>
    <col min="12806" max="13048" width="8.7109375" style="9"/>
    <col min="13049" max="13049" width="8.42578125" style="9" customWidth="1"/>
    <col min="13050" max="13050" width="9.7109375" style="9" customWidth="1"/>
    <col min="13051" max="13051" width="36.28515625" style="9" customWidth="1"/>
    <col min="13052" max="13052" width="86.28515625" style="9" customWidth="1"/>
    <col min="13053" max="13053" width="18.5703125" style="9" customWidth="1"/>
    <col min="13054" max="13054" width="9" style="9" customWidth="1"/>
    <col min="13055" max="13055" width="8.42578125" style="9" customWidth="1"/>
    <col min="13056" max="13056" width="12.5703125" style="9" customWidth="1"/>
    <col min="13057" max="13057" width="11.5703125" style="9" customWidth="1"/>
    <col min="13058" max="13058" width="11.28515625" style="9" customWidth="1"/>
    <col min="13059" max="13059" width="13.5703125" style="9" customWidth="1"/>
    <col min="13060" max="13060" width="14.7109375" style="9" customWidth="1"/>
    <col min="13061" max="13061" width="13.28515625" style="9" customWidth="1"/>
    <col min="13062" max="13304" width="8.7109375" style="9"/>
    <col min="13305" max="13305" width="8.42578125" style="9" customWidth="1"/>
    <col min="13306" max="13306" width="9.7109375" style="9" customWidth="1"/>
    <col min="13307" max="13307" width="36.28515625" style="9" customWidth="1"/>
    <col min="13308" max="13308" width="86.28515625" style="9" customWidth="1"/>
    <col min="13309" max="13309" width="18.5703125" style="9" customWidth="1"/>
    <col min="13310" max="13310" width="9" style="9" customWidth="1"/>
    <col min="13311" max="13311" width="8.42578125" style="9" customWidth="1"/>
    <col min="13312" max="13312" width="12.5703125" style="9" customWidth="1"/>
    <col min="13313" max="13313" width="11.5703125" style="9" customWidth="1"/>
    <col min="13314" max="13314" width="11.28515625" style="9" customWidth="1"/>
    <col min="13315" max="13315" width="13.5703125" style="9" customWidth="1"/>
    <col min="13316" max="13316" width="14.7109375" style="9" customWidth="1"/>
    <col min="13317" max="13317" width="13.28515625" style="9" customWidth="1"/>
    <col min="13318" max="13560" width="8.7109375" style="9"/>
    <col min="13561" max="13561" width="8.42578125" style="9" customWidth="1"/>
    <col min="13562" max="13562" width="9.7109375" style="9" customWidth="1"/>
    <col min="13563" max="13563" width="36.28515625" style="9" customWidth="1"/>
    <col min="13564" max="13564" width="86.28515625" style="9" customWidth="1"/>
    <col min="13565" max="13565" width="18.5703125" style="9" customWidth="1"/>
    <col min="13566" max="13566" width="9" style="9" customWidth="1"/>
    <col min="13567" max="13567" width="8.42578125" style="9" customWidth="1"/>
    <col min="13568" max="13568" width="12.5703125" style="9" customWidth="1"/>
    <col min="13569" max="13569" width="11.5703125" style="9" customWidth="1"/>
    <col min="13570" max="13570" width="11.28515625" style="9" customWidth="1"/>
    <col min="13571" max="13571" width="13.5703125" style="9" customWidth="1"/>
    <col min="13572" max="13572" width="14.7109375" style="9" customWidth="1"/>
    <col min="13573" max="13573" width="13.28515625" style="9" customWidth="1"/>
    <col min="13574" max="13816" width="8.7109375" style="9"/>
    <col min="13817" max="13817" width="8.42578125" style="9" customWidth="1"/>
    <col min="13818" max="13818" width="9.7109375" style="9" customWidth="1"/>
    <col min="13819" max="13819" width="36.28515625" style="9" customWidth="1"/>
    <col min="13820" max="13820" width="86.28515625" style="9" customWidth="1"/>
    <col min="13821" max="13821" width="18.5703125" style="9" customWidth="1"/>
    <col min="13822" max="13822" width="9" style="9" customWidth="1"/>
    <col min="13823" max="13823" width="8.42578125" style="9" customWidth="1"/>
    <col min="13824" max="13824" width="12.5703125" style="9" customWidth="1"/>
    <col min="13825" max="13825" width="11.5703125" style="9" customWidth="1"/>
    <col min="13826" max="13826" width="11.28515625" style="9" customWidth="1"/>
    <col min="13827" max="13827" width="13.5703125" style="9" customWidth="1"/>
    <col min="13828" max="13828" width="14.7109375" style="9" customWidth="1"/>
    <col min="13829" max="13829" width="13.28515625" style="9" customWidth="1"/>
    <col min="13830" max="14072" width="8.7109375" style="9"/>
    <col min="14073" max="14073" width="8.42578125" style="9" customWidth="1"/>
    <col min="14074" max="14074" width="9.7109375" style="9" customWidth="1"/>
    <col min="14075" max="14075" width="36.28515625" style="9" customWidth="1"/>
    <col min="14076" max="14076" width="86.28515625" style="9" customWidth="1"/>
    <col min="14077" max="14077" width="18.5703125" style="9" customWidth="1"/>
    <col min="14078" max="14078" width="9" style="9" customWidth="1"/>
    <col min="14079" max="14079" width="8.42578125" style="9" customWidth="1"/>
    <col min="14080" max="14080" width="12.5703125" style="9" customWidth="1"/>
    <col min="14081" max="14081" width="11.5703125" style="9" customWidth="1"/>
    <col min="14082" max="14082" width="11.28515625" style="9" customWidth="1"/>
    <col min="14083" max="14083" width="13.5703125" style="9" customWidth="1"/>
    <col min="14084" max="14084" width="14.7109375" style="9" customWidth="1"/>
    <col min="14085" max="14085" width="13.28515625" style="9" customWidth="1"/>
    <col min="14086" max="14328" width="8.7109375" style="9"/>
    <col min="14329" max="14329" width="8.42578125" style="9" customWidth="1"/>
    <col min="14330" max="14330" width="9.7109375" style="9" customWidth="1"/>
    <col min="14331" max="14331" width="36.28515625" style="9" customWidth="1"/>
    <col min="14332" max="14332" width="86.28515625" style="9" customWidth="1"/>
    <col min="14333" max="14333" width="18.5703125" style="9" customWidth="1"/>
    <col min="14334" max="14334" width="9" style="9" customWidth="1"/>
    <col min="14335" max="14335" width="8.42578125" style="9" customWidth="1"/>
    <col min="14336" max="14336" width="12.5703125" style="9" customWidth="1"/>
    <col min="14337" max="14337" width="11.5703125" style="9" customWidth="1"/>
    <col min="14338" max="14338" width="11.28515625" style="9" customWidth="1"/>
    <col min="14339" max="14339" width="13.5703125" style="9" customWidth="1"/>
    <col min="14340" max="14340" width="14.7109375" style="9" customWidth="1"/>
    <col min="14341" max="14341" width="13.28515625" style="9" customWidth="1"/>
    <col min="14342" max="14584" width="8.7109375" style="9"/>
    <col min="14585" max="14585" width="8.42578125" style="9" customWidth="1"/>
    <col min="14586" max="14586" width="9.7109375" style="9" customWidth="1"/>
    <col min="14587" max="14587" width="36.28515625" style="9" customWidth="1"/>
    <col min="14588" max="14588" width="86.28515625" style="9" customWidth="1"/>
    <col min="14589" max="14589" width="18.5703125" style="9" customWidth="1"/>
    <col min="14590" max="14590" width="9" style="9" customWidth="1"/>
    <col min="14591" max="14591" width="8.42578125" style="9" customWidth="1"/>
    <col min="14592" max="14592" width="12.5703125" style="9" customWidth="1"/>
    <col min="14593" max="14593" width="11.5703125" style="9" customWidth="1"/>
    <col min="14594" max="14594" width="11.28515625" style="9" customWidth="1"/>
    <col min="14595" max="14595" width="13.5703125" style="9" customWidth="1"/>
    <col min="14596" max="14596" width="14.7109375" style="9" customWidth="1"/>
    <col min="14597" max="14597" width="13.28515625" style="9" customWidth="1"/>
    <col min="14598" max="14840" width="8.7109375" style="9"/>
    <col min="14841" max="14841" width="8.42578125" style="9" customWidth="1"/>
    <col min="14842" max="14842" width="9.7109375" style="9" customWidth="1"/>
    <col min="14843" max="14843" width="36.28515625" style="9" customWidth="1"/>
    <col min="14844" max="14844" width="86.28515625" style="9" customWidth="1"/>
    <col min="14845" max="14845" width="18.5703125" style="9" customWidth="1"/>
    <col min="14846" max="14846" width="9" style="9" customWidth="1"/>
    <col min="14847" max="14847" width="8.42578125" style="9" customWidth="1"/>
    <col min="14848" max="14848" width="12.5703125" style="9" customWidth="1"/>
    <col min="14849" max="14849" width="11.5703125" style="9" customWidth="1"/>
    <col min="14850" max="14850" width="11.28515625" style="9" customWidth="1"/>
    <col min="14851" max="14851" width="13.5703125" style="9" customWidth="1"/>
    <col min="14852" max="14852" width="14.7109375" style="9" customWidth="1"/>
    <col min="14853" max="14853" width="13.28515625" style="9" customWidth="1"/>
    <col min="14854" max="15096" width="8.7109375" style="9"/>
    <col min="15097" max="15097" width="8.42578125" style="9" customWidth="1"/>
    <col min="15098" max="15098" width="9.7109375" style="9" customWidth="1"/>
    <col min="15099" max="15099" width="36.28515625" style="9" customWidth="1"/>
    <col min="15100" max="15100" width="86.28515625" style="9" customWidth="1"/>
    <col min="15101" max="15101" width="18.5703125" style="9" customWidth="1"/>
    <col min="15102" max="15102" width="9" style="9" customWidth="1"/>
    <col min="15103" max="15103" width="8.42578125" style="9" customWidth="1"/>
    <col min="15104" max="15104" width="12.5703125" style="9" customWidth="1"/>
    <col min="15105" max="15105" width="11.5703125" style="9" customWidth="1"/>
    <col min="15106" max="15106" width="11.28515625" style="9" customWidth="1"/>
    <col min="15107" max="15107" width="13.5703125" style="9" customWidth="1"/>
    <col min="15108" max="15108" width="14.7109375" style="9" customWidth="1"/>
    <col min="15109" max="15109" width="13.28515625" style="9" customWidth="1"/>
    <col min="15110" max="15352" width="8.7109375" style="9"/>
    <col min="15353" max="15353" width="8.42578125" style="9" customWidth="1"/>
    <col min="15354" max="15354" width="9.7109375" style="9" customWidth="1"/>
    <col min="15355" max="15355" width="36.28515625" style="9" customWidth="1"/>
    <col min="15356" max="15356" width="86.28515625" style="9" customWidth="1"/>
    <col min="15357" max="15357" width="18.5703125" style="9" customWidth="1"/>
    <col min="15358" max="15358" width="9" style="9" customWidth="1"/>
    <col min="15359" max="15359" width="8.42578125" style="9" customWidth="1"/>
    <col min="15360" max="15360" width="12.5703125" style="9" customWidth="1"/>
    <col min="15361" max="15361" width="11.5703125" style="9" customWidth="1"/>
    <col min="15362" max="15362" width="11.28515625" style="9" customWidth="1"/>
    <col min="15363" max="15363" width="13.5703125" style="9" customWidth="1"/>
    <col min="15364" max="15364" width="14.7109375" style="9" customWidth="1"/>
    <col min="15365" max="15365" width="13.28515625" style="9" customWidth="1"/>
    <col min="15366" max="15608" width="8.7109375" style="9"/>
    <col min="15609" max="15609" width="8.42578125" style="9" customWidth="1"/>
    <col min="15610" max="15610" width="9.7109375" style="9" customWidth="1"/>
    <col min="15611" max="15611" width="36.28515625" style="9" customWidth="1"/>
    <col min="15612" max="15612" width="86.28515625" style="9" customWidth="1"/>
    <col min="15613" max="15613" width="18.5703125" style="9" customWidth="1"/>
    <col min="15614" max="15614" width="9" style="9" customWidth="1"/>
    <col min="15615" max="15615" width="8.42578125" style="9" customWidth="1"/>
    <col min="15616" max="15616" width="12.5703125" style="9" customWidth="1"/>
    <col min="15617" max="15617" width="11.5703125" style="9" customWidth="1"/>
    <col min="15618" max="15618" width="11.28515625" style="9" customWidth="1"/>
    <col min="15619" max="15619" width="13.5703125" style="9" customWidth="1"/>
    <col min="15620" max="15620" width="14.7109375" style="9" customWidth="1"/>
    <col min="15621" max="15621" width="13.28515625" style="9" customWidth="1"/>
    <col min="15622" max="15864" width="8.7109375" style="9"/>
    <col min="15865" max="15865" width="8.42578125" style="9" customWidth="1"/>
    <col min="15866" max="15866" width="9.7109375" style="9" customWidth="1"/>
    <col min="15867" max="15867" width="36.28515625" style="9" customWidth="1"/>
    <col min="15868" max="15868" width="86.28515625" style="9" customWidth="1"/>
    <col min="15869" max="15869" width="18.5703125" style="9" customWidth="1"/>
    <col min="15870" max="15870" width="9" style="9" customWidth="1"/>
    <col min="15871" max="15871" width="8.42578125" style="9" customWidth="1"/>
    <col min="15872" max="15872" width="12.5703125" style="9" customWidth="1"/>
    <col min="15873" max="15873" width="11.5703125" style="9" customWidth="1"/>
    <col min="15874" max="15874" width="11.28515625" style="9" customWidth="1"/>
    <col min="15875" max="15875" width="13.5703125" style="9" customWidth="1"/>
    <col min="15876" max="15876" width="14.7109375" style="9" customWidth="1"/>
    <col min="15877" max="15877" width="13.28515625" style="9" customWidth="1"/>
    <col min="15878" max="16120" width="8.7109375" style="9"/>
    <col min="16121" max="16121" width="8.42578125" style="9" customWidth="1"/>
    <col min="16122" max="16122" width="9.7109375" style="9" customWidth="1"/>
    <col min="16123" max="16123" width="36.28515625" style="9" customWidth="1"/>
    <col min="16124" max="16124" width="86.28515625" style="9" customWidth="1"/>
    <col min="16125" max="16125" width="18.5703125" style="9" customWidth="1"/>
    <col min="16126" max="16126" width="9" style="9" customWidth="1"/>
    <col min="16127" max="16127" width="8.42578125" style="9" customWidth="1"/>
    <col min="16128" max="16128" width="12.5703125" style="9" customWidth="1"/>
    <col min="16129" max="16129" width="11.5703125" style="9" customWidth="1"/>
    <col min="16130" max="16130" width="11.28515625" style="9" customWidth="1"/>
    <col min="16131" max="16131" width="13.5703125" style="9" customWidth="1"/>
    <col min="16132" max="16132" width="14.7109375" style="9" customWidth="1"/>
    <col min="16133" max="16133" width="13.28515625" style="9" customWidth="1"/>
    <col min="16134" max="16384" width="8.7109375" style="9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A7" s="412" t="s">
        <v>7</v>
      </c>
      <c r="B7" s="412"/>
      <c r="C7" s="6"/>
      <c r="D7" s="45"/>
      <c r="F7" s="5"/>
      <c r="G7" s="5"/>
      <c r="J7" s="8" t="s">
        <v>8</v>
      </c>
      <c r="K7" s="120"/>
    </row>
    <row r="8" spans="1:11" s="2" customFormat="1">
      <c r="A8" s="271"/>
      <c r="B8" s="272"/>
      <c r="C8" s="1"/>
      <c r="D8" s="44"/>
      <c r="F8" s="5"/>
      <c r="G8" s="5"/>
      <c r="J8" s="8"/>
      <c r="K8" s="119"/>
    </row>
    <row r="9" spans="1:11" s="2" customFormat="1" ht="12.75" customHeight="1">
      <c r="A9" s="412" t="s">
        <v>9</v>
      </c>
      <c r="B9" s="412"/>
      <c r="C9" s="404" t="s">
        <v>79</v>
      </c>
      <c r="D9" s="404"/>
      <c r="E9" s="12"/>
      <c r="F9" s="5"/>
      <c r="G9" s="5"/>
      <c r="J9" s="8" t="s">
        <v>8</v>
      </c>
      <c r="K9" s="121" t="s">
        <v>78</v>
      </c>
    </row>
    <row r="10" spans="1:11" s="2" customFormat="1">
      <c r="A10" s="271"/>
      <c r="B10" s="272"/>
      <c r="C10" s="1"/>
      <c r="D10" s="44"/>
      <c r="F10" s="5"/>
      <c r="G10" s="5"/>
      <c r="J10" s="5"/>
      <c r="K10" s="119"/>
    </row>
    <row r="11" spans="1:11" s="2" customFormat="1">
      <c r="A11" s="412" t="s">
        <v>165</v>
      </c>
      <c r="B11" s="412"/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A12" s="271"/>
      <c r="B12" s="272"/>
      <c r="C12" s="1"/>
      <c r="D12" s="44"/>
      <c r="F12" s="5"/>
      <c r="G12" s="5"/>
      <c r="J12" s="5"/>
      <c r="K12" s="119"/>
    </row>
    <row r="13" spans="1:11" s="2" customFormat="1" ht="12.75" customHeight="1">
      <c r="A13" s="412" t="s">
        <v>10</v>
      </c>
      <c r="B13" s="412"/>
      <c r="C13" s="115" t="s">
        <v>101</v>
      </c>
      <c r="D13" s="34"/>
      <c r="F13" s="5"/>
      <c r="G13" s="5"/>
      <c r="J13" s="5"/>
      <c r="K13" s="119"/>
    </row>
    <row r="14" spans="1:11" s="2" customFormat="1">
      <c r="A14" s="271"/>
      <c r="B14" s="272"/>
      <c r="C14" s="1"/>
      <c r="D14" s="44"/>
      <c r="F14" s="5"/>
      <c r="G14" s="5"/>
      <c r="J14" s="10"/>
      <c r="K14" s="119"/>
    </row>
    <row r="15" spans="1:11" s="2" customFormat="1" ht="12.75" customHeight="1">
      <c r="A15" s="412" t="s">
        <v>0</v>
      </c>
      <c r="B15" s="412"/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 ht="13.5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1" s="2" customFormat="1">
      <c r="A17" s="1"/>
      <c r="B17" s="3"/>
      <c r="C17" s="7"/>
      <c r="D17" s="44"/>
      <c r="F17" s="5"/>
      <c r="I17" s="5"/>
      <c r="J17" s="124" t="s">
        <v>13</v>
      </c>
      <c r="K17" s="273">
        <v>45251</v>
      </c>
    </row>
    <row r="18" spans="1:11" s="2" customFormat="1">
      <c r="A18" s="1"/>
      <c r="B18" s="3"/>
      <c r="C18" s="7"/>
      <c r="D18" s="44"/>
      <c r="F18" s="5"/>
      <c r="G18" s="5"/>
      <c r="J18" s="15"/>
      <c r="K18" s="16"/>
    </row>
    <row r="19" spans="1:11" s="2" customFormat="1">
      <c r="A19" s="1"/>
      <c r="B19" s="3"/>
      <c r="C19" s="1"/>
      <c r="D19" s="44"/>
      <c r="F19" s="5"/>
      <c r="G19" s="5"/>
      <c r="J19" s="11"/>
      <c r="K19" s="5"/>
    </row>
    <row r="20" spans="1:11" s="2" customFormat="1">
      <c r="A20" s="1"/>
      <c r="B20" s="3"/>
      <c r="C20" s="17"/>
      <c r="D20" s="17"/>
      <c r="H20" s="37" t="s">
        <v>14</v>
      </c>
      <c r="I20" s="37" t="s">
        <v>15</v>
      </c>
      <c r="J20" s="405" t="s">
        <v>16</v>
      </c>
      <c r="K20" s="406"/>
    </row>
    <row r="21" spans="1:11" s="2" customFormat="1">
      <c r="A21" s="1"/>
      <c r="B21" s="3"/>
      <c r="C21" s="17"/>
      <c r="D21" s="17"/>
      <c r="H21" s="36" t="s">
        <v>18</v>
      </c>
      <c r="I21" s="36" t="s">
        <v>19</v>
      </c>
      <c r="J21" s="49" t="s">
        <v>20</v>
      </c>
      <c r="K21" s="109" t="s">
        <v>21</v>
      </c>
    </row>
    <row r="22" spans="1:11" s="2" customFormat="1">
      <c r="A22" s="1"/>
      <c r="B22" s="3"/>
      <c r="D22" s="35"/>
      <c r="H22" s="109">
        <v>1</v>
      </c>
      <c r="I22" s="274" t="s">
        <v>179</v>
      </c>
      <c r="J22" s="110">
        <v>45251</v>
      </c>
      <c r="K22" s="111" t="s">
        <v>179</v>
      </c>
    </row>
    <row r="23" spans="1:11" s="140" customFormat="1" ht="18.75">
      <c r="A23" s="407" t="s">
        <v>73</v>
      </c>
      <c r="B23" s="407"/>
      <c r="C23" s="407"/>
      <c r="D23" s="407"/>
      <c r="E23" s="407"/>
      <c r="F23" s="407"/>
      <c r="G23" s="407"/>
      <c r="H23" s="407"/>
      <c r="I23" s="407"/>
      <c r="J23" s="407"/>
      <c r="K23" s="407"/>
    </row>
    <row r="24" spans="1:11" s="140" customFormat="1" ht="18.75">
      <c r="A24" s="407" t="s">
        <v>17</v>
      </c>
      <c r="B24" s="407"/>
      <c r="C24" s="407"/>
      <c r="D24" s="407"/>
      <c r="E24" s="407"/>
      <c r="F24" s="407"/>
      <c r="G24" s="407"/>
      <c r="H24" s="407"/>
      <c r="I24" s="407"/>
      <c r="J24" s="407"/>
      <c r="K24" s="407"/>
    </row>
    <row r="25" spans="1:11" s="2" customFormat="1">
      <c r="A25" s="1"/>
      <c r="B25" s="3"/>
      <c r="C25" s="1"/>
      <c r="D25" s="44"/>
      <c r="E25" s="5"/>
      <c r="F25" s="11"/>
      <c r="G25" s="11"/>
      <c r="H25" s="5"/>
    </row>
    <row r="26" spans="1:11" s="140" customFormat="1" ht="16.5">
      <c r="A26" s="408" t="s">
        <v>60</v>
      </c>
      <c r="B26" s="408"/>
      <c r="C26" s="408"/>
      <c r="D26" s="408"/>
      <c r="E26" s="408"/>
      <c r="F26" s="409">
        <v>31283125.199999999</v>
      </c>
      <c r="G26" s="409"/>
      <c r="H26" s="141" t="s">
        <v>22</v>
      </c>
      <c r="I26" s="141"/>
      <c r="J26" s="48" t="s">
        <v>61</v>
      </c>
      <c r="K26" s="100">
        <f>F26-F26/1.2</f>
        <v>5213854.1999999993</v>
      </c>
    </row>
    <row r="27" spans="1:11" s="140" customFormat="1" ht="10.5" customHeight="1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</row>
    <row r="28" spans="1:11" s="140" customFormat="1" ht="14.1" customHeight="1">
      <c r="A28" s="401" t="s">
        <v>14</v>
      </c>
      <c r="B28" s="401"/>
      <c r="C28" s="402" t="s">
        <v>62</v>
      </c>
      <c r="D28" s="402" t="s">
        <v>63</v>
      </c>
      <c r="E28" s="402" t="s">
        <v>64</v>
      </c>
      <c r="F28" s="402" t="s">
        <v>65</v>
      </c>
      <c r="G28" s="402" t="s">
        <v>66</v>
      </c>
      <c r="H28" s="402"/>
      <c r="I28" s="402" t="s">
        <v>67</v>
      </c>
      <c r="J28" s="402"/>
      <c r="K28" s="402" t="s">
        <v>68</v>
      </c>
    </row>
    <row r="29" spans="1:11" s="140" customFormat="1" ht="14.1" customHeight="1">
      <c r="A29" s="401" t="s">
        <v>69</v>
      </c>
      <c r="B29" s="401" t="s">
        <v>70</v>
      </c>
      <c r="C29" s="402"/>
      <c r="D29" s="402"/>
      <c r="E29" s="402"/>
      <c r="F29" s="402"/>
      <c r="G29" s="402"/>
      <c r="H29" s="402"/>
      <c r="I29" s="402"/>
      <c r="J29" s="402"/>
      <c r="K29" s="402"/>
    </row>
    <row r="30" spans="1:11" s="140" customFormat="1" ht="14.1" customHeight="1">
      <c r="A30" s="401"/>
      <c r="B30" s="401"/>
      <c r="C30" s="402"/>
      <c r="D30" s="402"/>
      <c r="E30" s="402"/>
      <c r="F30" s="402"/>
      <c r="G30" s="402" t="s">
        <v>71</v>
      </c>
      <c r="H30" s="402" t="s">
        <v>72</v>
      </c>
      <c r="I30" s="402" t="s">
        <v>71</v>
      </c>
      <c r="J30" s="402" t="s">
        <v>72</v>
      </c>
      <c r="K30" s="402"/>
    </row>
    <row r="31" spans="1:11" s="140" customFormat="1" ht="14.1" customHeight="1">
      <c r="A31" s="401"/>
      <c r="B31" s="401"/>
      <c r="C31" s="402"/>
      <c r="D31" s="402"/>
      <c r="E31" s="402"/>
      <c r="F31" s="402"/>
      <c r="G31" s="402"/>
      <c r="H31" s="402"/>
      <c r="I31" s="402"/>
      <c r="J31" s="402"/>
      <c r="K31" s="402"/>
    </row>
    <row r="32" spans="1:11" s="143" customFormat="1">
      <c r="A32" s="142">
        <v>1</v>
      </c>
      <c r="B32" s="142">
        <v>2</v>
      </c>
      <c r="C32" s="142">
        <v>3</v>
      </c>
      <c r="D32" s="142">
        <v>4</v>
      </c>
      <c r="E32" s="142">
        <v>5</v>
      </c>
      <c r="F32" s="142">
        <v>6</v>
      </c>
      <c r="G32" s="142">
        <v>7</v>
      </c>
      <c r="H32" s="142">
        <v>8</v>
      </c>
      <c r="I32" s="142">
        <v>9</v>
      </c>
      <c r="J32" s="142">
        <v>10</v>
      </c>
      <c r="K32" s="142">
        <v>11</v>
      </c>
    </row>
    <row r="33" spans="1:13" s="275" customFormat="1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</row>
    <row r="34" spans="1:13" ht="14.1" customHeight="1">
      <c r="A34" s="144"/>
      <c r="B34" s="145"/>
      <c r="C34" s="146" t="s">
        <v>84</v>
      </c>
      <c r="D34" s="147"/>
      <c r="E34" s="148"/>
      <c r="F34" s="149"/>
      <c r="G34" s="150"/>
      <c r="H34" s="150"/>
      <c r="I34" s="151"/>
      <c r="J34" s="152"/>
      <c r="K34" s="150"/>
    </row>
    <row r="35" spans="1:13" ht="14.1" customHeight="1">
      <c r="A35" s="145" t="s">
        <v>37</v>
      </c>
      <c r="B35" s="145" t="s">
        <v>37</v>
      </c>
      <c r="C35" s="276" t="s">
        <v>159</v>
      </c>
      <c r="D35" s="277"/>
      <c r="E35" s="278"/>
      <c r="F35" s="278"/>
      <c r="G35" s="108"/>
      <c r="H35" s="108"/>
      <c r="I35" s="108"/>
      <c r="J35" s="108"/>
      <c r="K35" s="108"/>
    </row>
    <row r="36" spans="1:13" ht="14.1" customHeight="1">
      <c r="A36" s="145" t="s">
        <v>92</v>
      </c>
      <c r="B36" s="145" t="s">
        <v>92</v>
      </c>
      <c r="C36" s="278" t="s">
        <v>88</v>
      </c>
      <c r="D36" s="277"/>
      <c r="E36" s="279" t="s">
        <v>89</v>
      </c>
      <c r="F36" s="279">
        <v>1740</v>
      </c>
      <c r="G36" s="108">
        <v>365.27499999999998</v>
      </c>
      <c r="H36" s="108">
        <f>F36*G36</f>
        <v>635578.5</v>
      </c>
      <c r="I36" s="108">
        <v>30.058333333333334</v>
      </c>
      <c r="J36" s="108">
        <f>F36*I36</f>
        <v>52301.5</v>
      </c>
      <c r="K36" s="108">
        <f>J36+H36</f>
        <v>687880</v>
      </c>
      <c r="L36" s="280"/>
    </row>
    <row r="37" spans="1:13" ht="14.1" customHeight="1">
      <c r="A37" s="145" t="s">
        <v>93</v>
      </c>
      <c r="B37" s="145" t="s">
        <v>93</v>
      </c>
      <c r="C37" s="278" t="s">
        <v>90</v>
      </c>
      <c r="D37" s="277"/>
      <c r="E37" s="279" t="s">
        <v>89</v>
      </c>
      <c r="F37" s="279">
        <v>1740</v>
      </c>
      <c r="G37" s="108">
        <v>65.275000000000006</v>
      </c>
      <c r="H37" s="108">
        <f t="shared" ref="H37:H40" si="0">F37*G37</f>
        <v>113578.50000000001</v>
      </c>
      <c r="I37" s="108">
        <v>35.725000000000001</v>
      </c>
      <c r="J37" s="108">
        <f t="shared" ref="J37:J58" si="1">F37*I37</f>
        <v>62161.5</v>
      </c>
      <c r="K37" s="108">
        <f>J37+H37</f>
        <v>175740</v>
      </c>
      <c r="M37" s="281"/>
    </row>
    <row r="38" spans="1:13" ht="14.1" customHeight="1">
      <c r="A38" s="145" t="s">
        <v>94</v>
      </c>
      <c r="B38" s="145" t="s">
        <v>94</v>
      </c>
      <c r="C38" s="278" t="s">
        <v>91</v>
      </c>
      <c r="D38" s="277"/>
      <c r="E38" s="279" t="s">
        <v>89</v>
      </c>
      <c r="F38" s="279">
        <v>1740</v>
      </c>
      <c r="G38" s="108">
        <v>812.5</v>
      </c>
      <c r="H38" s="108">
        <f t="shared" si="0"/>
        <v>1413750</v>
      </c>
      <c r="I38" s="108">
        <v>254.99166666666667</v>
      </c>
      <c r="J38" s="108">
        <f t="shared" si="1"/>
        <v>443685.5</v>
      </c>
      <c r="K38" s="108">
        <f>J38+H38</f>
        <v>1857435.5</v>
      </c>
    </row>
    <row r="39" spans="1:13" ht="14.1" customHeight="1">
      <c r="A39" s="145" t="s">
        <v>95</v>
      </c>
      <c r="B39" s="145" t="s">
        <v>95</v>
      </c>
      <c r="C39" s="278" t="s">
        <v>90</v>
      </c>
      <c r="D39" s="277"/>
      <c r="E39" s="279" t="s">
        <v>89</v>
      </c>
      <c r="F39" s="279">
        <v>1740</v>
      </c>
      <c r="G39" s="108">
        <v>65.275000000000006</v>
      </c>
      <c r="H39" s="108">
        <f t="shared" si="0"/>
        <v>113578.50000000001</v>
      </c>
      <c r="I39" s="108">
        <v>35.725000000000001</v>
      </c>
      <c r="J39" s="108">
        <f t="shared" si="1"/>
        <v>62161.5</v>
      </c>
      <c r="K39" s="108">
        <f>J39+H39</f>
        <v>175740</v>
      </c>
      <c r="L39" s="281"/>
      <c r="M39" s="281"/>
    </row>
    <row r="40" spans="1:13" ht="14.1" customHeight="1">
      <c r="A40" s="145" t="s">
        <v>85</v>
      </c>
      <c r="B40" s="145" t="s">
        <v>85</v>
      </c>
      <c r="C40" s="278" t="s">
        <v>83</v>
      </c>
      <c r="D40" s="277"/>
      <c r="E40" s="279" t="s">
        <v>89</v>
      </c>
      <c r="F40" s="279">
        <v>1740</v>
      </c>
      <c r="G40" s="108">
        <v>297.22500000000002</v>
      </c>
      <c r="H40" s="108">
        <f t="shared" si="0"/>
        <v>517171.50000000006</v>
      </c>
      <c r="I40" s="108">
        <v>378.1</v>
      </c>
      <c r="J40" s="108">
        <f t="shared" si="1"/>
        <v>657894</v>
      </c>
      <c r="K40" s="108">
        <f>J40+H40</f>
        <v>1175065.5</v>
      </c>
    </row>
    <row r="41" spans="1:13" ht="14.1" customHeight="1">
      <c r="A41" s="145" t="s">
        <v>110</v>
      </c>
      <c r="B41" s="145" t="s">
        <v>110</v>
      </c>
      <c r="C41" s="276" t="s">
        <v>160</v>
      </c>
      <c r="D41" s="277"/>
      <c r="E41" s="279"/>
      <c r="F41" s="282"/>
      <c r="G41" s="108"/>
      <c r="H41" s="108"/>
      <c r="I41" s="108"/>
      <c r="J41" s="108"/>
      <c r="K41" s="108"/>
      <c r="M41" s="283"/>
    </row>
    <row r="42" spans="1:13" ht="14.1" customHeight="1">
      <c r="A42" s="145" t="s">
        <v>112</v>
      </c>
      <c r="B42" s="145" t="s">
        <v>112</v>
      </c>
      <c r="C42" s="278" t="s">
        <v>88</v>
      </c>
      <c r="D42" s="277"/>
      <c r="E42" s="279" t="s">
        <v>89</v>
      </c>
      <c r="F42" s="153">
        <v>806.89</v>
      </c>
      <c r="G42" s="108">
        <v>365.27499999999998</v>
      </c>
      <c r="H42" s="108">
        <f>F42*G42</f>
        <v>294736.74474999995</v>
      </c>
      <c r="I42" s="108">
        <v>30.058333333333334</v>
      </c>
      <c r="J42" s="108">
        <f t="shared" si="1"/>
        <v>24253.768583333334</v>
      </c>
      <c r="K42" s="108">
        <f>J42+H42</f>
        <v>318990.51333333331</v>
      </c>
      <c r="L42" s="280"/>
      <c r="M42" s="283"/>
    </row>
    <row r="43" spans="1:13" ht="14.1" customHeight="1">
      <c r="A43" s="145" t="s">
        <v>113</v>
      </c>
      <c r="B43" s="145" t="s">
        <v>113</v>
      </c>
      <c r="C43" s="278" t="s">
        <v>90</v>
      </c>
      <c r="D43" s="277"/>
      <c r="E43" s="279" t="s">
        <v>89</v>
      </c>
      <c r="F43" s="153">
        <v>806.89</v>
      </c>
      <c r="G43" s="108">
        <v>65.275000000000006</v>
      </c>
      <c r="H43" s="108">
        <f t="shared" ref="H43:H46" si="2">F43*G43</f>
        <v>52669.744750000005</v>
      </c>
      <c r="I43" s="108">
        <v>35.725000000000001</v>
      </c>
      <c r="J43" s="108">
        <f t="shared" si="1"/>
        <v>28826.145250000001</v>
      </c>
      <c r="K43" s="108">
        <f>J43+H43</f>
        <v>81495.890000000014</v>
      </c>
      <c r="L43" s="280"/>
      <c r="M43" s="283"/>
    </row>
    <row r="44" spans="1:13" ht="14.1" customHeight="1">
      <c r="A44" s="145" t="s">
        <v>115</v>
      </c>
      <c r="B44" s="145" t="s">
        <v>115</v>
      </c>
      <c r="C44" s="278" t="s">
        <v>91</v>
      </c>
      <c r="D44" s="277"/>
      <c r="E44" s="279" t="s">
        <v>89</v>
      </c>
      <c r="F44" s="153">
        <v>806.89</v>
      </c>
      <c r="G44" s="108">
        <v>812.5</v>
      </c>
      <c r="H44" s="108">
        <f t="shared" si="2"/>
        <v>655598.125</v>
      </c>
      <c r="I44" s="108">
        <v>254.99166666666667</v>
      </c>
      <c r="J44" s="108">
        <f t="shared" si="1"/>
        <v>205750.22591666668</v>
      </c>
      <c r="K44" s="108">
        <f>J44+H44</f>
        <v>861348.35091666668</v>
      </c>
      <c r="L44" s="280"/>
      <c r="M44" s="283"/>
    </row>
    <row r="45" spans="1:13" ht="14.1" customHeight="1">
      <c r="A45" s="145" t="s">
        <v>117</v>
      </c>
      <c r="B45" s="145" t="s">
        <v>117</v>
      </c>
      <c r="C45" s="278" t="s">
        <v>90</v>
      </c>
      <c r="D45" s="277"/>
      <c r="E45" s="279" t="s">
        <v>89</v>
      </c>
      <c r="F45" s="153">
        <v>762</v>
      </c>
      <c r="G45" s="108">
        <v>65.275000000000006</v>
      </c>
      <c r="H45" s="108">
        <f t="shared" si="2"/>
        <v>49739.55</v>
      </c>
      <c r="I45" s="108">
        <v>35.725000000000001</v>
      </c>
      <c r="J45" s="108">
        <f t="shared" si="1"/>
        <v>27222.45</v>
      </c>
      <c r="K45" s="108">
        <f>J45+H45</f>
        <v>76962</v>
      </c>
      <c r="L45" s="280"/>
      <c r="M45" s="283"/>
    </row>
    <row r="46" spans="1:13" ht="14.1" customHeight="1">
      <c r="A46" s="145" t="s">
        <v>119</v>
      </c>
      <c r="B46" s="145" t="s">
        <v>119</v>
      </c>
      <c r="C46" s="278" t="s">
        <v>83</v>
      </c>
      <c r="D46" s="277"/>
      <c r="E46" s="279" t="s">
        <v>89</v>
      </c>
      <c r="F46" s="153">
        <v>806.89</v>
      </c>
      <c r="G46" s="108">
        <v>297.22500000000002</v>
      </c>
      <c r="H46" s="108">
        <f t="shared" si="2"/>
        <v>239827.88025000002</v>
      </c>
      <c r="I46" s="108">
        <v>378.1</v>
      </c>
      <c r="J46" s="108">
        <f t="shared" si="1"/>
        <v>305085.109</v>
      </c>
      <c r="K46" s="108">
        <f>J46+H46</f>
        <v>544912.98924999998</v>
      </c>
      <c r="L46" s="280"/>
      <c r="M46" s="283"/>
    </row>
    <row r="47" spans="1:13" ht="14.1" customHeight="1">
      <c r="A47" s="145" t="s">
        <v>182</v>
      </c>
      <c r="B47" s="145" t="s">
        <v>182</v>
      </c>
      <c r="C47" s="276" t="s">
        <v>161</v>
      </c>
      <c r="D47" s="277"/>
      <c r="E47" s="278"/>
      <c r="F47" s="153"/>
      <c r="G47" s="108"/>
      <c r="H47" s="108"/>
      <c r="I47" s="108"/>
      <c r="J47" s="108"/>
      <c r="K47" s="108"/>
    </row>
    <row r="48" spans="1:13" ht="14.1" customHeight="1">
      <c r="A48" s="145" t="s">
        <v>183</v>
      </c>
      <c r="B48" s="145" t="s">
        <v>183</v>
      </c>
      <c r="C48" s="278" t="s">
        <v>88</v>
      </c>
      <c r="D48" s="277"/>
      <c r="E48" s="279" t="s">
        <v>89</v>
      </c>
      <c r="F48" s="153">
        <v>2580</v>
      </c>
      <c r="G48" s="108">
        <v>365.27499999999998</v>
      </c>
      <c r="H48" s="108">
        <f>F48*G48</f>
        <v>942409.49999999988</v>
      </c>
      <c r="I48" s="108">
        <v>30.058333333333334</v>
      </c>
      <c r="J48" s="108">
        <f t="shared" si="1"/>
        <v>77550.5</v>
      </c>
      <c r="K48" s="108">
        <f>J48+H48</f>
        <v>1019959.9999999999</v>
      </c>
      <c r="L48" s="280"/>
    </row>
    <row r="49" spans="1:12" ht="14.1" customHeight="1">
      <c r="A49" s="145" t="s">
        <v>184</v>
      </c>
      <c r="B49" s="145" t="s">
        <v>184</v>
      </c>
      <c r="C49" s="278" t="s">
        <v>90</v>
      </c>
      <c r="D49" s="277"/>
      <c r="E49" s="279" t="s">
        <v>89</v>
      </c>
      <c r="F49" s="153">
        <v>2580</v>
      </c>
      <c r="G49" s="108">
        <v>65.275000000000006</v>
      </c>
      <c r="H49" s="108">
        <f t="shared" ref="H49:H52" si="3">F49*G49</f>
        <v>168409.50000000003</v>
      </c>
      <c r="I49" s="108">
        <v>35.725000000000001</v>
      </c>
      <c r="J49" s="108">
        <f t="shared" si="1"/>
        <v>92170.5</v>
      </c>
      <c r="K49" s="108">
        <f>J49+H49</f>
        <v>260580.00000000003</v>
      </c>
    </row>
    <row r="50" spans="1:12" ht="14.1" customHeight="1">
      <c r="A50" s="145" t="s">
        <v>185</v>
      </c>
      <c r="B50" s="145" t="s">
        <v>185</v>
      </c>
      <c r="C50" s="278" t="s">
        <v>91</v>
      </c>
      <c r="D50" s="277"/>
      <c r="E50" s="279" t="s">
        <v>89</v>
      </c>
      <c r="F50" s="153">
        <v>2580</v>
      </c>
      <c r="G50" s="108">
        <v>812.5</v>
      </c>
      <c r="H50" s="108">
        <f t="shared" si="3"/>
        <v>2096250</v>
      </c>
      <c r="I50" s="108">
        <v>254.99166666666667</v>
      </c>
      <c r="J50" s="108">
        <f t="shared" si="1"/>
        <v>657878.5</v>
      </c>
      <c r="K50" s="108">
        <f>J50+H50</f>
        <v>2754128.5</v>
      </c>
    </row>
    <row r="51" spans="1:12" ht="14.1" customHeight="1">
      <c r="A51" s="145" t="s">
        <v>186</v>
      </c>
      <c r="B51" s="145" t="s">
        <v>186</v>
      </c>
      <c r="C51" s="278" t="s">
        <v>90</v>
      </c>
      <c r="D51" s="277"/>
      <c r="E51" s="279" t="s">
        <v>89</v>
      </c>
      <c r="F51" s="153">
        <v>2580</v>
      </c>
      <c r="G51" s="108">
        <v>65.275000000000006</v>
      </c>
      <c r="H51" s="108">
        <f t="shared" si="3"/>
        <v>168409.50000000003</v>
      </c>
      <c r="I51" s="108">
        <v>35.725000000000001</v>
      </c>
      <c r="J51" s="108">
        <f t="shared" si="1"/>
        <v>92170.5</v>
      </c>
      <c r="K51" s="108">
        <f>J51+H51</f>
        <v>260580.00000000003</v>
      </c>
    </row>
    <row r="52" spans="1:12" ht="14.1" customHeight="1">
      <c r="A52" s="145" t="s">
        <v>187</v>
      </c>
      <c r="B52" s="145" t="s">
        <v>187</v>
      </c>
      <c r="C52" s="278" t="s">
        <v>83</v>
      </c>
      <c r="D52" s="277"/>
      <c r="E52" s="279" t="s">
        <v>89</v>
      </c>
      <c r="F52" s="153">
        <v>2580</v>
      </c>
      <c r="G52" s="108">
        <v>297.22500000000002</v>
      </c>
      <c r="H52" s="108">
        <f t="shared" si="3"/>
        <v>766840.50000000012</v>
      </c>
      <c r="I52" s="108">
        <v>378.1</v>
      </c>
      <c r="J52" s="108">
        <f t="shared" si="1"/>
        <v>975498.00000000012</v>
      </c>
      <c r="K52" s="108">
        <f>J52+H52</f>
        <v>1742338.5000000002</v>
      </c>
    </row>
    <row r="53" spans="1:12" ht="14.1" customHeight="1">
      <c r="A53" s="145" t="s">
        <v>188</v>
      </c>
      <c r="B53" s="145" t="s">
        <v>188</v>
      </c>
      <c r="C53" s="276" t="s">
        <v>87</v>
      </c>
      <c r="D53" s="277"/>
      <c r="E53" s="278"/>
      <c r="F53" s="155"/>
      <c r="G53" s="108"/>
      <c r="H53" s="108"/>
      <c r="I53" s="108"/>
      <c r="J53" s="108"/>
      <c r="K53" s="108"/>
    </row>
    <row r="54" spans="1:12" ht="14.1" customHeight="1">
      <c r="A54" s="145" t="s">
        <v>189</v>
      </c>
      <c r="B54" s="145" t="s">
        <v>189</v>
      </c>
      <c r="C54" s="278" t="s">
        <v>88</v>
      </c>
      <c r="D54" s="277"/>
      <c r="E54" s="279" t="s">
        <v>89</v>
      </c>
      <c r="F54" s="153">
        <v>5380</v>
      </c>
      <c r="G54" s="108">
        <v>365.27499999999998</v>
      </c>
      <c r="H54" s="108">
        <f>F54*G54</f>
        <v>1965179.4999999998</v>
      </c>
      <c r="I54" s="108">
        <v>30.058333333333334</v>
      </c>
      <c r="J54" s="108">
        <f t="shared" si="1"/>
        <v>161713.83333333334</v>
      </c>
      <c r="K54" s="108">
        <f t="shared" ref="K54:K58" si="4">J54+H54</f>
        <v>2126893.333333333</v>
      </c>
      <c r="L54" s="280"/>
    </row>
    <row r="55" spans="1:12" ht="14.1" customHeight="1">
      <c r="A55" s="145" t="s">
        <v>190</v>
      </c>
      <c r="B55" s="145" t="s">
        <v>190</v>
      </c>
      <c r="C55" s="278" t="s">
        <v>90</v>
      </c>
      <c r="D55" s="277"/>
      <c r="E55" s="279" t="s">
        <v>89</v>
      </c>
      <c r="F55" s="153">
        <v>5380</v>
      </c>
      <c r="G55" s="108">
        <v>65.275000000000006</v>
      </c>
      <c r="H55" s="108">
        <f t="shared" ref="H55:H58" si="5">F55*G55</f>
        <v>351179.50000000006</v>
      </c>
      <c r="I55" s="108">
        <v>35.725000000000001</v>
      </c>
      <c r="J55" s="108">
        <f t="shared" si="1"/>
        <v>192200.5</v>
      </c>
      <c r="K55" s="108">
        <f t="shared" si="4"/>
        <v>543380</v>
      </c>
    </row>
    <row r="56" spans="1:12" ht="14.1" customHeight="1">
      <c r="A56" s="145" t="s">
        <v>191</v>
      </c>
      <c r="B56" s="145" t="s">
        <v>191</v>
      </c>
      <c r="C56" s="278" t="s">
        <v>91</v>
      </c>
      <c r="D56" s="277"/>
      <c r="E56" s="279" t="s">
        <v>89</v>
      </c>
      <c r="F56" s="153">
        <v>5380</v>
      </c>
      <c r="G56" s="108">
        <v>812.5</v>
      </c>
      <c r="H56" s="108">
        <f t="shared" si="5"/>
        <v>4371250</v>
      </c>
      <c r="I56" s="108">
        <v>254.99166666666667</v>
      </c>
      <c r="J56" s="108">
        <f t="shared" si="1"/>
        <v>1371855.1666666667</v>
      </c>
      <c r="K56" s="108">
        <f t="shared" si="4"/>
        <v>5743105.166666667</v>
      </c>
    </row>
    <row r="57" spans="1:12" ht="14.1" customHeight="1">
      <c r="A57" s="145" t="s">
        <v>192</v>
      </c>
      <c r="B57" s="145" t="s">
        <v>192</v>
      </c>
      <c r="C57" s="278" t="s">
        <v>90</v>
      </c>
      <c r="D57" s="277"/>
      <c r="E57" s="279" t="s">
        <v>89</v>
      </c>
      <c r="F57" s="153">
        <v>5380</v>
      </c>
      <c r="G57" s="108">
        <v>65.275000000000006</v>
      </c>
      <c r="H57" s="108">
        <f t="shared" si="5"/>
        <v>351179.50000000006</v>
      </c>
      <c r="I57" s="108">
        <v>35.725000000000001</v>
      </c>
      <c r="J57" s="108">
        <f t="shared" si="1"/>
        <v>192200.5</v>
      </c>
      <c r="K57" s="108">
        <f t="shared" si="4"/>
        <v>543380</v>
      </c>
    </row>
    <row r="58" spans="1:12" ht="14.1" customHeight="1">
      <c r="A58" s="145" t="s">
        <v>193</v>
      </c>
      <c r="B58" s="145" t="s">
        <v>193</v>
      </c>
      <c r="C58" s="278" t="s">
        <v>83</v>
      </c>
      <c r="D58" s="277"/>
      <c r="E58" s="279" t="s">
        <v>89</v>
      </c>
      <c r="F58" s="153">
        <v>5380</v>
      </c>
      <c r="G58" s="108">
        <v>297.22500000000002</v>
      </c>
      <c r="H58" s="108">
        <f t="shared" si="5"/>
        <v>1599070.5000000002</v>
      </c>
      <c r="I58" s="108">
        <v>378.1</v>
      </c>
      <c r="J58" s="108">
        <f t="shared" si="1"/>
        <v>2034178.0000000002</v>
      </c>
      <c r="K58" s="108">
        <f t="shared" si="4"/>
        <v>3633248.5000000005</v>
      </c>
    </row>
    <row r="59" spans="1:12" ht="14.1" customHeight="1">
      <c r="A59" s="158"/>
      <c r="B59" s="158"/>
      <c r="C59" s="159" t="s">
        <v>80</v>
      </c>
      <c r="D59" s="158"/>
      <c r="E59" s="160"/>
      <c r="F59" s="284"/>
      <c r="G59" s="284"/>
      <c r="H59" s="285"/>
      <c r="I59" s="285"/>
      <c r="J59" s="285"/>
      <c r="K59" s="285">
        <f>SUM(K34:K58)</f>
        <v>24583164.743500002</v>
      </c>
    </row>
    <row r="60" spans="1:12" ht="14.1" customHeight="1">
      <c r="A60" s="112"/>
      <c r="B60" s="102"/>
      <c r="C60" s="162" t="s">
        <v>61</v>
      </c>
      <c r="D60" s="131"/>
      <c r="E60" s="132"/>
      <c r="F60" s="133"/>
      <c r="G60" s="134"/>
      <c r="H60" s="135"/>
      <c r="I60" s="135"/>
      <c r="J60" s="135"/>
      <c r="K60" s="135">
        <f>K61-K59</f>
        <v>4916632.9486999996</v>
      </c>
    </row>
    <row r="61" spans="1:12" ht="14.1" customHeight="1">
      <c r="A61" s="112"/>
      <c r="B61" s="102"/>
      <c r="C61" s="163" t="s">
        <v>75</v>
      </c>
      <c r="D61" s="164"/>
      <c r="E61" s="165"/>
      <c r="F61" s="286"/>
      <c r="G61" s="286"/>
      <c r="H61" s="286"/>
      <c r="I61" s="286"/>
      <c r="J61" s="286"/>
      <c r="K61" s="287">
        <f>K59*1.2</f>
        <v>29499797.692200001</v>
      </c>
    </row>
    <row r="64" spans="1:12">
      <c r="A64" s="18"/>
      <c r="B64" s="18"/>
      <c r="C64" s="18"/>
      <c r="D64" s="22"/>
      <c r="E64" s="18"/>
      <c r="F64" s="18"/>
      <c r="G64" s="18"/>
      <c r="H64" s="18"/>
    </row>
    <row r="65" spans="1:21">
      <c r="B65" s="19" t="s">
        <v>99</v>
      </c>
      <c r="C65" s="20" t="s">
        <v>1</v>
      </c>
      <c r="D65" s="20"/>
      <c r="F65" s="21" t="s">
        <v>23</v>
      </c>
      <c r="G65" s="18"/>
      <c r="H65" s="20" t="s">
        <v>100</v>
      </c>
    </row>
    <row r="66" spans="1:21" s="24" customFormat="1" ht="13.5">
      <c r="A66" s="9"/>
      <c r="B66" s="9"/>
      <c r="C66" s="38" t="s">
        <v>24</v>
      </c>
      <c r="D66" s="23"/>
      <c r="E66" s="9"/>
      <c r="F66" s="38" t="s">
        <v>57</v>
      </c>
      <c r="G66" s="39"/>
      <c r="H66" s="39" t="s">
        <v>25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8" spans="1:21">
      <c r="B68" s="18"/>
      <c r="C68" s="18"/>
      <c r="D68" s="22"/>
      <c r="F68" s="18"/>
      <c r="G68" s="18"/>
      <c r="H68" s="18"/>
    </row>
    <row r="71" spans="1:21">
      <c r="B71" s="19" t="s">
        <v>26</v>
      </c>
      <c r="C71" s="20" t="s">
        <v>1</v>
      </c>
      <c r="D71" s="20"/>
      <c r="F71" s="21" t="s">
        <v>23</v>
      </c>
      <c r="G71" s="18"/>
      <c r="H71" s="20" t="s">
        <v>81</v>
      </c>
    </row>
    <row r="72" spans="1:21" s="24" customFormat="1">
      <c r="C72" s="38" t="s">
        <v>24</v>
      </c>
      <c r="D72" s="38"/>
      <c r="F72" s="38" t="s">
        <v>57</v>
      </c>
      <c r="G72" s="39"/>
      <c r="H72" s="39" t="s">
        <v>25</v>
      </c>
    </row>
  </sheetData>
  <mergeCells count="26">
    <mergeCell ref="A27:K27"/>
    <mergeCell ref="A7:B7"/>
    <mergeCell ref="A9:B9"/>
    <mergeCell ref="C9:D9"/>
    <mergeCell ref="A11:B11"/>
    <mergeCell ref="A13:B13"/>
    <mergeCell ref="A15:B15"/>
    <mergeCell ref="J20:K20"/>
    <mergeCell ref="A23:K23"/>
    <mergeCell ref="A24:K24"/>
    <mergeCell ref="A26:E26"/>
    <mergeCell ref="F26:G26"/>
    <mergeCell ref="I28:J29"/>
    <mergeCell ref="K28:K31"/>
    <mergeCell ref="A29:A31"/>
    <mergeCell ref="B29:B31"/>
    <mergeCell ref="G30:G31"/>
    <mergeCell ref="H30:H31"/>
    <mergeCell ref="I30:I31"/>
    <mergeCell ref="J30:J31"/>
    <mergeCell ref="A28:B28"/>
    <mergeCell ref="C28:C31"/>
    <mergeCell ref="D28:D31"/>
    <mergeCell ref="E28:E31"/>
    <mergeCell ref="F28:F31"/>
    <mergeCell ref="G28:H29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4"/>
  <sheetViews>
    <sheetView zoomScale="80" zoomScaleNormal="80" workbookViewId="0">
      <selection activeCell="P10" sqref="P10:P39"/>
    </sheetView>
  </sheetViews>
  <sheetFormatPr defaultColWidth="8.42578125" defaultRowHeight="16.5"/>
  <cols>
    <col min="1" max="1" width="5.5703125" style="234" customWidth="1"/>
    <col min="2" max="2" width="59.28515625" style="171" customWidth="1"/>
    <col min="3" max="3" width="6.28515625" style="171" customWidth="1"/>
    <col min="4" max="4" width="9.7109375" style="171" customWidth="1"/>
    <col min="5" max="5" width="12.7109375" style="171" hidden="1" customWidth="1"/>
    <col min="6" max="6" width="12.7109375" style="171" customWidth="1"/>
    <col min="7" max="7" width="12.5703125" style="171" hidden="1" customWidth="1"/>
    <col min="8" max="8" width="12.7109375" style="171" customWidth="1"/>
    <col min="9" max="9" width="12.5703125" style="171" hidden="1" customWidth="1"/>
    <col min="10" max="10" width="12.7109375" style="171" customWidth="1"/>
    <col min="11" max="11" width="12.5703125" style="171" hidden="1" customWidth="1"/>
    <col min="12" max="12" width="16.140625" style="171" customWidth="1"/>
    <col min="13" max="13" width="15.5703125" style="171" hidden="1" customWidth="1"/>
    <col min="14" max="14" width="14.5703125" style="171" customWidth="1"/>
    <col min="15" max="15" width="14" style="236" customWidth="1"/>
    <col min="16" max="16" width="8.42578125" style="171"/>
    <col min="17" max="17" width="8.5703125" style="171" bestFit="1" customWidth="1"/>
    <col min="18" max="18" width="8.42578125" style="171"/>
    <col min="19" max="19" width="8.42578125" style="246"/>
    <col min="20" max="21" width="8.42578125" style="171"/>
    <col min="22" max="22" width="13.85546875" style="171" customWidth="1"/>
    <col min="23" max="23" width="11.28515625" style="171" customWidth="1"/>
    <col min="24" max="16384" width="8.42578125" style="171"/>
  </cols>
  <sheetData>
    <row r="1" spans="1:21">
      <c r="A1" s="323" t="s">
        <v>139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</row>
    <row r="2" spans="1:21">
      <c r="A2" s="323" t="s">
        <v>140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</row>
    <row r="3" spans="1:21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21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</row>
    <row r="5" spans="1:21" s="173" customFormat="1" ht="14.85" customHeight="1">
      <c r="A5" s="325" t="s">
        <v>142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S5" s="247"/>
    </row>
    <row r="6" spans="1:21" s="174" customFormat="1" ht="15" customHeight="1">
      <c r="A6" s="326" t="s">
        <v>143</v>
      </c>
      <c r="B6" s="326" t="s">
        <v>144</v>
      </c>
      <c r="C6" s="326" t="s">
        <v>145</v>
      </c>
      <c r="D6" s="326" t="s">
        <v>146</v>
      </c>
      <c r="E6" s="327" t="s">
        <v>147</v>
      </c>
      <c r="F6" s="328"/>
      <c r="G6" s="328"/>
      <c r="H6" s="329"/>
      <c r="I6" s="330" t="s">
        <v>148</v>
      </c>
      <c r="J6" s="331"/>
      <c r="K6" s="331"/>
      <c r="L6" s="332"/>
      <c r="M6" s="326" t="s">
        <v>149</v>
      </c>
      <c r="N6" s="326" t="s">
        <v>150</v>
      </c>
      <c r="O6" s="326" t="s">
        <v>151</v>
      </c>
      <c r="P6" s="340" t="s">
        <v>152</v>
      </c>
      <c r="Q6" s="340" t="s">
        <v>153</v>
      </c>
      <c r="R6" s="340" t="s">
        <v>154</v>
      </c>
      <c r="S6" s="413" t="s">
        <v>155</v>
      </c>
      <c r="T6" s="340" t="s">
        <v>155</v>
      </c>
      <c r="U6" s="336" t="s">
        <v>134</v>
      </c>
    </row>
    <row r="7" spans="1:21" s="174" customFormat="1" ht="13.5">
      <c r="A7" s="326"/>
      <c r="B7" s="326"/>
      <c r="C7" s="326"/>
      <c r="D7" s="326"/>
      <c r="E7" s="175" t="s">
        <v>156</v>
      </c>
      <c r="F7" s="175" t="s">
        <v>157</v>
      </c>
      <c r="G7" s="175" t="s">
        <v>158</v>
      </c>
      <c r="H7" s="175" t="s">
        <v>72</v>
      </c>
      <c r="I7" s="175" t="s">
        <v>156</v>
      </c>
      <c r="J7" s="175" t="s">
        <v>157</v>
      </c>
      <c r="K7" s="175" t="s">
        <v>158</v>
      </c>
      <c r="L7" s="175" t="s">
        <v>72</v>
      </c>
      <c r="M7" s="326"/>
      <c r="N7" s="326"/>
      <c r="O7" s="326"/>
      <c r="P7" s="341"/>
      <c r="Q7" s="341"/>
      <c r="R7" s="341"/>
      <c r="S7" s="414"/>
      <c r="T7" s="341"/>
      <c r="U7" s="337"/>
    </row>
    <row r="8" spans="1:21" ht="17.25" thickBot="1">
      <c r="A8" s="176"/>
      <c r="B8" s="177" t="s">
        <v>84</v>
      </c>
      <c r="C8" s="178"/>
      <c r="D8" s="179"/>
      <c r="E8" s="180"/>
      <c r="F8" s="180"/>
      <c r="G8" s="180"/>
      <c r="H8" s="180"/>
      <c r="I8" s="181"/>
      <c r="J8" s="181"/>
      <c r="K8" s="182"/>
      <c r="L8" s="182"/>
      <c r="M8" s="180">
        <f>SUM(M9:M32)</f>
        <v>32041333.800000004</v>
      </c>
      <c r="N8" s="180"/>
      <c r="O8" s="183"/>
      <c r="P8" s="342"/>
      <c r="Q8" s="342"/>
      <c r="R8" s="342"/>
      <c r="S8" s="415"/>
      <c r="T8" s="342"/>
      <c r="U8" s="338"/>
    </row>
    <row r="9" spans="1:21" s="191" customFormat="1" ht="12.75" customHeight="1" thickTop="1">
      <c r="A9" s="184">
        <v>1</v>
      </c>
      <c r="B9" s="185" t="s">
        <v>159</v>
      </c>
      <c r="C9" s="186"/>
      <c r="D9" s="186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8"/>
      <c r="P9" s="189"/>
      <c r="Q9" s="189"/>
      <c r="R9" s="189"/>
      <c r="S9" s="248"/>
      <c r="T9" s="189"/>
      <c r="U9" s="190"/>
    </row>
    <row r="10" spans="1:21" s="191" customFormat="1" ht="12.75" customHeight="1">
      <c r="A10" s="192">
        <v>2</v>
      </c>
      <c r="B10" s="193" t="s">
        <v>88</v>
      </c>
      <c r="C10" s="192" t="s">
        <v>89</v>
      </c>
      <c r="D10" s="192">
        <v>1740</v>
      </c>
      <c r="E10" s="108">
        <v>438.33</v>
      </c>
      <c r="F10" s="108">
        <f>E10/1.2</f>
        <v>365.27499999999998</v>
      </c>
      <c r="G10" s="108">
        <f>E10*D10</f>
        <v>762694.2</v>
      </c>
      <c r="H10" s="108">
        <f>D10*F10</f>
        <v>635578.5</v>
      </c>
      <c r="I10" s="108">
        <v>36.07</v>
      </c>
      <c r="J10" s="108">
        <f>I10/1.2</f>
        <v>30.058333333333334</v>
      </c>
      <c r="K10" s="108">
        <f>I10*D10</f>
        <v>62761.8</v>
      </c>
      <c r="L10" s="108">
        <f>D10*J10</f>
        <v>52301.5</v>
      </c>
      <c r="M10" s="108">
        <f>K10+G10</f>
        <v>825456</v>
      </c>
      <c r="N10" s="108">
        <f>H10+L10</f>
        <v>687880</v>
      </c>
      <c r="O10" s="194"/>
      <c r="P10" s="195">
        <v>1740</v>
      </c>
      <c r="Q10" s="196"/>
      <c r="R10" s="196"/>
      <c r="S10" s="249"/>
      <c r="T10" s="196"/>
      <c r="U10" s="197">
        <f>D10-P10-Q10-R10-S10-T10</f>
        <v>0</v>
      </c>
    </row>
    <row r="11" spans="1:21" s="191" customFormat="1" ht="12.75" customHeight="1">
      <c r="A11" s="192">
        <v>3</v>
      </c>
      <c r="B11" s="193" t="s">
        <v>90</v>
      </c>
      <c r="C11" s="192" t="s">
        <v>89</v>
      </c>
      <c r="D11" s="192">
        <v>1740</v>
      </c>
      <c r="E11" s="108">
        <v>78.33</v>
      </c>
      <c r="F11" s="108">
        <f t="shared" ref="F11:F14" si="0">E11/1.2</f>
        <v>65.275000000000006</v>
      </c>
      <c r="G11" s="108">
        <f>E11*D11</f>
        <v>136294.19999999998</v>
      </c>
      <c r="H11" s="108">
        <f t="shared" ref="H11:H14" si="1">D11*F11</f>
        <v>113578.50000000001</v>
      </c>
      <c r="I11" s="108">
        <v>42.87</v>
      </c>
      <c r="J11" s="108">
        <f t="shared" ref="J11:J14" si="2">I11/1.2</f>
        <v>35.725000000000001</v>
      </c>
      <c r="K11" s="108">
        <f>I11*D11</f>
        <v>74593.799999999988</v>
      </c>
      <c r="L11" s="108">
        <f t="shared" ref="L11:L14" si="3">D11*J11</f>
        <v>62161.5</v>
      </c>
      <c r="M11" s="108">
        <f>K11+G11</f>
        <v>210887.99999999997</v>
      </c>
      <c r="N11" s="108">
        <f t="shared" ref="N11:N14" si="4">H11+L11</f>
        <v>175740</v>
      </c>
      <c r="O11" s="194"/>
      <c r="P11" s="195">
        <v>1740</v>
      </c>
      <c r="Q11" s="196"/>
      <c r="R11" s="196"/>
      <c r="S11" s="249"/>
      <c r="T11" s="196"/>
      <c r="U11" s="197">
        <f t="shared" ref="U11:U27" si="5">D11-P11-Q11-R11-S11-T11</f>
        <v>0</v>
      </c>
    </row>
    <row r="12" spans="1:21" s="191" customFormat="1" ht="12.75" customHeight="1">
      <c r="A12" s="192">
        <v>4</v>
      </c>
      <c r="B12" s="193" t="s">
        <v>91</v>
      </c>
      <c r="C12" s="192" t="s">
        <v>89</v>
      </c>
      <c r="D12" s="192">
        <v>1740</v>
      </c>
      <c r="E12" s="108">
        <v>975</v>
      </c>
      <c r="F12" s="108">
        <f t="shared" si="0"/>
        <v>812.5</v>
      </c>
      <c r="G12" s="108">
        <f>E12*D12</f>
        <v>1696500</v>
      </c>
      <c r="H12" s="108">
        <f t="shared" si="1"/>
        <v>1413750</v>
      </c>
      <c r="I12" s="108">
        <v>305.99</v>
      </c>
      <c r="J12" s="108">
        <f t="shared" si="2"/>
        <v>254.99166666666667</v>
      </c>
      <c r="K12" s="108">
        <f>I12*D12</f>
        <v>532422.6</v>
      </c>
      <c r="L12" s="108">
        <f t="shared" si="3"/>
        <v>443685.5</v>
      </c>
      <c r="M12" s="108">
        <f>K12+G12</f>
        <v>2228922.6</v>
      </c>
      <c r="N12" s="108">
        <f t="shared" si="4"/>
        <v>1857435.5</v>
      </c>
      <c r="O12" s="194"/>
      <c r="P12" s="195">
        <v>1740</v>
      </c>
      <c r="Q12" s="196"/>
      <c r="R12" s="196"/>
      <c r="S12" s="249"/>
      <c r="T12" s="196"/>
      <c r="U12" s="197">
        <f t="shared" si="5"/>
        <v>0</v>
      </c>
    </row>
    <row r="13" spans="1:21" s="191" customFormat="1" ht="12.75" customHeight="1">
      <c r="A13" s="192">
        <v>5</v>
      </c>
      <c r="B13" s="193" t="s">
        <v>90</v>
      </c>
      <c r="C13" s="192" t="s">
        <v>89</v>
      </c>
      <c r="D13" s="192">
        <v>1740</v>
      </c>
      <c r="E13" s="108">
        <v>78.33</v>
      </c>
      <c r="F13" s="108">
        <f t="shared" si="0"/>
        <v>65.275000000000006</v>
      </c>
      <c r="G13" s="108">
        <f>E13*D13</f>
        <v>136294.19999999998</v>
      </c>
      <c r="H13" s="108">
        <f t="shared" si="1"/>
        <v>113578.50000000001</v>
      </c>
      <c r="I13" s="108">
        <v>42.87</v>
      </c>
      <c r="J13" s="108">
        <f t="shared" si="2"/>
        <v>35.725000000000001</v>
      </c>
      <c r="K13" s="108">
        <f>I13*D13</f>
        <v>74593.799999999988</v>
      </c>
      <c r="L13" s="108">
        <f t="shared" si="3"/>
        <v>62161.5</v>
      </c>
      <c r="M13" s="108">
        <f>K13+G13</f>
        <v>210887.99999999997</v>
      </c>
      <c r="N13" s="108">
        <f t="shared" si="4"/>
        <v>175740</v>
      </c>
      <c r="O13" s="194"/>
      <c r="P13" s="195">
        <v>1740</v>
      </c>
      <c r="Q13" s="196"/>
      <c r="R13" s="196"/>
      <c r="S13" s="249"/>
      <c r="T13" s="196"/>
      <c r="U13" s="197">
        <f t="shared" si="5"/>
        <v>0</v>
      </c>
    </row>
    <row r="14" spans="1:21" s="191" customFormat="1" ht="12.75" customHeight="1">
      <c r="A14" s="192">
        <v>6</v>
      </c>
      <c r="B14" s="193" t="s">
        <v>83</v>
      </c>
      <c r="C14" s="192" t="s">
        <v>89</v>
      </c>
      <c r="D14" s="192">
        <v>1740</v>
      </c>
      <c r="E14" s="108">
        <v>356.67</v>
      </c>
      <c r="F14" s="108">
        <f t="shared" si="0"/>
        <v>297.22500000000002</v>
      </c>
      <c r="G14" s="108">
        <f>E14*D14</f>
        <v>620605.80000000005</v>
      </c>
      <c r="H14" s="108">
        <f t="shared" si="1"/>
        <v>517171.50000000006</v>
      </c>
      <c r="I14" s="108">
        <v>453.72</v>
      </c>
      <c r="J14" s="108">
        <f t="shared" si="2"/>
        <v>378.1</v>
      </c>
      <c r="K14" s="108">
        <f>I14*D14</f>
        <v>789472.8</v>
      </c>
      <c r="L14" s="108">
        <f t="shared" si="3"/>
        <v>657894</v>
      </c>
      <c r="M14" s="108">
        <f>K14+G14</f>
        <v>1410078.6</v>
      </c>
      <c r="N14" s="108">
        <f t="shared" si="4"/>
        <v>1175065.5</v>
      </c>
      <c r="O14" s="194"/>
      <c r="P14" s="195">
        <v>1740</v>
      </c>
      <c r="Q14" s="196"/>
      <c r="R14" s="196"/>
      <c r="S14" s="249"/>
      <c r="T14" s="196"/>
      <c r="U14" s="197">
        <f t="shared" si="5"/>
        <v>0</v>
      </c>
    </row>
    <row r="15" spans="1:21" s="191" customFormat="1" ht="12.75" customHeight="1">
      <c r="A15" s="192">
        <v>7</v>
      </c>
      <c r="B15" s="198" t="s">
        <v>160</v>
      </c>
      <c r="C15" s="192"/>
      <c r="D15" s="192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94"/>
      <c r="P15" s="196"/>
      <c r="Q15" s="196"/>
      <c r="R15" s="196"/>
      <c r="S15" s="249"/>
      <c r="T15" s="196"/>
      <c r="U15" s="197">
        <f t="shared" si="5"/>
        <v>0</v>
      </c>
    </row>
    <row r="16" spans="1:21" s="191" customFormat="1" ht="12.75" customHeight="1">
      <c r="A16" s="192">
        <v>8</v>
      </c>
      <c r="B16" s="193" t="s">
        <v>88</v>
      </c>
      <c r="C16" s="192" t="s">
        <v>89</v>
      </c>
      <c r="D16" s="192">
        <v>806.89</v>
      </c>
      <c r="E16" s="108">
        <v>438.33</v>
      </c>
      <c r="F16" s="108">
        <f t="shared" ref="F16:F20" si="6">E16/1.2</f>
        <v>365.27499999999998</v>
      </c>
      <c r="G16" s="108">
        <f>E16*D16</f>
        <v>353684.09369999997</v>
      </c>
      <c r="H16" s="108">
        <f t="shared" ref="H16:H20" si="7">D16*F16</f>
        <v>294736.74474999995</v>
      </c>
      <c r="I16" s="108">
        <v>36.07</v>
      </c>
      <c r="J16" s="108">
        <f t="shared" ref="J16:J20" si="8">I16/1.2</f>
        <v>30.058333333333334</v>
      </c>
      <c r="K16" s="108">
        <f>I16*D16</f>
        <v>29104.522300000001</v>
      </c>
      <c r="L16" s="108">
        <f t="shared" ref="L16:L20" si="9">D16*J16</f>
        <v>24253.768583333334</v>
      </c>
      <c r="M16" s="108">
        <f>K16+G16</f>
        <v>382788.61599999998</v>
      </c>
      <c r="N16" s="108">
        <f t="shared" ref="N16:N20" si="10">H16+L16</f>
        <v>318990.51333333331</v>
      </c>
      <c r="O16" s="194"/>
      <c r="P16" s="195">
        <v>806.89</v>
      </c>
      <c r="Q16" s="196"/>
      <c r="R16" s="196"/>
      <c r="S16" s="249"/>
      <c r="T16" s="196"/>
      <c r="U16" s="197">
        <f t="shared" si="5"/>
        <v>0</v>
      </c>
    </row>
    <row r="17" spans="1:21" s="191" customFormat="1" ht="12.75" customHeight="1">
      <c r="A17" s="192">
        <v>9</v>
      </c>
      <c r="B17" s="193" t="s">
        <v>90</v>
      </c>
      <c r="C17" s="192" t="s">
        <v>89</v>
      </c>
      <c r="D17" s="192">
        <v>806.89</v>
      </c>
      <c r="E17" s="108">
        <v>78.33</v>
      </c>
      <c r="F17" s="108">
        <f t="shared" si="6"/>
        <v>65.275000000000006</v>
      </c>
      <c r="G17" s="108">
        <f>E17*D17</f>
        <v>63203.693699999996</v>
      </c>
      <c r="H17" s="108">
        <f t="shared" si="7"/>
        <v>52669.744750000005</v>
      </c>
      <c r="I17" s="108">
        <v>42.87</v>
      </c>
      <c r="J17" s="108">
        <f t="shared" si="8"/>
        <v>35.725000000000001</v>
      </c>
      <c r="K17" s="108">
        <f>I17*D17</f>
        <v>34591.374299999996</v>
      </c>
      <c r="L17" s="108">
        <f t="shared" si="9"/>
        <v>28826.145250000001</v>
      </c>
      <c r="M17" s="108">
        <f>K17+G17</f>
        <v>97795.067999999999</v>
      </c>
      <c r="N17" s="108">
        <f t="shared" si="10"/>
        <v>81495.890000000014</v>
      </c>
      <c r="O17" s="194"/>
      <c r="P17" s="195">
        <v>806.89</v>
      </c>
      <c r="Q17" s="196"/>
      <c r="R17" s="196"/>
      <c r="S17" s="249"/>
      <c r="T17" s="196"/>
      <c r="U17" s="197">
        <f t="shared" si="5"/>
        <v>0</v>
      </c>
    </row>
    <row r="18" spans="1:21" s="191" customFormat="1" ht="12.75" customHeight="1">
      <c r="A18" s="192">
        <v>10</v>
      </c>
      <c r="B18" s="193" t="s">
        <v>91</v>
      </c>
      <c r="C18" s="192" t="s">
        <v>89</v>
      </c>
      <c r="D18" s="192">
        <v>806.89</v>
      </c>
      <c r="E18" s="108">
        <v>975</v>
      </c>
      <c r="F18" s="108">
        <f t="shared" si="6"/>
        <v>812.5</v>
      </c>
      <c r="G18" s="108">
        <f>E18*D18</f>
        <v>786717.75</v>
      </c>
      <c r="H18" s="108">
        <f t="shared" si="7"/>
        <v>655598.125</v>
      </c>
      <c r="I18" s="108">
        <v>305.99</v>
      </c>
      <c r="J18" s="108">
        <f t="shared" si="8"/>
        <v>254.99166666666667</v>
      </c>
      <c r="K18" s="108">
        <f>I18*D18</f>
        <v>246900.27110000001</v>
      </c>
      <c r="L18" s="108">
        <f t="shared" si="9"/>
        <v>205750.22591666668</v>
      </c>
      <c r="M18" s="108">
        <f>K18+G18</f>
        <v>1033618.0211</v>
      </c>
      <c r="N18" s="108">
        <f t="shared" si="10"/>
        <v>861348.35091666668</v>
      </c>
      <c r="O18" s="194"/>
      <c r="P18" s="195">
        <v>806.89</v>
      </c>
      <c r="Q18" s="196"/>
      <c r="R18" s="196"/>
      <c r="S18" s="249"/>
      <c r="T18" s="196"/>
      <c r="U18" s="197">
        <f t="shared" si="5"/>
        <v>0</v>
      </c>
    </row>
    <row r="19" spans="1:21" s="191" customFormat="1" ht="12.75" customHeight="1">
      <c r="A19" s="192">
        <v>11</v>
      </c>
      <c r="B19" s="193" t="s">
        <v>90</v>
      </c>
      <c r="C19" s="192" t="s">
        <v>89</v>
      </c>
      <c r="D19" s="192">
        <v>762</v>
      </c>
      <c r="E19" s="108">
        <v>78.33</v>
      </c>
      <c r="F19" s="108">
        <f t="shared" si="6"/>
        <v>65.275000000000006</v>
      </c>
      <c r="G19" s="108">
        <f>E19*D19</f>
        <v>59687.46</v>
      </c>
      <c r="H19" s="108">
        <f t="shared" si="7"/>
        <v>49739.55</v>
      </c>
      <c r="I19" s="108">
        <v>42.87</v>
      </c>
      <c r="J19" s="108">
        <f t="shared" si="8"/>
        <v>35.725000000000001</v>
      </c>
      <c r="K19" s="108">
        <f>I19*D19</f>
        <v>32666.94</v>
      </c>
      <c r="L19" s="108">
        <f t="shared" si="9"/>
        <v>27222.45</v>
      </c>
      <c r="M19" s="108">
        <f>K19+G19</f>
        <v>92354.4</v>
      </c>
      <c r="N19" s="108">
        <f t="shared" si="10"/>
        <v>76962</v>
      </c>
      <c r="O19" s="194"/>
      <c r="P19" s="195">
        <v>762</v>
      </c>
      <c r="Q19" s="196"/>
      <c r="R19" s="196"/>
      <c r="S19" s="249"/>
      <c r="T19" s="196"/>
      <c r="U19" s="197">
        <f t="shared" si="5"/>
        <v>0</v>
      </c>
    </row>
    <row r="20" spans="1:21" s="191" customFormat="1" ht="12.75" customHeight="1">
      <c r="A20" s="192">
        <v>12</v>
      </c>
      <c r="B20" s="193" t="s">
        <v>83</v>
      </c>
      <c r="C20" s="192" t="s">
        <v>89</v>
      </c>
      <c r="D20" s="192">
        <v>806.89</v>
      </c>
      <c r="E20" s="108">
        <v>356.67</v>
      </c>
      <c r="F20" s="108">
        <f t="shared" si="6"/>
        <v>297.22500000000002</v>
      </c>
      <c r="G20" s="108">
        <f>E20*D20</f>
        <v>287793.45630000002</v>
      </c>
      <c r="H20" s="108">
        <f t="shared" si="7"/>
        <v>239827.88025000002</v>
      </c>
      <c r="I20" s="108">
        <v>453.72</v>
      </c>
      <c r="J20" s="108">
        <f t="shared" si="8"/>
        <v>378.1</v>
      </c>
      <c r="K20" s="108">
        <f>I20*D20</f>
        <v>366102.13080000004</v>
      </c>
      <c r="L20" s="108">
        <f t="shared" si="9"/>
        <v>305085.109</v>
      </c>
      <c r="M20" s="108">
        <f>K20+G20</f>
        <v>653895.58710000012</v>
      </c>
      <c r="N20" s="108">
        <f t="shared" si="10"/>
        <v>544912.98924999998</v>
      </c>
      <c r="O20" s="194"/>
      <c r="P20" s="195">
        <v>806.89</v>
      </c>
      <c r="Q20" s="196"/>
      <c r="R20" s="196"/>
      <c r="S20" s="249"/>
      <c r="T20" s="196"/>
      <c r="U20" s="197">
        <f t="shared" si="5"/>
        <v>0</v>
      </c>
    </row>
    <row r="21" spans="1:21" s="191" customFormat="1" ht="12.75" customHeight="1">
      <c r="A21" s="192">
        <v>13</v>
      </c>
      <c r="B21" s="198" t="s">
        <v>161</v>
      </c>
      <c r="C21" s="193"/>
      <c r="D21" s="192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94"/>
      <c r="P21" s="196"/>
      <c r="Q21" s="196"/>
      <c r="R21" s="196"/>
      <c r="S21" s="249"/>
      <c r="T21" s="196"/>
      <c r="U21" s="197">
        <f t="shared" si="5"/>
        <v>0</v>
      </c>
    </row>
    <row r="22" spans="1:21" s="191" customFormat="1" ht="12.75" customHeight="1">
      <c r="A22" s="192">
        <v>14</v>
      </c>
      <c r="B22" s="193" t="s">
        <v>88</v>
      </c>
      <c r="C22" s="192" t="s">
        <v>89</v>
      </c>
      <c r="D22" s="199">
        <v>2580</v>
      </c>
      <c r="E22" s="108">
        <v>438.33</v>
      </c>
      <c r="F22" s="108">
        <f t="shared" ref="F22:F26" si="11">E22/1.2</f>
        <v>365.27499999999998</v>
      </c>
      <c r="G22" s="108">
        <f>E22*D22</f>
        <v>1130891.3999999999</v>
      </c>
      <c r="H22" s="108">
        <f t="shared" ref="H22:H26" si="12">D22*F22</f>
        <v>942409.49999999988</v>
      </c>
      <c r="I22" s="108">
        <v>36.07</v>
      </c>
      <c r="J22" s="108">
        <f t="shared" ref="J22:J26" si="13">I22/1.2</f>
        <v>30.058333333333334</v>
      </c>
      <c r="K22" s="108">
        <f>I22*D22</f>
        <v>93060.6</v>
      </c>
      <c r="L22" s="108">
        <f t="shared" ref="L22:L26" si="14">D22*J22</f>
        <v>77550.5</v>
      </c>
      <c r="M22" s="108">
        <f>K22+G22</f>
        <v>1223952</v>
      </c>
      <c r="N22" s="108">
        <f t="shared" ref="N22:N26" si="15">H22+L22</f>
        <v>1019959.9999999999</v>
      </c>
      <c r="O22" s="194"/>
      <c r="P22" s="195">
        <v>2580</v>
      </c>
      <c r="Q22" s="196"/>
      <c r="R22" s="196"/>
      <c r="S22" s="249"/>
      <c r="T22" s="196"/>
      <c r="U22" s="197">
        <f t="shared" si="5"/>
        <v>0</v>
      </c>
    </row>
    <row r="23" spans="1:21" s="191" customFormat="1" ht="12.75" customHeight="1">
      <c r="A23" s="192">
        <v>15</v>
      </c>
      <c r="B23" s="193" t="s">
        <v>90</v>
      </c>
      <c r="C23" s="192" t="s">
        <v>89</v>
      </c>
      <c r="D23" s="199">
        <v>2580</v>
      </c>
      <c r="E23" s="108">
        <v>78.33</v>
      </c>
      <c r="F23" s="108">
        <f t="shared" si="11"/>
        <v>65.275000000000006</v>
      </c>
      <c r="G23" s="108">
        <f>E23*D23</f>
        <v>202091.4</v>
      </c>
      <c r="H23" s="108">
        <f t="shared" si="12"/>
        <v>168409.50000000003</v>
      </c>
      <c r="I23" s="108">
        <v>42.87</v>
      </c>
      <c r="J23" s="108">
        <f t="shared" si="13"/>
        <v>35.725000000000001</v>
      </c>
      <c r="K23" s="108">
        <f>I23*D23</f>
        <v>110604.59999999999</v>
      </c>
      <c r="L23" s="108">
        <f t="shared" si="14"/>
        <v>92170.5</v>
      </c>
      <c r="M23" s="108">
        <f>K23+G23</f>
        <v>312696</v>
      </c>
      <c r="N23" s="108">
        <f t="shared" si="15"/>
        <v>260580.00000000003</v>
      </c>
      <c r="O23" s="194"/>
      <c r="P23" s="195">
        <v>2580</v>
      </c>
      <c r="Q23" s="196"/>
      <c r="R23" s="196"/>
      <c r="S23" s="249"/>
      <c r="T23" s="196"/>
      <c r="U23" s="197">
        <f t="shared" si="5"/>
        <v>0</v>
      </c>
    </row>
    <row r="24" spans="1:21" s="191" customFormat="1" ht="12.6" customHeight="1">
      <c r="A24" s="192">
        <v>16</v>
      </c>
      <c r="B24" s="193" t="s">
        <v>91</v>
      </c>
      <c r="C24" s="192" t="s">
        <v>89</v>
      </c>
      <c r="D24" s="199">
        <v>2580</v>
      </c>
      <c r="E24" s="108">
        <v>975</v>
      </c>
      <c r="F24" s="108">
        <f t="shared" si="11"/>
        <v>812.5</v>
      </c>
      <c r="G24" s="108">
        <f>E24*D24</f>
        <v>2515500</v>
      </c>
      <c r="H24" s="108">
        <f t="shared" si="12"/>
        <v>2096250</v>
      </c>
      <c r="I24" s="108">
        <v>305.99</v>
      </c>
      <c r="J24" s="108">
        <f t="shared" si="13"/>
        <v>254.99166666666667</v>
      </c>
      <c r="K24" s="108">
        <f>I24*D24</f>
        <v>789454.20000000007</v>
      </c>
      <c r="L24" s="108">
        <f t="shared" si="14"/>
        <v>657878.5</v>
      </c>
      <c r="M24" s="108">
        <f>K24+G24</f>
        <v>3304954.2</v>
      </c>
      <c r="N24" s="108">
        <f t="shared" si="15"/>
        <v>2754128.5</v>
      </c>
      <c r="O24" s="194"/>
      <c r="P24" s="195">
        <v>2580</v>
      </c>
      <c r="Q24" s="196"/>
      <c r="R24" s="196"/>
      <c r="S24" s="249"/>
      <c r="T24" s="196"/>
      <c r="U24" s="197">
        <f t="shared" si="5"/>
        <v>0</v>
      </c>
    </row>
    <row r="25" spans="1:21" s="191" customFormat="1" ht="12.75" customHeight="1">
      <c r="A25" s="192">
        <v>17</v>
      </c>
      <c r="B25" s="193" t="s">
        <v>90</v>
      </c>
      <c r="C25" s="192" t="s">
        <v>89</v>
      </c>
      <c r="D25" s="199">
        <v>2580</v>
      </c>
      <c r="E25" s="108">
        <v>78.33</v>
      </c>
      <c r="F25" s="108">
        <f t="shared" si="11"/>
        <v>65.275000000000006</v>
      </c>
      <c r="G25" s="108">
        <f>E25*D25</f>
        <v>202091.4</v>
      </c>
      <c r="H25" s="108">
        <f t="shared" si="12"/>
        <v>168409.50000000003</v>
      </c>
      <c r="I25" s="108">
        <v>42.87</v>
      </c>
      <c r="J25" s="108">
        <f t="shared" si="13"/>
        <v>35.725000000000001</v>
      </c>
      <c r="K25" s="108">
        <f>I25*D25</f>
        <v>110604.59999999999</v>
      </c>
      <c r="L25" s="108">
        <f t="shared" si="14"/>
        <v>92170.5</v>
      </c>
      <c r="M25" s="108">
        <f>K25+G25</f>
        <v>312696</v>
      </c>
      <c r="N25" s="108">
        <f t="shared" si="15"/>
        <v>260580.00000000003</v>
      </c>
      <c r="O25" s="194"/>
      <c r="P25" s="195">
        <v>2580</v>
      </c>
      <c r="Q25" s="196"/>
      <c r="R25" s="196"/>
      <c r="S25" s="249"/>
      <c r="T25" s="196"/>
      <c r="U25" s="197">
        <f t="shared" si="5"/>
        <v>0</v>
      </c>
    </row>
    <row r="26" spans="1:21" s="191" customFormat="1" ht="12.75" customHeight="1">
      <c r="A26" s="192">
        <v>18</v>
      </c>
      <c r="B26" s="193" t="s">
        <v>83</v>
      </c>
      <c r="C26" s="192" t="s">
        <v>89</v>
      </c>
      <c r="D26" s="199">
        <v>2580</v>
      </c>
      <c r="E26" s="108">
        <v>356.67</v>
      </c>
      <c r="F26" s="108">
        <f t="shared" si="11"/>
        <v>297.22500000000002</v>
      </c>
      <c r="G26" s="108">
        <f>E26*D26</f>
        <v>920208.60000000009</v>
      </c>
      <c r="H26" s="108">
        <f t="shared" si="12"/>
        <v>766840.50000000012</v>
      </c>
      <c r="I26" s="108">
        <v>453.72</v>
      </c>
      <c r="J26" s="108">
        <f t="shared" si="13"/>
        <v>378.1</v>
      </c>
      <c r="K26" s="108">
        <f>I26*D26</f>
        <v>1170597.6000000001</v>
      </c>
      <c r="L26" s="108">
        <f t="shared" si="14"/>
        <v>975498.00000000012</v>
      </c>
      <c r="M26" s="108">
        <f>K26+G26</f>
        <v>2090806.2000000002</v>
      </c>
      <c r="N26" s="108">
        <f t="shared" si="15"/>
        <v>1742338.5000000002</v>
      </c>
      <c r="O26" s="194"/>
      <c r="P26" s="195">
        <v>2580</v>
      </c>
      <c r="Q26" s="196"/>
      <c r="R26" s="196"/>
      <c r="S26" s="249"/>
      <c r="T26" s="196"/>
      <c r="U26" s="197">
        <f t="shared" si="5"/>
        <v>0</v>
      </c>
    </row>
    <row r="27" spans="1:21" s="191" customFormat="1" ht="12.75" customHeight="1">
      <c r="A27" s="192">
        <v>19</v>
      </c>
      <c r="B27" s="198" t="s">
        <v>87</v>
      </c>
      <c r="C27" s="193"/>
      <c r="D27" s="194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94"/>
      <c r="P27" s="196"/>
      <c r="Q27" s="196"/>
      <c r="R27" s="196"/>
      <c r="S27" s="249"/>
      <c r="T27" s="196"/>
      <c r="U27" s="197">
        <f t="shared" si="5"/>
        <v>0</v>
      </c>
    </row>
    <row r="28" spans="1:21" s="191" customFormat="1" ht="12.75" customHeight="1">
      <c r="A28" s="192">
        <v>20</v>
      </c>
      <c r="B28" s="193" t="s">
        <v>88</v>
      </c>
      <c r="C28" s="192" t="s">
        <v>89</v>
      </c>
      <c r="D28" s="199">
        <v>6283.11</v>
      </c>
      <c r="E28" s="108">
        <v>438.33</v>
      </c>
      <c r="F28" s="108">
        <f t="shared" ref="F28:F32" si="16">E28/1.2</f>
        <v>365.27499999999998</v>
      </c>
      <c r="G28" s="108">
        <f t="shared" ref="G28:G32" si="17">E28*D28</f>
        <v>2754075.6062999996</v>
      </c>
      <c r="H28" s="108">
        <f t="shared" ref="H28:H39" si="18">D28*F28</f>
        <v>2295063.0052499999</v>
      </c>
      <c r="I28" s="108">
        <v>36.07</v>
      </c>
      <c r="J28" s="108">
        <f t="shared" ref="J28:J32" si="19">I28/1.2</f>
        <v>30.058333333333334</v>
      </c>
      <c r="K28" s="108">
        <f t="shared" ref="K28:K31" si="20">I28*D28</f>
        <v>226631.77769999998</v>
      </c>
      <c r="L28" s="108">
        <f t="shared" ref="L28:L32" si="21">D28*J28</f>
        <v>188859.81474999999</v>
      </c>
      <c r="M28" s="108">
        <f t="shared" ref="M28:M32" si="22">K28+G28</f>
        <v>2980707.3839999996</v>
      </c>
      <c r="N28" s="108">
        <f t="shared" ref="N28:N32" si="23">H28+L28</f>
        <v>2483922.8199999998</v>
      </c>
      <c r="O28" s="194"/>
      <c r="P28" s="195">
        <v>5380</v>
      </c>
      <c r="Q28" s="195">
        <v>600</v>
      </c>
      <c r="R28" s="200">
        <v>303.11</v>
      </c>
      <c r="S28" s="250"/>
      <c r="T28" s="201"/>
      <c r="U28" s="197">
        <f>D28-P28-Q28-R28-S28-T28</f>
        <v>-3.4106051316484809E-13</v>
      </c>
    </row>
    <row r="29" spans="1:21" s="191" customFormat="1" ht="12.75" customHeight="1">
      <c r="A29" s="192">
        <v>21</v>
      </c>
      <c r="B29" s="193" t="s">
        <v>90</v>
      </c>
      <c r="C29" s="192" t="s">
        <v>89</v>
      </c>
      <c r="D29" s="199">
        <v>6283.11</v>
      </c>
      <c r="E29" s="108">
        <v>78.33</v>
      </c>
      <c r="F29" s="108">
        <f t="shared" si="16"/>
        <v>65.275000000000006</v>
      </c>
      <c r="G29" s="108">
        <f t="shared" si="17"/>
        <v>492156.00629999995</v>
      </c>
      <c r="H29" s="108">
        <f t="shared" si="18"/>
        <v>410130.00524999999</v>
      </c>
      <c r="I29" s="108">
        <v>42.87</v>
      </c>
      <c r="J29" s="108">
        <f t="shared" si="19"/>
        <v>35.725000000000001</v>
      </c>
      <c r="K29" s="108">
        <f t="shared" si="20"/>
        <v>269356.92569999996</v>
      </c>
      <c r="L29" s="108">
        <f t="shared" si="21"/>
        <v>224464.10475</v>
      </c>
      <c r="M29" s="108">
        <f t="shared" si="22"/>
        <v>761512.93199999991</v>
      </c>
      <c r="N29" s="108">
        <f t="shared" si="23"/>
        <v>634594.11</v>
      </c>
      <c r="O29" s="194"/>
      <c r="P29" s="195">
        <v>5380</v>
      </c>
      <c r="Q29" s="195">
        <v>600</v>
      </c>
      <c r="R29" s="200">
        <v>303.11</v>
      </c>
      <c r="S29" s="250"/>
      <c r="T29" s="201"/>
      <c r="U29" s="197">
        <f t="shared" ref="U29:U39" si="24">D29-P29-Q29-R29-S29-T29</f>
        <v>-3.4106051316484809E-13</v>
      </c>
    </row>
    <row r="30" spans="1:21" s="191" customFormat="1" ht="12.75" customHeight="1">
      <c r="A30" s="192">
        <v>22</v>
      </c>
      <c r="B30" s="193" t="s">
        <v>91</v>
      </c>
      <c r="C30" s="192" t="s">
        <v>89</v>
      </c>
      <c r="D30" s="199">
        <v>6283.11</v>
      </c>
      <c r="E30" s="108">
        <v>975</v>
      </c>
      <c r="F30" s="108">
        <f t="shared" si="16"/>
        <v>812.5</v>
      </c>
      <c r="G30" s="108">
        <f t="shared" si="17"/>
        <v>6126032.25</v>
      </c>
      <c r="H30" s="108">
        <f t="shared" si="18"/>
        <v>5105026.875</v>
      </c>
      <c r="I30" s="108">
        <v>305.99</v>
      </c>
      <c r="J30" s="108">
        <f t="shared" si="19"/>
        <v>254.99166666666667</v>
      </c>
      <c r="K30" s="108">
        <f t="shared" si="20"/>
        <v>1922568.8288999998</v>
      </c>
      <c r="L30" s="108">
        <f t="shared" si="21"/>
        <v>1602140.6907500001</v>
      </c>
      <c r="M30" s="108">
        <f t="shared" si="22"/>
        <v>8048601.0789000001</v>
      </c>
      <c r="N30" s="108">
        <f t="shared" si="23"/>
        <v>6707167.5657500001</v>
      </c>
      <c r="O30" s="194"/>
      <c r="P30" s="195">
        <v>5380</v>
      </c>
      <c r="Q30" s="195">
        <v>600</v>
      </c>
      <c r="R30" s="200">
        <v>303.11</v>
      </c>
      <c r="S30" s="250"/>
      <c r="T30" s="201"/>
      <c r="U30" s="197">
        <f t="shared" si="24"/>
        <v>-3.4106051316484809E-13</v>
      </c>
    </row>
    <row r="31" spans="1:21" s="191" customFormat="1" ht="12.75" customHeight="1">
      <c r="A31" s="192">
        <v>23</v>
      </c>
      <c r="B31" s="193" t="s">
        <v>90</v>
      </c>
      <c r="C31" s="192" t="s">
        <v>89</v>
      </c>
      <c r="D31" s="199">
        <v>6328</v>
      </c>
      <c r="E31" s="108">
        <v>78.33</v>
      </c>
      <c r="F31" s="108">
        <f t="shared" si="16"/>
        <v>65.275000000000006</v>
      </c>
      <c r="G31" s="108">
        <f t="shared" si="17"/>
        <v>495672.24</v>
      </c>
      <c r="H31" s="108">
        <f t="shared" si="18"/>
        <v>413060.2</v>
      </c>
      <c r="I31" s="108">
        <v>42.87</v>
      </c>
      <c r="J31" s="108">
        <f t="shared" si="19"/>
        <v>35.725000000000001</v>
      </c>
      <c r="K31" s="108">
        <f t="shared" si="20"/>
        <v>271281.36</v>
      </c>
      <c r="L31" s="108">
        <f t="shared" si="21"/>
        <v>226067.80000000002</v>
      </c>
      <c r="M31" s="108">
        <f t="shared" si="22"/>
        <v>766953.6</v>
      </c>
      <c r="N31" s="108">
        <f t="shared" si="23"/>
        <v>639128</v>
      </c>
      <c r="O31" s="194"/>
      <c r="P31" s="195">
        <v>5380</v>
      </c>
      <c r="Q31" s="195">
        <v>600</v>
      </c>
      <c r="R31" s="200">
        <v>348</v>
      </c>
      <c r="S31" s="250"/>
      <c r="T31" s="201"/>
      <c r="U31" s="197">
        <f t="shared" si="24"/>
        <v>0</v>
      </c>
    </row>
    <row r="32" spans="1:21" s="191" customFormat="1" ht="12.75" customHeight="1">
      <c r="A32" s="192">
        <v>24</v>
      </c>
      <c r="B32" s="193" t="s">
        <v>83</v>
      </c>
      <c r="C32" s="192" t="s">
        <v>89</v>
      </c>
      <c r="D32" s="199">
        <v>6283.11</v>
      </c>
      <c r="E32" s="108">
        <v>356.67</v>
      </c>
      <c r="F32" s="108">
        <f t="shared" si="16"/>
        <v>297.22500000000002</v>
      </c>
      <c r="G32" s="108">
        <f t="shared" si="17"/>
        <v>2240996.8437000001</v>
      </c>
      <c r="H32" s="108">
        <f t="shared" si="18"/>
        <v>1867497.3697500001</v>
      </c>
      <c r="I32" s="108">
        <v>453.72</v>
      </c>
      <c r="J32" s="108">
        <f t="shared" si="19"/>
        <v>378.1</v>
      </c>
      <c r="K32" s="108">
        <f>I32*D32</f>
        <v>2850772.6691999999</v>
      </c>
      <c r="L32" s="108">
        <f t="shared" si="21"/>
        <v>2375643.8909999998</v>
      </c>
      <c r="M32" s="108">
        <f t="shared" si="22"/>
        <v>5091769.5129000004</v>
      </c>
      <c r="N32" s="108">
        <f t="shared" si="23"/>
        <v>4243141.2607499994</v>
      </c>
      <c r="O32" s="194"/>
      <c r="P32" s="195">
        <v>5380</v>
      </c>
      <c r="Q32" s="195">
        <v>600</v>
      </c>
      <c r="R32" s="200">
        <v>303.11</v>
      </c>
      <c r="S32" s="250"/>
      <c r="T32" s="201"/>
      <c r="U32" s="197">
        <f t="shared" si="24"/>
        <v>-3.4106051316484809E-13</v>
      </c>
    </row>
    <row r="33" spans="1:23" s="205" customFormat="1" ht="27" customHeight="1">
      <c r="A33" s="192">
        <v>25</v>
      </c>
      <c r="B33" s="202" t="s">
        <v>111</v>
      </c>
      <c r="C33" s="126"/>
      <c r="D33" s="127"/>
      <c r="E33" s="101"/>
      <c r="F33" s="101"/>
      <c r="G33" s="101"/>
      <c r="H33" s="108"/>
      <c r="I33" s="101"/>
      <c r="J33" s="101"/>
      <c r="K33" s="101"/>
      <c r="L33" s="108"/>
      <c r="M33" s="108"/>
      <c r="N33" s="108"/>
      <c r="O33" s="193"/>
      <c r="P33" s="203"/>
      <c r="Q33" s="204"/>
      <c r="R33" s="204"/>
      <c r="S33" s="251"/>
      <c r="T33" s="203"/>
      <c r="U33" s="197">
        <f t="shared" si="24"/>
        <v>0</v>
      </c>
    </row>
    <row r="34" spans="1:23" s="205" customFormat="1" ht="14.1" customHeight="1">
      <c r="A34" s="192">
        <v>26</v>
      </c>
      <c r="B34" s="193" t="s">
        <v>162</v>
      </c>
      <c r="C34" s="127" t="s">
        <v>89</v>
      </c>
      <c r="D34" s="127">
        <v>2120</v>
      </c>
      <c r="E34" s="101">
        <v>2120</v>
      </c>
      <c r="F34" s="101">
        <v>50</v>
      </c>
      <c r="G34" s="101"/>
      <c r="H34" s="108">
        <f t="shared" si="18"/>
        <v>106000</v>
      </c>
      <c r="I34" s="101"/>
      <c r="J34" s="101">
        <v>0</v>
      </c>
      <c r="K34" s="101"/>
      <c r="L34" s="108">
        <f t="shared" ref="L34:L39" si="25">D34*J34</f>
        <v>0</v>
      </c>
      <c r="M34" s="108">
        <f t="shared" ref="M34:M39" si="26">K34+G34</f>
        <v>0</v>
      </c>
      <c r="N34" s="108">
        <f t="shared" ref="N34:N39" si="27">H34+L34</f>
        <v>106000</v>
      </c>
      <c r="O34" s="193"/>
      <c r="P34" s="203"/>
      <c r="Q34" s="204"/>
      <c r="R34" s="204"/>
      <c r="S34" s="251"/>
      <c r="T34" s="203"/>
      <c r="U34" s="197">
        <f t="shared" si="24"/>
        <v>2120</v>
      </c>
      <c r="V34" s="205">
        <f>N34</f>
        <v>106000</v>
      </c>
    </row>
    <row r="35" spans="1:23" s="205" customFormat="1" ht="14.1" customHeight="1">
      <c r="A35" s="192">
        <v>27</v>
      </c>
      <c r="B35" s="129" t="s">
        <v>90</v>
      </c>
      <c r="C35" s="127" t="s">
        <v>89</v>
      </c>
      <c r="D35" s="127">
        <v>2120</v>
      </c>
      <c r="E35" s="101">
        <v>2120</v>
      </c>
      <c r="F35" s="101">
        <v>75</v>
      </c>
      <c r="G35" s="101"/>
      <c r="H35" s="101">
        <f t="shared" si="18"/>
        <v>159000</v>
      </c>
      <c r="I35" s="101"/>
      <c r="J35" s="101">
        <v>35.729999999999997</v>
      </c>
      <c r="K35" s="101"/>
      <c r="L35" s="101">
        <f t="shared" si="25"/>
        <v>75747.599999999991</v>
      </c>
      <c r="M35" s="108">
        <f t="shared" si="26"/>
        <v>0</v>
      </c>
      <c r="N35" s="108">
        <f t="shared" si="27"/>
        <v>234747.59999999998</v>
      </c>
      <c r="O35" s="193"/>
      <c r="P35" s="203"/>
      <c r="Q35" s="204"/>
      <c r="R35" s="204">
        <v>425</v>
      </c>
      <c r="S35" s="251">
        <v>400</v>
      </c>
      <c r="T35" s="203"/>
      <c r="U35" s="197">
        <f t="shared" si="24"/>
        <v>1295</v>
      </c>
      <c r="V35" s="205">
        <f>U35*(F35+J35)</f>
        <v>143395.34999999998</v>
      </c>
    </row>
    <row r="36" spans="1:23" s="205" customFormat="1" ht="14.1" customHeight="1">
      <c r="A36" s="192">
        <v>28</v>
      </c>
      <c r="B36" s="129" t="s">
        <v>114</v>
      </c>
      <c r="C36" s="127" t="s">
        <v>89</v>
      </c>
      <c r="D36" s="127">
        <v>2120</v>
      </c>
      <c r="E36" s="101">
        <v>2120</v>
      </c>
      <c r="F36" s="101">
        <v>297.23</v>
      </c>
      <c r="G36" s="101"/>
      <c r="H36" s="101">
        <f t="shared" si="18"/>
        <v>630127.60000000009</v>
      </c>
      <c r="I36" s="101"/>
      <c r="J36" s="101">
        <v>627.5</v>
      </c>
      <c r="K36" s="101"/>
      <c r="L36" s="101">
        <f t="shared" si="25"/>
        <v>1330300</v>
      </c>
      <c r="M36" s="108">
        <f t="shared" si="26"/>
        <v>0</v>
      </c>
      <c r="N36" s="108">
        <f t="shared" si="27"/>
        <v>1960427.6</v>
      </c>
      <c r="O36" s="194"/>
      <c r="P36" s="203"/>
      <c r="Q36" s="204"/>
      <c r="R36" s="204">
        <v>425</v>
      </c>
      <c r="S36" s="251">
        <v>400</v>
      </c>
      <c r="T36" s="203"/>
      <c r="U36" s="197">
        <f t="shared" si="24"/>
        <v>1295</v>
      </c>
      <c r="V36" s="205">
        <f>U36*(F36+J36)</f>
        <v>1197525.3500000001</v>
      </c>
    </row>
    <row r="37" spans="1:23" s="191" customFormat="1" ht="12.75" customHeight="1">
      <c r="A37" s="192">
        <v>34</v>
      </c>
      <c r="B37" s="206" t="s">
        <v>116</v>
      </c>
      <c r="C37" s="127"/>
      <c r="D37" s="127"/>
      <c r="E37" s="101"/>
      <c r="F37" s="101"/>
      <c r="G37" s="101"/>
      <c r="H37" s="101"/>
      <c r="I37" s="101"/>
      <c r="J37" s="101"/>
      <c r="K37" s="101"/>
      <c r="L37" s="101"/>
      <c r="M37" s="108"/>
      <c r="N37" s="108"/>
      <c r="O37" s="194"/>
      <c r="P37" s="196"/>
      <c r="Q37" s="195"/>
      <c r="R37" s="195"/>
      <c r="S37" s="249"/>
      <c r="T37" s="196"/>
      <c r="U37" s="197">
        <f t="shared" si="24"/>
        <v>0</v>
      </c>
    </row>
    <row r="38" spans="1:23" s="191" customFormat="1" ht="12.75" customHeight="1">
      <c r="A38" s="192">
        <v>35</v>
      </c>
      <c r="B38" s="129" t="s">
        <v>118</v>
      </c>
      <c r="C38" s="127" t="s">
        <v>89</v>
      </c>
      <c r="D38" s="127">
        <v>410</v>
      </c>
      <c r="E38" s="101">
        <v>294</v>
      </c>
      <c r="F38" s="101">
        <v>62.220799999999997</v>
      </c>
      <c r="G38" s="101"/>
      <c r="H38" s="101">
        <f t="shared" si="18"/>
        <v>25510.527999999998</v>
      </c>
      <c r="I38" s="101"/>
      <c r="J38" s="101">
        <v>0</v>
      </c>
      <c r="K38" s="101"/>
      <c r="L38" s="101">
        <f t="shared" si="25"/>
        <v>0</v>
      </c>
      <c r="M38" s="108">
        <f t="shared" si="26"/>
        <v>0</v>
      </c>
      <c r="N38" s="108">
        <f t="shared" si="27"/>
        <v>25510.527999999998</v>
      </c>
      <c r="O38" s="194"/>
      <c r="P38" s="196"/>
      <c r="Q38" s="195"/>
      <c r="R38" s="195">
        <v>410</v>
      </c>
      <c r="S38" s="249"/>
      <c r="T38" s="196"/>
      <c r="U38" s="197">
        <f t="shared" si="24"/>
        <v>0</v>
      </c>
    </row>
    <row r="39" spans="1:23" s="191" customFormat="1" ht="12.75" customHeight="1" thickBot="1">
      <c r="A39" s="207">
        <v>36</v>
      </c>
      <c r="B39" s="208" t="s">
        <v>120</v>
      </c>
      <c r="C39" s="209" t="s">
        <v>89</v>
      </c>
      <c r="D39" s="209">
        <v>410</v>
      </c>
      <c r="E39" s="210">
        <v>294</v>
      </c>
      <c r="F39" s="210">
        <v>297.23</v>
      </c>
      <c r="G39" s="210"/>
      <c r="H39" s="210">
        <f t="shared" si="18"/>
        <v>121864.3</v>
      </c>
      <c r="I39" s="210"/>
      <c r="J39" s="210">
        <v>707.63014999999996</v>
      </c>
      <c r="K39" s="210"/>
      <c r="L39" s="210">
        <f t="shared" si="25"/>
        <v>290128.3615</v>
      </c>
      <c r="M39" s="211">
        <f t="shared" si="26"/>
        <v>0</v>
      </c>
      <c r="N39" s="211">
        <f t="shared" si="27"/>
        <v>411992.66149999999</v>
      </c>
      <c r="O39" s="212"/>
      <c r="P39" s="213"/>
      <c r="Q39" s="214"/>
      <c r="R39" s="215">
        <v>410</v>
      </c>
      <c r="S39" s="252"/>
      <c r="T39" s="213"/>
      <c r="U39" s="216">
        <f t="shared" si="24"/>
        <v>0</v>
      </c>
    </row>
    <row r="40" spans="1:23" s="191" customFormat="1" ht="12.75" customHeight="1" thickTop="1" thickBot="1">
      <c r="A40" s="217"/>
      <c r="B40" s="218"/>
      <c r="C40" s="219"/>
      <c r="D40" s="219"/>
      <c r="E40" s="220"/>
      <c r="F40" s="220"/>
      <c r="G40" s="220"/>
      <c r="H40" s="220"/>
      <c r="I40" s="220"/>
      <c r="J40" s="220"/>
      <c r="K40" s="220"/>
      <c r="L40" s="220"/>
      <c r="M40" s="221"/>
      <c r="N40" s="221"/>
      <c r="O40" s="222"/>
      <c r="P40" s="223"/>
      <c r="Q40" s="223"/>
      <c r="R40" s="223"/>
      <c r="S40" s="253"/>
      <c r="T40" s="223"/>
      <c r="U40" s="224"/>
      <c r="V40" s="205">
        <f>V34+V35+V36</f>
        <v>1446920.7000000002</v>
      </c>
      <c r="W40" s="191">
        <f>V40*1.2</f>
        <v>1736304.84</v>
      </c>
    </row>
    <row r="41" spans="1:23" s="191" customFormat="1" ht="12.75" customHeight="1" thickTop="1">
      <c r="A41" s="225"/>
      <c r="B41" s="226" t="s">
        <v>163</v>
      </c>
      <c r="C41" s="227"/>
      <c r="D41" s="227"/>
      <c r="E41" s="227"/>
      <c r="F41" s="227"/>
      <c r="G41" s="228"/>
      <c r="H41" s="228"/>
      <c r="I41" s="228"/>
      <c r="J41" s="228"/>
      <c r="K41" s="228"/>
      <c r="L41" s="228"/>
      <c r="M41" s="228">
        <f>SUM(M9:M32)</f>
        <v>32041333.800000004</v>
      </c>
      <c r="N41" s="228">
        <f>SUM(N9:N32:N34:N36,N38:N39)</f>
        <v>29439789.889500003</v>
      </c>
      <c r="O41" s="188"/>
      <c r="P41" s="229"/>
      <c r="Q41" s="229"/>
      <c r="R41" s="229"/>
      <c r="S41" s="254"/>
      <c r="T41" s="229"/>
      <c r="U41" s="190"/>
    </row>
    <row r="42" spans="1:23" s="205" customFormat="1" ht="14.1" customHeight="1">
      <c r="A42" s="230"/>
      <c r="B42" s="231" t="s">
        <v>61</v>
      </c>
      <c r="C42" s="232"/>
      <c r="D42" s="232"/>
      <c r="E42" s="232"/>
      <c r="F42" s="232"/>
      <c r="G42" s="233"/>
      <c r="H42" s="233"/>
      <c r="I42" s="233"/>
      <c r="J42" s="233"/>
      <c r="K42" s="233"/>
      <c r="L42" s="233"/>
      <c r="M42" s="233"/>
      <c r="N42" s="233">
        <f>N41*0.2</f>
        <v>5887957.9779000012</v>
      </c>
      <c r="O42" s="232"/>
      <c r="P42" s="203"/>
      <c r="Q42" s="203"/>
      <c r="R42" s="203"/>
      <c r="S42" s="251"/>
      <c r="T42" s="203"/>
      <c r="U42" s="197"/>
    </row>
    <row r="43" spans="1:23" s="205" customFormat="1" ht="14.1" customHeight="1">
      <c r="A43" s="230"/>
      <c r="B43" s="231" t="s">
        <v>164</v>
      </c>
      <c r="C43" s="232"/>
      <c r="D43" s="232"/>
      <c r="E43" s="232"/>
      <c r="F43" s="232"/>
      <c r="G43" s="233"/>
      <c r="H43" s="233"/>
      <c r="I43" s="233"/>
      <c r="J43" s="233"/>
      <c r="K43" s="233"/>
      <c r="L43" s="233"/>
      <c r="M43" s="233"/>
      <c r="N43" s="233">
        <f>N41+N42</f>
        <v>35327747.867400005</v>
      </c>
      <c r="O43" s="232"/>
      <c r="P43" s="203"/>
      <c r="Q43" s="203"/>
      <c r="R43" s="203"/>
      <c r="S43" s="251"/>
      <c r="T43" s="203"/>
      <c r="U43" s="197"/>
    </row>
    <row r="44" spans="1:23" s="205" customFormat="1" ht="14.1" customHeight="1">
      <c r="A44" s="234"/>
      <c r="B44" s="171"/>
      <c r="C44" s="171"/>
      <c r="D44" s="171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6"/>
      <c r="S44" s="255"/>
    </row>
    <row r="45" spans="1:23" s="205" customFormat="1" ht="14.1" customHeight="1">
      <c r="A45" s="234"/>
      <c r="B45" s="171"/>
      <c r="C45" s="171"/>
      <c r="D45" s="171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6"/>
      <c r="S45" s="255"/>
    </row>
    <row r="46" spans="1:23" s="205" customFormat="1" ht="14.1" customHeight="1">
      <c r="A46" s="234"/>
      <c r="B46" s="339" t="s">
        <v>9</v>
      </c>
      <c r="C46" s="339"/>
      <c r="D46" s="171"/>
      <c r="E46" s="235"/>
      <c r="F46" s="235"/>
      <c r="G46" s="235"/>
      <c r="H46" s="235"/>
      <c r="I46" s="235"/>
      <c r="J46" s="235"/>
      <c r="K46" s="235"/>
      <c r="L46" s="235"/>
      <c r="M46" s="235"/>
      <c r="N46" s="339" t="s">
        <v>165</v>
      </c>
      <c r="O46" s="339"/>
      <c r="S46" s="255"/>
    </row>
    <row r="47" spans="1:23" ht="33">
      <c r="B47" s="237" t="s">
        <v>166</v>
      </c>
      <c r="C47" s="237"/>
      <c r="E47" s="235"/>
      <c r="F47" s="235"/>
      <c r="G47" s="235"/>
      <c r="H47" s="235"/>
      <c r="I47" s="235"/>
      <c r="J47" s="235"/>
      <c r="K47" s="235"/>
      <c r="L47" s="235"/>
      <c r="M47" s="235"/>
      <c r="N47" s="237" t="s">
        <v>167</v>
      </c>
      <c r="O47" s="237"/>
    </row>
    <row r="48" spans="1:23">
      <c r="B48" s="238" t="s">
        <v>1</v>
      </c>
      <c r="C48" s="238"/>
      <c r="E48" s="235"/>
      <c r="F48" s="235"/>
      <c r="G48" s="235"/>
      <c r="H48" s="235"/>
      <c r="I48" s="235"/>
      <c r="J48" s="235"/>
      <c r="K48" s="235"/>
      <c r="L48" s="235"/>
      <c r="M48" s="235"/>
      <c r="N48" s="343" t="s">
        <v>1</v>
      </c>
      <c r="O48" s="343"/>
    </row>
    <row r="49" spans="2:15">
      <c r="B49" s="238"/>
      <c r="C49" s="238"/>
      <c r="E49" s="235"/>
      <c r="F49" s="235"/>
      <c r="G49" s="235"/>
      <c r="H49" s="235"/>
      <c r="I49" s="235"/>
      <c r="J49" s="235"/>
      <c r="K49" s="235"/>
      <c r="L49" s="235"/>
      <c r="M49" s="235"/>
      <c r="N49" s="238"/>
      <c r="O49" s="238"/>
    </row>
    <row r="50" spans="2:15">
      <c r="B50" s="344" t="s">
        <v>168</v>
      </c>
      <c r="C50" s="344"/>
      <c r="E50" s="235"/>
      <c r="F50" s="235"/>
      <c r="G50" s="235"/>
      <c r="H50" s="235"/>
      <c r="I50" s="235"/>
      <c r="J50" s="235"/>
      <c r="K50" s="235"/>
      <c r="L50" s="235"/>
      <c r="M50" s="235"/>
      <c r="N50" s="344" t="s">
        <v>169</v>
      </c>
      <c r="O50" s="344"/>
    </row>
    <row r="51" spans="2:15">
      <c r="B51" s="237" t="s">
        <v>170</v>
      </c>
      <c r="C51" s="237"/>
      <c r="E51" s="235"/>
      <c r="F51" s="235"/>
      <c r="G51" s="235"/>
      <c r="H51" s="235"/>
      <c r="I51" s="235"/>
      <c r="J51" s="235"/>
      <c r="K51" s="235"/>
      <c r="L51" s="235"/>
      <c r="M51" s="235"/>
      <c r="N51" s="237" t="s">
        <v>170</v>
      </c>
      <c r="O51" s="237"/>
    </row>
    <row r="52" spans="2:15">
      <c r="E52" s="235"/>
      <c r="F52" s="235"/>
      <c r="G52" s="235"/>
      <c r="H52" s="235"/>
      <c r="I52" s="235"/>
      <c r="J52" s="235"/>
      <c r="K52" s="235"/>
      <c r="L52" s="235"/>
      <c r="M52" s="235"/>
      <c r="N52" s="235"/>
    </row>
    <row r="53" spans="2:15">
      <c r="E53" s="235"/>
      <c r="F53" s="235"/>
      <c r="G53" s="235"/>
      <c r="H53" s="235"/>
      <c r="I53" s="235"/>
      <c r="J53" s="235"/>
      <c r="K53" s="235"/>
      <c r="L53" s="235"/>
      <c r="M53" s="235"/>
      <c r="N53" s="235"/>
    </row>
    <row r="54" spans="2:15">
      <c r="E54" s="235"/>
      <c r="F54" s="235"/>
      <c r="G54" s="235"/>
      <c r="H54" s="235"/>
      <c r="I54" s="235"/>
      <c r="J54" s="235"/>
      <c r="K54" s="235"/>
      <c r="L54" s="235"/>
      <c r="M54" s="235"/>
      <c r="N54" s="235"/>
    </row>
    <row r="55" spans="2:15">
      <c r="E55" s="235"/>
      <c r="F55" s="235"/>
      <c r="G55" s="235"/>
      <c r="H55" s="235"/>
      <c r="I55" s="235"/>
      <c r="J55" s="235"/>
      <c r="K55" s="235"/>
      <c r="L55" s="235"/>
      <c r="M55" s="235"/>
      <c r="N55" s="235"/>
    </row>
    <row r="56" spans="2:15" ht="29.1" customHeight="1">
      <c r="E56" s="235"/>
      <c r="F56" s="235"/>
      <c r="G56" s="235"/>
      <c r="H56" s="235"/>
      <c r="I56" s="235"/>
      <c r="J56" s="235"/>
      <c r="K56" s="235"/>
      <c r="L56" s="235"/>
      <c r="M56" s="235"/>
      <c r="N56" s="235"/>
    </row>
    <row r="57" spans="2:15">
      <c r="E57" s="235"/>
      <c r="F57" s="235"/>
      <c r="G57" s="235"/>
      <c r="H57" s="235"/>
      <c r="I57" s="235"/>
      <c r="J57" s="235"/>
      <c r="K57" s="235"/>
      <c r="L57" s="235"/>
      <c r="M57" s="235"/>
      <c r="N57" s="235"/>
    </row>
    <row r="58" spans="2:15">
      <c r="E58" s="235"/>
      <c r="F58" s="235"/>
      <c r="G58" s="235"/>
      <c r="H58" s="235"/>
      <c r="I58" s="235"/>
      <c r="J58" s="235"/>
      <c r="K58" s="235"/>
      <c r="L58" s="235"/>
      <c r="M58" s="235"/>
      <c r="N58" s="235"/>
    </row>
    <row r="59" spans="2:15">
      <c r="E59" s="235"/>
      <c r="F59" s="235"/>
      <c r="G59" s="235"/>
      <c r="H59" s="235"/>
      <c r="I59" s="235"/>
      <c r="J59" s="235"/>
      <c r="K59" s="235"/>
      <c r="L59" s="235"/>
      <c r="M59" s="235"/>
      <c r="N59" s="235"/>
    </row>
    <row r="60" spans="2:15">
      <c r="E60" s="235"/>
      <c r="F60" s="235"/>
      <c r="G60" s="235"/>
      <c r="H60" s="235"/>
      <c r="I60" s="235"/>
      <c r="J60" s="235"/>
      <c r="K60" s="235"/>
      <c r="L60" s="235"/>
      <c r="M60" s="235"/>
      <c r="N60" s="235"/>
    </row>
    <row r="61" spans="2:15">
      <c r="E61" s="235"/>
      <c r="F61" s="235"/>
      <c r="G61" s="235"/>
      <c r="H61" s="235"/>
      <c r="I61" s="235"/>
      <c r="J61" s="235"/>
      <c r="K61" s="235"/>
      <c r="L61" s="235"/>
      <c r="M61" s="235"/>
      <c r="N61" s="235"/>
    </row>
    <row r="62" spans="2:15">
      <c r="E62" s="235"/>
      <c r="F62" s="235"/>
      <c r="G62" s="235"/>
      <c r="H62" s="235"/>
      <c r="I62" s="235"/>
      <c r="J62" s="235"/>
      <c r="K62" s="235"/>
      <c r="L62" s="235"/>
      <c r="M62" s="235"/>
      <c r="N62" s="235"/>
    </row>
    <row r="63" spans="2:15">
      <c r="E63" s="235"/>
      <c r="F63" s="235"/>
      <c r="G63" s="235"/>
      <c r="H63" s="235"/>
      <c r="I63" s="235"/>
      <c r="J63" s="235"/>
      <c r="K63" s="235"/>
      <c r="L63" s="235"/>
      <c r="M63" s="235"/>
      <c r="N63" s="235"/>
    </row>
    <row r="64" spans="2:15">
      <c r="E64" s="235"/>
      <c r="F64" s="235"/>
      <c r="G64" s="235"/>
      <c r="H64" s="235"/>
      <c r="I64" s="235"/>
      <c r="J64" s="235"/>
      <c r="K64" s="235"/>
      <c r="L64" s="235"/>
      <c r="M64" s="235"/>
      <c r="N64" s="235"/>
    </row>
    <row r="65" spans="5:14">
      <c r="E65" s="235"/>
      <c r="F65" s="235"/>
      <c r="G65" s="235"/>
      <c r="H65" s="235"/>
      <c r="I65" s="235"/>
      <c r="J65" s="235"/>
      <c r="K65" s="235"/>
      <c r="L65" s="235"/>
      <c r="M65" s="235"/>
      <c r="N65" s="235"/>
    </row>
    <row r="66" spans="5:14">
      <c r="E66" s="235"/>
      <c r="F66" s="235"/>
      <c r="G66" s="235"/>
      <c r="H66" s="235"/>
      <c r="I66" s="235"/>
      <c r="J66" s="235"/>
      <c r="K66" s="235"/>
      <c r="L66" s="235"/>
      <c r="M66" s="235"/>
      <c r="N66" s="235"/>
    </row>
    <row r="67" spans="5:14">
      <c r="E67" s="235"/>
      <c r="F67" s="235"/>
      <c r="G67" s="235"/>
      <c r="H67" s="235"/>
      <c r="I67" s="235"/>
      <c r="J67" s="235"/>
      <c r="K67" s="235"/>
      <c r="L67" s="235"/>
      <c r="M67" s="235"/>
      <c r="N67" s="235"/>
    </row>
    <row r="68" spans="5:14">
      <c r="E68" s="235"/>
      <c r="F68" s="235"/>
      <c r="G68" s="235"/>
      <c r="H68" s="235"/>
      <c r="I68" s="235"/>
      <c r="J68" s="235"/>
      <c r="K68" s="235"/>
      <c r="L68" s="235"/>
      <c r="M68" s="235"/>
      <c r="N68" s="235"/>
    </row>
    <row r="69" spans="5:14">
      <c r="E69" s="235"/>
      <c r="F69" s="235"/>
      <c r="G69" s="235"/>
      <c r="H69" s="235"/>
      <c r="I69" s="235"/>
      <c r="J69" s="235"/>
      <c r="K69" s="235"/>
      <c r="L69" s="235"/>
      <c r="M69" s="235"/>
      <c r="N69" s="235"/>
    </row>
    <row r="70" spans="5:14">
      <c r="E70" s="235"/>
      <c r="F70" s="235"/>
      <c r="G70" s="235"/>
      <c r="H70" s="235"/>
      <c r="I70" s="235"/>
      <c r="J70" s="235"/>
      <c r="K70" s="235"/>
      <c r="L70" s="235"/>
      <c r="M70" s="235"/>
      <c r="N70" s="235"/>
    </row>
    <row r="71" spans="5:14">
      <c r="E71" s="235"/>
      <c r="F71" s="235"/>
      <c r="G71" s="235"/>
      <c r="H71" s="235"/>
      <c r="I71" s="235"/>
      <c r="J71" s="235"/>
      <c r="K71" s="235"/>
      <c r="L71" s="235"/>
      <c r="M71" s="235"/>
      <c r="N71" s="235"/>
    </row>
    <row r="72" spans="5:14">
      <c r="E72" s="235"/>
      <c r="F72" s="235"/>
      <c r="G72" s="235"/>
      <c r="H72" s="235"/>
      <c r="I72" s="235"/>
      <c r="J72" s="235"/>
      <c r="K72" s="235"/>
      <c r="L72" s="235"/>
      <c r="M72" s="235"/>
      <c r="N72" s="235"/>
    </row>
    <row r="73" spans="5:14">
      <c r="E73" s="235"/>
      <c r="F73" s="235"/>
      <c r="G73" s="235"/>
      <c r="H73" s="235"/>
      <c r="I73" s="235"/>
      <c r="J73" s="235"/>
      <c r="K73" s="235"/>
      <c r="L73" s="235"/>
      <c r="M73" s="235"/>
      <c r="N73" s="235"/>
    </row>
    <row r="74" spans="5:14">
      <c r="E74" s="235"/>
      <c r="F74" s="235"/>
      <c r="G74" s="235"/>
      <c r="H74" s="235"/>
      <c r="I74" s="235"/>
      <c r="J74" s="235"/>
      <c r="K74" s="235"/>
      <c r="L74" s="235"/>
      <c r="M74" s="235"/>
      <c r="N74" s="235"/>
    </row>
    <row r="75" spans="5:14">
      <c r="E75" s="235"/>
      <c r="F75" s="235"/>
      <c r="G75" s="235"/>
      <c r="H75" s="235"/>
      <c r="I75" s="235"/>
      <c r="J75" s="235"/>
      <c r="K75" s="235"/>
      <c r="L75" s="235"/>
      <c r="M75" s="235"/>
      <c r="N75" s="235"/>
    </row>
    <row r="76" spans="5:14">
      <c r="E76" s="235"/>
      <c r="F76" s="235"/>
      <c r="G76" s="235"/>
      <c r="H76" s="235"/>
      <c r="I76" s="235"/>
      <c r="J76" s="235"/>
      <c r="K76" s="235"/>
      <c r="L76" s="235"/>
      <c r="M76" s="235"/>
      <c r="N76" s="235"/>
    </row>
    <row r="77" spans="5:14">
      <c r="E77" s="235"/>
      <c r="F77" s="235"/>
      <c r="G77" s="235"/>
      <c r="H77" s="235"/>
      <c r="I77" s="235"/>
      <c r="J77" s="235"/>
      <c r="K77" s="235"/>
      <c r="L77" s="235"/>
      <c r="M77" s="235"/>
      <c r="N77" s="235"/>
    </row>
    <row r="78" spans="5:14">
      <c r="E78" s="235"/>
      <c r="F78" s="235"/>
      <c r="G78" s="235"/>
      <c r="H78" s="235"/>
      <c r="I78" s="235"/>
      <c r="J78" s="235"/>
      <c r="K78" s="235"/>
      <c r="L78" s="235"/>
      <c r="M78" s="235"/>
      <c r="N78" s="235"/>
    </row>
    <row r="79" spans="5:14">
      <c r="E79" s="235"/>
      <c r="F79" s="235"/>
      <c r="G79" s="235"/>
      <c r="H79" s="235"/>
      <c r="I79" s="235"/>
      <c r="J79" s="235"/>
      <c r="K79" s="235"/>
      <c r="L79" s="235"/>
      <c r="M79" s="235"/>
      <c r="N79" s="235"/>
    </row>
    <row r="80" spans="5:14">
      <c r="E80" s="235"/>
      <c r="F80" s="235"/>
      <c r="G80" s="235"/>
      <c r="H80" s="235"/>
      <c r="I80" s="235"/>
      <c r="J80" s="235"/>
      <c r="K80" s="235"/>
      <c r="L80" s="235"/>
      <c r="M80" s="235"/>
      <c r="N80" s="235"/>
    </row>
    <row r="81" spans="5:14">
      <c r="E81" s="235"/>
      <c r="F81" s="235"/>
      <c r="G81" s="235"/>
      <c r="H81" s="235"/>
      <c r="I81" s="235"/>
      <c r="J81" s="235"/>
      <c r="K81" s="235"/>
      <c r="L81" s="235"/>
      <c r="M81" s="235"/>
      <c r="N81" s="235"/>
    </row>
    <row r="82" spans="5:14">
      <c r="E82" s="235"/>
      <c r="F82" s="235"/>
      <c r="G82" s="235"/>
      <c r="H82" s="235"/>
      <c r="I82" s="235"/>
      <c r="J82" s="235"/>
      <c r="K82" s="235"/>
      <c r="L82" s="235"/>
      <c r="M82" s="235"/>
      <c r="N82" s="235"/>
    </row>
    <row r="83" spans="5:14">
      <c r="E83" s="235"/>
      <c r="F83" s="235"/>
      <c r="G83" s="235"/>
      <c r="H83" s="235"/>
      <c r="I83" s="235"/>
      <c r="J83" s="235"/>
      <c r="K83" s="235"/>
      <c r="L83" s="235"/>
      <c r="M83" s="235"/>
      <c r="N83" s="235"/>
    </row>
    <row r="84" spans="5:14">
      <c r="E84" s="235"/>
      <c r="F84" s="235"/>
      <c r="G84" s="235"/>
      <c r="H84" s="235"/>
      <c r="I84" s="235"/>
      <c r="J84" s="235"/>
      <c r="K84" s="235"/>
      <c r="L84" s="235"/>
      <c r="M84" s="235"/>
      <c r="N84" s="235"/>
    </row>
    <row r="85" spans="5:14">
      <c r="E85" s="235"/>
      <c r="F85" s="235"/>
      <c r="G85" s="235"/>
      <c r="H85" s="235"/>
      <c r="I85" s="235"/>
      <c r="J85" s="235"/>
      <c r="K85" s="235"/>
      <c r="L85" s="235"/>
      <c r="M85" s="235"/>
      <c r="N85" s="235"/>
    </row>
    <row r="86" spans="5:14">
      <c r="E86" s="235"/>
      <c r="F86" s="235"/>
      <c r="G86" s="235"/>
      <c r="H86" s="235"/>
      <c r="I86" s="235"/>
      <c r="J86" s="235"/>
      <c r="K86" s="235"/>
      <c r="L86" s="235"/>
      <c r="M86" s="235"/>
      <c r="N86" s="235"/>
    </row>
    <row r="87" spans="5:14">
      <c r="E87" s="235"/>
      <c r="F87" s="235"/>
      <c r="G87" s="235"/>
      <c r="H87" s="235"/>
      <c r="I87" s="235"/>
      <c r="J87" s="235"/>
      <c r="K87" s="235"/>
      <c r="L87" s="235"/>
      <c r="M87" s="235"/>
      <c r="N87" s="235"/>
    </row>
    <row r="88" spans="5:14">
      <c r="E88" s="235"/>
      <c r="F88" s="235"/>
      <c r="G88" s="235"/>
      <c r="H88" s="235"/>
      <c r="I88" s="235"/>
      <c r="J88" s="235"/>
      <c r="K88" s="235"/>
      <c r="L88" s="235"/>
      <c r="M88" s="235"/>
      <c r="N88" s="235"/>
    </row>
    <row r="89" spans="5:14">
      <c r="E89" s="235"/>
      <c r="F89" s="235"/>
      <c r="G89" s="235"/>
      <c r="H89" s="235"/>
      <c r="I89" s="235"/>
      <c r="J89" s="235"/>
      <c r="K89" s="235"/>
      <c r="L89" s="235"/>
      <c r="M89" s="235"/>
      <c r="N89" s="235"/>
    </row>
    <row r="90" spans="5:14">
      <c r="E90" s="235"/>
      <c r="F90" s="235"/>
      <c r="G90" s="235"/>
      <c r="H90" s="235"/>
      <c r="I90" s="235"/>
      <c r="J90" s="235"/>
      <c r="K90" s="235"/>
      <c r="L90" s="235"/>
      <c r="M90" s="235"/>
      <c r="N90" s="235"/>
    </row>
    <row r="91" spans="5:14">
      <c r="E91" s="235"/>
      <c r="F91" s="235"/>
      <c r="G91" s="235"/>
      <c r="H91" s="235"/>
      <c r="I91" s="235"/>
      <c r="J91" s="235"/>
      <c r="K91" s="235"/>
      <c r="L91" s="235"/>
      <c r="M91" s="235"/>
      <c r="N91" s="235"/>
    </row>
    <row r="92" spans="5:14">
      <c r="E92" s="235"/>
      <c r="F92" s="235"/>
      <c r="G92" s="235"/>
      <c r="H92" s="235"/>
      <c r="I92" s="235"/>
      <c r="J92" s="235"/>
      <c r="K92" s="235"/>
      <c r="L92" s="235"/>
      <c r="M92" s="235"/>
      <c r="N92" s="235"/>
    </row>
    <row r="93" spans="5:14">
      <c r="E93" s="235"/>
      <c r="F93" s="235"/>
      <c r="G93" s="235"/>
      <c r="H93" s="235"/>
      <c r="I93" s="235"/>
      <c r="J93" s="235"/>
      <c r="K93" s="235"/>
      <c r="L93" s="235"/>
      <c r="M93" s="235"/>
      <c r="N93" s="235"/>
    </row>
    <row r="94" spans="5:14">
      <c r="E94" s="235"/>
      <c r="F94" s="235"/>
      <c r="G94" s="235"/>
      <c r="H94" s="235"/>
      <c r="I94" s="235"/>
      <c r="J94" s="235"/>
      <c r="K94" s="235"/>
      <c r="L94" s="235"/>
      <c r="M94" s="235"/>
      <c r="N94" s="235"/>
    </row>
    <row r="95" spans="5:14">
      <c r="E95" s="235"/>
      <c r="F95" s="235"/>
      <c r="G95" s="235"/>
      <c r="H95" s="235"/>
      <c r="I95" s="235"/>
      <c r="J95" s="235"/>
      <c r="K95" s="235"/>
      <c r="L95" s="235"/>
      <c r="M95" s="235"/>
      <c r="N95" s="235"/>
    </row>
    <row r="96" spans="5:14">
      <c r="E96" s="235"/>
      <c r="F96" s="235"/>
      <c r="G96" s="235"/>
      <c r="H96" s="235"/>
      <c r="I96" s="235"/>
      <c r="J96" s="235"/>
      <c r="K96" s="235"/>
      <c r="L96" s="235"/>
      <c r="M96" s="235"/>
      <c r="N96" s="235"/>
    </row>
    <row r="97" spans="5:14">
      <c r="E97" s="235"/>
      <c r="F97" s="235"/>
      <c r="G97" s="235"/>
      <c r="H97" s="235"/>
      <c r="I97" s="235"/>
      <c r="J97" s="235"/>
      <c r="K97" s="235"/>
      <c r="L97" s="235"/>
      <c r="M97" s="235"/>
      <c r="N97" s="235"/>
    </row>
    <row r="98" spans="5:14">
      <c r="E98" s="235"/>
      <c r="F98" s="235"/>
      <c r="G98" s="235"/>
      <c r="H98" s="235"/>
      <c r="I98" s="235"/>
      <c r="J98" s="235"/>
      <c r="K98" s="235"/>
      <c r="L98" s="235"/>
      <c r="M98" s="235"/>
      <c r="N98" s="235"/>
    </row>
    <row r="99" spans="5:14">
      <c r="E99" s="235"/>
      <c r="F99" s="235"/>
      <c r="G99" s="235"/>
      <c r="H99" s="235"/>
      <c r="I99" s="235"/>
      <c r="J99" s="235"/>
      <c r="K99" s="235"/>
      <c r="L99" s="235"/>
      <c r="M99" s="235"/>
      <c r="N99" s="235"/>
    </row>
    <row r="100" spans="5:14"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</row>
    <row r="101" spans="5:14"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</row>
    <row r="102" spans="5:14"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</row>
    <row r="103" spans="5:14"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</row>
    <row r="104" spans="5:14"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</row>
    <row r="105" spans="5:14"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</row>
    <row r="106" spans="5:14"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</row>
    <row r="107" spans="5:14"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</row>
    <row r="108" spans="5:14"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</row>
    <row r="109" spans="5:14"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</row>
    <row r="110" spans="5:14"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</row>
    <row r="111" spans="5:14"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</row>
    <row r="112" spans="5:14"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</row>
    <row r="113" spans="5:14"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</row>
    <row r="114" spans="5:14"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</row>
    <row r="115" spans="5:14"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</row>
    <row r="116" spans="5:14"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</row>
    <row r="117" spans="5:14"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</row>
    <row r="118" spans="5:14"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</row>
    <row r="119" spans="5:14"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</row>
    <row r="120" spans="5:14"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</row>
    <row r="121" spans="5:14"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</row>
    <row r="122" spans="5:14"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</row>
    <row r="123" spans="5:14"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</row>
    <row r="124" spans="5:14"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</row>
    <row r="125" spans="5:14"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</row>
    <row r="126" spans="5:14"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</row>
    <row r="127" spans="5:14"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</row>
    <row r="128" spans="5:14"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</row>
    <row r="129" spans="5:14"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</row>
    <row r="130" spans="5:14"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</row>
    <row r="131" spans="5:14"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</row>
    <row r="132" spans="5:14"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</row>
    <row r="133" spans="5:14"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</row>
    <row r="134" spans="5:14"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</row>
    <row r="135" spans="5:14"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</row>
    <row r="136" spans="5:14"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</row>
    <row r="137" spans="5:14"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</row>
    <row r="138" spans="5:14"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</row>
    <row r="139" spans="5:14"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</row>
    <row r="140" spans="5:14"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</row>
    <row r="141" spans="5:14"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</row>
    <row r="142" spans="5:14"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</row>
    <row r="143" spans="5:14"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</row>
    <row r="144" spans="5:14"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</row>
    <row r="145" spans="5:14"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</row>
    <row r="146" spans="5:14"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</row>
    <row r="147" spans="5:14"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</row>
    <row r="148" spans="5:14"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</row>
    <row r="149" spans="5:14"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</row>
    <row r="150" spans="5:14"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</row>
    <row r="151" spans="5:14"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</row>
    <row r="152" spans="5:14"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</row>
    <row r="153" spans="5:14"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</row>
    <row r="154" spans="5:14"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</row>
    <row r="155" spans="5:14"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</row>
    <row r="156" spans="5:14"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</row>
    <row r="157" spans="5:14"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</row>
    <row r="158" spans="5:14"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</row>
    <row r="159" spans="5:14"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</row>
    <row r="160" spans="5:14"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</row>
    <row r="161" spans="5:14"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</row>
    <row r="162" spans="5:14"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</row>
    <row r="163" spans="5:14"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</row>
    <row r="164" spans="5:14"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</row>
    <row r="165" spans="5:14"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</row>
    <row r="166" spans="5:14"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</row>
    <row r="167" spans="5:14"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</row>
    <row r="168" spans="5:14"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</row>
    <row r="169" spans="5:14"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</row>
    <row r="170" spans="5:14"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</row>
    <row r="171" spans="5:14"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</row>
    <row r="172" spans="5:14"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</row>
    <row r="173" spans="5:14"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</row>
    <row r="174" spans="5:14"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</row>
    <row r="175" spans="5:14"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</row>
    <row r="176" spans="5:14"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</row>
    <row r="177" spans="5:14"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</row>
    <row r="178" spans="5:14"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</row>
    <row r="179" spans="5:14"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</row>
    <row r="180" spans="5:14"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</row>
    <row r="181" spans="5:14"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</row>
    <row r="182" spans="5:14"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</row>
    <row r="183" spans="5:14"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</row>
    <row r="184" spans="5:14"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</row>
    <row r="185" spans="5:14"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</row>
    <row r="186" spans="5:14"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</row>
    <row r="187" spans="5:14"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</row>
    <row r="188" spans="5:14"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</row>
    <row r="189" spans="5:14"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</row>
    <row r="190" spans="5:14"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</row>
    <row r="191" spans="5:14"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</row>
    <row r="192" spans="5:14"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</row>
    <row r="193" spans="5:14"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</row>
    <row r="194" spans="5:14"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</row>
    <row r="195" spans="5:14"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</row>
    <row r="196" spans="5:14"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</row>
    <row r="197" spans="5:14"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</row>
    <row r="198" spans="5:14"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</row>
    <row r="199" spans="5:14"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</row>
    <row r="200" spans="5:14"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</row>
    <row r="201" spans="5:14"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</row>
    <row r="202" spans="5:14"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</row>
    <row r="203" spans="5:14"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</row>
    <row r="204" spans="5:14"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</row>
  </sheetData>
  <mergeCells count="24">
    <mergeCell ref="B50:C50"/>
    <mergeCell ref="N50:O50"/>
    <mergeCell ref="S6:S8"/>
    <mergeCell ref="T6:T8"/>
    <mergeCell ref="U6:U8"/>
    <mergeCell ref="B46:C46"/>
    <mergeCell ref="N46:O46"/>
    <mergeCell ref="N48:O48"/>
    <mergeCell ref="M6:M7"/>
    <mergeCell ref="N6:N7"/>
    <mergeCell ref="O6:O7"/>
    <mergeCell ref="P6:P8"/>
    <mergeCell ref="Q6:Q8"/>
    <mergeCell ref="R6:R8"/>
    <mergeCell ref="A1:O1"/>
    <mergeCell ref="A2:O2"/>
    <mergeCell ref="A4:O4"/>
    <mergeCell ref="A5:O5"/>
    <mergeCell ref="A6:A7"/>
    <mergeCell ref="B6:B7"/>
    <mergeCell ref="C6:C7"/>
    <mergeCell ref="D6:D7"/>
    <mergeCell ref="E6:H6"/>
    <mergeCell ref="I6:L6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A054-066A-416A-9693-7B924774D4A3}">
  <sheetPr>
    <tabColor theme="5" tint="0.59999389629810485"/>
  </sheetPr>
  <dimension ref="A1:T53"/>
  <sheetViews>
    <sheetView tabSelected="1" workbookViewId="0">
      <selection activeCell="E24" sqref="E24"/>
    </sheetView>
  </sheetViews>
  <sheetFormatPr defaultRowHeight="13.5"/>
  <cols>
    <col min="1" max="1" width="14" style="29" customWidth="1"/>
    <col min="2" max="2" width="53.5703125" style="29" customWidth="1"/>
    <col min="3" max="3" width="12.140625" style="29" customWidth="1"/>
    <col min="4" max="4" width="8.42578125" style="29" customWidth="1"/>
    <col min="5" max="5" width="5.140625" style="29" customWidth="1"/>
    <col min="6" max="6" width="12.5703125" style="29" customWidth="1"/>
    <col min="7" max="7" width="13.140625" style="29" customWidth="1"/>
    <col min="8" max="8" width="16.140625" style="29" customWidth="1"/>
    <col min="9" max="9" width="8.5703125" style="28" customWidth="1"/>
    <col min="10" max="10" width="9.5703125" style="29" bestFit="1" customWidth="1"/>
    <col min="11" max="11" width="9.5703125" style="29" customWidth="1"/>
    <col min="12" max="14" width="12.42578125" style="29" bestFit="1" customWidth="1"/>
    <col min="15" max="15" width="12.42578125" style="29" customWidth="1"/>
    <col min="16" max="17" width="11.42578125" style="29" customWidth="1"/>
    <col min="18" max="252" width="9.140625" style="29"/>
    <col min="253" max="253" width="10.5703125" style="29" customWidth="1"/>
    <col min="254" max="254" width="48" style="29" customWidth="1"/>
    <col min="255" max="255" width="16.85546875" style="29" customWidth="1"/>
    <col min="256" max="256" width="6.5703125" style="29" customWidth="1"/>
    <col min="257" max="257" width="7.42578125" style="29" customWidth="1"/>
    <col min="258" max="258" width="13.42578125" style="29" customWidth="1"/>
    <col min="259" max="259" width="14.85546875" style="29" customWidth="1"/>
    <col min="260" max="260" width="18.42578125" style="29" customWidth="1"/>
    <col min="261" max="261" width="12.85546875" style="29" customWidth="1"/>
    <col min="262" max="262" width="6.5703125" style="29" customWidth="1"/>
    <col min="263" max="263" width="4" style="29" bestFit="1" customWidth="1"/>
    <col min="264" max="264" width="11.42578125" style="29" bestFit="1" customWidth="1"/>
    <col min="265" max="508" width="9.140625" style="29"/>
    <col min="509" max="509" width="10.5703125" style="29" customWidth="1"/>
    <col min="510" max="510" width="48" style="29" customWidth="1"/>
    <col min="511" max="511" width="16.85546875" style="29" customWidth="1"/>
    <col min="512" max="512" width="6.5703125" style="29" customWidth="1"/>
    <col min="513" max="513" width="7.42578125" style="29" customWidth="1"/>
    <col min="514" max="514" width="13.42578125" style="29" customWidth="1"/>
    <col min="515" max="515" width="14.85546875" style="29" customWidth="1"/>
    <col min="516" max="516" width="18.42578125" style="29" customWidth="1"/>
    <col min="517" max="517" width="12.85546875" style="29" customWidth="1"/>
    <col min="518" max="518" width="6.5703125" style="29" customWidth="1"/>
    <col min="519" max="519" width="4" style="29" bestFit="1" customWidth="1"/>
    <col min="520" max="520" width="11.42578125" style="29" bestFit="1" customWidth="1"/>
    <col min="521" max="764" width="9.140625" style="29"/>
    <col min="765" max="765" width="10.5703125" style="29" customWidth="1"/>
    <col min="766" max="766" width="48" style="29" customWidth="1"/>
    <col min="767" max="767" width="16.85546875" style="29" customWidth="1"/>
    <col min="768" max="768" width="6.5703125" style="29" customWidth="1"/>
    <col min="769" max="769" width="7.42578125" style="29" customWidth="1"/>
    <col min="770" max="770" width="13.42578125" style="29" customWidth="1"/>
    <col min="771" max="771" width="14.85546875" style="29" customWidth="1"/>
    <col min="772" max="772" width="18.42578125" style="29" customWidth="1"/>
    <col min="773" max="773" width="12.85546875" style="29" customWidth="1"/>
    <col min="774" max="774" width="6.5703125" style="29" customWidth="1"/>
    <col min="775" max="775" width="4" style="29" bestFit="1" customWidth="1"/>
    <col min="776" max="776" width="11.42578125" style="29" bestFit="1" customWidth="1"/>
    <col min="777" max="1020" width="9.140625" style="29"/>
    <col min="1021" max="1021" width="10.5703125" style="29" customWidth="1"/>
    <col min="1022" max="1022" width="48" style="29" customWidth="1"/>
    <col min="1023" max="1023" width="16.85546875" style="29" customWidth="1"/>
    <col min="1024" max="1024" width="6.5703125" style="29" customWidth="1"/>
    <col min="1025" max="1025" width="7.42578125" style="29" customWidth="1"/>
    <col min="1026" max="1026" width="13.42578125" style="29" customWidth="1"/>
    <col min="1027" max="1027" width="14.85546875" style="29" customWidth="1"/>
    <col min="1028" max="1028" width="18.42578125" style="29" customWidth="1"/>
    <col min="1029" max="1029" width="12.85546875" style="29" customWidth="1"/>
    <col min="1030" max="1030" width="6.5703125" style="29" customWidth="1"/>
    <col min="1031" max="1031" width="4" style="29" bestFit="1" customWidth="1"/>
    <col min="1032" max="1032" width="11.42578125" style="29" bestFit="1" customWidth="1"/>
    <col min="1033" max="1276" width="9.140625" style="29"/>
    <col min="1277" max="1277" width="10.5703125" style="29" customWidth="1"/>
    <col min="1278" max="1278" width="48" style="29" customWidth="1"/>
    <col min="1279" max="1279" width="16.85546875" style="29" customWidth="1"/>
    <col min="1280" max="1280" width="6.5703125" style="29" customWidth="1"/>
    <col min="1281" max="1281" width="7.42578125" style="29" customWidth="1"/>
    <col min="1282" max="1282" width="13.42578125" style="29" customWidth="1"/>
    <col min="1283" max="1283" width="14.85546875" style="29" customWidth="1"/>
    <col min="1284" max="1284" width="18.42578125" style="29" customWidth="1"/>
    <col min="1285" max="1285" width="12.85546875" style="29" customWidth="1"/>
    <col min="1286" max="1286" width="6.5703125" style="29" customWidth="1"/>
    <col min="1287" max="1287" width="4" style="29" bestFit="1" customWidth="1"/>
    <col min="1288" max="1288" width="11.42578125" style="29" bestFit="1" customWidth="1"/>
    <col min="1289" max="1532" width="9.140625" style="29"/>
    <col min="1533" max="1533" width="10.5703125" style="29" customWidth="1"/>
    <col min="1534" max="1534" width="48" style="29" customWidth="1"/>
    <col min="1535" max="1535" width="16.85546875" style="29" customWidth="1"/>
    <col min="1536" max="1536" width="6.5703125" style="29" customWidth="1"/>
    <col min="1537" max="1537" width="7.42578125" style="29" customWidth="1"/>
    <col min="1538" max="1538" width="13.42578125" style="29" customWidth="1"/>
    <col min="1539" max="1539" width="14.85546875" style="29" customWidth="1"/>
    <col min="1540" max="1540" width="18.42578125" style="29" customWidth="1"/>
    <col min="1541" max="1541" width="12.85546875" style="29" customWidth="1"/>
    <col min="1542" max="1542" width="6.5703125" style="29" customWidth="1"/>
    <col min="1543" max="1543" width="4" style="29" bestFit="1" customWidth="1"/>
    <col min="1544" max="1544" width="11.42578125" style="29" bestFit="1" customWidth="1"/>
    <col min="1545" max="1788" width="9.140625" style="29"/>
    <col min="1789" max="1789" width="10.5703125" style="29" customWidth="1"/>
    <col min="1790" max="1790" width="48" style="29" customWidth="1"/>
    <col min="1791" max="1791" width="16.85546875" style="29" customWidth="1"/>
    <col min="1792" max="1792" width="6.5703125" style="29" customWidth="1"/>
    <col min="1793" max="1793" width="7.42578125" style="29" customWidth="1"/>
    <col min="1794" max="1794" width="13.42578125" style="29" customWidth="1"/>
    <col min="1795" max="1795" width="14.85546875" style="29" customWidth="1"/>
    <col min="1796" max="1796" width="18.42578125" style="29" customWidth="1"/>
    <col min="1797" max="1797" width="12.85546875" style="29" customWidth="1"/>
    <col min="1798" max="1798" width="6.5703125" style="29" customWidth="1"/>
    <col min="1799" max="1799" width="4" style="29" bestFit="1" customWidth="1"/>
    <col min="1800" max="1800" width="11.42578125" style="29" bestFit="1" customWidth="1"/>
    <col min="1801" max="2044" width="9.140625" style="29"/>
    <col min="2045" max="2045" width="10.5703125" style="29" customWidth="1"/>
    <col min="2046" max="2046" width="48" style="29" customWidth="1"/>
    <col min="2047" max="2047" width="16.85546875" style="29" customWidth="1"/>
    <col min="2048" max="2048" width="6.5703125" style="29" customWidth="1"/>
    <col min="2049" max="2049" width="7.42578125" style="29" customWidth="1"/>
    <col min="2050" max="2050" width="13.42578125" style="29" customWidth="1"/>
    <col min="2051" max="2051" width="14.85546875" style="29" customWidth="1"/>
    <col min="2052" max="2052" width="18.42578125" style="29" customWidth="1"/>
    <col min="2053" max="2053" width="12.85546875" style="29" customWidth="1"/>
    <col min="2054" max="2054" width="6.5703125" style="29" customWidth="1"/>
    <col min="2055" max="2055" width="4" style="29" bestFit="1" customWidth="1"/>
    <col min="2056" max="2056" width="11.42578125" style="29" bestFit="1" customWidth="1"/>
    <col min="2057" max="2300" width="9.140625" style="29"/>
    <col min="2301" max="2301" width="10.5703125" style="29" customWidth="1"/>
    <col min="2302" max="2302" width="48" style="29" customWidth="1"/>
    <col min="2303" max="2303" width="16.85546875" style="29" customWidth="1"/>
    <col min="2304" max="2304" width="6.5703125" style="29" customWidth="1"/>
    <col min="2305" max="2305" width="7.42578125" style="29" customWidth="1"/>
    <col min="2306" max="2306" width="13.42578125" style="29" customWidth="1"/>
    <col min="2307" max="2307" width="14.85546875" style="29" customWidth="1"/>
    <col min="2308" max="2308" width="18.42578125" style="29" customWidth="1"/>
    <col min="2309" max="2309" width="12.85546875" style="29" customWidth="1"/>
    <col min="2310" max="2310" width="6.5703125" style="29" customWidth="1"/>
    <col min="2311" max="2311" width="4" style="29" bestFit="1" customWidth="1"/>
    <col min="2312" max="2312" width="11.42578125" style="29" bestFit="1" customWidth="1"/>
    <col min="2313" max="2556" width="9.140625" style="29"/>
    <col min="2557" max="2557" width="10.5703125" style="29" customWidth="1"/>
    <col min="2558" max="2558" width="48" style="29" customWidth="1"/>
    <col min="2559" max="2559" width="16.85546875" style="29" customWidth="1"/>
    <col min="2560" max="2560" width="6.5703125" style="29" customWidth="1"/>
    <col min="2561" max="2561" width="7.42578125" style="29" customWidth="1"/>
    <col min="2562" max="2562" width="13.42578125" style="29" customWidth="1"/>
    <col min="2563" max="2563" width="14.85546875" style="29" customWidth="1"/>
    <col min="2564" max="2564" width="18.42578125" style="29" customWidth="1"/>
    <col min="2565" max="2565" width="12.85546875" style="29" customWidth="1"/>
    <col min="2566" max="2566" width="6.5703125" style="29" customWidth="1"/>
    <col min="2567" max="2567" width="4" style="29" bestFit="1" customWidth="1"/>
    <col min="2568" max="2568" width="11.42578125" style="29" bestFit="1" customWidth="1"/>
    <col min="2569" max="2812" width="9.140625" style="29"/>
    <col min="2813" max="2813" width="10.5703125" style="29" customWidth="1"/>
    <col min="2814" max="2814" width="48" style="29" customWidth="1"/>
    <col min="2815" max="2815" width="16.85546875" style="29" customWidth="1"/>
    <col min="2816" max="2816" width="6.5703125" style="29" customWidth="1"/>
    <col min="2817" max="2817" width="7.42578125" style="29" customWidth="1"/>
    <col min="2818" max="2818" width="13.42578125" style="29" customWidth="1"/>
    <col min="2819" max="2819" width="14.85546875" style="29" customWidth="1"/>
    <col min="2820" max="2820" width="18.42578125" style="29" customWidth="1"/>
    <col min="2821" max="2821" width="12.85546875" style="29" customWidth="1"/>
    <col min="2822" max="2822" width="6.5703125" style="29" customWidth="1"/>
    <col min="2823" max="2823" width="4" style="29" bestFit="1" customWidth="1"/>
    <col min="2824" max="2824" width="11.42578125" style="29" bestFit="1" customWidth="1"/>
    <col min="2825" max="3068" width="9.140625" style="29"/>
    <col min="3069" max="3069" width="10.5703125" style="29" customWidth="1"/>
    <col min="3070" max="3070" width="48" style="29" customWidth="1"/>
    <col min="3071" max="3071" width="16.85546875" style="29" customWidth="1"/>
    <col min="3072" max="3072" width="6.5703125" style="29" customWidth="1"/>
    <col min="3073" max="3073" width="7.42578125" style="29" customWidth="1"/>
    <col min="3074" max="3074" width="13.42578125" style="29" customWidth="1"/>
    <col min="3075" max="3075" width="14.85546875" style="29" customWidth="1"/>
    <col min="3076" max="3076" width="18.42578125" style="29" customWidth="1"/>
    <col min="3077" max="3077" width="12.85546875" style="29" customWidth="1"/>
    <col min="3078" max="3078" width="6.5703125" style="29" customWidth="1"/>
    <col min="3079" max="3079" width="4" style="29" bestFit="1" customWidth="1"/>
    <col min="3080" max="3080" width="11.42578125" style="29" bestFit="1" customWidth="1"/>
    <col min="3081" max="3324" width="9.140625" style="29"/>
    <col min="3325" max="3325" width="10.5703125" style="29" customWidth="1"/>
    <col min="3326" max="3326" width="48" style="29" customWidth="1"/>
    <col min="3327" max="3327" width="16.85546875" style="29" customWidth="1"/>
    <col min="3328" max="3328" width="6.5703125" style="29" customWidth="1"/>
    <col min="3329" max="3329" width="7.42578125" style="29" customWidth="1"/>
    <col min="3330" max="3330" width="13.42578125" style="29" customWidth="1"/>
    <col min="3331" max="3331" width="14.85546875" style="29" customWidth="1"/>
    <col min="3332" max="3332" width="18.42578125" style="29" customWidth="1"/>
    <col min="3333" max="3333" width="12.85546875" style="29" customWidth="1"/>
    <col min="3334" max="3334" width="6.5703125" style="29" customWidth="1"/>
    <col min="3335" max="3335" width="4" style="29" bestFit="1" customWidth="1"/>
    <col min="3336" max="3336" width="11.42578125" style="29" bestFit="1" customWidth="1"/>
    <col min="3337" max="3580" width="9.140625" style="29"/>
    <col min="3581" max="3581" width="10.5703125" style="29" customWidth="1"/>
    <col min="3582" max="3582" width="48" style="29" customWidth="1"/>
    <col min="3583" max="3583" width="16.85546875" style="29" customWidth="1"/>
    <col min="3584" max="3584" width="6.5703125" style="29" customWidth="1"/>
    <col min="3585" max="3585" width="7.42578125" style="29" customWidth="1"/>
    <col min="3586" max="3586" width="13.42578125" style="29" customWidth="1"/>
    <col min="3587" max="3587" width="14.85546875" style="29" customWidth="1"/>
    <col min="3588" max="3588" width="18.42578125" style="29" customWidth="1"/>
    <col min="3589" max="3589" width="12.85546875" style="29" customWidth="1"/>
    <col min="3590" max="3590" width="6.5703125" style="29" customWidth="1"/>
    <col min="3591" max="3591" width="4" style="29" bestFit="1" customWidth="1"/>
    <col min="3592" max="3592" width="11.42578125" style="29" bestFit="1" customWidth="1"/>
    <col min="3593" max="3836" width="9.140625" style="29"/>
    <col min="3837" max="3837" width="10.5703125" style="29" customWidth="1"/>
    <col min="3838" max="3838" width="48" style="29" customWidth="1"/>
    <col min="3839" max="3839" width="16.85546875" style="29" customWidth="1"/>
    <col min="3840" max="3840" width="6.5703125" style="29" customWidth="1"/>
    <col min="3841" max="3841" width="7.42578125" style="29" customWidth="1"/>
    <col min="3842" max="3842" width="13.42578125" style="29" customWidth="1"/>
    <col min="3843" max="3843" width="14.85546875" style="29" customWidth="1"/>
    <col min="3844" max="3844" width="18.42578125" style="29" customWidth="1"/>
    <col min="3845" max="3845" width="12.85546875" style="29" customWidth="1"/>
    <col min="3846" max="3846" width="6.5703125" style="29" customWidth="1"/>
    <col min="3847" max="3847" width="4" style="29" bestFit="1" customWidth="1"/>
    <col min="3848" max="3848" width="11.42578125" style="29" bestFit="1" customWidth="1"/>
    <col min="3849" max="4092" width="9.140625" style="29"/>
    <col min="4093" max="4093" width="10.5703125" style="29" customWidth="1"/>
    <col min="4094" max="4094" width="48" style="29" customWidth="1"/>
    <col min="4095" max="4095" width="16.85546875" style="29" customWidth="1"/>
    <col min="4096" max="4096" width="6.5703125" style="29" customWidth="1"/>
    <col min="4097" max="4097" width="7.42578125" style="29" customWidth="1"/>
    <col min="4098" max="4098" width="13.42578125" style="29" customWidth="1"/>
    <col min="4099" max="4099" width="14.85546875" style="29" customWidth="1"/>
    <col min="4100" max="4100" width="18.42578125" style="29" customWidth="1"/>
    <col min="4101" max="4101" width="12.85546875" style="29" customWidth="1"/>
    <col min="4102" max="4102" width="6.5703125" style="29" customWidth="1"/>
    <col min="4103" max="4103" width="4" style="29" bestFit="1" customWidth="1"/>
    <col min="4104" max="4104" width="11.42578125" style="29" bestFit="1" customWidth="1"/>
    <col min="4105" max="4348" width="9.140625" style="29"/>
    <col min="4349" max="4349" width="10.5703125" style="29" customWidth="1"/>
    <col min="4350" max="4350" width="48" style="29" customWidth="1"/>
    <col min="4351" max="4351" width="16.85546875" style="29" customWidth="1"/>
    <col min="4352" max="4352" width="6.5703125" style="29" customWidth="1"/>
    <col min="4353" max="4353" width="7.42578125" style="29" customWidth="1"/>
    <col min="4354" max="4354" width="13.42578125" style="29" customWidth="1"/>
    <col min="4355" max="4355" width="14.85546875" style="29" customWidth="1"/>
    <col min="4356" max="4356" width="18.42578125" style="29" customWidth="1"/>
    <col min="4357" max="4357" width="12.85546875" style="29" customWidth="1"/>
    <col min="4358" max="4358" width="6.5703125" style="29" customWidth="1"/>
    <col min="4359" max="4359" width="4" style="29" bestFit="1" customWidth="1"/>
    <col min="4360" max="4360" width="11.42578125" style="29" bestFit="1" customWidth="1"/>
    <col min="4361" max="4604" width="9.140625" style="29"/>
    <col min="4605" max="4605" width="10.5703125" style="29" customWidth="1"/>
    <col min="4606" max="4606" width="48" style="29" customWidth="1"/>
    <col min="4607" max="4607" width="16.85546875" style="29" customWidth="1"/>
    <col min="4608" max="4608" width="6.5703125" style="29" customWidth="1"/>
    <col min="4609" max="4609" width="7.42578125" style="29" customWidth="1"/>
    <col min="4610" max="4610" width="13.42578125" style="29" customWidth="1"/>
    <col min="4611" max="4611" width="14.85546875" style="29" customWidth="1"/>
    <col min="4612" max="4612" width="18.42578125" style="29" customWidth="1"/>
    <col min="4613" max="4613" width="12.85546875" style="29" customWidth="1"/>
    <col min="4614" max="4614" width="6.5703125" style="29" customWidth="1"/>
    <col min="4615" max="4615" width="4" style="29" bestFit="1" customWidth="1"/>
    <col min="4616" max="4616" width="11.42578125" style="29" bestFit="1" customWidth="1"/>
    <col min="4617" max="4860" width="9.140625" style="29"/>
    <col min="4861" max="4861" width="10.5703125" style="29" customWidth="1"/>
    <col min="4862" max="4862" width="48" style="29" customWidth="1"/>
    <col min="4863" max="4863" width="16.85546875" style="29" customWidth="1"/>
    <col min="4864" max="4864" width="6.5703125" style="29" customWidth="1"/>
    <col min="4865" max="4865" width="7.42578125" style="29" customWidth="1"/>
    <col min="4866" max="4866" width="13.42578125" style="29" customWidth="1"/>
    <col min="4867" max="4867" width="14.85546875" style="29" customWidth="1"/>
    <col min="4868" max="4868" width="18.42578125" style="29" customWidth="1"/>
    <col min="4869" max="4869" width="12.85546875" style="29" customWidth="1"/>
    <col min="4870" max="4870" width="6.5703125" style="29" customWidth="1"/>
    <col min="4871" max="4871" width="4" style="29" bestFit="1" customWidth="1"/>
    <col min="4872" max="4872" width="11.42578125" style="29" bestFit="1" customWidth="1"/>
    <col min="4873" max="5116" width="9.140625" style="29"/>
    <col min="5117" max="5117" width="10.5703125" style="29" customWidth="1"/>
    <col min="5118" max="5118" width="48" style="29" customWidth="1"/>
    <col min="5119" max="5119" width="16.85546875" style="29" customWidth="1"/>
    <col min="5120" max="5120" width="6.5703125" style="29" customWidth="1"/>
    <col min="5121" max="5121" width="7.42578125" style="29" customWidth="1"/>
    <col min="5122" max="5122" width="13.42578125" style="29" customWidth="1"/>
    <col min="5123" max="5123" width="14.85546875" style="29" customWidth="1"/>
    <col min="5124" max="5124" width="18.42578125" style="29" customWidth="1"/>
    <col min="5125" max="5125" width="12.85546875" style="29" customWidth="1"/>
    <col min="5126" max="5126" width="6.5703125" style="29" customWidth="1"/>
    <col min="5127" max="5127" width="4" style="29" bestFit="1" customWidth="1"/>
    <col min="5128" max="5128" width="11.42578125" style="29" bestFit="1" customWidth="1"/>
    <col min="5129" max="5372" width="9.140625" style="29"/>
    <col min="5373" max="5373" width="10.5703125" style="29" customWidth="1"/>
    <col min="5374" max="5374" width="48" style="29" customWidth="1"/>
    <col min="5375" max="5375" width="16.85546875" style="29" customWidth="1"/>
    <col min="5376" max="5376" width="6.5703125" style="29" customWidth="1"/>
    <col min="5377" max="5377" width="7.42578125" style="29" customWidth="1"/>
    <col min="5378" max="5378" width="13.42578125" style="29" customWidth="1"/>
    <col min="5379" max="5379" width="14.85546875" style="29" customWidth="1"/>
    <col min="5380" max="5380" width="18.42578125" style="29" customWidth="1"/>
    <col min="5381" max="5381" width="12.85546875" style="29" customWidth="1"/>
    <col min="5382" max="5382" width="6.5703125" style="29" customWidth="1"/>
    <col min="5383" max="5383" width="4" style="29" bestFit="1" customWidth="1"/>
    <col min="5384" max="5384" width="11.42578125" style="29" bestFit="1" customWidth="1"/>
    <col min="5385" max="5628" width="9.140625" style="29"/>
    <col min="5629" max="5629" width="10.5703125" style="29" customWidth="1"/>
    <col min="5630" max="5630" width="48" style="29" customWidth="1"/>
    <col min="5631" max="5631" width="16.85546875" style="29" customWidth="1"/>
    <col min="5632" max="5632" width="6.5703125" style="29" customWidth="1"/>
    <col min="5633" max="5633" width="7.42578125" style="29" customWidth="1"/>
    <col min="5634" max="5634" width="13.42578125" style="29" customWidth="1"/>
    <col min="5635" max="5635" width="14.85546875" style="29" customWidth="1"/>
    <col min="5636" max="5636" width="18.42578125" style="29" customWidth="1"/>
    <col min="5637" max="5637" width="12.85546875" style="29" customWidth="1"/>
    <col min="5638" max="5638" width="6.5703125" style="29" customWidth="1"/>
    <col min="5639" max="5639" width="4" style="29" bestFit="1" customWidth="1"/>
    <col min="5640" max="5640" width="11.42578125" style="29" bestFit="1" customWidth="1"/>
    <col min="5641" max="5884" width="9.140625" style="29"/>
    <col min="5885" max="5885" width="10.5703125" style="29" customWidth="1"/>
    <col min="5886" max="5886" width="48" style="29" customWidth="1"/>
    <col min="5887" max="5887" width="16.85546875" style="29" customWidth="1"/>
    <col min="5888" max="5888" width="6.5703125" style="29" customWidth="1"/>
    <col min="5889" max="5889" width="7.42578125" style="29" customWidth="1"/>
    <col min="5890" max="5890" width="13.42578125" style="29" customWidth="1"/>
    <col min="5891" max="5891" width="14.85546875" style="29" customWidth="1"/>
    <col min="5892" max="5892" width="18.42578125" style="29" customWidth="1"/>
    <col min="5893" max="5893" width="12.85546875" style="29" customWidth="1"/>
    <col min="5894" max="5894" width="6.5703125" style="29" customWidth="1"/>
    <col min="5895" max="5895" width="4" style="29" bestFit="1" customWidth="1"/>
    <col min="5896" max="5896" width="11.42578125" style="29" bestFit="1" customWidth="1"/>
    <col min="5897" max="6140" width="9.140625" style="29"/>
    <col min="6141" max="6141" width="10.5703125" style="29" customWidth="1"/>
    <col min="6142" max="6142" width="48" style="29" customWidth="1"/>
    <col min="6143" max="6143" width="16.85546875" style="29" customWidth="1"/>
    <col min="6144" max="6144" width="6.5703125" style="29" customWidth="1"/>
    <col min="6145" max="6145" width="7.42578125" style="29" customWidth="1"/>
    <col min="6146" max="6146" width="13.42578125" style="29" customWidth="1"/>
    <col min="6147" max="6147" width="14.85546875" style="29" customWidth="1"/>
    <col min="6148" max="6148" width="18.42578125" style="29" customWidth="1"/>
    <col min="6149" max="6149" width="12.85546875" style="29" customWidth="1"/>
    <col min="6150" max="6150" width="6.5703125" style="29" customWidth="1"/>
    <col min="6151" max="6151" width="4" style="29" bestFit="1" customWidth="1"/>
    <col min="6152" max="6152" width="11.42578125" style="29" bestFit="1" customWidth="1"/>
    <col min="6153" max="6396" width="9.140625" style="29"/>
    <col min="6397" max="6397" width="10.5703125" style="29" customWidth="1"/>
    <col min="6398" max="6398" width="48" style="29" customWidth="1"/>
    <col min="6399" max="6399" width="16.85546875" style="29" customWidth="1"/>
    <col min="6400" max="6400" width="6.5703125" style="29" customWidth="1"/>
    <col min="6401" max="6401" width="7.42578125" style="29" customWidth="1"/>
    <col min="6402" max="6402" width="13.42578125" style="29" customWidth="1"/>
    <col min="6403" max="6403" width="14.85546875" style="29" customWidth="1"/>
    <col min="6404" max="6404" width="18.42578125" style="29" customWidth="1"/>
    <col min="6405" max="6405" width="12.85546875" style="29" customWidth="1"/>
    <col min="6406" max="6406" width="6.5703125" style="29" customWidth="1"/>
    <col min="6407" max="6407" width="4" style="29" bestFit="1" customWidth="1"/>
    <col min="6408" max="6408" width="11.42578125" style="29" bestFit="1" customWidth="1"/>
    <col min="6409" max="6652" width="9.140625" style="29"/>
    <col min="6653" max="6653" width="10.5703125" style="29" customWidth="1"/>
    <col min="6654" max="6654" width="48" style="29" customWidth="1"/>
    <col min="6655" max="6655" width="16.85546875" style="29" customWidth="1"/>
    <col min="6656" max="6656" width="6.5703125" style="29" customWidth="1"/>
    <col min="6657" max="6657" width="7.42578125" style="29" customWidth="1"/>
    <col min="6658" max="6658" width="13.42578125" style="29" customWidth="1"/>
    <col min="6659" max="6659" width="14.85546875" style="29" customWidth="1"/>
    <col min="6660" max="6660" width="18.42578125" style="29" customWidth="1"/>
    <col min="6661" max="6661" width="12.85546875" style="29" customWidth="1"/>
    <col min="6662" max="6662" width="6.5703125" style="29" customWidth="1"/>
    <col min="6663" max="6663" width="4" style="29" bestFit="1" customWidth="1"/>
    <col min="6664" max="6664" width="11.42578125" style="29" bestFit="1" customWidth="1"/>
    <col min="6665" max="6908" width="9.140625" style="29"/>
    <col min="6909" max="6909" width="10.5703125" style="29" customWidth="1"/>
    <col min="6910" max="6910" width="48" style="29" customWidth="1"/>
    <col min="6911" max="6911" width="16.85546875" style="29" customWidth="1"/>
    <col min="6912" max="6912" width="6.5703125" style="29" customWidth="1"/>
    <col min="6913" max="6913" width="7.42578125" style="29" customWidth="1"/>
    <col min="6914" max="6914" width="13.42578125" style="29" customWidth="1"/>
    <col min="6915" max="6915" width="14.85546875" style="29" customWidth="1"/>
    <col min="6916" max="6916" width="18.42578125" style="29" customWidth="1"/>
    <col min="6917" max="6917" width="12.85546875" style="29" customWidth="1"/>
    <col min="6918" max="6918" width="6.5703125" style="29" customWidth="1"/>
    <col min="6919" max="6919" width="4" style="29" bestFit="1" customWidth="1"/>
    <col min="6920" max="6920" width="11.42578125" style="29" bestFit="1" customWidth="1"/>
    <col min="6921" max="7164" width="9.140625" style="29"/>
    <col min="7165" max="7165" width="10.5703125" style="29" customWidth="1"/>
    <col min="7166" max="7166" width="48" style="29" customWidth="1"/>
    <col min="7167" max="7167" width="16.85546875" style="29" customWidth="1"/>
    <col min="7168" max="7168" width="6.5703125" style="29" customWidth="1"/>
    <col min="7169" max="7169" width="7.42578125" style="29" customWidth="1"/>
    <col min="7170" max="7170" width="13.42578125" style="29" customWidth="1"/>
    <col min="7171" max="7171" width="14.85546875" style="29" customWidth="1"/>
    <col min="7172" max="7172" width="18.42578125" style="29" customWidth="1"/>
    <col min="7173" max="7173" width="12.85546875" style="29" customWidth="1"/>
    <col min="7174" max="7174" width="6.5703125" style="29" customWidth="1"/>
    <col min="7175" max="7175" width="4" style="29" bestFit="1" customWidth="1"/>
    <col min="7176" max="7176" width="11.42578125" style="29" bestFit="1" customWidth="1"/>
    <col min="7177" max="7420" width="9.140625" style="29"/>
    <col min="7421" max="7421" width="10.5703125" style="29" customWidth="1"/>
    <col min="7422" max="7422" width="48" style="29" customWidth="1"/>
    <col min="7423" max="7423" width="16.85546875" style="29" customWidth="1"/>
    <col min="7424" max="7424" width="6.5703125" style="29" customWidth="1"/>
    <col min="7425" max="7425" width="7.42578125" style="29" customWidth="1"/>
    <col min="7426" max="7426" width="13.42578125" style="29" customWidth="1"/>
    <col min="7427" max="7427" width="14.85546875" style="29" customWidth="1"/>
    <col min="7428" max="7428" width="18.42578125" style="29" customWidth="1"/>
    <col min="7429" max="7429" width="12.85546875" style="29" customWidth="1"/>
    <col min="7430" max="7430" width="6.5703125" style="29" customWidth="1"/>
    <col min="7431" max="7431" width="4" style="29" bestFit="1" customWidth="1"/>
    <col min="7432" max="7432" width="11.42578125" style="29" bestFit="1" customWidth="1"/>
    <col min="7433" max="7676" width="9.140625" style="29"/>
    <col min="7677" max="7677" width="10.5703125" style="29" customWidth="1"/>
    <col min="7678" max="7678" width="48" style="29" customWidth="1"/>
    <col min="7679" max="7679" width="16.85546875" style="29" customWidth="1"/>
    <col min="7680" max="7680" width="6.5703125" style="29" customWidth="1"/>
    <col min="7681" max="7681" width="7.42578125" style="29" customWidth="1"/>
    <col min="7682" max="7682" width="13.42578125" style="29" customWidth="1"/>
    <col min="7683" max="7683" width="14.85546875" style="29" customWidth="1"/>
    <col min="7684" max="7684" width="18.42578125" style="29" customWidth="1"/>
    <col min="7685" max="7685" width="12.85546875" style="29" customWidth="1"/>
    <col min="7686" max="7686" width="6.5703125" style="29" customWidth="1"/>
    <col min="7687" max="7687" width="4" style="29" bestFit="1" customWidth="1"/>
    <col min="7688" max="7688" width="11.42578125" style="29" bestFit="1" customWidth="1"/>
    <col min="7689" max="7932" width="9.140625" style="29"/>
    <col min="7933" max="7933" width="10.5703125" style="29" customWidth="1"/>
    <col min="7934" max="7934" width="48" style="29" customWidth="1"/>
    <col min="7935" max="7935" width="16.85546875" style="29" customWidth="1"/>
    <col min="7936" max="7936" width="6.5703125" style="29" customWidth="1"/>
    <col min="7937" max="7937" width="7.42578125" style="29" customWidth="1"/>
    <col min="7938" max="7938" width="13.42578125" style="29" customWidth="1"/>
    <col min="7939" max="7939" width="14.85546875" style="29" customWidth="1"/>
    <col min="7940" max="7940" width="18.42578125" style="29" customWidth="1"/>
    <col min="7941" max="7941" width="12.85546875" style="29" customWidth="1"/>
    <col min="7942" max="7942" width="6.5703125" style="29" customWidth="1"/>
    <col min="7943" max="7943" width="4" style="29" bestFit="1" customWidth="1"/>
    <col min="7944" max="7944" width="11.42578125" style="29" bestFit="1" customWidth="1"/>
    <col min="7945" max="8188" width="9.140625" style="29"/>
    <col min="8189" max="8189" width="10.5703125" style="29" customWidth="1"/>
    <col min="8190" max="8190" width="48" style="29" customWidth="1"/>
    <col min="8191" max="8191" width="16.85546875" style="29" customWidth="1"/>
    <col min="8192" max="8192" width="6.5703125" style="29" customWidth="1"/>
    <col min="8193" max="8193" width="7.42578125" style="29" customWidth="1"/>
    <col min="8194" max="8194" width="13.42578125" style="29" customWidth="1"/>
    <col min="8195" max="8195" width="14.85546875" style="29" customWidth="1"/>
    <col min="8196" max="8196" width="18.42578125" style="29" customWidth="1"/>
    <col min="8197" max="8197" width="12.85546875" style="29" customWidth="1"/>
    <col min="8198" max="8198" width="6.5703125" style="29" customWidth="1"/>
    <col min="8199" max="8199" width="4" style="29" bestFit="1" customWidth="1"/>
    <col min="8200" max="8200" width="11.42578125" style="29" bestFit="1" customWidth="1"/>
    <col min="8201" max="8444" width="9.140625" style="29"/>
    <col min="8445" max="8445" width="10.5703125" style="29" customWidth="1"/>
    <col min="8446" max="8446" width="48" style="29" customWidth="1"/>
    <col min="8447" max="8447" width="16.85546875" style="29" customWidth="1"/>
    <col min="8448" max="8448" width="6.5703125" style="29" customWidth="1"/>
    <col min="8449" max="8449" width="7.42578125" style="29" customWidth="1"/>
    <col min="8450" max="8450" width="13.42578125" style="29" customWidth="1"/>
    <col min="8451" max="8451" width="14.85546875" style="29" customWidth="1"/>
    <col min="8452" max="8452" width="18.42578125" style="29" customWidth="1"/>
    <col min="8453" max="8453" width="12.85546875" style="29" customWidth="1"/>
    <col min="8454" max="8454" width="6.5703125" style="29" customWidth="1"/>
    <col min="8455" max="8455" width="4" style="29" bestFit="1" customWidth="1"/>
    <col min="8456" max="8456" width="11.42578125" style="29" bestFit="1" customWidth="1"/>
    <col min="8457" max="8700" width="9.140625" style="29"/>
    <col min="8701" max="8701" width="10.5703125" style="29" customWidth="1"/>
    <col min="8702" max="8702" width="48" style="29" customWidth="1"/>
    <col min="8703" max="8703" width="16.85546875" style="29" customWidth="1"/>
    <col min="8704" max="8704" width="6.5703125" style="29" customWidth="1"/>
    <col min="8705" max="8705" width="7.42578125" style="29" customWidth="1"/>
    <col min="8706" max="8706" width="13.42578125" style="29" customWidth="1"/>
    <col min="8707" max="8707" width="14.85546875" style="29" customWidth="1"/>
    <col min="8708" max="8708" width="18.42578125" style="29" customWidth="1"/>
    <col min="8709" max="8709" width="12.85546875" style="29" customWidth="1"/>
    <col min="8710" max="8710" width="6.5703125" style="29" customWidth="1"/>
    <col min="8711" max="8711" width="4" style="29" bestFit="1" customWidth="1"/>
    <col min="8712" max="8712" width="11.42578125" style="29" bestFit="1" customWidth="1"/>
    <col min="8713" max="8956" width="9.140625" style="29"/>
    <col min="8957" max="8957" width="10.5703125" style="29" customWidth="1"/>
    <col min="8958" max="8958" width="48" style="29" customWidth="1"/>
    <col min="8959" max="8959" width="16.85546875" style="29" customWidth="1"/>
    <col min="8960" max="8960" width="6.5703125" style="29" customWidth="1"/>
    <col min="8961" max="8961" width="7.42578125" style="29" customWidth="1"/>
    <col min="8962" max="8962" width="13.42578125" style="29" customWidth="1"/>
    <col min="8963" max="8963" width="14.85546875" style="29" customWidth="1"/>
    <col min="8964" max="8964" width="18.42578125" style="29" customWidth="1"/>
    <col min="8965" max="8965" width="12.85546875" style="29" customWidth="1"/>
    <col min="8966" max="8966" width="6.5703125" style="29" customWidth="1"/>
    <col min="8967" max="8967" width="4" style="29" bestFit="1" customWidth="1"/>
    <col min="8968" max="8968" width="11.42578125" style="29" bestFit="1" customWidth="1"/>
    <col min="8969" max="9212" width="9.140625" style="29"/>
    <col min="9213" max="9213" width="10.5703125" style="29" customWidth="1"/>
    <col min="9214" max="9214" width="48" style="29" customWidth="1"/>
    <col min="9215" max="9215" width="16.85546875" style="29" customWidth="1"/>
    <col min="9216" max="9216" width="6.5703125" style="29" customWidth="1"/>
    <col min="9217" max="9217" width="7.42578125" style="29" customWidth="1"/>
    <col min="9218" max="9218" width="13.42578125" style="29" customWidth="1"/>
    <col min="9219" max="9219" width="14.85546875" style="29" customWidth="1"/>
    <col min="9220" max="9220" width="18.42578125" style="29" customWidth="1"/>
    <col min="9221" max="9221" width="12.85546875" style="29" customWidth="1"/>
    <col min="9222" max="9222" width="6.5703125" style="29" customWidth="1"/>
    <col min="9223" max="9223" width="4" style="29" bestFit="1" customWidth="1"/>
    <col min="9224" max="9224" width="11.42578125" style="29" bestFit="1" customWidth="1"/>
    <col min="9225" max="9468" width="9.140625" style="29"/>
    <col min="9469" max="9469" width="10.5703125" style="29" customWidth="1"/>
    <col min="9470" max="9470" width="48" style="29" customWidth="1"/>
    <col min="9471" max="9471" width="16.85546875" style="29" customWidth="1"/>
    <col min="9472" max="9472" width="6.5703125" style="29" customWidth="1"/>
    <col min="9473" max="9473" width="7.42578125" style="29" customWidth="1"/>
    <col min="9474" max="9474" width="13.42578125" style="29" customWidth="1"/>
    <col min="9475" max="9475" width="14.85546875" style="29" customWidth="1"/>
    <col min="9476" max="9476" width="18.42578125" style="29" customWidth="1"/>
    <col min="9477" max="9477" width="12.85546875" style="29" customWidth="1"/>
    <col min="9478" max="9478" width="6.5703125" style="29" customWidth="1"/>
    <col min="9479" max="9479" width="4" style="29" bestFit="1" customWidth="1"/>
    <col min="9480" max="9480" width="11.42578125" style="29" bestFit="1" customWidth="1"/>
    <col min="9481" max="9724" width="9.140625" style="29"/>
    <col min="9725" max="9725" width="10.5703125" style="29" customWidth="1"/>
    <col min="9726" max="9726" width="48" style="29" customWidth="1"/>
    <col min="9727" max="9727" width="16.85546875" style="29" customWidth="1"/>
    <col min="9728" max="9728" width="6.5703125" style="29" customWidth="1"/>
    <col min="9729" max="9729" width="7.42578125" style="29" customWidth="1"/>
    <col min="9730" max="9730" width="13.42578125" style="29" customWidth="1"/>
    <col min="9731" max="9731" width="14.85546875" style="29" customWidth="1"/>
    <col min="9732" max="9732" width="18.42578125" style="29" customWidth="1"/>
    <col min="9733" max="9733" width="12.85546875" style="29" customWidth="1"/>
    <col min="9734" max="9734" width="6.5703125" style="29" customWidth="1"/>
    <col min="9735" max="9735" width="4" style="29" bestFit="1" customWidth="1"/>
    <col min="9736" max="9736" width="11.42578125" style="29" bestFit="1" customWidth="1"/>
    <col min="9737" max="9980" width="9.140625" style="29"/>
    <col min="9981" max="9981" width="10.5703125" style="29" customWidth="1"/>
    <col min="9982" max="9982" width="48" style="29" customWidth="1"/>
    <col min="9983" max="9983" width="16.85546875" style="29" customWidth="1"/>
    <col min="9984" max="9984" width="6.5703125" style="29" customWidth="1"/>
    <col min="9985" max="9985" width="7.42578125" style="29" customWidth="1"/>
    <col min="9986" max="9986" width="13.42578125" style="29" customWidth="1"/>
    <col min="9987" max="9987" width="14.85546875" style="29" customWidth="1"/>
    <col min="9988" max="9988" width="18.42578125" style="29" customWidth="1"/>
    <col min="9989" max="9989" width="12.85546875" style="29" customWidth="1"/>
    <col min="9990" max="9990" width="6.5703125" style="29" customWidth="1"/>
    <col min="9991" max="9991" width="4" style="29" bestFit="1" customWidth="1"/>
    <col min="9992" max="9992" width="11.42578125" style="29" bestFit="1" customWidth="1"/>
    <col min="9993" max="10236" width="9.140625" style="29"/>
    <col min="10237" max="10237" width="10.5703125" style="29" customWidth="1"/>
    <col min="10238" max="10238" width="48" style="29" customWidth="1"/>
    <col min="10239" max="10239" width="16.85546875" style="29" customWidth="1"/>
    <col min="10240" max="10240" width="6.5703125" style="29" customWidth="1"/>
    <col min="10241" max="10241" width="7.42578125" style="29" customWidth="1"/>
    <col min="10242" max="10242" width="13.42578125" style="29" customWidth="1"/>
    <col min="10243" max="10243" width="14.85546875" style="29" customWidth="1"/>
    <col min="10244" max="10244" width="18.42578125" style="29" customWidth="1"/>
    <col min="10245" max="10245" width="12.85546875" style="29" customWidth="1"/>
    <col min="10246" max="10246" width="6.5703125" style="29" customWidth="1"/>
    <col min="10247" max="10247" width="4" style="29" bestFit="1" customWidth="1"/>
    <col min="10248" max="10248" width="11.42578125" style="29" bestFit="1" customWidth="1"/>
    <col min="10249" max="10492" width="9.140625" style="29"/>
    <col min="10493" max="10493" width="10.5703125" style="29" customWidth="1"/>
    <col min="10494" max="10494" width="48" style="29" customWidth="1"/>
    <col min="10495" max="10495" width="16.85546875" style="29" customWidth="1"/>
    <col min="10496" max="10496" width="6.5703125" style="29" customWidth="1"/>
    <col min="10497" max="10497" width="7.42578125" style="29" customWidth="1"/>
    <col min="10498" max="10498" width="13.42578125" style="29" customWidth="1"/>
    <col min="10499" max="10499" width="14.85546875" style="29" customWidth="1"/>
    <col min="10500" max="10500" width="18.42578125" style="29" customWidth="1"/>
    <col min="10501" max="10501" width="12.85546875" style="29" customWidth="1"/>
    <col min="10502" max="10502" width="6.5703125" style="29" customWidth="1"/>
    <col min="10503" max="10503" width="4" style="29" bestFit="1" customWidth="1"/>
    <col min="10504" max="10504" width="11.42578125" style="29" bestFit="1" customWidth="1"/>
    <col min="10505" max="10748" width="9.140625" style="29"/>
    <col min="10749" max="10749" width="10.5703125" style="29" customWidth="1"/>
    <col min="10750" max="10750" width="48" style="29" customWidth="1"/>
    <col min="10751" max="10751" width="16.85546875" style="29" customWidth="1"/>
    <col min="10752" max="10752" width="6.5703125" style="29" customWidth="1"/>
    <col min="10753" max="10753" width="7.42578125" style="29" customWidth="1"/>
    <col min="10754" max="10754" width="13.42578125" style="29" customWidth="1"/>
    <col min="10755" max="10755" width="14.85546875" style="29" customWidth="1"/>
    <col min="10756" max="10756" width="18.42578125" style="29" customWidth="1"/>
    <col min="10757" max="10757" width="12.85546875" style="29" customWidth="1"/>
    <col min="10758" max="10758" width="6.5703125" style="29" customWidth="1"/>
    <col min="10759" max="10759" width="4" style="29" bestFit="1" customWidth="1"/>
    <col min="10760" max="10760" width="11.42578125" style="29" bestFit="1" customWidth="1"/>
    <col min="10761" max="11004" width="9.140625" style="29"/>
    <col min="11005" max="11005" width="10.5703125" style="29" customWidth="1"/>
    <col min="11006" max="11006" width="48" style="29" customWidth="1"/>
    <col min="11007" max="11007" width="16.85546875" style="29" customWidth="1"/>
    <col min="11008" max="11008" width="6.5703125" style="29" customWidth="1"/>
    <col min="11009" max="11009" width="7.42578125" style="29" customWidth="1"/>
    <col min="11010" max="11010" width="13.42578125" style="29" customWidth="1"/>
    <col min="11011" max="11011" width="14.85546875" style="29" customWidth="1"/>
    <col min="11012" max="11012" width="18.42578125" style="29" customWidth="1"/>
    <col min="11013" max="11013" width="12.85546875" style="29" customWidth="1"/>
    <col min="11014" max="11014" width="6.5703125" style="29" customWidth="1"/>
    <col min="11015" max="11015" width="4" style="29" bestFit="1" customWidth="1"/>
    <col min="11016" max="11016" width="11.42578125" style="29" bestFit="1" customWidth="1"/>
    <col min="11017" max="11260" width="9.140625" style="29"/>
    <col min="11261" max="11261" width="10.5703125" style="29" customWidth="1"/>
    <col min="11262" max="11262" width="48" style="29" customWidth="1"/>
    <col min="11263" max="11263" width="16.85546875" style="29" customWidth="1"/>
    <col min="11264" max="11264" width="6.5703125" style="29" customWidth="1"/>
    <col min="11265" max="11265" width="7.42578125" style="29" customWidth="1"/>
    <col min="11266" max="11266" width="13.42578125" style="29" customWidth="1"/>
    <col min="11267" max="11267" width="14.85546875" style="29" customWidth="1"/>
    <col min="11268" max="11268" width="18.42578125" style="29" customWidth="1"/>
    <col min="11269" max="11269" width="12.85546875" style="29" customWidth="1"/>
    <col min="11270" max="11270" width="6.5703125" style="29" customWidth="1"/>
    <col min="11271" max="11271" width="4" style="29" bestFit="1" customWidth="1"/>
    <col min="11272" max="11272" width="11.42578125" style="29" bestFit="1" customWidth="1"/>
    <col min="11273" max="11516" width="9.140625" style="29"/>
    <col min="11517" max="11517" width="10.5703125" style="29" customWidth="1"/>
    <col min="11518" max="11518" width="48" style="29" customWidth="1"/>
    <col min="11519" max="11519" width="16.85546875" style="29" customWidth="1"/>
    <col min="11520" max="11520" width="6.5703125" style="29" customWidth="1"/>
    <col min="11521" max="11521" width="7.42578125" style="29" customWidth="1"/>
    <col min="11522" max="11522" width="13.42578125" style="29" customWidth="1"/>
    <col min="11523" max="11523" width="14.85546875" style="29" customWidth="1"/>
    <col min="11524" max="11524" width="18.42578125" style="29" customWidth="1"/>
    <col min="11525" max="11525" width="12.85546875" style="29" customWidth="1"/>
    <col min="11526" max="11526" width="6.5703125" style="29" customWidth="1"/>
    <col min="11527" max="11527" width="4" style="29" bestFit="1" customWidth="1"/>
    <col min="11528" max="11528" width="11.42578125" style="29" bestFit="1" customWidth="1"/>
    <col min="11529" max="11772" width="9.140625" style="29"/>
    <col min="11773" max="11773" width="10.5703125" style="29" customWidth="1"/>
    <col min="11774" max="11774" width="48" style="29" customWidth="1"/>
    <col min="11775" max="11775" width="16.85546875" style="29" customWidth="1"/>
    <col min="11776" max="11776" width="6.5703125" style="29" customWidth="1"/>
    <col min="11777" max="11777" width="7.42578125" style="29" customWidth="1"/>
    <col min="11778" max="11778" width="13.42578125" style="29" customWidth="1"/>
    <col min="11779" max="11779" width="14.85546875" style="29" customWidth="1"/>
    <col min="11780" max="11780" width="18.42578125" style="29" customWidth="1"/>
    <col min="11781" max="11781" width="12.85546875" style="29" customWidth="1"/>
    <col min="11782" max="11782" width="6.5703125" style="29" customWidth="1"/>
    <col min="11783" max="11783" width="4" style="29" bestFit="1" customWidth="1"/>
    <col min="11784" max="11784" width="11.42578125" style="29" bestFit="1" customWidth="1"/>
    <col min="11785" max="12028" width="9.140625" style="29"/>
    <col min="12029" max="12029" width="10.5703125" style="29" customWidth="1"/>
    <col min="12030" max="12030" width="48" style="29" customWidth="1"/>
    <col min="12031" max="12031" width="16.85546875" style="29" customWidth="1"/>
    <col min="12032" max="12032" width="6.5703125" style="29" customWidth="1"/>
    <col min="12033" max="12033" width="7.42578125" style="29" customWidth="1"/>
    <col min="12034" max="12034" width="13.42578125" style="29" customWidth="1"/>
    <col min="12035" max="12035" width="14.85546875" style="29" customWidth="1"/>
    <col min="12036" max="12036" width="18.42578125" style="29" customWidth="1"/>
    <col min="12037" max="12037" width="12.85546875" style="29" customWidth="1"/>
    <col min="12038" max="12038" width="6.5703125" style="29" customWidth="1"/>
    <col min="12039" max="12039" width="4" style="29" bestFit="1" customWidth="1"/>
    <col min="12040" max="12040" width="11.42578125" style="29" bestFit="1" customWidth="1"/>
    <col min="12041" max="12284" width="9.140625" style="29"/>
    <col min="12285" max="12285" width="10.5703125" style="29" customWidth="1"/>
    <col min="12286" max="12286" width="48" style="29" customWidth="1"/>
    <col min="12287" max="12287" width="16.85546875" style="29" customWidth="1"/>
    <col min="12288" max="12288" width="6.5703125" style="29" customWidth="1"/>
    <col min="12289" max="12289" width="7.42578125" style="29" customWidth="1"/>
    <col min="12290" max="12290" width="13.42578125" style="29" customWidth="1"/>
    <col min="12291" max="12291" width="14.85546875" style="29" customWidth="1"/>
    <col min="12292" max="12292" width="18.42578125" style="29" customWidth="1"/>
    <col min="12293" max="12293" width="12.85546875" style="29" customWidth="1"/>
    <col min="12294" max="12294" width="6.5703125" style="29" customWidth="1"/>
    <col min="12295" max="12295" width="4" style="29" bestFit="1" customWidth="1"/>
    <col min="12296" max="12296" width="11.42578125" style="29" bestFit="1" customWidth="1"/>
    <col min="12297" max="12540" width="9.140625" style="29"/>
    <col min="12541" max="12541" width="10.5703125" style="29" customWidth="1"/>
    <col min="12542" max="12542" width="48" style="29" customWidth="1"/>
    <col min="12543" max="12543" width="16.85546875" style="29" customWidth="1"/>
    <col min="12544" max="12544" width="6.5703125" style="29" customWidth="1"/>
    <col min="12545" max="12545" width="7.42578125" style="29" customWidth="1"/>
    <col min="12546" max="12546" width="13.42578125" style="29" customWidth="1"/>
    <col min="12547" max="12547" width="14.85546875" style="29" customWidth="1"/>
    <col min="12548" max="12548" width="18.42578125" style="29" customWidth="1"/>
    <col min="12549" max="12549" width="12.85546875" style="29" customWidth="1"/>
    <col min="12550" max="12550" width="6.5703125" style="29" customWidth="1"/>
    <col min="12551" max="12551" width="4" style="29" bestFit="1" customWidth="1"/>
    <col min="12552" max="12552" width="11.42578125" style="29" bestFit="1" customWidth="1"/>
    <col min="12553" max="12796" width="9.140625" style="29"/>
    <col min="12797" max="12797" width="10.5703125" style="29" customWidth="1"/>
    <col min="12798" max="12798" width="48" style="29" customWidth="1"/>
    <col min="12799" max="12799" width="16.85546875" style="29" customWidth="1"/>
    <col min="12800" max="12800" width="6.5703125" style="29" customWidth="1"/>
    <col min="12801" max="12801" width="7.42578125" style="29" customWidth="1"/>
    <col min="12802" max="12802" width="13.42578125" style="29" customWidth="1"/>
    <col min="12803" max="12803" width="14.85546875" style="29" customWidth="1"/>
    <col min="12804" max="12804" width="18.42578125" style="29" customWidth="1"/>
    <col min="12805" max="12805" width="12.85546875" style="29" customWidth="1"/>
    <col min="12806" max="12806" width="6.5703125" style="29" customWidth="1"/>
    <col min="12807" max="12807" width="4" style="29" bestFit="1" customWidth="1"/>
    <col min="12808" max="12808" width="11.42578125" style="29" bestFit="1" customWidth="1"/>
    <col min="12809" max="13052" width="9.140625" style="29"/>
    <col min="13053" max="13053" width="10.5703125" style="29" customWidth="1"/>
    <col min="13054" max="13054" width="48" style="29" customWidth="1"/>
    <col min="13055" max="13055" width="16.85546875" style="29" customWidth="1"/>
    <col min="13056" max="13056" width="6.5703125" style="29" customWidth="1"/>
    <col min="13057" max="13057" width="7.42578125" style="29" customWidth="1"/>
    <col min="13058" max="13058" width="13.42578125" style="29" customWidth="1"/>
    <col min="13059" max="13059" width="14.85546875" style="29" customWidth="1"/>
    <col min="13060" max="13060" width="18.42578125" style="29" customWidth="1"/>
    <col min="13061" max="13061" width="12.85546875" style="29" customWidth="1"/>
    <col min="13062" max="13062" width="6.5703125" style="29" customWidth="1"/>
    <col min="13063" max="13063" width="4" style="29" bestFit="1" customWidth="1"/>
    <col min="13064" max="13064" width="11.42578125" style="29" bestFit="1" customWidth="1"/>
    <col min="13065" max="13308" width="9.140625" style="29"/>
    <col min="13309" max="13309" width="10.5703125" style="29" customWidth="1"/>
    <col min="13310" max="13310" width="48" style="29" customWidth="1"/>
    <col min="13311" max="13311" width="16.85546875" style="29" customWidth="1"/>
    <col min="13312" max="13312" width="6.5703125" style="29" customWidth="1"/>
    <col min="13313" max="13313" width="7.42578125" style="29" customWidth="1"/>
    <col min="13314" max="13314" width="13.42578125" style="29" customWidth="1"/>
    <col min="13315" max="13315" width="14.85546875" style="29" customWidth="1"/>
    <col min="13316" max="13316" width="18.42578125" style="29" customWidth="1"/>
    <col min="13317" max="13317" width="12.85546875" style="29" customWidth="1"/>
    <col min="13318" max="13318" width="6.5703125" style="29" customWidth="1"/>
    <col min="13319" max="13319" width="4" style="29" bestFit="1" customWidth="1"/>
    <col min="13320" max="13320" width="11.42578125" style="29" bestFit="1" customWidth="1"/>
    <col min="13321" max="13564" width="9.140625" style="29"/>
    <col min="13565" max="13565" width="10.5703125" style="29" customWidth="1"/>
    <col min="13566" max="13566" width="48" style="29" customWidth="1"/>
    <col min="13567" max="13567" width="16.85546875" style="29" customWidth="1"/>
    <col min="13568" max="13568" width="6.5703125" style="29" customWidth="1"/>
    <col min="13569" max="13569" width="7.42578125" style="29" customWidth="1"/>
    <col min="13570" max="13570" width="13.42578125" style="29" customWidth="1"/>
    <col min="13571" max="13571" width="14.85546875" style="29" customWidth="1"/>
    <col min="13572" max="13572" width="18.42578125" style="29" customWidth="1"/>
    <col min="13573" max="13573" width="12.85546875" style="29" customWidth="1"/>
    <col min="13574" max="13574" width="6.5703125" style="29" customWidth="1"/>
    <col min="13575" max="13575" width="4" style="29" bestFit="1" customWidth="1"/>
    <col min="13576" max="13576" width="11.42578125" style="29" bestFit="1" customWidth="1"/>
    <col min="13577" max="13820" width="9.140625" style="29"/>
    <col min="13821" max="13821" width="10.5703125" style="29" customWidth="1"/>
    <col min="13822" max="13822" width="48" style="29" customWidth="1"/>
    <col min="13823" max="13823" width="16.85546875" style="29" customWidth="1"/>
    <col min="13824" max="13824" width="6.5703125" style="29" customWidth="1"/>
    <col min="13825" max="13825" width="7.42578125" style="29" customWidth="1"/>
    <col min="13826" max="13826" width="13.42578125" style="29" customWidth="1"/>
    <col min="13827" max="13827" width="14.85546875" style="29" customWidth="1"/>
    <col min="13828" max="13828" width="18.42578125" style="29" customWidth="1"/>
    <col min="13829" max="13829" width="12.85546875" style="29" customWidth="1"/>
    <col min="13830" max="13830" width="6.5703125" style="29" customWidth="1"/>
    <col min="13831" max="13831" width="4" style="29" bestFit="1" customWidth="1"/>
    <col min="13832" max="13832" width="11.42578125" style="29" bestFit="1" customWidth="1"/>
    <col min="13833" max="14076" width="9.140625" style="29"/>
    <col min="14077" max="14077" width="10.5703125" style="29" customWidth="1"/>
    <col min="14078" max="14078" width="48" style="29" customWidth="1"/>
    <col min="14079" max="14079" width="16.85546875" style="29" customWidth="1"/>
    <col min="14080" max="14080" width="6.5703125" style="29" customWidth="1"/>
    <col min="14081" max="14081" width="7.42578125" style="29" customWidth="1"/>
    <col min="14082" max="14082" width="13.42578125" style="29" customWidth="1"/>
    <col min="14083" max="14083" width="14.85546875" style="29" customWidth="1"/>
    <col min="14084" max="14084" width="18.42578125" style="29" customWidth="1"/>
    <col min="14085" max="14085" width="12.85546875" style="29" customWidth="1"/>
    <col min="14086" max="14086" width="6.5703125" style="29" customWidth="1"/>
    <col min="14087" max="14087" width="4" style="29" bestFit="1" customWidth="1"/>
    <col min="14088" max="14088" width="11.42578125" style="29" bestFit="1" customWidth="1"/>
    <col min="14089" max="14332" width="9.140625" style="29"/>
    <col min="14333" max="14333" width="10.5703125" style="29" customWidth="1"/>
    <col min="14334" max="14334" width="48" style="29" customWidth="1"/>
    <col min="14335" max="14335" width="16.85546875" style="29" customWidth="1"/>
    <col min="14336" max="14336" width="6.5703125" style="29" customWidth="1"/>
    <col min="14337" max="14337" width="7.42578125" style="29" customWidth="1"/>
    <col min="14338" max="14338" width="13.42578125" style="29" customWidth="1"/>
    <col min="14339" max="14339" width="14.85546875" style="29" customWidth="1"/>
    <col min="14340" max="14340" width="18.42578125" style="29" customWidth="1"/>
    <col min="14341" max="14341" width="12.85546875" style="29" customWidth="1"/>
    <col min="14342" max="14342" width="6.5703125" style="29" customWidth="1"/>
    <col min="14343" max="14343" width="4" style="29" bestFit="1" customWidth="1"/>
    <col min="14344" max="14344" width="11.42578125" style="29" bestFit="1" customWidth="1"/>
    <col min="14345" max="14588" width="9.140625" style="29"/>
    <col min="14589" max="14589" width="10.5703125" style="29" customWidth="1"/>
    <col min="14590" max="14590" width="48" style="29" customWidth="1"/>
    <col min="14591" max="14591" width="16.85546875" style="29" customWidth="1"/>
    <col min="14592" max="14592" width="6.5703125" style="29" customWidth="1"/>
    <col min="14593" max="14593" width="7.42578125" style="29" customWidth="1"/>
    <col min="14594" max="14594" width="13.42578125" style="29" customWidth="1"/>
    <col min="14595" max="14595" width="14.85546875" style="29" customWidth="1"/>
    <col min="14596" max="14596" width="18.42578125" style="29" customWidth="1"/>
    <col min="14597" max="14597" width="12.85546875" style="29" customWidth="1"/>
    <col min="14598" max="14598" width="6.5703125" style="29" customWidth="1"/>
    <col min="14599" max="14599" width="4" style="29" bestFit="1" customWidth="1"/>
    <col min="14600" max="14600" width="11.42578125" style="29" bestFit="1" customWidth="1"/>
    <col min="14601" max="14844" width="9.140625" style="29"/>
    <col min="14845" max="14845" width="10.5703125" style="29" customWidth="1"/>
    <col min="14846" max="14846" width="48" style="29" customWidth="1"/>
    <col min="14847" max="14847" width="16.85546875" style="29" customWidth="1"/>
    <col min="14848" max="14848" width="6.5703125" style="29" customWidth="1"/>
    <col min="14849" max="14849" width="7.42578125" style="29" customWidth="1"/>
    <col min="14850" max="14850" width="13.42578125" style="29" customWidth="1"/>
    <col min="14851" max="14851" width="14.85546875" style="29" customWidth="1"/>
    <col min="14852" max="14852" width="18.42578125" style="29" customWidth="1"/>
    <col min="14853" max="14853" width="12.85546875" style="29" customWidth="1"/>
    <col min="14854" max="14854" width="6.5703125" style="29" customWidth="1"/>
    <col min="14855" max="14855" width="4" style="29" bestFit="1" customWidth="1"/>
    <col min="14856" max="14856" width="11.42578125" style="29" bestFit="1" customWidth="1"/>
    <col min="14857" max="15100" width="9.140625" style="29"/>
    <col min="15101" max="15101" width="10.5703125" style="29" customWidth="1"/>
    <col min="15102" max="15102" width="48" style="29" customWidth="1"/>
    <col min="15103" max="15103" width="16.85546875" style="29" customWidth="1"/>
    <col min="15104" max="15104" width="6.5703125" style="29" customWidth="1"/>
    <col min="15105" max="15105" width="7.42578125" style="29" customWidth="1"/>
    <col min="15106" max="15106" width="13.42578125" style="29" customWidth="1"/>
    <col min="15107" max="15107" width="14.85546875" style="29" customWidth="1"/>
    <col min="15108" max="15108" width="18.42578125" style="29" customWidth="1"/>
    <col min="15109" max="15109" width="12.85546875" style="29" customWidth="1"/>
    <col min="15110" max="15110" width="6.5703125" style="29" customWidth="1"/>
    <col min="15111" max="15111" width="4" style="29" bestFit="1" customWidth="1"/>
    <col min="15112" max="15112" width="11.42578125" style="29" bestFit="1" customWidth="1"/>
    <col min="15113" max="15356" width="9.140625" style="29"/>
    <col min="15357" max="15357" width="10.5703125" style="29" customWidth="1"/>
    <col min="15358" max="15358" width="48" style="29" customWidth="1"/>
    <col min="15359" max="15359" width="16.85546875" style="29" customWidth="1"/>
    <col min="15360" max="15360" width="6.5703125" style="29" customWidth="1"/>
    <col min="15361" max="15361" width="7.42578125" style="29" customWidth="1"/>
    <col min="15362" max="15362" width="13.42578125" style="29" customWidth="1"/>
    <col min="15363" max="15363" width="14.85546875" style="29" customWidth="1"/>
    <col min="15364" max="15364" width="18.42578125" style="29" customWidth="1"/>
    <col min="15365" max="15365" width="12.85546875" style="29" customWidth="1"/>
    <col min="15366" max="15366" width="6.5703125" style="29" customWidth="1"/>
    <col min="15367" max="15367" width="4" style="29" bestFit="1" customWidth="1"/>
    <col min="15368" max="15368" width="11.42578125" style="29" bestFit="1" customWidth="1"/>
    <col min="15369" max="15612" width="9.140625" style="29"/>
    <col min="15613" max="15613" width="10.5703125" style="29" customWidth="1"/>
    <col min="15614" max="15614" width="48" style="29" customWidth="1"/>
    <col min="15615" max="15615" width="16.85546875" style="29" customWidth="1"/>
    <col min="15616" max="15616" width="6.5703125" style="29" customWidth="1"/>
    <col min="15617" max="15617" width="7.42578125" style="29" customWidth="1"/>
    <col min="15618" max="15618" width="13.42578125" style="29" customWidth="1"/>
    <col min="15619" max="15619" width="14.85546875" style="29" customWidth="1"/>
    <col min="15620" max="15620" width="18.42578125" style="29" customWidth="1"/>
    <col min="15621" max="15621" width="12.85546875" style="29" customWidth="1"/>
    <col min="15622" max="15622" width="6.5703125" style="29" customWidth="1"/>
    <col min="15623" max="15623" width="4" style="29" bestFit="1" customWidth="1"/>
    <col min="15624" max="15624" width="11.42578125" style="29" bestFit="1" customWidth="1"/>
    <col min="15625" max="15868" width="9.140625" style="29"/>
    <col min="15869" max="15869" width="10.5703125" style="29" customWidth="1"/>
    <col min="15870" max="15870" width="48" style="29" customWidth="1"/>
    <col min="15871" max="15871" width="16.85546875" style="29" customWidth="1"/>
    <col min="15872" max="15872" width="6.5703125" style="29" customWidth="1"/>
    <col min="15873" max="15873" width="7.42578125" style="29" customWidth="1"/>
    <col min="15874" max="15874" width="13.42578125" style="29" customWidth="1"/>
    <col min="15875" max="15875" width="14.85546875" style="29" customWidth="1"/>
    <col min="15876" max="15876" width="18.42578125" style="29" customWidth="1"/>
    <col min="15877" max="15877" width="12.85546875" style="29" customWidth="1"/>
    <col min="15878" max="15878" width="6.5703125" style="29" customWidth="1"/>
    <col min="15879" max="15879" width="4" style="29" bestFit="1" customWidth="1"/>
    <col min="15880" max="15880" width="11.42578125" style="29" bestFit="1" customWidth="1"/>
    <col min="15881" max="16124" width="9.140625" style="29"/>
    <col min="16125" max="16125" width="10.5703125" style="29" customWidth="1"/>
    <col min="16126" max="16126" width="48" style="29" customWidth="1"/>
    <col min="16127" max="16127" width="16.85546875" style="29" customWidth="1"/>
    <col min="16128" max="16128" width="6.5703125" style="29" customWidth="1"/>
    <col min="16129" max="16129" width="7.42578125" style="29" customWidth="1"/>
    <col min="16130" max="16130" width="13.42578125" style="29" customWidth="1"/>
    <col min="16131" max="16131" width="14.85546875" style="29" customWidth="1"/>
    <col min="16132" max="16132" width="18.42578125" style="29" customWidth="1"/>
    <col min="16133" max="16133" width="12.85546875" style="29" customWidth="1"/>
    <col min="16134" max="16134" width="6.5703125" style="29" customWidth="1"/>
    <col min="16135" max="16135" width="4" style="29" bestFit="1" customWidth="1"/>
    <col min="16136" max="16136" width="11.42578125" style="29" bestFit="1" customWidth="1"/>
    <col min="16137" max="16384" width="9.140625" style="29"/>
  </cols>
  <sheetData>
    <row r="1" spans="1:17">
      <c r="A1" s="25"/>
      <c r="B1" s="25"/>
      <c r="C1" s="25"/>
      <c r="D1" s="25"/>
      <c r="E1" s="310"/>
      <c r="F1" s="27"/>
      <c r="G1" s="25"/>
      <c r="H1" s="310" t="s">
        <v>27</v>
      </c>
    </row>
    <row r="2" spans="1:17">
      <c r="A2" s="25"/>
      <c r="B2" s="25"/>
      <c r="C2" s="25"/>
      <c r="D2" s="25"/>
      <c r="E2" s="310"/>
      <c r="F2" s="27"/>
      <c r="G2" s="25"/>
      <c r="H2" s="310" t="s">
        <v>3</v>
      </c>
    </row>
    <row r="3" spans="1:17">
      <c r="A3" s="27"/>
      <c r="B3" s="27"/>
      <c r="C3" s="27"/>
      <c r="D3" s="27"/>
      <c r="E3" s="310"/>
      <c r="F3" s="27"/>
      <c r="G3" s="50"/>
      <c r="H3" s="310" t="s">
        <v>4</v>
      </c>
    </row>
    <row r="4" spans="1:17">
      <c r="A4" s="27"/>
      <c r="B4" s="27"/>
      <c r="C4" s="50"/>
      <c r="D4" s="50"/>
      <c r="E4" s="50"/>
      <c r="F4" s="305"/>
      <c r="G4" s="398" t="s">
        <v>5</v>
      </c>
      <c r="H4" s="370"/>
    </row>
    <row r="5" spans="1:17">
      <c r="A5" s="27"/>
      <c r="B5" s="27"/>
      <c r="C5" s="50"/>
      <c r="D5" s="50"/>
      <c r="E5" s="380" t="s">
        <v>6</v>
      </c>
      <c r="F5" s="381"/>
      <c r="G5" s="371" t="s">
        <v>28</v>
      </c>
      <c r="H5" s="372"/>
    </row>
    <row r="6" spans="1:17">
      <c r="A6" s="25" t="s">
        <v>7</v>
      </c>
      <c r="B6" s="399" t="s">
        <v>29</v>
      </c>
      <c r="C6" s="399"/>
      <c r="D6" s="25"/>
      <c r="E6" s="305"/>
      <c r="F6" s="52" t="s">
        <v>8</v>
      </c>
      <c r="G6" s="390" t="s">
        <v>29</v>
      </c>
      <c r="H6" s="391"/>
    </row>
    <row r="7" spans="1:17" ht="14.25">
      <c r="A7" s="25"/>
      <c r="B7" s="400" t="s">
        <v>30</v>
      </c>
      <c r="C7" s="400"/>
      <c r="D7" s="305"/>
      <c r="E7" s="305"/>
      <c r="F7" s="305"/>
      <c r="G7" s="392"/>
      <c r="H7" s="393"/>
    </row>
    <row r="8" spans="1:17" ht="13.5" customHeight="1">
      <c r="A8" s="53" t="s">
        <v>129</v>
      </c>
      <c r="B8" s="396" t="str">
        <f>'[1]КС-2 №3'!$C$9</f>
        <v>ООО "ШЕЛЛРОКК", 117535, г. Москва, проезд 3-ий Дорожный, д.6, к.2, кв.54</v>
      </c>
      <c r="C8" s="396"/>
      <c r="D8" s="396"/>
      <c r="E8" s="54"/>
      <c r="F8" s="52" t="s">
        <v>8</v>
      </c>
      <c r="G8" s="390" t="s">
        <v>78</v>
      </c>
      <c r="H8" s="391"/>
    </row>
    <row r="9" spans="1:17">
      <c r="A9" s="55"/>
      <c r="B9" s="397" t="s">
        <v>30</v>
      </c>
      <c r="C9" s="397"/>
      <c r="D9" s="56"/>
      <c r="E9" s="57"/>
      <c r="F9" s="305"/>
      <c r="G9" s="376"/>
      <c r="H9" s="378"/>
    </row>
    <row r="10" spans="1:17">
      <c r="A10" s="53" t="s">
        <v>130</v>
      </c>
      <c r="B10" s="394" t="str">
        <f>'[1]КС-2 №3'!$C$11</f>
        <v>ООО "Центрис", 121352, г. Москва, ул. Давыдковская, д. 12, корп. 3</v>
      </c>
      <c r="C10" s="394"/>
      <c r="D10" s="50"/>
      <c r="E10" s="54"/>
      <c r="F10" s="52" t="s">
        <v>8</v>
      </c>
      <c r="G10" s="376" t="str">
        <f>'[1]КС-2 №3'!$K$11</f>
        <v>03734625</v>
      </c>
      <c r="H10" s="378"/>
    </row>
    <row r="11" spans="1:17">
      <c r="A11" s="55"/>
      <c r="B11" s="389" t="s">
        <v>30</v>
      </c>
      <c r="C11" s="389"/>
      <c r="D11" s="56"/>
      <c r="E11" s="305"/>
      <c r="F11" s="305"/>
      <c r="G11" s="390"/>
      <c r="H11" s="391"/>
    </row>
    <row r="12" spans="1:17">
      <c r="A12" s="55" t="s">
        <v>31</v>
      </c>
      <c r="B12" s="394" t="str">
        <f>'[1]КС-2 №3'!C15</f>
        <v>Ремонт цеха №8, расположенного по адресу: Московская область, г.о. Мытищи, ул.Колонцова, д.4</v>
      </c>
      <c r="C12" s="394"/>
      <c r="D12" s="25"/>
      <c r="E12" s="58"/>
      <c r="F12" s="59"/>
      <c r="G12" s="392"/>
      <c r="H12" s="393"/>
    </row>
    <row r="13" spans="1:17" ht="14.25">
      <c r="A13" s="53"/>
      <c r="B13" s="395" t="s">
        <v>32</v>
      </c>
      <c r="C13" s="395"/>
      <c r="D13" s="305"/>
      <c r="E13" s="54"/>
      <c r="F13" s="57"/>
      <c r="G13" s="390"/>
      <c r="H13" s="391"/>
    </row>
    <row r="14" spans="1:17">
      <c r="A14" s="25"/>
      <c r="B14" s="50"/>
      <c r="C14" s="380" t="s">
        <v>11</v>
      </c>
      <c r="D14" s="380"/>
      <c r="E14" s="380"/>
      <c r="F14" s="381"/>
      <c r="G14" s="392"/>
      <c r="H14" s="393"/>
    </row>
    <row r="15" spans="1:17">
      <c r="A15" s="27"/>
      <c r="B15" s="380" t="s">
        <v>51</v>
      </c>
      <c r="C15" s="380"/>
      <c r="D15" s="380"/>
      <c r="E15" s="381"/>
      <c r="F15" s="311" t="s">
        <v>12</v>
      </c>
      <c r="G15" s="382" t="str">
        <f>'[1]КС-2 №3'!$K$16</f>
        <v>МВМ/19-07-СП4</v>
      </c>
      <c r="H15" s="383"/>
    </row>
    <row r="16" spans="1:17">
      <c r="A16" s="27"/>
      <c r="B16" s="305"/>
      <c r="C16" s="27"/>
      <c r="D16" s="27"/>
      <c r="E16" s="25"/>
      <c r="F16" s="311" t="s">
        <v>13</v>
      </c>
      <c r="G16" s="384">
        <f>'[1]КС-2 №3'!$K$17</f>
        <v>45251</v>
      </c>
      <c r="H16" s="378"/>
      <c r="K16" s="103"/>
      <c r="L16" s="103"/>
      <c r="M16" s="103"/>
      <c r="N16" s="103"/>
      <c r="O16" s="103"/>
      <c r="Q16" s="245"/>
    </row>
    <row r="17" spans="1:20">
      <c r="A17" s="27"/>
      <c r="B17" s="380" t="s">
        <v>137</v>
      </c>
      <c r="C17" s="380"/>
      <c r="D17" s="380"/>
      <c r="E17" s="381"/>
      <c r="F17" s="311" t="s">
        <v>12</v>
      </c>
      <c r="G17" s="385" t="s">
        <v>85</v>
      </c>
      <c r="H17" s="386"/>
    </row>
    <row r="18" spans="1:20">
      <c r="A18" s="27"/>
      <c r="B18" s="305"/>
      <c r="C18" s="27"/>
      <c r="D18" s="27"/>
      <c r="E18" s="25"/>
      <c r="F18" s="311" t="s">
        <v>13</v>
      </c>
      <c r="G18" s="387" t="s">
        <v>201</v>
      </c>
      <c r="H18" s="388"/>
      <c r="K18" s="103"/>
      <c r="L18" s="103"/>
    </row>
    <row r="19" spans="1:20">
      <c r="A19" s="25"/>
      <c r="B19" s="27"/>
      <c r="C19" s="50"/>
      <c r="D19" s="50"/>
      <c r="E19" s="50"/>
      <c r="F19" s="310" t="s">
        <v>33</v>
      </c>
      <c r="G19" s="371"/>
      <c r="H19" s="372"/>
    </row>
    <row r="20" spans="1:20">
      <c r="A20" s="27"/>
      <c r="B20" s="25"/>
      <c r="C20" s="305"/>
      <c r="D20" s="305"/>
      <c r="E20" s="305"/>
      <c r="F20" s="305"/>
      <c r="G20" s="61"/>
      <c r="H20" s="61"/>
      <c r="J20" s="91"/>
      <c r="K20" s="92"/>
      <c r="L20" s="92"/>
      <c r="M20" s="92"/>
      <c r="N20" s="92"/>
      <c r="O20" s="92"/>
      <c r="Q20" s="256"/>
    </row>
    <row r="21" spans="1:20">
      <c r="A21" s="25"/>
      <c r="B21" s="25"/>
      <c r="C21" s="362" t="s">
        <v>34</v>
      </c>
      <c r="D21" s="304"/>
      <c r="E21" s="364" t="s">
        <v>35</v>
      </c>
      <c r="F21" s="365"/>
      <c r="G21" s="376" t="s">
        <v>16</v>
      </c>
      <c r="H21" s="377"/>
      <c r="J21" s="93"/>
      <c r="K21" s="92"/>
      <c r="L21" s="92"/>
      <c r="M21" s="92"/>
      <c r="N21" s="92"/>
      <c r="O21" s="92"/>
      <c r="Q21" s="256"/>
    </row>
    <row r="22" spans="1:20">
      <c r="A22" s="25"/>
      <c r="B22" s="25"/>
      <c r="C22" s="373"/>
      <c r="D22" s="304"/>
      <c r="E22" s="374"/>
      <c r="F22" s="375"/>
      <c r="G22" s="63" t="s">
        <v>20</v>
      </c>
      <c r="H22" s="63" t="s">
        <v>21</v>
      </c>
      <c r="J22" s="91"/>
      <c r="K22" s="92"/>
      <c r="Q22" s="257"/>
    </row>
    <row r="23" spans="1:20">
      <c r="A23" s="25"/>
      <c r="B23" s="64" t="s">
        <v>36</v>
      </c>
      <c r="C23" s="65" t="s">
        <v>85</v>
      </c>
      <c r="D23" s="66"/>
      <c r="E23" s="376" t="s">
        <v>209</v>
      </c>
      <c r="F23" s="378"/>
      <c r="G23" s="67">
        <v>45567</v>
      </c>
      <c r="H23" s="65" t="s">
        <v>209</v>
      </c>
      <c r="J23" s="104"/>
      <c r="K23" s="105"/>
      <c r="L23" s="105"/>
      <c r="M23" s="105"/>
      <c r="N23" s="105"/>
      <c r="O23" s="105"/>
      <c r="Q23" s="258"/>
    </row>
    <row r="24" spans="1:20">
      <c r="A24" s="50"/>
      <c r="B24" s="305" t="s">
        <v>38</v>
      </c>
      <c r="C24" s="305"/>
      <c r="D24" s="305"/>
      <c r="E24" s="305"/>
      <c r="F24" s="379"/>
      <c r="G24" s="379"/>
      <c r="H24" s="305"/>
      <c r="J24" s="93"/>
      <c r="K24" s="92"/>
      <c r="L24" s="92"/>
      <c r="M24" s="92"/>
      <c r="N24" s="92"/>
      <c r="O24" s="92"/>
      <c r="Q24" s="256"/>
    </row>
    <row r="25" spans="1:20">
      <c r="A25" s="50"/>
      <c r="B25" s="305"/>
      <c r="C25" s="305"/>
      <c r="D25" s="305"/>
      <c r="E25" s="305"/>
      <c r="F25" s="305"/>
      <c r="G25" s="305"/>
      <c r="H25" s="305"/>
      <c r="J25" s="93"/>
      <c r="K25" s="92"/>
      <c r="L25" s="92"/>
      <c r="M25" s="321" t="s">
        <v>206</v>
      </c>
      <c r="N25" s="321">
        <f>'кс-6а на 09.12'!N55</f>
        <v>30301842.907500003</v>
      </c>
      <c r="O25" s="321"/>
      <c r="P25" s="28"/>
      <c r="Q25" s="256"/>
    </row>
    <row r="26" spans="1:20">
      <c r="A26" s="362" t="s">
        <v>39</v>
      </c>
      <c r="B26" s="364" t="s">
        <v>40</v>
      </c>
      <c r="C26" s="365"/>
      <c r="D26" s="364" t="s">
        <v>5</v>
      </c>
      <c r="E26" s="365"/>
      <c r="F26" s="368" t="s">
        <v>74</v>
      </c>
      <c r="G26" s="369"/>
      <c r="H26" s="370"/>
      <c r="J26" s="94"/>
      <c r="M26" s="29" t="s">
        <v>208</v>
      </c>
      <c r="N26" s="28">
        <f>'кс-6а на 09.12'!N57</f>
        <v>36362211.489000008</v>
      </c>
    </row>
    <row r="27" spans="1:20">
      <c r="A27" s="363"/>
      <c r="B27" s="366"/>
      <c r="C27" s="367"/>
      <c r="D27" s="366"/>
      <c r="E27" s="367"/>
      <c r="F27" s="362" t="s">
        <v>41</v>
      </c>
      <c r="G27" s="362" t="s">
        <v>42</v>
      </c>
      <c r="H27" s="362" t="s">
        <v>43</v>
      </c>
      <c r="J27" s="91"/>
      <c r="K27" s="91"/>
    </row>
    <row r="28" spans="1:20">
      <c r="A28" s="363"/>
      <c r="B28" s="366"/>
      <c r="C28" s="367"/>
      <c r="D28" s="366"/>
      <c r="E28" s="367"/>
      <c r="F28" s="363"/>
      <c r="G28" s="363"/>
      <c r="H28" s="363"/>
      <c r="J28" s="91"/>
      <c r="K28" s="92"/>
    </row>
    <row r="29" spans="1:20" s="33" customFormat="1">
      <c r="A29" s="69">
        <v>1</v>
      </c>
      <c r="B29" s="352">
        <v>2</v>
      </c>
      <c r="C29" s="353"/>
      <c r="D29" s="352">
        <v>3</v>
      </c>
      <c r="E29" s="353"/>
      <c r="F29" s="69">
        <v>4</v>
      </c>
      <c r="G29" s="69">
        <v>5</v>
      </c>
      <c r="H29" s="69">
        <v>6</v>
      </c>
      <c r="I29" s="32"/>
      <c r="J29" s="136" t="s">
        <v>125</v>
      </c>
      <c r="K29" s="138" t="s">
        <v>126</v>
      </c>
      <c r="L29" s="138" t="s">
        <v>128</v>
      </c>
      <c r="M29" s="137" t="s">
        <v>176</v>
      </c>
      <c r="N29" s="137" t="s">
        <v>205</v>
      </c>
      <c r="O29" s="137" t="s">
        <v>207</v>
      </c>
      <c r="P29" s="29" t="s">
        <v>127</v>
      </c>
      <c r="Q29" s="136" t="s">
        <v>134</v>
      </c>
    </row>
    <row r="30" spans="1:20">
      <c r="A30" s="70"/>
      <c r="B30" s="354" t="s">
        <v>44</v>
      </c>
      <c r="C30" s="355"/>
      <c r="D30" s="356"/>
      <c r="E30" s="357"/>
      <c r="F30" s="322">
        <f>F32+F33+F34+F35+F36+F37</f>
        <v>30301842.907999996</v>
      </c>
      <c r="G30" s="322">
        <f>F30</f>
        <v>30301842.907999996</v>
      </c>
      <c r="H30" s="71">
        <f>'[2]КС-2 №6'!K42</f>
        <v>12265.698</v>
      </c>
      <c r="J30" s="138">
        <v>24583164.739999998</v>
      </c>
      <c r="K30" s="138">
        <v>1404090</v>
      </c>
      <c r="L30" s="138">
        <f>F34</f>
        <v>1591430.06</v>
      </c>
      <c r="M30" s="138">
        <f>G35</f>
        <v>414184</v>
      </c>
      <c r="N30" s="138">
        <f>'КС-3 №5'!N30</f>
        <v>2296708.41</v>
      </c>
      <c r="O30" s="138">
        <f>G37</f>
        <v>12265.698</v>
      </c>
      <c r="P30" s="138">
        <f>SUM(J30:O30)</f>
        <v>30301842.907999996</v>
      </c>
      <c r="Q30" s="28">
        <f>N25-P30</f>
        <v>-4.9999356269836426E-4</v>
      </c>
    </row>
    <row r="31" spans="1:20">
      <c r="A31" s="72"/>
      <c r="B31" s="358" t="s">
        <v>45</v>
      </c>
      <c r="C31" s="359"/>
      <c r="D31" s="360"/>
      <c r="E31" s="361"/>
      <c r="F31" s="71"/>
      <c r="G31" s="71"/>
      <c r="H31" s="71"/>
      <c r="J31" s="33"/>
      <c r="K31" s="92"/>
      <c r="Q31" s="166"/>
      <c r="R31" s="167"/>
      <c r="S31" s="167"/>
      <c r="T31" s="167"/>
    </row>
    <row r="32" spans="1:20">
      <c r="A32" s="320">
        <v>1</v>
      </c>
      <c r="B32" s="116" t="s">
        <v>122</v>
      </c>
      <c r="C32" s="307"/>
      <c r="D32" s="308"/>
      <c r="E32" s="309"/>
      <c r="F32" s="117">
        <v>24583164.739999998</v>
      </c>
      <c r="G32" s="117">
        <v>24583164.739999998</v>
      </c>
      <c r="H32" s="71"/>
      <c r="J32" s="32"/>
      <c r="K32" s="32"/>
      <c r="L32" s="28"/>
      <c r="M32" s="28"/>
      <c r="N32" s="28"/>
      <c r="O32" s="28"/>
      <c r="P32" s="28"/>
      <c r="Q32" s="28"/>
    </row>
    <row r="33" spans="1:17">
      <c r="A33" s="320">
        <v>2</v>
      </c>
      <c r="B33" s="306" t="s">
        <v>123</v>
      </c>
      <c r="C33" s="307"/>
      <c r="D33" s="308"/>
      <c r="E33" s="309"/>
      <c r="F33" s="71">
        <v>1404090</v>
      </c>
      <c r="G33" s="71">
        <v>1404090</v>
      </c>
      <c r="H33" s="71"/>
      <c r="J33" s="33"/>
      <c r="K33" s="33"/>
    </row>
    <row r="34" spans="1:17">
      <c r="A34" s="320">
        <v>3</v>
      </c>
      <c r="B34" s="243" t="s">
        <v>124</v>
      </c>
      <c r="C34" s="244"/>
      <c r="D34" s="348"/>
      <c r="E34" s="349"/>
      <c r="F34" s="71">
        <v>1591430.06</v>
      </c>
      <c r="G34" s="71">
        <v>1591430.06</v>
      </c>
      <c r="H34" s="71"/>
      <c r="J34" s="33"/>
      <c r="K34" s="33"/>
      <c r="P34" s="138">
        <f>P30*1.2</f>
        <v>36362211.489599995</v>
      </c>
      <c r="Q34" s="28">
        <f>N26-P34</f>
        <v>-5.9998780488967896E-4</v>
      </c>
    </row>
    <row r="35" spans="1:17">
      <c r="A35" s="301">
        <v>4</v>
      </c>
      <c r="B35" s="350" t="s">
        <v>172</v>
      </c>
      <c r="C35" s="351"/>
      <c r="D35" s="348"/>
      <c r="E35" s="349"/>
      <c r="F35" s="71">
        <v>414184</v>
      </c>
      <c r="G35" s="71">
        <v>414184</v>
      </c>
      <c r="H35" s="71"/>
      <c r="J35" s="33"/>
      <c r="K35" s="33"/>
    </row>
    <row r="36" spans="1:17">
      <c r="A36" s="301">
        <v>5</v>
      </c>
      <c r="B36" s="350" t="s">
        <v>203</v>
      </c>
      <c r="C36" s="351"/>
      <c r="D36" s="348"/>
      <c r="E36" s="349"/>
      <c r="F36" s="71">
        <v>2296708.41</v>
      </c>
      <c r="G36" s="71">
        <v>2296708.41</v>
      </c>
      <c r="H36" s="71"/>
      <c r="J36" s="33"/>
      <c r="K36" s="33"/>
    </row>
    <row r="37" spans="1:17">
      <c r="A37" s="301">
        <v>6</v>
      </c>
      <c r="B37" s="350" t="s">
        <v>204</v>
      </c>
      <c r="C37" s="351"/>
      <c r="D37" s="348"/>
      <c r="E37" s="349"/>
      <c r="F37" s="71">
        <f>'[2]КС-2 №6'!K42</f>
        <v>12265.698</v>
      </c>
      <c r="G37" s="71">
        <f>F37</f>
        <v>12265.698</v>
      </c>
      <c r="H37" s="71">
        <f>G37</f>
        <v>12265.698</v>
      </c>
      <c r="J37" s="33"/>
      <c r="K37" s="33"/>
    </row>
    <row r="38" spans="1:17">
      <c r="A38" s="75"/>
      <c r="B38" s="78"/>
      <c r="C38" s="57"/>
      <c r="D38" s="75"/>
      <c r="E38" s="75"/>
      <c r="F38" s="75"/>
      <c r="G38" s="97" t="s">
        <v>46</v>
      </c>
      <c r="H38" s="98">
        <f>SUM(H32:H37)</f>
        <v>12265.698</v>
      </c>
      <c r="J38" s="33"/>
      <c r="K38" s="33"/>
      <c r="Q38" s="31"/>
    </row>
    <row r="39" spans="1:17">
      <c r="A39" s="57"/>
      <c r="B39" s="78"/>
      <c r="C39" s="57"/>
      <c r="D39" s="57"/>
      <c r="E39" s="57"/>
      <c r="F39" s="57"/>
      <c r="G39" s="99" t="s">
        <v>54</v>
      </c>
      <c r="H39" s="98">
        <f>H40-H38</f>
        <v>2453.1396000000004</v>
      </c>
      <c r="K39" s="33"/>
      <c r="L39" s="91"/>
      <c r="M39" s="31"/>
      <c r="N39" s="31"/>
      <c r="O39" s="31"/>
    </row>
    <row r="40" spans="1:17">
      <c r="A40" s="57"/>
      <c r="B40" s="78"/>
      <c r="C40" s="57"/>
      <c r="D40" s="57"/>
      <c r="E40" s="57"/>
      <c r="F40" s="80"/>
      <c r="G40" s="79" t="s">
        <v>55</v>
      </c>
      <c r="H40" s="77">
        <f>H38*1.2</f>
        <v>14718.837600000001</v>
      </c>
      <c r="J40" s="105">
        <f>N23</f>
        <v>0</v>
      </c>
      <c r="K40" s="33"/>
      <c r="L40" s="95"/>
      <c r="P40" s="31"/>
      <c r="Q40" s="31"/>
    </row>
    <row r="41" spans="1:17">
      <c r="A41" s="57"/>
      <c r="B41" s="78"/>
      <c r="C41" s="57"/>
      <c r="D41" s="57"/>
      <c r="E41" s="57"/>
      <c r="F41" s="84"/>
      <c r="G41" s="90" t="s">
        <v>76</v>
      </c>
      <c r="H41" s="261">
        <v>0</v>
      </c>
      <c r="J41" s="33"/>
      <c r="K41" s="33"/>
      <c r="L41" s="96"/>
      <c r="M41" s="31"/>
      <c r="N41" s="31"/>
      <c r="O41" s="31"/>
    </row>
    <row r="42" spans="1:17" s="31" customFormat="1" ht="13.5" hidden="1" customHeight="1">
      <c r="A42" s="81"/>
      <c r="B42" s="82"/>
      <c r="C42" s="81"/>
      <c r="D42" s="81"/>
      <c r="E42" s="83"/>
      <c r="F42" s="85"/>
      <c r="G42" s="85" t="s">
        <v>77</v>
      </c>
      <c r="H42" s="77" t="e">
        <f>H39-H41-#REF!</f>
        <v>#REF!</v>
      </c>
      <c r="I42" s="30"/>
      <c r="J42" s="33"/>
      <c r="K42" s="33"/>
      <c r="L42" s="29"/>
      <c r="M42" s="29"/>
      <c r="N42" s="29"/>
      <c r="O42" s="29"/>
    </row>
    <row r="43" spans="1:17">
      <c r="A43" s="57"/>
      <c r="B43" s="78"/>
      <c r="C43" s="57"/>
      <c r="D43" s="57"/>
      <c r="E43" s="80"/>
      <c r="F43" s="84"/>
      <c r="G43" s="85" t="s">
        <v>77</v>
      </c>
      <c r="H43" s="77">
        <f>H40-H41</f>
        <v>14718.837600000001</v>
      </c>
      <c r="J43" s="33"/>
      <c r="K43" s="33"/>
      <c r="L43" s="31"/>
      <c r="M43" s="31"/>
      <c r="N43" s="31"/>
      <c r="O43" s="31"/>
    </row>
    <row r="44" spans="1:17">
      <c r="A44" s="57"/>
      <c r="B44" s="78"/>
      <c r="C44" s="57"/>
      <c r="D44" s="57"/>
      <c r="E44" s="80"/>
      <c r="F44" s="85"/>
      <c r="G44" s="85"/>
      <c r="H44" s="86"/>
      <c r="J44" s="33"/>
      <c r="K44" s="33"/>
      <c r="L44" s="31"/>
      <c r="M44" s="31"/>
      <c r="N44" s="31"/>
      <c r="O44" s="31"/>
      <c r="P44" s="31"/>
      <c r="Q44" s="31"/>
    </row>
    <row r="45" spans="1:17" s="31" customFormat="1">
      <c r="A45" s="87" t="s">
        <v>131</v>
      </c>
      <c r="B45" s="40"/>
      <c r="C45" s="41"/>
      <c r="D45" s="41"/>
      <c r="E45" s="41"/>
      <c r="F45" s="43"/>
      <c r="G45" s="40"/>
      <c r="H45" s="40"/>
      <c r="I45" s="30"/>
      <c r="J45" s="33"/>
      <c r="K45" s="33"/>
      <c r="L45" s="33"/>
      <c r="M45" s="33"/>
      <c r="N45" s="33"/>
      <c r="O45" s="33"/>
    </row>
    <row r="46" spans="1:17" s="31" customFormat="1" ht="13.5" customHeight="1">
      <c r="A46" s="87" t="s">
        <v>2</v>
      </c>
      <c r="B46" s="42" t="s">
        <v>53</v>
      </c>
      <c r="C46" s="41"/>
      <c r="D46" s="345"/>
      <c r="E46" s="345"/>
      <c r="F46" s="43"/>
      <c r="G46" s="303" t="str">
        <f>'[1]КС-2 №3'!H54</f>
        <v>С.А. Ажнов</v>
      </c>
      <c r="H46" s="40"/>
      <c r="I46" s="30"/>
      <c r="J46" s="33"/>
      <c r="K46" s="33"/>
      <c r="L46" s="33"/>
      <c r="M46" s="33"/>
      <c r="N46" s="33"/>
      <c r="O46" s="33"/>
      <c r="P46" s="33"/>
      <c r="Q46" s="33"/>
    </row>
    <row r="47" spans="1:17" s="33" customFormat="1">
      <c r="A47" s="24"/>
      <c r="B47" s="302" t="s">
        <v>47</v>
      </c>
      <c r="C47" s="302"/>
      <c r="D47" s="346" t="s">
        <v>48</v>
      </c>
      <c r="E47" s="346"/>
      <c r="F47" s="89"/>
      <c r="G47" s="89" t="s">
        <v>49</v>
      </c>
      <c r="H47" s="50"/>
      <c r="I47" s="32"/>
      <c r="J47" s="29"/>
      <c r="K47" s="29"/>
      <c r="L47" s="29"/>
      <c r="M47" s="29"/>
      <c r="N47" s="29"/>
      <c r="O47" s="29"/>
    </row>
    <row r="48" spans="1:17" s="33" customFormat="1" ht="12.75" customHeight="1">
      <c r="A48" s="24"/>
      <c r="B48" s="302"/>
      <c r="C48" s="302"/>
      <c r="D48" s="302"/>
      <c r="E48" s="302"/>
      <c r="F48" s="89"/>
      <c r="G48" s="89"/>
      <c r="H48" s="89"/>
      <c r="I48" s="32"/>
      <c r="J48" s="31"/>
      <c r="K48" s="31"/>
      <c r="L48" s="31"/>
      <c r="M48" s="31"/>
      <c r="N48" s="31"/>
      <c r="O48" s="31"/>
      <c r="P48" s="29"/>
      <c r="Q48" s="29"/>
    </row>
    <row r="49" spans="1:17">
      <c r="A49" s="27"/>
      <c r="B49" s="25"/>
      <c r="C49" s="25" t="s">
        <v>50</v>
      </c>
      <c r="D49" s="25"/>
      <c r="E49" s="25"/>
      <c r="F49" s="25"/>
      <c r="G49" s="25"/>
      <c r="H49" s="106"/>
      <c r="J49" s="31"/>
      <c r="K49" s="31"/>
      <c r="L49" s="31"/>
      <c r="M49" s="31"/>
      <c r="N49" s="31"/>
      <c r="O49" s="31"/>
      <c r="P49" s="31"/>
      <c r="Q49" s="31"/>
    </row>
    <row r="50" spans="1:17" s="31" customFormat="1">
      <c r="A50" s="87" t="s">
        <v>132</v>
      </c>
      <c r="B50" s="87"/>
      <c r="C50" s="87"/>
      <c r="D50" s="87"/>
      <c r="E50" s="87"/>
      <c r="F50" s="87"/>
      <c r="G50" s="87"/>
      <c r="H50" s="87"/>
      <c r="I50" s="30"/>
      <c r="J50" s="33"/>
      <c r="K50" s="33"/>
      <c r="L50" s="33"/>
      <c r="M50" s="33"/>
      <c r="N50" s="33"/>
      <c r="O50" s="33"/>
    </row>
    <row r="51" spans="1:17" s="31" customFormat="1" ht="14.25" customHeight="1">
      <c r="A51" s="87" t="s">
        <v>2</v>
      </c>
      <c r="B51" s="42" t="s">
        <v>82</v>
      </c>
      <c r="C51" s="40"/>
      <c r="D51" s="347"/>
      <c r="E51" s="347"/>
      <c r="F51" s="43"/>
      <c r="G51" s="303" t="str">
        <f>'[1]КС-2 №3'!H60</f>
        <v>Е.А. Бусел</v>
      </c>
      <c r="H51" s="87"/>
      <c r="I51" s="30"/>
      <c r="J51" s="29"/>
      <c r="K51" s="29"/>
      <c r="L51" s="29"/>
      <c r="M51" s="29"/>
      <c r="N51" s="29"/>
      <c r="O51" s="29"/>
      <c r="P51" s="33"/>
      <c r="Q51" s="33"/>
    </row>
    <row r="52" spans="1:17" s="33" customFormat="1">
      <c r="A52" s="24"/>
      <c r="B52" s="302" t="s">
        <v>47</v>
      </c>
      <c r="C52" s="302"/>
      <c r="D52" s="346" t="s">
        <v>48</v>
      </c>
      <c r="E52" s="346"/>
      <c r="F52" s="89"/>
      <c r="G52" s="89" t="s">
        <v>49</v>
      </c>
      <c r="H52" s="25"/>
      <c r="I52" s="32"/>
      <c r="J52" s="29"/>
      <c r="K52" s="29"/>
      <c r="L52" s="29"/>
      <c r="M52" s="29"/>
      <c r="N52" s="29"/>
      <c r="O52" s="29"/>
      <c r="P52" s="29"/>
      <c r="Q52" s="29"/>
    </row>
    <row r="53" spans="1:17">
      <c r="A53" s="27"/>
      <c r="B53" s="305"/>
      <c r="C53" s="305"/>
      <c r="D53" s="305"/>
      <c r="E53" s="305"/>
      <c r="F53" s="50"/>
      <c r="G53" s="50"/>
      <c r="H53" s="25"/>
    </row>
  </sheetData>
  <mergeCells count="54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F24:G24"/>
    <mergeCell ref="B15:E15"/>
    <mergeCell ref="G15:H15"/>
    <mergeCell ref="G16:H16"/>
    <mergeCell ref="B17:E17"/>
    <mergeCell ref="G17:H17"/>
    <mergeCell ref="G18:H18"/>
    <mergeCell ref="G19:H19"/>
    <mergeCell ref="C21:C22"/>
    <mergeCell ref="E21:F22"/>
    <mergeCell ref="G21:H21"/>
    <mergeCell ref="E23:F23"/>
    <mergeCell ref="A26:A28"/>
    <mergeCell ref="B26:C28"/>
    <mergeCell ref="D26:E28"/>
    <mergeCell ref="F26:H26"/>
    <mergeCell ref="F27:F28"/>
    <mergeCell ref="G27:G28"/>
    <mergeCell ref="H27:H28"/>
    <mergeCell ref="B29:C29"/>
    <mergeCell ref="D29:E29"/>
    <mergeCell ref="B30:C30"/>
    <mergeCell ref="D30:E30"/>
    <mergeCell ref="B31:C31"/>
    <mergeCell ref="D31:E31"/>
    <mergeCell ref="B35:C35"/>
    <mergeCell ref="D35:E35"/>
    <mergeCell ref="B36:C36"/>
    <mergeCell ref="D36:E36"/>
    <mergeCell ref="B37:C37"/>
    <mergeCell ref="D37:E37"/>
    <mergeCell ref="D46:E46"/>
    <mergeCell ref="D47:E47"/>
    <mergeCell ref="D51:E51"/>
    <mergeCell ref="D52:E52"/>
    <mergeCell ref="D34:E34"/>
  </mergeCells>
  <phoneticPr fontId="6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E125-75FE-4136-905F-F8D5822A95CF}">
  <sheetPr>
    <tabColor theme="5" tint="0.59999389629810485"/>
  </sheetPr>
  <dimension ref="A1:M50"/>
  <sheetViews>
    <sheetView topLeftCell="A17" zoomScale="85" zoomScaleNormal="85" workbookViewId="0">
      <selection activeCell="C48" sqref="C48"/>
    </sheetView>
  </sheetViews>
  <sheetFormatPr defaultRowHeight="12.75"/>
  <cols>
    <col min="1" max="1" width="7.140625" style="9" customWidth="1"/>
    <col min="2" max="2" width="12" style="9" customWidth="1"/>
    <col min="3" max="3" width="89.5703125" style="9" customWidth="1"/>
    <col min="4" max="4" width="39.42578125" style="23" customWidth="1"/>
    <col min="5" max="6" width="7.5703125" style="9" customWidth="1"/>
    <col min="7" max="7" width="11.5703125" style="9" customWidth="1"/>
    <col min="8" max="10" width="12.42578125" style="9" customWidth="1"/>
    <col min="11" max="11" width="12.85546875" style="9" customWidth="1"/>
    <col min="12" max="12" width="9.140625" style="9"/>
    <col min="13" max="13" width="13.28515625" style="9" customWidth="1"/>
    <col min="14" max="240" width="9.140625" style="9"/>
    <col min="241" max="241" width="8.5703125" style="9" customWidth="1"/>
    <col min="242" max="242" width="9.5703125" style="9" customWidth="1"/>
    <col min="243" max="243" width="36.140625" style="9" customWidth="1"/>
    <col min="244" max="244" width="86.42578125" style="9" customWidth="1"/>
    <col min="245" max="245" width="18.85546875" style="9" customWidth="1"/>
    <col min="246" max="246" width="9" style="9" customWidth="1"/>
    <col min="247" max="247" width="8.42578125" style="9" customWidth="1"/>
    <col min="248" max="248" width="12.5703125" style="9" customWidth="1"/>
    <col min="249" max="249" width="11.5703125" style="9" customWidth="1"/>
    <col min="250" max="250" width="11.42578125" style="9" customWidth="1"/>
    <col min="251" max="251" width="13.85546875" style="9" customWidth="1"/>
    <col min="252" max="252" width="14.85546875" style="9" customWidth="1"/>
    <col min="253" max="253" width="13.42578125" style="9" customWidth="1"/>
    <col min="254" max="496" width="9.140625" style="9"/>
    <col min="497" max="497" width="8.5703125" style="9" customWidth="1"/>
    <col min="498" max="498" width="9.5703125" style="9" customWidth="1"/>
    <col min="499" max="499" width="36.140625" style="9" customWidth="1"/>
    <col min="500" max="500" width="86.42578125" style="9" customWidth="1"/>
    <col min="501" max="501" width="18.85546875" style="9" customWidth="1"/>
    <col min="502" max="502" width="9" style="9" customWidth="1"/>
    <col min="503" max="503" width="8.42578125" style="9" customWidth="1"/>
    <col min="504" max="504" width="12.5703125" style="9" customWidth="1"/>
    <col min="505" max="505" width="11.5703125" style="9" customWidth="1"/>
    <col min="506" max="506" width="11.42578125" style="9" customWidth="1"/>
    <col min="507" max="507" width="13.85546875" style="9" customWidth="1"/>
    <col min="508" max="508" width="14.85546875" style="9" customWidth="1"/>
    <col min="509" max="509" width="13.42578125" style="9" customWidth="1"/>
    <col min="510" max="752" width="9.140625" style="9"/>
    <col min="753" max="753" width="8.5703125" style="9" customWidth="1"/>
    <col min="754" max="754" width="9.5703125" style="9" customWidth="1"/>
    <col min="755" max="755" width="36.140625" style="9" customWidth="1"/>
    <col min="756" max="756" width="86.42578125" style="9" customWidth="1"/>
    <col min="757" max="757" width="18.85546875" style="9" customWidth="1"/>
    <col min="758" max="758" width="9" style="9" customWidth="1"/>
    <col min="759" max="759" width="8.42578125" style="9" customWidth="1"/>
    <col min="760" max="760" width="12.5703125" style="9" customWidth="1"/>
    <col min="761" max="761" width="11.5703125" style="9" customWidth="1"/>
    <col min="762" max="762" width="11.42578125" style="9" customWidth="1"/>
    <col min="763" max="763" width="13.85546875" style="9" customWidth="1"/>
    <col min="764" max="764" width="14.85546875" style="9" customWidth="1"/>
    <col min="765" max="765" width="13.42578125" style="9" customWidth="1"/>
    <col min="766" max="1008" width="9.140625" style="9"/>
    <col min="1009" max="1009" width="8.5703125" style="9" customWidth="1"/>
    <col min="1010" max="1010" width="9.5703125" style="9" customWidth="1"/>
    <col min="1011" max="1011" width="36.140625" style="9" customWidth="1"/>
    <col min="1012" max="1012" width="86.42578125" style="9" customWidth="1"/>
    <col min="1013" max="1013" width="18.85546875" style="9" customWidth="1"/>
    <col min="1014" max="1014" width="9" style="9" customWidth="1"/>
    <col min="1015" max="1015" width="8.42578125" style="9" customWidth="1"/>
    <col min="1016" max="1016" width="12.5703125" style="9" customWidth="1"/>
    <col min="1017" max="1017" width="11.5703125" style="9" customWidth="1"/>
    <col min="1018" max="1018" width="11.42578125" style="9" customWidth="1"/>
    <col min="1019" max="1019" width="13.85546875" style="9" customWidth="1"/>
    <col min="1020" max="1020" width="14.85546875" style="9" customWidth="1"/>
    <col min="1021" max="1021" width="13.42578125" style="9" customWidth="1"/>
    <col min="1022" max="1264" width="9.140625" style="9"/>
    <col min="1265" max="1265" width="8.5703125" style="9" customWidth="1"/>
    <col min="1266" max="1266" width="9.5703125" style="9" customWidth="1"/>
    <col min="1267" max="1267" width="36.140625" style="9" customWidth="1"/>
    <col min="1268" max="1268" width="86.42578125" style="9" customWidth="1"/>
    <col min="1269" max="1269" width="18.85546875" style="9" customWidth="1"/>
    <col min="1270" max="1270" width="9" style="9" customWidth="1"/>
    <col min="1271" max="1271" width="8.42578125" style="9" customWidth="1"/>
    <col min="1272" max="1272" width="12.5703125" style="9" customWidth="1"/>
    <col min="1273" max="1273" width="11.5703125" style="9" customWidth="1"/>
    <col min="1274" max="1274" width="11.42578125" style="9" customWidth="1"/>
    <col min="1275" max="1275" width="13.85546875" style="9" customWidth="1"/>
    <col min="1276" max="1276" width="14.85546875" style="9" customWidth="1"/>
    <col min="1277" max="1277" width="13.42578125" style="9" customWidth="1"/>
    <col min="1278" max="1520" width="9.140625" style="9"/>
    <col min="1521" max="1521" width="8.5703125" style="9" customWidth="1"/>
    <col min="1522" max="1522" width="9.5703125" style="9" customWidth="1"/>
    <col min="1523" max="1523" width="36.140625" style="9" customWidth="1"/>
    <col min="1524" max="1524" width="86.42578125" style="9" customWidth="1"/>
    <col min="1525" max="1525" width="18.85546875" style="9" customWidth="1"/>
    <col min="1526" max="1526" width="9" style="9" customWidth="1"/>
    <col min="1527" max="1527" width="8.42578125" style="9" customWidth="1"/>
    <col min="1528" max="1528" width="12.5703125" style="9" customWidth="1"/>
    <col min="1529" max="1529" width="11.5703125" style="9" customWidth="1"/>
    <col min="1530" max="1530" width="11.42578125" style="9" customWidth="1"/>
    <col min="1531" max="1531" width="13.85546875" style="9" customWidth="1"/>
    <col min="1532" max="1532" width="14.85546875" style="9" customWidth="1"/>
    <col min="1533" max="1533" width="13.42578125" style="9" customWidth="1"/>
    <col min="1534" max="1776" width="9.140625" style="9"/>
    <col min="1777" max="1777" width="8.5703125" style="9" customWidth="1"/>
    <col min="1778" max="1778" width="9.5703125" style="9" customWidth="1"/>
    <col min="1779" max="1779" width="36.140625" style="9" customWidth="1"/>
    <col min="1780" max="1780" width="86.42578125" style="9" customWidth="1"/>
    <col min="1781" max="1781" width="18.85546875" style="9" customWidth="1"/>
    <col min="1782" max="1782" width="9" style="9" customWidth="1"/>
    <col min="1783" max="1783" width="8.42578125" style="9" customWidth="1"/>
    <col min="1784" max="1784" width="12.5703125" style="9" customWidth="1"/>
    <col min="1785" max="1785" width="11.5703125" style="9" customWidth="1"/>
    <col min="1786" max="1786" width="11.42578125" style="9" customWidth="1"/>
    <col min="1787" max="1787" width="13.85546875" style="9" customWidth="1"/>
    <col min="1788" max="1788" width="14.85546875" style="9" customWidth="1"/>
    <col min="1789" max="1789" width="13.42578125" style="9" customWidth="1"/>
    <col min="1790" max="2032" width="9.140625" style="9"/>
    <col min="2033" max="2033" width="8.5703125" style="9" customWidth="1"/>
    <col min="2034" max="2034" width="9.5703125" style="9" customWidth="1"/>
    <col min="2035" max="2035" width="36.140625" style="9" customWidth="1"/>
    <col min="2036" max="2036" width="86.42578125" style="9" customWidth="1"/>
    <col min="2037" max="2037" width="18.85546875" style="9" customWidth="1"/>
    <col min="2038" max="2038" width="9" style="9" customWidth="1"/>
    <col min="2039" max="2039" width="8.42578125" style="9" customWidth="1"/>
    <col min="2040" max="2040" width="12.5703125" style="9" customWidth="1"/>
    <col min="2041" max="2041" width="11.5703125" style="9" customWidth="1"/>
    <col min="2042" max="2042" width="11.42578125" style="9" customWidth="1"/>
    <col min="2043" max="2043" width="13.85546875" style="9" customWidth="1"/>
    <col min="2044" max="2044" width="14.85546875" style="9" customWidth="1"/>
    <col min="2045" max="2045" width="13.42578125" style="9" customWidth="1"/>
    <col min="2046" max="2288" width="9.140625" style="9"/>
    <col min="2289" max="2289" width="8.5703125" style="9" customWidth="1"/>
    <col min="2290" max="2290" width="9.5703125" style="9" customWidth="1"/>
    <col min="2291" max="2291" width="36.140625" style="9" customWidth="1"/>
    <col min="2292" max="2292" width="86.42578125" style="9" customWidth="1"/>
    <col min="2293" max="2293" width="18.85546875" style="9" customWidth="1"/>
    <col min="2294" max="2294" width="9" style="9" customWidth="1"/>
    <col min="2295" max="2295" width="8.42578125" style="9" customWidth="1"/>
    <col min="2296" max="2296" width="12.5703125" style="9" customWidth="1"/>
    <col min="2297" max="2297" width="11.5703125" style="9" customWidth="1"/>
    <col min="2298" max="2298" width="11.42578125" style="9" customWidth="1"/>
    <col min="2299" max="2299" width="13.85546875" style="9" customWidth="1"/>
    <col min="2300" max="2300" width="14.85546875" style="9" customWidth="1"/>
    <col min="2301" max="2301" width="13.42578125" style="9" customWidth="1"/>
    <col min="2302" max="2544" width="9.140625" style="9"/>
    <col min="2545" max="2545" width="8.5703125" style="9" customWidth="1"/>
    <col min="2546" max="2546" width="9.5703125" style="9" customWidth="1"/>
    <col min="2547" max="2547" width="36.140625" style="9" customWidth="1"/>
    <col min="2548" max="2548" width="86.42578125" style="9" customWidth="1"/>
    <col min="2549" max="2549" width="18.85546875" style="9" customWidth="1"/>
    <col min="2550" max="2550" width="9" style="9" customWidth="1"/>
    <col min="2551" max="2551" width="8.42578125" style="9" customWidth="1"/>
    <col min="2552" max="2552" width="12.5703125" style="9" customWidth="1"/>
    <col min="2553" max="2553" width="11.5703125" style="9" customWidth="1"/>
    <col min="2554" max="2554" width="11.42578125" style="9" customWidth="1"/>
    <col min="2555" max="2555" width="13.85546875" style="9" customWidth="1"/>
    <col min="2556" max="2556" width="14.85546875" style="9" customWidth="1"/>
    <col min="2557" max="2557" width="13.42578125" style="9" customWidth="1"/>
    <col min="2558" max="2800" width="9.140625" style="9"/>
    <col min="2801" max="2801" width="8.5703125" style="9" customWidth="1"/>
    <col min="2802" max="2802" width="9.5703125" style="9" customWidth="1"/>
    <col min="2803" max="2803" width="36.140625" style="9" customWidth="1"/>
    <col min="2804" max="2804" width="86.42578125" style="9" customWidth="1"/>
    <col min="2805" max="2805" width="18.85546875" style="9" customWidth="1"/>
    <col min="2806" max="2806" width="9" style="9" customWidth="1"/>
    <col min="2807" max="2807" width="8.42578125" style="9" customWidth="1"/>
    <col min="2808" max="2808" width="12.5703125" style="9" customWidth="1"/>
    <col min="2809" max="2809" width="11.5703125" style="9" customWidth="1"/>
    <col min="2810" max="2810" width="11.42578125" style="9" customWidth="1"/>
    <col min="2811" max="2811" width="13.85546875" style="9" customWidth="1"/>
    <col min="2812" max="2812" width="14.85546875" style="9" customWidth="1"/>
    <col min="2813" max="2813" width="13.42578125" style="9" customWidth="1"/>
    <col min="2814" max="3056" width="9.140625" style="9"/>
    <col min="3057" max="3057" width="8.5703125" style="9" customWidth="1"/>
    <col min="3058" max="3058" width="9.5703125" style="9" customWidth="1"/>
    <col min="3059" max="3059" width="36.140625" style="9" customWidth="1"/>
    <col min="3060" max="3060" width="86.42578125" style="9" customWidth="1"/>
    <col min="3061" max="3061" width="18.85546875" style="9" customWidth="1"/>
    <col min="3062" max="3062" width="9" style="9" customWidth="1"/>
    <col min="3063" max="3063" width="8.42578125" style="9" customWidth="1"/>
    <col min="3064" max="3064" width="12.5703125" style="9" customWidth="1"/>
    <col min="3065" max="3065" width="11.5703125" style="9" customWidth="1"/>
    <col min="3066" max="3066" width="11.42578125" style="9" customWidth="1"/>
    <col min="3067" max="3067" width="13.85546875" style="9" customWidth="1"/>
    <col min="3068" max="3068" width="14.85546875" style="9" customWidth="1"/>
    <col min="3069" max="3069" width="13.42578125" style="9" customWidth="1"/>
    <col min="3070" max="3312" width="9.140625" style="9"/>
    <col min="3313" max="3313" width="8.5703125" style="9" customWidth="1"/>
    <col min="3314" max="3314" width="9.5703125" style="9" customWidth="1"/>
    <col min="3315" max="3315" width="36.140625" style="9" customWidth="1"/>
    <col min="3316" max="3316" width="86.42578125" style="9" customWidth="1"/>
    <col min="3317" max="3317" width="18.85546875" style="9" customWidth="1"/>
    <col min="3318" max="3318" width="9" style="9" customWidth="1"/>
    <col min="3319" max="3319" width="8.42578125" style="9" customWidth="1"/>
    <col min="3320" max="3320" width="12.5703125" style="9" customWidth="1"/>
    <col min="3321" max="3321" width="11.5703125" style="9" customWidth="1"/>
    <col min="3322" max="3322" width="11.42578125" style="9" customWidth="1"/>
    <col min="3323" max="3323" width="13.85546875" style="9" customWidth="1"/>
    <col min="3324" max="3324" width="14.85546875" style="9" customWidth="1"/>
    <col min="3325" max="3325" width="13.42578125" style="9" customWidth="1"/>
    <col min="3326" max="3568" width="9.140625" style="9"/>
    <col min="3569" max="3569" width="8.5703125" style="9" customWidth="1"/>
    <col min="3570" max="3570" width="9.5703125" style="9" customWidth="1"/>
    <col min="3571" max="3571" width="36.140625" style="9" customWidth="1"/>
    <col min="3572" max="3572" width="86.42578125" style="9" customWidth="1"/>
    <col min="3573" max="3573" width="18.85546875" style="9" customWidth="1"/>
    <col min="3574" max="3574" width="9" style="9" customWidth="1"/>
    <col min="3575" max="3575" width="8.42578125" style="9" customWidth="1"/>
    <col min="3576" max="3576" width="12.5703125" style="9" customWidth="1"/>
    <col min="3577" max="3577" width="11.5703125" style="9" customWidth="1"/>
    <col min="3578" max="3578" width="11.42578125" style="9" customWidth="1"/>
    <col min="3579" max="3579" width="13.85546875" style="9" customWidth="1"/>
    <col min="3580" max="3580" width="14.85546875" style="9" customWidth="1"/>
    <col min="3581" max="3581" width="13.42578125" style="9" customWidth="1"/>
    <col min="3582" max="3824" width="9.140625" style="9"/>
    <col min="3825" max="3825" width="8.5703125" style="9" customWidth="1"/>
    <col min="3826" max="3826" width="9.5703125" style="9" customWidth="1"/>
    <col min="3827" max="3827" width="36.140625" style="9" customWidth="1"/>
    <col min="3828" max="3828" width="86.42578125" style="9" customWidth="1"/>
    <col min="3829" max="3829" width="18.85546875" style="9" customWidth="1"/>
    <col min="3830" max="3830" width="9" style="9" customWidth="1"/>
    <col min="3831" max="3831" width="8.42578125" style="9" customWidth="1"/>
    <col min="3832" max="3832" width="12.5703125" style="9" customWidth="1"/>
    <col min="3833" max="3833" width="11.5703125" style="9" customWidth="1"/>
    <col min="3834" max="3834" width="11.42578125" style="9" customWidth="1"/>
    <col min="3835" max="3835" width="13.85546875" style="9" customWidth="1"/>
    <col min="3836" max="3836" width="14.85546875" style="9" customWidth="1"/>
    <col min="3837" max="3837" width="13.42578125" style="9" customWidth="1"/>
    <col min="3838" max="4080" width="9.140625" style="9"/>
    <col min="4081" max="4081" width="8.5703125" style="9" customWidth="1"/>
    <col min="4082" max="4082" width="9.5703125" style="9" customWidth="1"/>
    <col min="4083" max="4083" width="36.140625" style="9" customWidth="1"/>
    <col min="4084" max="4084" width="86.42578125" style="9" customWidth="1"/>
    <col min="4085" max="4085" width="18.85546875" style="9" customWidth="1"/>
    <col min="4086" max="4086" width="9" style="9" customWidth="1"/>
    <col min="4087" max="4087" width="8.42578125" style="9" customWidth="1"/>
    <col min="4088" max="4088" width="12.5703125" style="9" customWidth="1"/>
    <col min="4089" max="4089" width="11.5703125" style="9" customWidth="1"/>
    <col min="4090" max="4090" width="11.42578125" style="9" customWidth="1"/>
    <col min="4091" max="4091" width="13.85546875" style="9" customWidth="1"/>
    <col min="4092" max="4092" width="14.85546875" style="9" customWidth="1"/>
    <col min="4093" max="4093" width="13.42578125" style="9" customWidth="1"/>
    <col min="4094" max="4336" width="9.140625" style="9"/>
    <col min="4337" max="4337" width="8.5703125" style="9" customWidth="1"/>
    <col min="4338" max="4338" width="9.5703125" style="9" customWidth="1"/>
    <col min="4339" max="4339" width="36.140625" style="9" customWidth="1"/>
    <col min="4340" max="4340" width="86.42578125" style="9" customWidth="1"/>
    <col min="4341" max="4341" width="18.85546875" style="9" customWidth="1"/>
    <col min="4342" max="4342" width="9" style="9" customWidth="1"/>
    <col min="4343" max="4343" width="8.42578125" style="9" customWidth="1"/>
    <col min="4344" max="4344" width="12.5703125" style="9" customWidth="1"/>
    <col min="4345" max="4345" width="11.5703125" style="9" customWidth="1"/>
    <col min="4346" max="4346" width="11.42578125" style="9" customWidth="1"/>
    <col min="4347" max="4347" width="13.85546875" style="9" customWidth="1"/>
    <col min="4348" max="4348" width="14.85546875" style="9" customWidth="1"/>
    <col min="4349" max="4349" width="13.42578125" style="9" customWidth="1"/>
    <col min="4350" max="4592" width="9.140625" style="9"/>
    <col min="4593" max="4593" width="8.5703125" style="9" customWidth="1"/>
    <col min="4594" max="4594" width="9.5703125" style="9" customWidth="1"/>
    <col min="4595" max="4595" width="36.140625" style="9" customWidth="1"/>
    <col min="4596" max="4596" width="86.42578125" style="9" customWidth="1"/>
    <col min="4597" max="4597" width="18.85546875" style="9" customWidth="1"/>
    <col min="4598" max="4598" width="9" style="9" customWidth="1"/>
    <col min="4599" max="4599" width="8.42578125" style="9" customWidth="1"/>
    <col min="4600" max="4600" width="12.5703125" style="9" customWidth="1"/>
    <col min="4601" max="4601" width="11.5703125" style="9" customWidth="1"/>
    <col min="4602" max="4602" width="11.42578125" style="9" customWidth="1"/>
    <col min="4603" max="4603" width="13.85546875" style="9" customWidth="1"/>
    <col min="4604" max="4604" width="14.85546875" style="9" customWidth="1"/>
    <col min="4605" max="4605" width="13.42578125" style="9" customWidth="1"/>
    <col min="4606" max="4848" width="9.140625" style="9"/>
    <col min="4849" max="4849" width="8.5703125" style="9" customWidth="1"/>
    <col min="4850" max="4850" width="9.5703125" style="9" customWidth="1"/>
    <col min="4851" max="4851" width="36.140625" style="9" customWidth="1"/>
    <col min="4852" max="4852" width="86.42578125" style="9" customWidth="1"/>
    <col min="4853" max="4853" width="18.85546875" style="9" customWidth="1"/>
    <col min="4854" max="4854" width="9" style="9" customWidth="1"/>
    <col min="4855" max="4855" width="8.42578125" style="9" customWidth="1"/>
    <col min="4856" max="4856" width="12.5703125" style="9" customWidth="1"/>
    <col min="4857" max="4857" width="11.5703125" style="9" customWidth="1"/>
    <col min="4858" max="4858" width="11.42578125" style="9" customWidth="1"/>
    <col min="4859" max="4859" width="13.85546875" style="9" customWidth="1"/>
    <col min="4860" max="4860" width="14.85546875" style="9" customWidth="1"/>
    <col min="4861" max="4861" width="13.42578125" style="9" customWidth="1"/>
    <col min="4862" max="5104" width="9.140625" style="9"/>
    <col min="5105" max="5105" width="8.5703125" style="9" customWidth="1"/>
    <col min="5106" max="5106" width="9.5703125" style="9" customWidth="1"/>
    <col min="5107" max="5107" width="36.140625" style="9" customWidth="1"/>
    <col min="5108" max="5108" width="86.42578125" style="9" customWidth="1"/>
    <col min="5109" max="5109" width="18.85546875" style="9" customWidth="1"/>
    <col min="5110" max="5110" width="9" style="9" customWidth="1"/>
    <col min="5111" max="5111" width="8.42578125" style="9" customWidth="1"/>
    <col min="5112" max="5112" width="12.5703125" style="9" customWidth="1"/>
    <col min="5113" max="5113" width="11.5703125" style="9" customWidth="1"/>
    <col min="5114" max="5114" width="11.42578125" style="9" customWidth="1"/>
    <col min="5115" max="5115" width="13.85546875" style="9" customWidth="1"/>
    <col min="5116" max="5116" width="14.85546875" style="9" customWidth="1"/>
    <col min="5117" max="5117" width="13.42578125" style="9" customWidth="1"/>
    <col min="5118" max="5360" width="9.140625" style="9"/>
    <col min="5361" max="5361" width="8.5703125" style="9" customWidth="1"/>
    <col min="5362" max="5362" width="9.5703125" style="9" customWidth="1"/>
    <col min="5363" max="5363" width="36.140625" style="9" customWidth="1"/>
    <col min="5364" max="5364" width="86.42578125" style="9" customWidth="1"/>
    <col min="5365" max="5365" width="18.85546875" style="9" customWidth="1"/>
    <col min="5366" max="5366" width="9" style="9" customWidth="1"/>
    <col min="5367" max="5367" width="8.42578125" style="9" customWidth="1"/>
    <col min="5368" max="5368" width="12.5703125" style="9" customWidth="1"/>
    <col min="5369" max="5369" width="11.5703125" style="9" customWidth="1"/>
    <col min="5370" max="5370" width="11.42578125" style="9" customWidth="1"/>
    <col min="5371" max="5371" width="13.85546875" style="9" customWidth="1"/>
    <col min="5372" max="5372" width="14.85546875" style="9" customWidth="1"/>
    <col min="5373" max="5373" width="13.42578125" style="9" customWidth="1"/>
    <col min="5374" max="5616" width="9.140625" style="9"/>
    <col min="5617" max="5617" width="8.5703125" style="9" customWidth="1"/>
    <col min="5618" max="5618" width="9.5703125" style="9" customWidth="1"/>
    <col min="5619" max="5619" width="36.140625" style="9" customWidth="1"/>
    <col min="5620" max="5620" width="86.42578125" style="9" customWidth="1"/>
    <col min="5621" max="5621" width="18.85546875" style="9" customWidth="1"/>
    <col min="5622" max="5622" width="9" style="9" customWidth="1"/>
    <col min="5623" max="5623" width="8.42578125" style="9" customWidth="1"/>
    <col min="5624" max="5624" width="12.5703125" style="9" customWidth="1"/>
    <col min="5625" max="5625" width="11.5703125" style="9" customWidth="1"/>
    <col min="5626" max="5626" width="11.42578125" style="9" customWidth="1"/>
    <col min="5627" max="5627" width="13.85546875" style="9" customWidth="1"/>
    <col min="5628" max="5628" width="14.85546875" style="9" customWidth="1"/>
    <col min="5629" max="5629" width="13.42578125" style="9" customWidth="1"/>
    <col min="5630" max="5872" width="9.140625" style="9"/>
    <col min="5873" max="5873" width="8.5703125" style="9" customWidth="1"/>
    <col min="5874" max="5874" width="9.5703125" style="9" customWidth="1"/>
    <col min="5875" max="5875" width="36.140625" style="9" customWidth="1"/>
    <col min="5876" max="5876" width="86.42578125" style="9" customWidth="1"/>
    <col min="5877" max="5877" width="18.85546875" style="9" customWidth="1"/>
    <col min="5878" max="5878" width="9" style="9" customWidth="1"/>
    <col min="5879" max="5879" width="8.42578125" style="9" customWidth="1"/>
    <col min="5880" max="5880" width="12.5703125" style="9" customWidth="1"/>
    <col min="5881" max="5881" width="11.5703125" style="9" customWidth="1"/>
    <col min="5882" max="5882" width="11.42578125" style="9" customWidth="1"/>
    <col min="5883" max="5883" width="13.85546875" style="9" customWidth="1"/>
    <col min="5884" max="5884" width="14.85546875" style="9" customWidth="1"/>
    <col min="5885" max="5885" width="13.42578125" style="9" customWidth="1"/>
    <col min="5886" max="6128" width="9.140625" style="9"/>
    <col min="6129" max="6129" width="8.5703125" style="9" customWidth="1"/>
    <col min="6130" max="6130" width="9.5703125" style="9" customWidth="1"/>
    <col min="6131" max="6131" width="36.140625" style="9" customWidth="1"/>
    <col min="6132" max="6132" width="86.42578125" style="9" customWidth="1"/>
    <col min="6133" max="6133" width="18.85546875" style="9" customWidth="1"/>
    <col min="6134" max="6134" width="9" style="9" customWidth="1"/>
    <col min="6135" max="6135" width="8.42578125" style="9" customWidth="1"/>
    <col min="6136" max="6136" width="12.5703125" style="9" customWidth="1"/>
    <col min="6137" max="6137" width="11.5703125" style="9" customWidth="1"/>
    <col min="6138" max="6138" width="11.42578125" style="9" customWidth="1"/>
    <col min="6139" max="6139" width="13.85546875" style="9" customWidth="1"/>
    <col min="6140" max="6140" width="14.85546875" style="9" customWidth="1"/>
    <col min="6141" max="6141" width="13.42578125" style="9" customWidth="1"/>
    <col min="6142" max="6384" width="9.140625" style="9"/>
    <col min="6385" max="6385" width="8.5703125" style="9" customWidth="1"/>
    <col min="6386" max="6386" width="9.5703125" style="9" customWidth="1"/>
    <col min="6387" max="6387" width="36.140625" style="9" customWidth="1"/>
    <col min="6388" max="6388" width="86.42578125" style="9" customWidth="1"/>
    <col min="6389" max="6389" width="18.85546875" style="9" customWidth="1"/>
    <col min="6390" max="6390" width="9" style="9" customWidth="1"/>
    <col min="6391" max="6391" width="8.42578125" style="9" customWidth="1"/>
    <col min="6392" max="6392" width="12.5703125" style="9" customWidth="1"/>
    <col min="6393" max="6393" width="11.5703125" style="9" customWidth="1"/>
    <col min="6394" max="6394" width="11.42578125" style="9" customWidth="1"/>
    <col min="6395" max="6395" width="13.85546875" style="9" customWidth="1"/>
    <col min="6396" max="6396" width="14.85546875" style="9" customWidth="1"/>
    <col min="6397" max="6397" width="13.42578125" style="9" customWidth="1"/>
    <col min="6398" max="6640" width="9.140625" style="9"/>
    <col min="6641" max="6641" width="8.5703125" style="9" customWidth="1"/>
    <col min="6642" max="6642" width="9.5703125" style="9" customWidth="1"/>
    <col min="6643" max="6643" width="36.140625" style="9" customWidth="1"/>
    <col min="6644" max="6644" width="86.42578125" style="9" customWidth="1"/>
    <col min="6645" max="6645" width="18.85546875" style="9" customWidth="1"/>
    <col min="6646" max="6646" width="9" style="9" customWidth="1"/>
    <col min="6647" max="6647" width="8.42578125" style="9" customWidth="1"/>
    <col min="6648" max="6648" width="12.5703125" style="9" customWidth="1"/>
    <col min="6649" max="6649" width="11.5703125" style="9" customWidth="1"/>
    <col min="6650" max="6650" width="11.42578125" style="9" customWidth="1"/>
    <col min="6651" max="6651" width="13.85546875" style="9" customWidth="1"/>
    <col min="6652" max="6652" width="14.85546875" style="9" customWidth="1"/>
    <col min="6653" max="6653" width="13.42578125" style="9" customWidth="1"/>
    <col min="6654" max="6896" width="9.140625" style="9"/>
    <col min="6897" max="6897" width="8.5703125" style="9" customWidth="1"/>
    <col min="6898" max="6898" width="9.5703125" style="9" customWidth="1"/>
    <col min="6899" max="6899" width="36.140625" style="9" customWidth="1"/>
    <col min="6900" max="6900" width="86.42578125" style="9" customWidth="1"/>
    <col min="6901" max="6901" width="18.85546875" style="9" customWidth="1"/>
    <col min="6902" max="6902" width="9" style="9" customWidth="1"/>
    <col min="6903" max="6903" width="8.42578125" style="9" customWidth="1"/>
    <col min="6904" max="6904" width="12.5703125" style="9" customWidth="1"/>
    <col min="6905" max="6905" width="11.5703125" style="9" customWidth="1"/>
    <col min="6906" max="6906" width="11.42578125" style="9" customWidth="1"/>
    <col min="6907" max="6907" width="13.85546875" style="9" customWidth="1"/>
    <col min="6908" max="6908" width="14.85546875" style="9" customWidth="1"/>
    <col min="6909" max="6909" width="13.42578125" style="9" customWidth="1"/>
    <col min="6910" max="7152" width="9.140625" style="9"/>
    <col min="7153" max="7153" width="8.5703125" style="9" customWidth="1"/>
    <col min="7154" max="7154" width="9.5703125" style="9" customWidth="1"/>
    <col min="7155" max="7155" width="36.140625" style="9" customWidth="1"/>
    <col min="7156" max="7156" width="86.42578125" style="9" customWidth="1"/>
    <col min="7157" max="7157" width="18.85546875" style="9" customWidth="1"/>
    <col min="7158" max="7158" width="9" style="9" customWidth="1"/>
    <col min="7159" max="7159" width="8.42578125" style="9" customWidth="1"/>
    <col min="7160" max="7160" width="12.5703125" style="9" customWidth="1"/>
    <col min="7161" max="7161" width="11.5703125" style="9" customWidth="1"/>
    <col min="7162" max="7162" width="11.42578125" style="9" customWidth="1"/>
    <col min="7163" max="7163" width="13.85546875" style="9" customWidth="1"/>
    <col min="7164" max="7164" width="14.85546875" style="9" customWidth="1"/>
    <col min="7165" max="7165" width="13.42578125" style="9" customWidth="1"/>
    <col min="7166" max="7408" width="9.140625" style="9"/>
    <col min="7409" max="7409" width="8.5703125" style="9" customWidth="1"/>
    <col min="7410" max="7410" width="9.5703125" style="9" customWidth="1"/>
    <col min="7411" max="7411" width="36.140625" style="9" customWidth="1"/>
    <col min="7412" max="7412" width="86.42578125" style="9" customWidth="1"/>
    <col min="7413" max="7413" width="18.85546875" style="9" customWidth="1"/>
    <col min="7414" max="7414" width="9" style="9" customWidth="1"/>
    <col min="7415" max="7415" width="8.42578125" style="9" customWidth="1"/>
    <col min="7416" max="7416" width="12.5703125" style="9" customWidth="1"/>
    <col min="7417" max="7417" width="11.5703125" style="9" customWidth="1"/>
    <col min="7418" max="7418" width="11.42578125" style="9" customWidth="1"/>
    <col min="7419" max="7419" width="13.85546875" style="9" customWidth="1"/>
    <col min="7420" max="7420" width="14.85546875" style="9" customWidth="1"/>
    <col min="7421" max="7421" width="13.42578125" style="9" customWidth="1"/>
    <col min="7422" max="7664" width="9.140625" style="9"/>
    <col min="7665" max="7665" width="8.5703125" style="9" customWidth="1"/>
    <col min="7666" max="7666" width="9.5703125" style="9" customWidth="1"/>
    <col min="7667" max="7667" width="36.140625" style="9" customWidth="1"/>
    <col min="7668" max="7668" width="86.42578125" style="9" customWidth="1"/>
    <col min="7669" max="7669" width="18.85546875" style="9" customWidth="1"/>
    <col min="7670" max="7670" width="9" style="9" customWidth="1"/>
    <col min="7671" max="7671" width="8.42578125" style="9" customWidth="1"/>
    <col min="7672" max="7672" width="12.5703125" style="9" customWidth="1"/>
    <col min="7673" max="7673" width="11.5703125" style="9" customWidth="1"/>
    <col min="7674" max="7674" width="11.42578125" style="9" customWidth="1"/>
    <col min="7675" max="7675" width="13.85546875" style="9" customWidth="1"/>
    <col min="7676" max="7676" width="14.85546875" style="9" customWidth="1"/>
    <col min="7677" max="7677" width="13.42578125" style="9" customWidth="1"/>
    <col min="7678" max="7920" width="9.140625" style="9"/>
    <col min="7921" max="7921" width="8.5703125" style="9" customWidth="1"/>
    <col min="7922" max="7922" width="9.5703125" style="9" customWidth="1"/>
    <col min="7923" max="7923" width="36.140625" style="9" customWidth="1"/>
    <col min="7924" max="7924" width="86.42578125" style="9" customWidth="1"/>
    <col min="7925" max="7925" width="18.85546875" style="9" customWidth="1"/>
    <col min="7926" max="7926" width="9" style="9" customWidth="1"/>
    <col min="7927" max="7927" width="8.42578125" style="9" customWidth="1"/>
    <col min="7928" max="7928" width="12.5703125" style="9" customWidth="1"/>
    <col min="7929" max="7929" width="11.5703125" style="9" customWidth="1"/>
    <col min="7930" max="7930" width="11.42578125" style="9" customWidth="1"/>
    <col min="7931" max="7931" width="13.85546875" style="9" customWidth="1"/>
    <col min="7932" max="7932" width="14.85546875" style="9" customWidth="1"/>
    <col min="7933" max="7933" width="13.42578125" style="9" customWidth="1"/>
    <col min="7934" max="8176" width="9.140625" style="9"/>
    <col min="8177" max="8177" width="8.5703125" style="9" customWidth="1"/>
    <col min="8178" max="8178" width="9.5703125" style="9" customWidth="1"/>
    <col min="8179" max="8179" width="36.140625" style="9" customWidth="1"/>
    <col min="8180" max="8180" width="86.42578125" style="9" customWidth="1"/>
    <col min="8181" max="8181" width="18.85546875" style="9" customWidth="1"/>
    <col min="8182" max="8182" width="9" style="9" customWidth="1"/>
    <col min="8183" max="8183" width="8.42578125" style="9" customWidth="1"/>
    <col min="8184" max="8184" width="12.5703125" style="9" customWidth="1"/>
    <col min="8185" max="8185" width="11.5703125" style="9" customWidth="1"/>
    <col min="8186" max="8186" width="11.42578125" style="9" customWidth="1"/>
    <col min="8187" max="8187" width="13.85546875" style="9" customWidth="1"/>
    <col min="8188" max="8188" width="14.85546875" style="9" customWidth="1"/>
    <col min="8189" max="8189" width="13.42578125" style="9" customWidth="1"/>
    <col min="8190" max="8432" width="9.140625" style="9"/>
    <col min="8433" max="8433" width="8.5703125" style="9" customWidth="1"/>
    <col min="8434" max="8434" width="9.5703125" style="9" customWidth="1"/>
    <col min="8435" max="8435" width="36.140625" style="9" customWidth="1"/>
    <col min="8436" max="8436" width="86.42578125" style="9" customWidth="1"/>
    <col min="8437" max="8437" width="18.85546875" style="9" customWidth="1"/>
    <col min="8438" max="8438" width="9" style="9" customWidth="1"/>
    <col min="8439" max="8439" width="8.42578125" style="9" customWidth="1"/>
    <col min="8440" max="8440" width="12.5703125" style="9" customWidth="1"/>
    <col min="8441" max="8441" width="11.5703125" style="9" customWidth="1"/>
    <col min="8442" max="8442" width="11.42578125" style="9" customWidth="1"/>
    <col min="8443" max="8443" width="13.85546875" style="9" customWidth="1"/>
    <col min="8444" max="8444" width="14.85546875" style="9" customWidth="1"/>
    <col min="8445" max="8445" width="13.42578125" style="9" customWidth="1"/>
    <col min="8446" max="8688" width="9.140625" style="9"/>
    <col min="8689" max="8689" width="8.5703125" style="9" customWidth="1"/>
    <col min="8690" max="8690" width="9.5703125" style="9" customWidth="1"/>
    <col min="8691" max="8691" width="36.140625" style="9" customWidth="1"/>
    <col min="8692" max="8692" width="86.42578125" style="9" customWidth="1"/>
    <col min="8693" max="8693" width="18.85546875" style="9" customWidth="1"/>
    <col min="8694" max="8694" width="9" style="9" customWidth="1"/>
    <col min="8695" max="8695" width="8.42578125" style="9" customWidth="1"/>
    <col min="8696" max="8696" width="12.5703125" style="9" customWidth="1"/>
    <col min="8697" max="8697" width="11.5703125" style="9" customWidth="1"/>
    <col min="8698" max="8698" width="11.42578125" style="9" customWidth="1"/>
    <col min="8699" max="8699" width="13.85546875" style="9" customWidth="1"/>
    <col min="8700" max="8700" width="14.85546875" style="9" customWidth="1"/>
    <col min="8701" max="8701" width="13.42578125" style="9" customWidth="1"/>
    <col min="8702" max="8944" width="9.140625" style="9"/>
    <col min="8945" max="8945" width="8.5703125" style="9" customWidth="1"/>
    <col min="8946" max="8946" width="9.5703125" style="9" customWidth="1"/>
    <col min="8947" max="8947" width="36.140625" style="9" customWidth="1"/>
    <col min="8948" max="8948" width="86.42578125" style="9" customWidth="1"/>
    <col min="8949" max="8949" width="18.85546875" style="9" customWidth="1"/>
    <col min="8950" max="8950" width="9" style="9" customWidth="1"/>
    <col min="8951" max="8951" width="8.42578125" style="9" customWidth="1"/>
    <col min="8952" max="8952" width="12.5703125" style="9" customWidth="1"/>
    <col min="8953" max="8953" width="11.5703125" style="9" customWidth="1"/>
    <col min="8954" max="8954" width="11.42578125" style="9" customWidth="1"/>
    <col min="8955" max="8955" width="13.85546875" style="9" customWidth="1"/>
    <col min="8956" max="8956" width="14.85546875" style="9" customWidth="1"/>
    <col min="8957" max="8957" width="13.42578125" style="9" customWidth="1"/>
    <col min="8958" max="9200" width="9.140625" style="9"/>
    <col min="9201" max="9201" width="8.5703125" style="9" customWidth="1"/>
    <col min="9202" max="9202" width="9.5703125" style="9" customWidth="1"/>
    <col min="9203" max="9203" width="36.140625" style="9" customWidth="1"/>
    <col min="9204" max="9204" width="86.42578125" style="9" customWidth="1"/>
    <col min="9205" max="9205" width="18.85546875" style="9" customWidth="1"/>
    <col min="9206" max="9206" width="9" style="9" customWidth="1"/>
    <col min="9207" max="9207" width="8.42578125" style="9" customWidth="1"/>
    <col min="9208" max="9208" width="12.5703125" style="9" customWidth="1"/>
    <col min="9209" max="9209" width="11.5703125" style="9" customWidth="1"/>
    <col min="9210" max="9210" width="11.42578125" style="9" customWidth="1"/>
    <col min="9211" max="9211" width="13.85546875" style="9" customWidth="1"/>
    <col min="9212" max="9212" width="14.85546875" style="9" customWidth="1"/>
    <col min="9213" max="9213" width="13.42578125" style="9" customWidth="1"/>
    <col min="9214" max="9456" width="9.140625" style="9"/>
    <col min="9457" max="9457" width="8.5703125" style="9" customWidth="1"/>
    <col min="9458" max="9458" width="9.5703125" style="9" customWidth="1"/>
    <col min="9459" max="9459" width="36.140625" style="9" customWidth="1"/>
    <col min="9460" max="9460" width="86.42578125" style="9" customWidth="1"/>
    <col min="9461" max="9461" width="18.85546875" style="9" customWidth="1"/>
    <col min="9462" max="9462" width="9" style="9" customWidth="1"/>
    <col min="9463" max="9463" width="8.42578125" style="9" customWidth="1"/>
    <col min="9464" max="9464" width="12.5703125" style="9" customWidth="1"/>
    <col min="9465" max="9465" width="11.5703125" style="9" customWidth="1"/>
    <col min="9466" max="9466" width="11.42578125" style="9" customWidth="1"/>
    <col min="9467" max="9467" width="13.85546875" style="9" customWidth="1"/>
    <col min="9468" max="9468" width="14.85546875" style="9" customWidth="1"/>
    <col min="9469" max="9469" width="13.42578125" style="9" customWidth="1"/>
    <col min="9470" max="9712" width="9.140625" style="9"/>
    <col min="9713" max="9713" width="8.5703125" style="9" customWidth="1"/>
    <col min="9714" max="9714" width="9.5703125" style="9" customWidth="1"/>
    <col min="9715" max="9715" width="36.140625" style="9" customWidth="1"/>
    <col min="9716" max="9716" width="86.42578125" style="9" customWidth="1"/>
    <col min="9717" max="9717" width="18.85546875" style="9" customWidth="1"/>
    <col min="9718" max="9718" width="9" style="9" customWidth="1"/>
    <col min="9719" max="9719" width="8.42578125" style="9" customWidth="1"/>
    <col min="9720" max="9720" width="12.5703125" style="9" customWidth="1"/>
    <col min="9721" max="9721" width="11.5703125" style="9" customWidth="1"/>
    <col min="9722" max="9722" width="11.42578125" style="9" customWidth="1"/>
    <col min="9723" max="9723" width="13.85546875" style="9" customWidth="1"/>
    <col min="9724" max="9724" width="14.85546875" style="9" customWidth="1"/>
    <col min="9725" max="9725" width="13.42578125" style="9" customWidth="1"/>
    <col min="9726" max="9968" width="9.140625" style="9"/>
    <col min="9969" max="9969" width="8.5703125" style="9" customWidth="1"/>
    <col min="9970" max="9970" width="9.5703125" style="9" customWidth="1"/>
    <col min="9971" max="9971" width="36.140625" style="9" customWidth="1"/>
    <col min="9972" max="9972" width="86.42578125" style="9" customWidth="1"/>
    <col min="9973" max="9973" width="18.85546875" style="9" customWidth="1"/>
    <col min="9974" max="9974" width="9" style="9" customWidth="1"/>
    <col min="9975" max="9975" width="8.42578125" style="9" customWidth="1"/>
    <col min="9976" max="9976" width="12.5703125" style="9" customWidth="1"/>
    <col min="9977" max="9977" width="11.5703125" style="9" customWidth="1"/>
    <col min="9978" max="9978" width="11.42578125" style="9" customWidth="1"/>
    <col min="9979" max="9979" width="13.85546875" style="9" customWidth="1"/>
    <col min="9980" max="9980" width="14.85546875" style="9" customWidth="1"/>
    <col min="9981" max="9981" width="13.42578125" style="9" customWidth="1"/>
    <col min="9982" max="10224" width="9.140625" style="9"/>
    <col min="10225" max="10225" width="8.5703125" style="9" customWidth="1"/>
    <col min="10226" max="10226" width="9.5703125" style="9" customWidth="1"/>
    <col min="10227" max="10227" width="36.140625" style="9" customWidth="1"/>
    <col min="10228" max="10228" width="86.42578125" style="9" customWidth="1"/>
    <col min="10229" max="10229" width="18.85546875" style="9" customWidth="1"/>
    <col min="10230" max="10230" width="9" style="9" customWidth="1"/>
    <col min="10231" max="10231" width="8.42578125" style="9" customWidth="1"/>
    <col min="10232" max="10232" width="12.5703125" style="9" customWidth="1"/>
    <col min="10233" max="10233" width="11.5703125" style="9" customWidth="1"/>
    <col min="10234" max="10234" width="11.42578125" style="9" customWidth="1"/>
    <col min="10235" max="10235" width="13.85546875" style="9" customWidth="1"/>
    <col min="10236" max="10236" width="14.85546875" style="9" customWidth="1"/>
    <col min="10237" max="10237" width="13.42578125" style="9" customWidth="1"/>
    <col min="10238" max="10480" width="9.140625" style="9"/>
    <col min="10481" max="10481" width="8.5703125" style="9" customWidth="1"/>
    <col min="10482" max="10482" width="9.5703125" style="9" customWidth="1"/>
    <col min="10483" max="10483" width="36.140625" style="9" customWidth="1"/>
    <col min="10484" max="10484" width="86.42578125" style="9" customWidth="1"/>
    <col min="10485" max="10485" width="18.85546875" style="9" customWidth="1"/>
    <col min="10486" max="10486" width="9" style="9" customWidth="1"/>
    <col min="10487" max="10487" width="8.42578125" style="9" customWidth="1"/>
    <col min="10488" max="10488" width="12.5703125" style="9" customWidth="1"/>
    <col min="10489" max="10489" width="11.5703125" style="9" customWidth="1"/>
    <col min="10490" max="10490" width="11.42578125" style="9" customWidth="1"/>
    <col min="10491" max="10491" width="13.85546875" style="9" customWidth="1"/>
    <col min="10492" max="10492" width="14.85546875" style="9" customWidth="1"/>
    <col min="10493" max="10493" width="13.42578125" style="9" customWidth="1"/>
    <col min="10494" max="10736" width="9.140625" style="9"/>
    <col min="10737" max="10737" width="8.5703125" style="9" customWidth="1"/>
    <col min="10738" max="10738" width="9.5703125" style="9" customWidth="1"/>
    <col min="10739" max="10739" width="36.140625" style="9" customWidth="1"/>
    <col min="10740" max="10740" width="86.42578125" style="9" customWidth="1"/>
    <col min="10741" max="10741" width="18.85546875" style="9" customWidth="1"/>
    <col min="10742" max="10742" width="9" style="9" customWidth="1"/>
    <col min="10743" max="10743" width="8.42578125" style="9" customWidth="1"/>
    <col min="10744" max="10744" width="12.5703125" style="9" customWidth="1"/>
    <col min="10745" max="10745" width="11.5703125" style="9" customWidth="1"/>
    <col min="10746" max="10746" width="11.42578125" style="9" customWidth="1"/>
    <col min="10747" max="10747" width="13.85546875" style="9" customWidth="1"/>
    <col min="10748" max="10748" width="14.85546875" style="9" customWidth="1"/>
    <col min="10749" max="10749" width="13.42578125" style="9" customWidth="1"/>
    <col min="10750" max="10992" width="9.140625" style="9"/>
    <col min="10993" max="10993" width="8.5703125" style="9" customWidth="1"/>
    <col min="10994" max="10994" width="9.5703125" style="9" customWidth="1"/>
    <col min="10995" max="10995" width="36.140625" style="9" customWidth="1"/>
    <col min="10996" max="10996" width="86.42578125" style="9" customWidth="1"/>
    <col min="10997" max="10997" width="18.85546875" style="9" customWidth="1"/>
    <col min="10998" max="10998" width="9" style="9" customWidth="1"/>
    <col min="10999" max="10999" width="8.42578125" style="9" customWidth="1"/>
    <col min="11000" max="11000" width="12.5703125" style="9" customWidth="1"/>
    <col min="11001" max="11001" width="11.5703125" style="9" customWidth="1"/>
    <col min="11002" max="11002" width="11.42578125" style="9" customWidth="1"/>
    <col min="11003" max="11003" width="13.85546875" style="9" customWidth="1"/>
    <col min="11004" max="11004" width="14.85546875" style="9" customWidth="1"/>
    <col min="11005" max="11005" width="13.42578125" style="9" customWidth="1"/>
    <col min="11006" max="11248" width="9.140625" style="9"/>
    <col min="11249" max="11249" width="8.5703125" style="9" customWidth="1"/>
    <col min="11250" max="11250" width="9.5703125" style="9" customWidth="1"/>
    <col min="11251" max="11251" width="36.140625" style="9" customWidth="1"/>
    <col min="11252" max="11252" width="86.42578125" style="9" customWidth="1"/>
    <col min="11253" max="11253" width="18.85546875" style="9" customWidth="1"/>
    <col min="11254" max="11254" width="9" style="9" customWidth="1"/>
    <col min="11255" max="11255" width="8.42578125" style="9" customWidth="1"/>
    <col min="11256" max="11256" width="12.5703125" style="9" customWidth="1"/>
    <col min="11257" max="11257" width="11.5703125" style="9" customWidth="1"/>
    <col min="11258" max="11258" width="11.42578125" style="9" customWidth="1"/>
    <col min="11259" max="11259" width="13.85546875" style="9" customWidth="1"/>
    <col min="11260" max="11260" width="14.85546875" style="9" customWidth="1"/>
    <col min="11261" max="11261" width="13.42578125" style="9" customWidth="1"/>
    <col min="11262" max="11504" width="9.140625" style="9"/>
    <col min="11505" max="11505" width="8.5703125" style="9" customWidth="1"/>
    <col min="11506" max="11506" width="9.5703125" style="9" customWidth="1"/>
    <col min="11507" max="11507" width="36.140625" style="9" customWidth="1"/>
    <col min="11508" max="11508" width="86.42578125" style="9" customWidth="1"/>
    <col min="11509" max="11509" width="18.85546875" style="9" customWidth="1"/>
    <col min="11510" max="11510" width="9" style="9" customWidth="1"/>
    <col min="11511" max="11511" width="8.42578125" style="9" customWidth="1"/>
    <col min="11512" max="11512" width="12.5703125" style="9" customWidth="1"/>
    <col min="11513" max="11513" width="11.5703125" style="9" customWidth="1"/>
    <col min="11514" max="11514" width="11.42578125" style="9" customWidth="1"/>
    <col min="11515" max="11515" width="13.85546875" style="9" customWidth="1"/>
    <col min="11516" max="11516" width="14.85546875" style="9" customWidth="1"/>
    <col min="11517" max="11517" width="13.42578125" style="9" customWidth="1"/>
    <col min="11518" max="11760" width="9.140625" style="9"/>
    <col min="11761" max="11761" width="8.5703125" style="9" customWidth="1"/>
    <col min="11762" max="11762" width="9.5703125" style="9" customWidth="1"/>
    <col min="11763" max="11763" width="36.140625" style="9" customWidth="1"/>
    <col min="11764" max="11764" width="86.42578125" style="9" customWidth="1"/>
    <col min="11765" max="11765" width="18.85546875" style="9" customWidth="1"/>
    <col min="11766" max="11766" width="9" style="9" customWidth="1"/>
    <col min="11767" max="11767" width="8.42578125" style="9" customWidth="1"/>
    <col min="11768" max="11768" width="12.5703125" style="9" customWidth="1"/>
    <col min="11769" max="11769" width="11.5703125" style="9" customWidth="1"/>
    <col min="11770" max="11770" width="11.42578125" style="9" customWidth="1"/>
    <col min="11771" max="11771" width="13.85546875" style="9" customWidth="1"/>
    <col min="11772" max="11772" width="14.85546875" style="9" customWidth="1"/>
    <col min="11773" max="11773" width="13.42578125" style="9" customWidth="1"/>
    <col min="11774" max="12016" width="9.140625" style="9"/>
    <col min="12017" max="12017" width="8.5703125" style="9" customWidth="1"/>
    <col min="12018" max="12018" width="9.5703125" style="9" customWidth="1"/>
    <col min="12019" max="12019" width="36.140625" style="9" customWidth="1"/>
    <col min="12020" max="12020" width="86.42578125" style="9" customWidth="1"/>
    <col min="12021" max="12021" width="18.85546875" style="9" customWidth="1"/>
    <col min="12022" max="12022" width="9" style="9" customWidth="1"/>
    <col min="12023" max="12023" width="8.42578125" style="9" customWidth="1"/>
    <col min="12024" max="12024" width="12.5703125" style="9" customWidth="1"/>
    <col min="12025" max="12025" width="11.5703125" style="9" customWidth="1"/>
    <col min="12026" max="12026" width="11.42578125" style="9" customWidth="1"/>
    <col min="12027" max="12027" width="13.85546875" style="9" customWidth="1"/>
    <col min="12028" max="12028" width="14.85546875" style="9" customWidth="1"/>
    <col min="12029" max="12029" width="13.42578125" style="9" customWidth="1"/>
    <col min="12030" max="12272" width="9.140625" style="9"/>
    <col min="12273" max="12273" width="8.5703125" style="9" customWidth="1"/>
    <col min="12274" max="12274" width="9.5703125" style="9" customWidth="1"/>
    <col min="12275" max="12275" width="36.140625" style="9" customWidth="1"/>
    <col min="12276" max="12276" width="86.42578125" style="9" customWidth="1"/>
    <col min="12277" max="12277" width="18.85546875" style="9" customWidth="1"/>
    <col min="12278" max="12278" width="9" style="9" customWidth="1"/>
    <col min="12279" max="12279" width="8.42578125" style="9" customWidth="1"/>
    <col min="12280" max="12280" width="12.5703125" style="9" customWidth="1"/>
    <col min="12281" max="12281" width="11.5703125" style="9" customWidth="1"/>
    <col min="12282" max="12282" width="11.42578125" style="9" customWidth="1"/>
    <col min="12283" max="12283" width="13.85546875" style="9" customWidth="1"/>
    <col min="12284" max="12284" width="14.85546875" style="9" customWidth="1"/>
    <col min="12285" max="12285" width="13.42578125" style="9" customWidth="1"/>
    <col min="12286" max="12528" width="9.140625" style="9"/>
    <col min="12529" max="12529" width="8.5703125" style="9" customWidth="1"/>
    <col min="12530" max="12530" width="9.5703125" style="9" customWidth="1"/>
    <col min="12531" max="12531" width="36.140625" style="9" customWidth="1"/>
    <col min="12532" max="12532" width="86.42578125" style="9" customWidth="1"/>
    <col min="12533" max="12533" width="18.85546875" style="9" customWidth="1"/>
    <col min="12534" max="12534" width="9" style="9" customWidth="1"/>
    <col min="12535" max="12535" width="8.42578125" style="9" customWidth="1"/>
    <col min="12536" max="12536" width="12.5703125" style="9" customWidth="1"/>
    <col min="12537" max="12537" width="11.5703125" style="9" customWidth="1"/>
    <col min="12538" max="12538" width="11.42578125" style="9" customWidth="1"/>
    <col min="12539" max="12539" width="13.85546875" style="9" customWidth="1"/>
    <col min="12540" max="12540" width="14.85546875" style="9" customWidth="1"/>
    <col min="12541" max="12541" width="13.42578125" style="9" customWidth="1"/>
    <col min="12542" max="12784" width="9.140625" style="9"/>
    <col min="12785" max="12785" width="8.5703125" style="9" customWidth="1"/>
    <col min="12786" max="12786" width="9.5703125" style="9" customWidth="1"/>
    <col min="12787" max="12787" width="36.140625" style="9" customWidth="1"/>
    <col min="12788" max="12788" width="86.42578125" style="9" customWidth="1"/>
    <col min="12789" max="12789" width="18.85546875" style="9" customWidth="1"/>
    <col min="12790" max="12790" width="9" style="9" customWidth="1"/>
    <col min="12791" max="12791" width="8.42578125" style="9" customWidth="1"/>
    <col min="12792" max="12792" width="12.5703125" style="9" customWidth="1"/>
    <col min="12793" max="12793" width="11.5703125" style="9" customWidth="1"/>
    <col min="12794" max="12794" width="11.42578125" style="9" customWidth="1"/>
    <col min="12795" max="12795" width="13.85546875" style="9" customWidth="1"/>
    <col min="12796" max="12796" width="14.85546875" style="9" customWidth="1"/>
    <col min="12797" max="12797" width="13.42578125" style="9" customWidth="1"/>
    <col min="12798" max="13040" width="9.140625" style="9"/>
    <col min="13041" max="13041" width="8.5703125" style="9" customWidth="1"/>
    <col min="13042" max="13042" width="9.5703125" style="9" customWidth="1"/>
    <col min="13043" max="13043" width="36.140625" style="9" customWidth="1"/>
    <col min="13044" max="13044" width="86.42578125" style="9" customWidth="1"/>
    <col min="13045" max="13045" width="18.85546875" style="9" customWidth="1"/>
    <col min="13046" max="13046" width="9" style="9" customWidth="1"/>
    <col min="13047" max="13047" width="8.42578125" style="9" customWidth="1"/>
    <col min="13048" max="13048" width="12.5703125" style="9" customWidth="1"/>
    <col min="13049" max="13049" width="11.5703125" style="9" customWidth="1"/>
    <col min="13050" max="13050" width="11.42578125" style="9" customWidth="1"/>
    <col min="13051" max="13051" width="13.85546875" style="9" customWidth="1"/>
    <col min="13052" max="13052" width="14.85546875" style="9" customWidth="1"/>
    <col min="13053" max="13053" width="13.42578125" style="9" customWidth="1"/>
    <col min="13054" max="13296" width="9.140625" style="9"/>
    <col min="13297" max="13297" width="8.5703125" style="9" customWidth="1"/>
    <col min="13298" max="13298" width="9.5703125" style="9" customWidth="1"/>
    <col min="13299" max="13299" width="36.140625" style="9" customWidth="1"/>
    <col min="13300" max="13300" width="86.42578125" style="9" customWidth="1"/>
    <col min="13301" max="13301" width="18.85546875" style="9" customWidth="1"/>
    <col min="13302" max="13302" width="9" style="9" customWidth="1"/>
    <col min="13303" max="13303" width="8.42578125" style="9" customWidth="1"/>
    <col min="13304" max="13304" width="12.5703125" style="9" customWidth="1"/>
    <col min="13305" max="13305" width="11.5703125" style="9" customWidth="1"/>
    <col min="13306" max="13306" width="11.42578125" style="9" customWidth="1"/>
    <col min="13307" max="13307" width="13.85546875" style="9" customWidth="1"/>
    <col min="13308" max="13308" width="14.85546875" style="9" customWidth="1"/>
    <col min="13309" max="13309" width="13.42578125" style="9" customWidth="1"/>
    <col min="13310" max="13552" width="9.140625" style="9"/>
    <col min="13553" max="13553" width="8.5703125" style="9" customWidth="1"/>
    <col min="13554" max="13554" width="9.5703125" style="9" customWidth="1"/>
    <col min="13555" max="13555" width="36.140625" style="9" customWidth="1"/>
    <col min="13556" max="13556" width="86.42578125" style="9" customWidth="1"/>
    <col min="13557" max="13557" width="18.85546875" style="9" customWidth="1"/>
    <col min="13558" max="13558" width="9" style="9" customWidth="1"/>
    <col min="13559" max="13559" width="8.42578125" style="9" customWidth="1"/>
    <col min="13560" max="13560" width="12.5703125" style="9" customWidth="1"/>
    <col min="13561" max="13561" width="11.5703125" style="9" customWidth="1"/>
    <col min="13562" max="13562" width="11.42578125" style="9" customWidth="1"/>
    <col min="13563" max="13563" width="13.85546875" style="9" customWidth="1"/>
    <col min="13564" max="13564" width="14.85546875" style="9" customWidth="1"/>
    <col min="13565" max="13565" width="13.42578125" style="9" customWidth="1"/>
    <col min="13566" max="13808" width="9.140625" style="9"/>
    <col min="13809" max="13809" width="8.5703125" style="9" customWidth="1"/>
    <col min="13810" max="13810" width="9.5703125" style="9" customWidth="1"/>
    <col min="13811" max="13811" width="36.140625" style="9" customWidth="1"/>
    <col min="13812" max="13812" width="86.42578125" style="9" customWidth="1"/>
    <col min="13813" max="13813" width="18.85546875" style="9" customWidth="1"/>
    <col min="13814" max="13814" width="9" style="9" customWidth="1"/>
    <col min="13815" max="13815" width="8.42578125" style="9" customWidth="1"/>
    <col min="13816" max="13816" width="12.5703125" style="9" customWidth="1"/>
    <col min="13817" max="13817" width="11.5703125" style="9" customWidth="1"/>
    <col min="13818" max="13818" width="11.42578125" style="9" customWidth="1"/>
    <col min="13819" max="13819" width="13.85546875" style="9" customWidth="1"/>
    <col min="13820" max="13820" width="14.85546875" style="9" customWidth="1"/>
    <col min="13821" max="13821" width="13.42578125" style="9" customWidth="1"/>
    <col min="13822" max="14064" width="9.140625" style="9"/>
    <col min="14065" max="14065" width="8.5703125" style="9" customWidth="1"/>
    <col min="14066" max="14066" width="9.5703125" style="9" customWidth="1"/>
    <col min="14067" max="14067" width="36.140625" style="9" customWidth="1"/>
    <col min="14068" max="14068" width="86.42578125" style="9" customWidth="1"/>
    <col min="14069" max="14069" width="18.85546875" style="9" customWidth="1"/>
    <col min="14070" max="14070" width="9" style="9" customWidth="1"/>
    <col min="14071" max="14071" width="8.42578125" style="9" customWidth="1"/>
    <col min="14072" max="14072" width="12.5703125" style="9" customWidth="1"/>
    <col min="14073" max="14073" width="11.5703125" style="9" customWidth="1"/>
    <col min="14074" max="14074" width="11.42578125" style="9" customWidth="1"/>
    <col min="14075" max="14075" width="13.85546875" style="9" customWidth="1"/>
    <col min="14076" max="14076" width="14.85546875" style="9" customWidth="1"/>
    <col min="14077" max="14077" width="13.42578125" style="9" customWidth="1"/>
    <col min="14078" max="14320" width="9.140625" style="9"/>
    <col min="14321" max="14321" width="8.5703125" style="9" customWidth="1"/>
    <col min="14322" max="14322" width="9.5703125" style="9" customWidth="1"/>
    <col min="14323" max="14323" width="36.140625" style="9" customWidth="1"/>
    <col min="14324" max="14324" width="86.42578125" style="9" customWidth="1"/>
    <col min="14325" max="14325" width="18.85546875" style="9" customWidth="1"/>
    <col min="14326" max="14326" width="9" style="9" customWidth="1"/>
    <col min="14327" max="14327" width="8.42578125" style="9" customWidth="1"/>
    <col min="14328" max="14328" width="12.5703125" style="9" customWidth="1"/>
    <col min="14329" max="14329" width="11.5703125" style="9" customWidth="1"/>
    <col min="14330" max="14330" width="11.42578125" style="9" customWidth="1"/>
    <col min="14331" max="14331" width="13.85546875" style="9" customWidth="1"/>
    <col min="14332" max="14332" width="14.85546875" style="9" customWidth="1"/>
    <col min="14333" max="14333" width="13.42578125" style="9" customWidth="1"/>
    <col min="14334" max="14576" width="9.140625" style="9"/>
    <col min="14577" max="14577" width="8.5703125" style="9" customWidth="1"/>
    <col min="14578" max="14578" width="9.5703125" style="9" customWidth="1"/>
    <col min="14579" max="14579" width="36.140625" style="9" customWidth="1"/>
    <col min="14580" max="14580" width="86.42578125" style="9" customWidth="1"/>
    <col min="14581" max="14581" width="18.85546875" style="9" customWidth="1"/>
    <col min="14582" max="14582" width="9" style="9" customWidth="1"/>
    <col min="14583" max="14583" width="8.42578125" style="9" customWidth="1"/>
    <col min="14584" max="14584" width="12.5703125" style="9" customWidth="1"/>
    <col min="14585" max="14585" width="11.5703125" style="9" customWidth="1"/>
    <col min="14586" max="14586" width="11.42578125" style="9" customWidth="1"/>
    <col min="14587" max="14587" width="13.85546875" style="9" customWidth="1"/>
    <col min="14588" max="14588" width="14.85546875" style="9" customWidth="1"/>
    <col min="14589" max="14589" width="13.42578125" style="9" customWidth="1"/>
    <col min="14590" max="14832" width="9.140625" style="9"/>
    <col min="14833" max="14833" width="8.5703125" style="9" customWidth="1"/>
    <col min="14834" max="14834" width="9.5703125" style="9" customWidth="1"/>
    <col min="14835" max="14835" width="36.140625" style="9" customWidth="1"/>
    <col min="14836" max="14836" width="86.42578125" style="9" customWidth="1"/>
    <col min="14837" max="14837" width="18.85546875" style="9" customWidth="1"/>
    <col min="14838" max="14838" width="9" style="9" customWidth="1"/>
    <col min="14839" max="14839" width="8.42578125" style="9" customWidth="1"/>
    <col min="14840" max="14840" width="12.5703125" style="9" customWidth="1"/>
    <col min="14841" max="14841" width="11.5703125" style="9" customWidth="1"/>
    <col min="14842" max="14842" width="11.42578125" style="9" customWidth="1"/>
    <col min="14843" max="14843" width="13.85546875" style="9" customWidth="1"/>
    <col min="14844" max="14844" width="14.85546875" style="9" customWidth="1"/>
    <col min="14845" max="14845" width="13.42578125" style="9" customWidth="1"/>
    <col min="14846" max="15088" width="9.140625" style="9"/>
    <col min="15089" max="15089" width="8.5703125" style="9" customWidth="1"/>
    <col min="15090" max="15090" width="9.5703125" style="9" customWidth="1"/>
    <col min="15091" max="15091" width="36.140625" style="9" customWidth="1"/>
    <col min="15092" max="15092" width="86.42578125" style="9" customWidth="1"/>
    <col min="15093" max="15093" width="18.85546875" style="9" customWidth="1"/>
    <col min="15094" max="15094" width="9" style="9" customWidth="1"/>
    <col min="15095" max="15095" width="8.42578125" style="9" customWidth="1"/>
    <col min="15096" max="15096" width="12.5703125" style="9" customWidth="1"/>
    <col min="15097" max="15097" width="11.5703125" style="9" customWidth="1"/>
    <col min="15098" max="15098" width="11.42578125" style="9" customWidth="1"/>
    <col min="15099" max="15099" width="13.85546875" style="9" customWidth="1"/>
    <col min="15100" max="15100" width="14.85546875" style="9" customWidth="1"/>
    <col min="15101" max="15101" width="13.42578125" style="9" customWidth="1"/>
    <col min="15102" max="15344" width="9.140625" style="9"/>
    <col min="15345" max="15345" width="8.5703125" style="9" customWidth="1"/>
    <col min="15346" max="15346" width="9.5703125" style="9" customWidth="1"/>
    <col min="15347" max="15347" width="36.140625" style="9" customWidth="1"/>
    <col min="15348" max="15348" width="86.42578125" style="9" customWidth="1"/>
    <col min="15349" max="15349" width="18.85546875" style="9" customWidth="1"/>
    <col min="15350" max="15350" width="9" style="9" customWidth="1"/>
    <col min="15351" max="15351" width="8.42578125" style="9" customWidth="1"/>
    <col min="15352" max="15352" width="12.5703125" style="9" customWidth="1"/>
    <col min="15353" max="15353" width="11.5703125" style="9" customWidth="1"/>
    <col min="15354" max="15354" width="11.42578125" style="9" customWidth="1"/>
    <col min="15355" max="15355" width="13.85546875" style="9" customWidth="1"/>
    <col min="15356" max="15356" width="14.85546875" style="9" customWidth="1"/>
    <col min="15357" max="15357" width="13.42578125" style="9" customWidth="1"/>
    <col min="15358" max="15600" width="9.140625" style="9"/>
    <col min="15601" max="15601" width="8.5703125" style="9" customWidth="1"/>
    <col min="15602" max="15602" width="9.5703125" style="9" customWidth="1"/>
    <col min="15603" max="15603" width="36.140625" style="9" customWidth="1"/>
    <col min="15604" max="15604" width="86.42578125" style="9" customWidth="1"/>
    <col min="15605" max="15605" width="18.85546875" style="9" customWidth="1"/>
    <col min="15606" max="15606" width="9" style="9" customWidth="1"/>
    <col min="15607" max="15607" width="8.42578125" style="9" customWidth="1"/>
    <col min="15608" max="15608" width="12.5703125" style="9" customWidth="1"/>
    <col min="15609" max="15609" width="11.5703125" style="9" customWidth="1"/>
    <col min="15610" max="15610" width="11.42578125" style="9" customWidth="1"/>
    <col min="15611" max="15611" width="13.85546875" style="9" customWidth="1"/>
    <col min="15612" max="15612" width="14.85546875" style="9" customWidth="1"/>
    <col min="15613" max="15613" width="13.42578125" style="9" customWidth="1"/>
    <col min="15614" max="15856" width="9.140625" style="9"/>
    <col min="15857" max="15857" width="8.5703125" style="9" customWidth="1"/>
    <col min="15858" max="15858" width="9.5703125" style="9" customWidth="1"/>
    <col min="15859" max="15859" width="36.140625" style="9" customWidth="1"/>
    <col min="15860" max="15860" width="86.42578125" style="9" customWidth="1"/>
    <col min="15861" max="15861" width="18.85546875" style="9" customWidth="1"/>
    <col min="15862" max="15862" width="9" style="9" customWidth="1"/>
    <col min="15863" max="15863" width="8.42578125" style="9" customWidth="1"/>
    <col min="15864" max="15864" width="12.5703125" style="9" customWidth="1"/>
    <col min="15865" max="15865" width="11.5703125" style="9" customWidth="1"/>
    <col min="15866" max="15866" width="11.42578125" style="9" customWidth="1"/>
    <col min="15867" max="15867" width="13.85546875" style="9" customWidth="1"/>
    <col min="15868" max="15868" width="14.85546875" style="9" customWidth="1"/>
    <col min="15869" max="15869" width="13.42578125" style="9" customWidth="1"/>
    <col min="15870" max="16112" width="9.140625" style="9"/>
    <col min="16113" max="16113" width="8.5703125" style="9" customWidth="1"/>
    <col min="16114" max="16114" width="9.5703125" style="9" customWidth="1"/>
    <col min="16115" max="16115" width="36.140625" style="9" customWidth="1"/>
    <col min="16116" max="16116" width="86.42578125" style="9" customWidth="1"/>
    <col min="16117" max="16117" width="18.85546875" style="9" customWidth="1"/>
    <col min="16118" max="16118" width="9" style="9" customWidth="1"/>
    <col min="16119" max="16119" width="8.42578125" style="9" customWidth="1"/>
    <col min="16120" max="16120" width="12.5703125" style="9" customWidth="1"/>
    <col min="16121" max="16121" width="11.5703125" style="9" customWidth="1"/>
    <col min="16122" max="16122" width="11.42578125" style="9" customWidth="1"/>
    <col min="16123" max="16123" width="13.85546875" style="9" customWidth="1"/>
    <col min="16124" max="16124" width="14.85546875" style="9" customWidth="1"/>
    <col min="16125" max="16125" width="13.42578125" style="9" customWidth="1"/>
    <col min="16126" max="16376" width="9.140625" style="9"/>
    <col min="16377" max="16384" width="9.140625" style="9" customWidth="1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3" t="s">
        <v>133</v>
      </c>
      <c r="C9" s="404" t="s">
        <v>79</v>
      </c>
      <c r="D9" s="404"/>
      <c r="E9" s="12"/>
      <c r="F9" s="5"/>
      <c r="G9" s="5"/>
      <c r="J9" s="8" t="s">
        <v>8</v>
      </c>
      <c r="K9" s="121" t="s">
        <v>78</v>
      </c>
    </row>
    <row r="10" spans="1:11" s="2" customFormat="1">
      <c r="B10" s="3"/>
      <c r="C10" s="1"/>
      <c r="D10" s="44"/>
      <c r="F10" s="5"/>
      <c r="G10" s="5"/>
      <c r="J10" s="5"/>
      <c r="K10" s="119"/>
    </row>
    <row r="11" spans="1:11" s="2" customFormat="1">
      <c r="B11" s="3" t="s">
        <v>131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312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 ht="13.5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3" s="2" customFormat="1" ht="13.5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3" s="2" customFormat="1" ht="13.5">
      <c r="A18" s="1"/>
      <c r="B18" s="3"/>
      <c r="C18" s="12"/>
      <c r="D18" s="34"/>
      <c r="F18" s="13"/>
      <c r="I18" s="13" t="s">
        <v>137</v>
      </c>
      <c r="J18" s="14" t="s">
        <v>12</v>
      </c>
      <c r="K18" s="169" t="s">
        <v>85</v>
      </c>
    </row>
    <row r="19" spans="1:13" s="2" customFormat="1" ht="13.5">
      <c r="A19" s="1"/>
      <c r="B19" s="3"/>
      <c r="C19" s="7"/>
      <c r="D19" s="44"/>
      <c r="F19" s="5"/>
      <c r="I19" s="5"/>
      <c r="J19" s="124" t="s">
        <v>13</v>
      </c>
      <c r="K19" s="170" t="s">
        <v>201</v>
      </c>
    </row>
    <row r="20" spans="1:13" s="2" customFormat="1">
      <c r="A20" s="1"/>
      <c r="B20" s="3"/>
      <c r="C20" s="7"/>
      <c r="D20" s="44"/>
      <c r="F20" s="5"/>
      <c r="G20" s="5"/>
      <c r="J20" s="15"/>
      <c r="K20" s="16"/>
    </row>
    <row r="21" spans="1:13" s="2" customFormat="1">
      <c r="A21" s="1"/>
      <c r="B21" s="3"/>
      <c r="C21" s="1"/>
      <c r="D21" s="44"/>
      <c r="F21" s="5"/>
      <c r="G21" s="5"/>
      <c r="J21" s="11"/>
      <c r="K21" s="5"/>
    </row>
    <row r="22" spans="1:13" s="2" customFormat="1">
      <c r="A22" s="1"/>
      <c r="B22" s="3"/>
      <c r="C22" s="17"/>
      <c r="D22" s="17"/>
      <c r="H22" s="37" t="s">
        <v>14</v>
      </c>
      <c r="I22" s="37" t="s">
        <v>15</v>
      </c>
      <c r="J22" s="405" t="s">
        <v>16</v>
      </c>
      <c r="K22" s="406"/>
    </row>
    <row r="23" spans="1:13" s="2" customFormat="1">
      <c r="A23" s="1"/>
      <c r="B23" s="3"/>
      <c r="C23" s="17"/>
      <c r="D23" s="17"/>
      <c r="H23" s="36" t="s">
        <v>18</v>
      </c>
      <c r="I23" s="36" t="s">
        <v>19</v>
      </c>
      <c r="J23" s="313" t="s">
        <v>20</v>
      </c>
      <c r="K23" s="109" t="s">
        <v>21</v>
      </c>
    </row>
    <row r="24" spans="1:13" s="2" customFormat="1">
      <c r="A24" s="1"/>
      <c r="B24" s="3"/>
      <c r="D24" s="35"/>
      <c r="H24" s="109">
        <v>6</v>
      </c>
      <c r="I24" s="139" t="s">
        <v>209</v>
      </c>
      <c r="J24" s="110">
        <v>45567</v>
      </c>
      <c r="K24" s="111" t="s">
        <v>209</v>
      </c>
    </row>
    <row r="25" spans="1:13" s="140" customFormat="1" ht="18.75">
      <c r="A25" s="407" t="s">
        <v>73</v>
      </c>
      <c r="B25" s="407"/>
      <c r="C25" s="407"/>
      <c r="D25" s="407"/>
      <c r="E25" s="407"/>
      <c r="F25" s="407"/>
      <c r="G25" s="407"/>
      <c r="H25" s="407"/>
      <c r="I25" s="407"/>
      <c r="J25" s="407"/>
      <c r="K25" s="407"/>
    </row>
    <row r="26" spans="1:13" s="140" customFormat="1" ht="18.75">
      <c r="A26" s="407" t="s">
        <v>17</v>
      </c>
      <c r="B26" s="407"/>
      <c r="C26" s="407"/>
      <c r="D26" s="407"/>
      <c r="E26" s="407"/>
      <c r="F26" s="407"/>
      <c r="G26" s="407"/>
      <c r="H26" s="407"/>
      <c r="I26" s="407"/>
      <c r="J26" s="407"/>
      <c r="K26" s="407"/>
    </row>
    <row r="27" spans="1:13" s="2" customFormat="1">
      <c r="A27" s="1"/>
      <c r="B27" s="3"/>
      <c r="C27" s="1"/>
      <c r="D27" s="44"/>
      <c r="E27" s="5"/>
      <c r="F27" s="11"/>
      <c r="G27" s="11"/>
      <c r="H27" s="5"/>
    </row>
    <row r="28" spans="1:13" s="140" customFormat="1" ht="16.5">
      <c r="A28" s="408" t="s">
        <v>60</v>
      </c>
      <c r="B28" s="408"/>
      <c r="C28" s="408"/>
      <c r="D28" s="408"/>
      <c r="E28" s="408"/>
      <c r="F28" s="409">
        <v>36362211.490000002</v>
      </c>
      <c r="G28" s="409"/>
      <c r="H28" s="141" t="s">
        <v>22</v>
      </c>
      <c r="I28" s="141"/>
      <c r="J28" s="48" t="s">
        <v>61</v>
      </c>
      <c r="K28" s="100">
        <f>F28-F28/1.2</f>
        <v>6060368.581666667</v>
      </c>
      <c r="M28" s="318"/>
    </row>
    <row r="29" spans="1:13" s="140" customFormat="1" ht="10.5" customHeight="1">
      <c r="A29" s="403"/>
      <c r="B29" s="403"/>
      <c r="C29" s="403"/>
      <c r="D29" s="403"/>
      <c r="E29" s="403"/>
      <c r="F29" s="403"/>
      <c r="G29" s="403"/>
      <c r="H29" s="403"/>
      <c r="I29" s="403"/>
      <c r="J29" s="403"/>
      <c r="K29" s="403"/>
    </row>
    <row r="30" spans="1:13" s="140" customFormat="1" ht="14.1" customHeight="1">
      <c r="A30" s="401" t="s">
        <v>14</v>
      </c>
      <c r="B30" s="401"/>
      <c r="C30" s="402" t="s">
        <v>62</v>
      </c>
      <c r="D30" s="402" t="s">
        <v>63</v>
      </c>
      <c r="E30" s="402" t="s">
        <v>64</v>
      </c>
      <c r="F30" s="402" t="s">
        <v>65</v>
      </c>
      <c r="G30" s="402" t="s">
        <v>66</v>
      </c>
      <c r="H30" s="402"/>
      <c r="I30" s="402" t="s">
        <v>67</v>
      </c>
      <c r="J30" s="402"/>
      <c r="K30" s="402" t="s">
        <v>68</v>
      </c>
    </row>
    <row r="31" spans="1:13" s="140" customFormat="1" ht="14.1" customHeight="1">
      <c r="A31" s="401" t="s">
        <v>69</v>
      </c>
      <c r="B31" s="401" t="s">
        <v>70</v>
      </c>
      <c r="C31" s="402"/>
      <c r="D31" s="402"/>
      <c r="E31" s="402"/>
      <c r="F31" s="402"/>
      <c r="G31" s="402"/>
      <c r="H31" s="402"/>
      <c r="I31" s="402"/>
      <c r="J31" s="402"/>
      <c r="K31" s="402"/>
    </row>
    <row r="32" spans="1:13" s="140" customFormat="1" ht="14.1" customHeight="1">
      <c r="A32" s="401"/>
      <c r="B32" s="401"/>
      <c r="C32" s="402"/>
      <c r="D32" s="402"/>
      <c r="E32" s="402"/>
      <c r="F32" s="402"/>
      <c r="G32" s="402" t="s">
        <v>71</v>
      </c>
      <c r="H32" s="402" t="s">
        <v>72</v>
      </c>
      <c r="I32" s="402" t="s">
        <v>71</v>
      </c>
      <c r="J32" s="402" t="s">
        <v>72</v>
      </c>
      <c r="K32" s="402"/>
    </row>
    <row r="33" spans="1:13" s="140" customFormat="1" ht="14.1" customHeight="1">
      <c r="A33" s="401"/>
      <c r="B33" s="401"/>
      <c r="C33" s="402"/>
      <c r="D33" s="402"/>
      <c r="E33" s="402"/>
      <c r="F33" s="402"/>
      <c r="G33" s="402"/>
      <c r="H33" s="402"/>
      <c r="I33" s="402"/>
      <c r="J33" s="402"/>
      <c r="K33" s="402"/>
    </row>
    <row r="34" spans="1:13" s="143" customFormat="1">
      <c r="A34" s="142">
        <v>1</v>
      </c>
      <c r="B34" s="142">
        <v>2</v>
      </c>
      <c r="C34" s="142">
        <v>3</v>
      </c>
      <c r="D34" s="142">
        <v>4</v>
      </c>
      <c r="E34" s="142">
        <v>5</v>
      </c>
      <c r="F34" s="142">
        <v>6</v>
      </c>
      <c r="G34" s="142">
        <v>7</v>
      </c>
      <c r="H34" s="142">
        <v>8</v>
      </c>
      <c r="I34" s="142">
        <v>9</v>
      </c>
      <c r="J34" s="142">
        <v>10</v>
      </c>
      <c r="K34" s="142">
        <v>11</v>
      </c>
    </row>
    <row r="35" spans="1:13" s="143" customFormat="1" ht="13.3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3" ht="14.1" customHeight="1">
      <c r="A36" s="144"/>
      <c r="B36" s="145"/>
      <c r="C36" s="146" t="s">
        <v>84</v>
      </c>
      <c r="D36" s="147"/>
      <c r="E36" s="148"/>
      <c r="F36" s="149"/>
      <c r="G36" s="150"/>
      <c r="H36" s="150"/>
      <c r="I36" s="151"/>
      <c r="J36" s="152"/>
      <c r="K36" s="150"/>
      <c r="L36" s="143"/>
      <c r="M36" s="143"/>
    </row>
    <row r="37" spans="1:13" ht="22.5" customHeight="1">
      <c r="A37" s="319">
        <v>1</v>
      </c>
      <c r="B37" s="184">
        <v>25</v>
      </c>
      <c r="C37" s="202" t="s">
        <v>111</v>
      </c>
      <c r="D37" s="126"/>
      <c r="E37" s="127"/>
      <c r="F37" s="101"/>
      <c r="G37" s="101"/>
      <c r="H37" s="101"/>
      <c r="I37" s="108"/>
      <c r="J37" s="101"/>
      <c r="K37" s="101"/>
      <c r="L37" s="143"/>
      <c r="M37" s="143"/>
    </row>
    <row r="38" spans="1:13" ht="22.5" customHeight="1">
      <c r="A38" s="319">
        <v>2</v>
      </c>
      <c r="B38" s="199">
        <v>26</v>
      </c>
      <c r="C38" s="194" t="s">
        <v>162</v>
      </c>
      <c r="D38" s="127"/>
      <c r="E38" s="127" t="s">
        <v>89</v>
      </c>
      <c r="F38" s="126">
        <v>11.3</v>
      </c>
      <c r="G38" s="101">
        <v>50</v>
      </c>
      <c r="H38" s="101">
        <f>F38*G38</f>
        <v>565</v>
      </c>
      <c r="I38" s="101">
        <v>0</v>
      </c>
      <c r="J38" s="101">
        <f t="shared" ref="J38:J40" si="0">F38*I38</f>
        <v>0</v>
      </c>
      <c r="K38" s="101">
        <f t="shared" ref="K38:K40" si="1">H38+J38</f>
        <v>565</v>
      </c>
      <c r="L38" s="143"/>
      <c r="M38" s="143"/>
    </row>
    <row r="39" spans="1:13" ht="22.5" customHeight="1">
      <c r="A39" s="319">
        <v>3</v>
      </c>
      <c r="B39" s="292">
        <v>27</v>
      </c>
      <c r="C39" s="129" t="s">
        <v>90</v>
      </c>
      <c r="D39" s="127"/>
      <c r="E39" s="127" t="s">
        <v>89</v>
      </c>
      <c r="F39" s="126">
        <v>11.3</v>
      </c>
      <c r="G39" s="101">
        <v>75</v>
      </c>
      <c r="H39" s="101">
        <f t="shared" ref="H39:H40" si="2">F39*G39</f>
        <v>847.5</v>
      </c>
      <c r="I39" s="101">
        <v>35.729999999999997</v>
      </c>
      <c r="J39" s="101">
        <f t="shared" si="0"/>
        <v>403.74899999999997</v>
      </c>
      <c r="K39" s="101">
        <f t="shared" si="1"/>
        <v>1251.249</v>
      </c>
      <c r="L39" s="143"/>
      <c r="M39" s="143"/>
    </row>
    <row r="40" spans="1:13" ht="22.5" customHeight="1">
      <c r="A40" s="319">
        <v>4</v>
      </c>
      <c r="B40" s="199">
        <v>28</v>
      </c>
      <c r="C40" s="129" t="s">
        <v>114</v>
      </c>
      <c r="D40" s="127"/>
      <c r="E40" s="127" t="s">
        <v>89</v>
      </c>
      <c r="F40" s="126">
        <v>11.3</v>
      </c>
      <c r="G40" s="101">
        <v>297.23</v>
      </c>
      <c r="H40" s="101">
        <f t="shared" si="2"/>
        <v>3358.6990000000005</v>
      </c>
      <c r="I40" s="101">
        <v>627.5</v>
      </c>
      <c r="J40" s="101">
        <f t="shared" si="0"/>
        <v>7090.75</v>
      </c>
      <c r="K40" s="101">
        <f t="shared" si="1"/>
        <v>10449.449000000001</v>
      </c>
      <c r="L40" s="143"/>
      <c r="M40" s="143"/>
    </row>
    <row r="41" spans="1:13" ht="14.1" customHeight="1">
      <c r="A41" s="144"/>
      <c r="B41" s="192"/>
      <c r="C41" s="129"/>
      <c r="D41" s="127"/>
      <c r="E41" s="127"/>
      <c r="F41" s="259"/>
      <c r="G41" s="101"/>
      <c r="H41" s="101"/>
      <c r="I41" s="101"/>
      <c r="J41" s="101"/>
      <c r="K41" s="101"/>
      <c r="L41" s="143"/>
      <c r="M41" s="143"/>
    </row>
    <row r="42" spans="1:13">
      <c r="A42" s="158"/>
      <c r="B42" s="158"/>
      <c r="C42" s="159" t="s">
        <v>80</v>
      </c>
      <c r="D42" s="158"/>
      <c r="E42" s="160"/>
      <c r="F42" s="160"/>
      <c r="G42" s="160"/>
      <c r="H42" s="161"/>
      <c r="I42" s="161"/>
      <c r="J42" s="161"/>
      <c r="K42" s="161">
        <f>SUM(K37:K41)</f>
        <v>12265.698</v>
      </c>
    </row>
    <row r="43" spans="1:13">
      <c r="A43" s="112"/>
      <c r="B43" s="102"/>
      <c r="C43" s="162" t="s">
        <v>61</v>
      </c>
      <c r="D43" s="131"/>
      <c r="E43" s="132"/>
      <c r="F43" s="133"/>
      <c r="G43" s="134"/>
      <c r="H43" s="135"/>
      <c r="I43" s="135"/>
      <c r="J43" s="135"/>
      <c r="K43" s="135">
        <f>K44-K42</f>
        <v>2453.1396000000004</v>
      </c>
    </row>
    <row r="44" spans="1:13">
      <c r="A44" s="112"/>
      <c r="B44" s="102"/>
      <c r="C44" s="163" t="s">
        <v>75</v>
      </c>
      <c r="D44" s="164"/>
      <c r="E44" s="165"/>
      <c r="F44" s="165"/>
      <c r="G44" s="165"/>
      <c r="H44" s="165"/>
      <c r="I44" s="165"/>
      <c r="J44" s="165"/>
      <c r="K44" s="150">
        <f>K42*1.2</f>
        <v>14718.837600000001</v>
      </c>
    </row>
    <row r="45" spans="1:13" ht="32.25" customHeight="1"/>
    <row r="46" spans="1:13" ht="38.25" customHeight="1">
      <c r="B46" s="19" t="s">
        <v>99</v>
      </c>
      <c r="C46" s="20" t="s">
        <v>1</v>
      </c>
      <c r="D46" s="20"/>
      <c r="F46" s="21" t="s">
        <v>23</v>
      </c>
      <c r="G46" s="18"/>
      <c r="H46" s="20" t="s">
        <v>100</v>
      </c>
    </row>
    <row r="47" spans="1:13" s="24" customFormat="1" ht="18" customHeight="1">
      <c r="A47" s="9"/>
      <c r="B47" s="9"/>
      <c r="C47" s="38" t="s">
        <v>24</v>
      </c>
      <c r="D47" s="23"/>
      <c r="E47" s="9"/>
      <c r="F47" s="38" t="s">
        <v>57</v>
      </c>
      <c r="G47" s="39"/>
      <c r="H47" s="39" t="s">
        <v>25</v>
      </c>
      <c r="I47" s="9"/>
      <c r="J47" s="9"/>
      <c r="K47" s="9"/>
      <c r="L47" s="9"/>
    </row>
    <row r="48" spans="1:13" ht="38.25" customHeight="1"/>
    <row r="49" spans="2:8" ht="38.25" customHeight="1">
      <c r="B49" s="19" t="s">
        <v>26</v>
      </c>
      <c r="C49" s="20" t="s">
        <v>1</v>
      </c>
      <c r="D49" s="20"/>
      <c r="F49" s="21" t="s">
        <v>23</v>
      </c>
      <c r="G49" s="18"/>
      <c r="H49" s="20" t="s">
        <v>81</v>
      </c>
    </row>
    <row r="50" spans="2:8" s="24" customFormat="1" ht="18" customHeight="1">
      <c r="C50" s="38" t="s">
        <v>24</v>
      </c>
      <c r="D50" s="38"/>
      <c r="F50" s="38" t="s">
        <v>57</v>
      </c>
      <c r="G50" s="39"/>
      <c r="H50" s="39" t="s">
        <v>25</v>
      </c>
    </row>
  </sheetData>
  <mergeCells count="21">
    <mergeCell ref="C9:D9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25AA-05FE-4B51-A04D-3FA8F942F63E}">
  <sheetPr>
    <tabColor theme="2" tint="-0.249977111117893"/>
    <pageSetUpPr fitToPage="1"/>
  </sheetPr>
  <dimension ref="A1:T52"/>
  <sheetViews>
    <sheetView topLeftCell="A11" workbookViewId="0">
      <selection activeCell="F30" sqref="F30:G30"/>
    </sheetView>
  </sheetViews>
  <sheetFormatPr defaultRowHeight="13.5"/>
  <cols>
    <col min="1" max="1" width="14" style="29" customWidth="1"/>
    <col min="2" max="2" width="53.5703125" style="29" customWidth="1"/>
    <col min="3" max="3" width="12.140625" style="29" customWidth="1"/>
    <col min="4" max="4" width="8.42578125" style="29" customWidth="1"/>
    <col min="5" max="5" width="5.140625" style="29" customWidth="1"/>
    <col min="6" max="6" width="12.5703125" style="29" customWidth="1"/>
    <col min="7" max="7" width="13.140625" style="29" customWidth="1"/>
    <col min="8" max="8" width="16.140625" style="29" customWidth="1"/>
    <col min="9" max="9" width="8.5703125" style="28" customWidth="1"/>
    <col min="10" max="10" width="9.5703125" style="29" bestFit="1" customWidth="1"/>
    <col min="11" max="11" width="9.5703125" style="29" customWidth="1"/>
    <col min="12" max="14" width="12.42578125" style="29" bestFit="1" customWidth="1"/>
    <col min="15" max="16" width="11.42578125" style="29" customWidth="1"/>
    <col min="17" max="252" width="9.140625" style="29"/>
    <col min="253" max="253" width="10.5703125" style="29" customWidth="1"/>
    <col min="254" max="254" width="48" style="29" customWidth="1"/>
    <col min="255" max="255" width="16.85546875" style="29" customWidth="1"/>
    <col min="256" max="256" width="6.5703125" style="29" customWidth="1"/>
    <col min="257" max="257" width="7.42578125" style="29" customWidth="1"/>
    <col min="258" max="258" width="13.42578125" style="29" customWidth="1"/>
    <col min="259" max="259" width="14.85546875" style="29" customWidth="1"/>
    <col min="260" max="260" width="18.42578125" style="29" customWidth="1"/>
    <col min="261" max="261" width="12.85546875" style="29" customWidth="1"/>
    <col min="262" max="262" width="6.5703125" style="29" customWidth="1"/>
    <col min="263" max="263" width="4" style="29" bestFit="1" customWidth="1"/>
    <col min="264" max="264" width="11.42578125" style="29" bestFit="1" customWidth="1"/>
    <col min="265" max="508" width="9.140625" style="29"/>
    <col min="509" max="509" width="10.5703125" style="29" customWidth="1"/>
    <col min="510" max="510" width="48" style="29" customWidth="1"/>
    <col min="511" max="511" width="16.85546875" style="29" customWidth="1"/>
    <col min="512" max="512" width="6.5703125" style="29" customWidth="1"/>
    <col min="513" max="513" width="7.42578125" style="29" customWidth="1"/>
    <col min="514" max="514" width="13.42578125" style="29" customWidth="1"/>
    <col min="515" max="515" width="14.85546875" style="29" customWidth="1"/>
    <col min="516" max="516" width="18.42578125" style="29" customWidth="1"/>
    <col min="517" max="517" width="12.85546875" style="29" customWidth="1"/>
    <col min="518" max="518" width="6.5703125" style="29" customWidth="1"/>
    <col min="519" max="519" width="4" style="29" bestFit="1" customWidth="1"/>
    <col min="520" max="520" width="11.42578125" style="29" bestFit="1" customWidth="1"/>
    <col min="521" max="764" width="9.140625" style="29"/>
    <col min="765" max="765" width="10.5703125" style="29" customWidth="1"/>
    <col min="766" max="766" width="48" style="29" customWidth="1"/>
    <col min="767" max="767" width="16.85546875" style="29" customWidth="1"/>
    <col min="768" max="768" width="6.5703125" style="29" customWidth="1"/>
    <col min="769" max="769" width="7.42578125" style="29" customWidth="1"/>
    <col min="770" max="770" width="13.42578125" style="29" customWidth="1"/>
    <col min="771" max="771" width="14.85546875" style="29" customWidth="1"/>
    <col min="772" max="772" width="18.42578125" style="29" customWidth="1"/>
    <col min="773" max="773" width="12.85546875" style="29" customWidth="1"/>
    <col min="774" max="774" width="6.5703125" style="29" customWidth="1"/>
    <col min="775" max="775" width="4" style="29" bestFit="1" customWidth="1"/>
    <col min="776" max="776" width="11.42578125" style="29" bestFit="1" customWidth="1"/>
    <col min="777" max="1020" width="9.140625" style="29"/>
    <col min="1021" max="1021" width="10.5703125" style="29" customWidth="1"/>
    <col min="1022" max="1022" width="48" style="29" customWidth="1"/>
    <col min="1023" max="1023" width="16.85546875" style="29" customWidth="1"/>
    <col min="1024" max="1024" width="6.5703125" style="29" customWidth="1"/>
    <col min="1025" max="1025" width="7.42578125" style="29" customWidth="1"/>
    <col min="1026" max="1026" width="13.42578125" style="29" customWidth="1"/>
    <col min="1027" max="1027" width="14.85546875" style="29" customWidth="1"/>
    <col min="1028" max="1028" width="18.42578125" style="29" customWidth="1"/>
    <col min="1029" max="1029" width="12.85546875" style="29" customWidth="1"/>
    <col min="1030" max="1030" width="6.5703125" style="29" customWidth="1"/>
    <col min="1031" max="1031" width="4" style="29" bestFit="1" customWidth="1"/>
    <col min="1032" max="1032" width="11.42578125" style="29" bestFit="1" customWidth="1"/>
    <col min="1033" max="1276" width="9.140625" style="29"/>
    <col min="1277" max="1277" width="10.5703125" style="29" customWidth="1"/>
    <col min="1278" max="1278" width="48" style="29" customWidth="1"/>
    <col min="1279" max="1279" width="16.85546875" style="29" customWidth="1"/>
    <col min="1280" max="1280" width="6.5703125" style="29" customWidth="1"/>
    <col min="1281" max="1281" width="7.42578125" style="29" customWidth="1"/>
    <col min="1282" max="1282" width="13.42578125" style="29" customWidth="1"/>
    <col min="1283" max="1283" width="14.85546875" style="29" customWidth="1"/>
    <col min="1284" max="1284" width="18.42578125" style="29" customWidth="1"/>
    <col min="1285" max="1285" width="12.85546875" style="29" customWidth="1"/>
    <col min="1286" max="1286" width="6.5703125" style="29" customWidth="1"/>
    <col min="1287" max="1287" width="4" style="29" bestFit="1" customWidth="1"/>
    <col min="1288" max="1288" width="11.42578125" style="29" bestFit="1" customWidth="1"/>
    <col min="1289" max="1532" width="9.140625" style="29"/>
    <col min="1533" max="1533" width="10.5703125" style="29" customWidth="1"/>
    <col min="1534" max="1534" width="48" style="29" customWidth="1"/>
    <col min="1535" max="1535" width="16.85546875" style="29" customWidth="1"/>
    <col min="1536" max="1536" width="6.5703125" style="29" customWidth="1"/>
    <col min="1537" max="1537" width="7.42578125" style="29" customWidth="1"/>
    <col min="1538" max="1538" width="13.42578125" style="29" customWidth="1"/>
    <col min="1539" max="1539" width="14.85546875" style="29" customWidth="1"/>
    <col min="1540" max="1540" width="18.42578125" style="29" customWidth="1"/>
    <col min="1541" max="1541" width="12.85546875" style="29" customWidth="1"/>
    <col min="1542" max="1542" width="6.5703125" style="29" customWidth="1"/>
    <col min="1543" max="1543" width="4" style="29" bestFit="1" customWidth="1"/>
    <col min="1544" max="1544" width="11.42578125" style="29" bestFit="1" customWidth="1"/>
    <col min="1545" max="1788" width="9.140625" style="29"/>
    <col min="1789" max="1789" width="10.5703125" style="29" customWidth="1"/>
    <col min="1790" max="1790" width="48" style="29" customWidth="1"/>
    <col min="1791" max="1791" width="16.85546875" style="29" customWidth="1"/>
    <col min="1792" max="1792" width="6.5703125" style="29" customWidth="1"/>
    <col min="1793" max="1793" width="7.42578125" style="29" customWidth="1"/>
    <col min="1794" max="1794" width="13.42578125" style="29" customWidth="1"/>
    <col min="1795" max="1795" width="14.85546875" style="29" customWidth="1"/>
    <col min="1796" max="1796" width="18.42578125" style="29" customWidth="1"/>
    <col min="1797" max="1797" width="12.85546875" style="29" customWidth="1"/>
    <col min="1798" max="1798" width="6.5703125" style="29" customWidth="1"/>
    <col min="1799" max="1799" width="4" style="29" bestFit="1" customWidth="1"/>
    <col min="1800" max="1800" width="11.42578125" style="29" bestFit="1" customWidth="1"/>
    <col min="1801" max="2044" width="9.140625" style="29"/>
    <col min="2045" max="2045" width="10.5703125" style="29" customWidth="1"/>
    <col min="2046" max="2046" width="48" style="29" customWidth="1"/>
    <col min="2047" max="2047" width="16.85546875" style="29" customWidth="1"/>
    <col min="2048" max="2048" width="6.5703125" style="29" customWidth="1"/>
    <col min="2049" max="2049" width="7.42578125" style="29" customWidth="1"/>
    <col min="2050" max="2050" width="13.42578125" style="29" customWidth="1"/>
    <col min="2051" max="2051" width="14.85546875" style="29" customWidth="1"/>
    <col min="2052" max="2052" width="18.42578125" style="29" customWidth="1"/>
    <col min="2053" max="2053" width="12.85546875" style="29" customWidth="1"/>
    <col min="2054" max="2054" width="6.5703125" style="29" customWidth="1"/>
    <col min="2055" max="2055" width="4" style="29" bestFit="1" customWidth="1"/>
    <col min="2056" max="2056" width="11.42578125" style="29" bestFit="1" customWidth="1"/>
    <col min="2057" max="2300" width="9.140625" style="29"/>
    <col min="2301" max="2301" width="10.5703125" style="29" customWidth="1"/>
    <col min="2302" max="2302" width="48" style="29" customWidth="1"/>
    <col min="2303" max="2303" width="16.85546875" style="29" customWidth="1"/>
    <col min="2304" max="2304" width="6.5703125" style="29" customWidth="1"/>
    <col min="2305" max="2305" width="7.42578125" style="29" customWidth="1"/>
    <col min="2306" max="2306" width="13.42578125" style="29" customWidth="1"/>
    <col min="2307" max="2307" width="14.85546875" style="29" customWidth="1"/>
    <col min="2308" max="2308" width="18.42578125" style="29" customWidth="1"/>
    <col min="2309" max="2309" width="12.85546875" style="29" customWidth="1"/>
    <col min="2310" max="2310" width="6.5703125" style="29" customWidth="1"/>
    <col min="2311" max="2311" width="4" style="29" bestFit="1" customWidth="1"/>
    <col min="2312" max="2312" width="11.42578125" style="29" bestFit="1" customWidth="1"/>
    <col min="2313" max="2556" width="9.140625" style="29"/>
    <col min="2557" max="2557" width="10.5703125" style="29" customWidth="1"/>
    <col min="2558" max="2558" width="48" style="29" customWidth="1"/>
    <col min="2559" max="2559" width="16.85546875" style="29" customWidth="1"/>
    <col min="2560" max="2560" width="6.5703125" style="29" customWidth="1"/>
    <col min="2561" max="2561" width="7.42578125" style="29" customWidth="1"/>
    <col min="2562" max="2562" width="13.42578125" style="29" customWidth="1"/>
    <col min="2563" max="2563" width="14.85546875" style="29" customWidth="1"/>
    <col min="2564" max="2564" width="18.42578125" style="29" customWidth="1"/>
    <col min="2565" max="2565" width="12.85546875" style="29" customWidth="1"/>
    <col min="2566" max="2566" width="6.5703125" style="29" customWidth="1"/>
    <col min="2567" max="2567" width="4" style="29" bestFit="1" customWidth="1"/>
    <col min="2568" max="2568" width="11.42578125" style="29" bestFit="1" customWidth="1"/>
    <col min="2569" max="2812" width="9.140625" style="29"/>
    <col min="2813" max="2813" width="10.5703125" style="29" customWidth="1"/>
    <col min="2814" max="2814" width="48" style="29" customWidth="1"/>
    <col min="2815" max="2815" width="16.85546875" style="29" customWidth="1"/>
    <col min="2816" max="2816" width="6.5703125" style="29" customWidth="1"/>
    <col min="2817" max="2817" width="7.42578125" style="29" customWidth="1"/>
    <col min="2818" max="2818" width="13.42578125" style="29" customWidth="1"/>
    <col min="2819" max="2819" width="14.85546875" style="29" customWidth="1"/>
    <col min="2820" max="2820" width="18.42578125" style="29" customWidth="1"/>
    <col min="2821" max="2821" width="12.85546875" style="29" customWidth="1"/>
    <col min="2822" max="2822" width="6.5703125" style="29" customWidth="1"/>
    <col min="2823" max="2823" width="4" style="29" bestFit="1" customWidth="1"/>
    <col min="2824" max="2824" width="11.42578125" style="29" bestFit="1" customWidth="1"/>
    <col min="2825" max="3068" width="9.140625" style="29"/>
    <col min="3069" max="3069" width="10.5703125" style="29" customWidth="1"/>
    <col min="3070" max="3070" width="48" style="29" customWidth="1"/>
    <col min="3071" max="3071" width="16.85546875" style="29" customWidth="1"/>
    <col min="3072" max="3072" width="6.5703125" style="29" customWidth="1"/>
    <col min="3073" max="3073" width="7.42578125" style="29" customWidth="1"/>
    <col min="3074" max="3074" width="13.42578125" style="29" customWidth="1"/>
    <col min="3075" max="3075" width="14.85546875" style="29" customWidth="1"/>
    <col min="3076" max="3076" width="18.42578125" style="29" customWidth="1"/>
    <col min="3077" max="3077" width="12.85546875" style="29" customWidth="1"/>
    <col min="3078" max="3078" width="6.5703125" style="29" customWidth="1"/>
    <col min="3079" max="3079" width="4" style="29" bestFit="1" customWidth="1"/>
    <col min="3080" max="3080" width="11.42578125" style="29" bestFit="1" customWidth="1"/>
    <col min="3081" max="3324" width="9.140625" style="29"/>
    <col min="3325" max="3325" width="10.5703125" style="29" customWidth="1"/>
    <col min="3326" max="3326" width="48" style="29" customWidth="1"/>
    <col min="3327" max="3327" width="16.85546875" style="29" customWidth="1"/>
    <col min="3328" max="3328" width="6.5703125" style="29" customWidth="1"/>
    <col min="3329" max="3329" width="7.42578125" style="29" customWidth="1"/>
    <col min="3330" max="3330" width="13.42578125" style="29" customWidth="1"/>
    <col min="3331" max="3331" width="14.85546875" style="29" customWidth="1"/>
    <col min="3332" max="3332" width="18.42578125" style="29" customWidth="1"/>
    <col min="3333" max="3333" width="12.85546875" style="29" customWidth="1"/>
    <col min="3334" max="3334" width="6.5703125" style="29" customWidth="1"/>
    <col min="3335" max="3335" width="4" style="29" bestFit="1" customWidth="1"/>
    <col min="3336" max="3336" width="11.42578125" style="29" bestFit="1" customWidth="1"/>
    <col min="3337" max="3580" width="9.140625" style="29"/>
    <col min="3581" max="3581" width="10.5703125" style="29" customWidth="1"/>
    <col min="3582" max="3582" width="48" style="29" customWidth="1"/>
    <col min="3583" max="3583" width="16.85546875" style="29" customWidth="1"/>
    <col min="3584" max="3584" width="6.5703125" style="29" customWidth="1"/>
    <col min="3585" max="3585" width="7.42578125" style="29" customWidth="1"/>
    <col min="3586" max="3586" width="13.42578125" style="29" customWidth="1"/>
    <col min="3587" max="3587" width="14.85546875" style="29" customWidth="1"/>
    <col min="3588" max="3588" width="18.42578125" style="29" customWidth="1"/>
    <col min="3589" max="3589" width="12.85546875" style="29" customWidth="1"/>
    <col min="3590" max="3590" width="6.5703125" style="29" customWidth="1"/>
    <col min="3591" max="3591" width="4" style="29" bestFit="1" customWidth="1"/>
    <col min="3592" max="3592" width="11.42578125" style="29" bestFit="1" customWidth="1"/>
    <col min="3593" max="3836" width="9.140625" style="29"/>
    <col min="3837" max="3837" width="10.5703125" style="29" customWidth="1"/>
    <col min="3838" max="3838" width="48" style="29" customWidth="1"/>
    <col min="3839" max="3839" width="16.85546875" style="29" customWidth="1"/>
    <col min="3840" max="3840" width="6.5703125" style="29" customWidth="1"/>
    <col min="3841" max="3841" width="7.42578125" style="29" customWidth="1"/>
    <col min="3842" max="3842" width="13.42578125" style="29" customWidth="1"/>
    <col min="3843" max="3843" width="14.85546875" style="29" customWidth="1"/>
    <col min="3844" max="3844" width="18.42578125" style="29" customWidth="1"/>
    <col min="3845" max="3845" width="12.85546875" style="29" customWidth="1"/>
    <col min="3846" max="3846" width="6.5703125" style="29" customWidth="1"/>
    <col min="3847" max="3847" width="4" style="29" bestFit="1" customWidth="1"/>
    <col min="3848" max="3848" width="11.42578125" style="29" bestFit="1" customWidth="1"/>
    <col min="3849" max="4092" width="9.140625" style="29"/>
    <col min="4093" max="4093" width="10.5703125" style="29" customWidth="1"/>
    <col min="4094" max="4094" width="48" style="29" customWidth="1"/>
    <col min="4095" max="4095" width="16.85546875" style="29" customWidth="1"/>
    <col min="4096" max="4096" width="6.5703125" style="29" customWidth="1"/>
    <col min="4097" max="4097" width="7.42578125" style="29" customWidth="1"/>
    <col min="4098" max="4098" width="13.42578125" style="29" customWidth="1"/>
    <col min="4099" max="4099" width="14.85546875" style="29" customWidth="1"/>
    <col min="4100" max="4100" width="18.42578125" style="29" customWidth="1"/>
    <col min="4101" max="4101" width="12.85546875" style="29" customWidth="1"/>
    <col min="4102" max="4102" width="6.5703125" style="29" customWidth="1"/>
    <col min="4103" max="4103" width="4" style="29" bestFit="1" customWidth="1"/>
    <col min="4104" max="4104" width="11.42578125" style="29" bestFit="1" customWidth="1"/>
    <col min="4105" max="4348" width="9.140625" style="29"/>
    <col min="4349" max="4349" width="10.5703125" style="29" customWidth="1"/>
    <col min="4350" max="4350" width="48" style="29" customWidth="1"/>
    <col min="4351" max="4351" width="16.85546875" style="29" customWidth="1"/>
    <col min="4352" max="4352" width="6.5703125" style="29" customWidth="1"/>
    <col min="4353" max="4353" width="7.42578125" style="29" customWidth="1"/>
    <col min="4354" max="4354" width="13.42578125" style="29" customWidth="1"/>
    <col min="4355" max="4355" width="14.85546875" style="29" customWidth="1"/>
    <col min="4356" max="4356" width="18.42578125" style="29" customWidth="1"/>
    <col min="4357" max="4357" width="12.85546875" style="29" customWidth="1"/>
    <col min="4358" max="4358" width="6.5703125" style="29" customWidth="1"/>
    <col min="4359" max="4359" width="4" style="29" bestFit="1" customWidth="1"/>
    <col min="4360" max="4360" width="11.42578125" style="29" bestFit="1" customWidth="1"/>
    <col min="4361" max="4604" width="9.140625" style="29"/>
    <col min="4605" max="4605" width="10.5703125" style="29" customWidth="1"/>
    <col min="4606" max="4606" width="48" style="29" customWidth="1"/>
    <col min="4607" max="4607" width="16.85546875" style="29" customWidth="1"/>
    <col min="4608" max="4608" width="6.5703125" style="29" customWidth="1"/>
    <col min="4609" max="4609" width="7.42578125" style="29" customWidth="1"/>
    <col min="4610" max="4610" width="13.42578125" style="29" customWidth="1"/>
    <col min="4611" max="4611" width="14.85546875" style="29" customWidth="1"/>
    <col min="4612" max="4612" width="18.42578125" style="29" customWidth="1"/>
    <col min="4613" max="4613" width="12.85546875" style="29" customWidth="1"/>
    <col min="4614" max="4614" width="6.5703125" style="29" customWidth="1"/>
    <col min="4615" max="4615" width="4" style="29" bestFit="1" customWidth="1"/>
    <col min="4616" max="4616" width="11.42578125" style="29" bestFit="1" customWidth="1"/>
    <col min="4617" max="4860" width="9.140625" style="29"/>
    <col min="4861" max="4861" width="10.5703125" style="29" customWidth="1"/>
    <col min="4862" max="4862" width="48" style="29" customWidth="1"/>
    <col min="4863" max="4863" width="16.85546875" style="29" customWidth="1"/>
    <col min="4864" max="4864" width="6.5703125" style="29" customWidth="1"/>
    <col min="4865" max="4865" width="7.42578125" style="29" customWidth="1"/>
    <col min="4866" max="4866" width="13.42578125" style="29" customWidth="1"/>
    <col min="4867" max="4867" width="14.85546875" style="29" customWidth="1"/>
    <col min="4868" max="4868" width="18.42578125" style="29" customWidth="1"/>
    <col min="4869" max="4869" width="12.85546875" style="29" customWidth="1"/>
    <col min="4870" max="4870" width="6.5703125" style="29" customWidth="1"/>
    <col min="4871" max="4871" width="4" style="29" bestFit="1" customWidth="1"/>
    <col min="4872" max="4872" width="11.42578125" style="29" bestFit="1" customWidth="1"/>
    <col min="4873" max="5116" width="9.140625" style="29"/>
    <col min="5117" max="5117" width="10.5703125" style="29" customWidth="1"/>
    <col min="5118" max="5118" width="48" style="29" customWidth="1"/>
    <col min="5119" max="5119" width="16.85546875" style="29" customWidth="1"/>
    <col min="5120" max="5120" width="6.5703125" style="29" customWidth="1"/>
    <col min="5121" max="5121" width="7.42578125" style="29" customWidth="1"/>
    <col min="5122" max="5122" width="13.42578125" style="29" customWidth="1"/>
    <col min="5123" max="5123" width="14.85546875" style="29" customWidth="1"/>
    <col min="5124" max="5124" width="18.42578125" style="29" customWidth="1"/>
    <col min="5125" max="5125" width="12.85546875" style="29" customWidth="1"/>
    <col min="5126" max="5126" width="6.5703125" style="29" customWidth="1"/>
    <col min="5127" max="5127" width="4" style="29" bestFit="1" customWidth="1"/>
    <col min="5128" max="5128" width="11.42578125" style="29" bestFit="1" customWidth="1"/>
    <col min="5129" max="5372" width="9.140625" style="29"/>
    <col min="5373" max="5373" width="10.5703125" style="29" customWidth="1"/>
    <col min="5374" max="5374" width="48" style="29" customWidth="1"/>
    <col min="5375" max="5375" width="16.85546875" style="29" customWidth="1"/>
    <col min="5376" max="5376" width="6.5703125" style="29" customWidth="1"/>
    <col min="5377" max="5377" width="7.42578125" style="29" customWidth="1"/>
    <col min="5378" max="5378" width="13.42578125" style="29" customWidth="1"/>
    <col min="5379" max="5379" width="14.85546875" style="29" customWidth="1"/>
    <col min="5380" max="5380" width="18.42578125" style="29" customWidth="1"/>
    <col min="5381" max="5381" width="12.85546875" style="29" customWidth="1"/>
    <col min="5382" max="5382" width="6.5703125" style="29" customWidth="1"/>
    <col min="5383" max="5383" width="4" style="29" bestFit="1" customWidth="1"/>
    <col min="5384" max="5384" width="11.42578125" style="29" bestFit="1" customWidth="1"/>
    <col min="5385" max="5628" width="9.140625" style="29"/>
    <col min="5629" max="5629" width="10.5703125" style="29" customWidth="1"/>
    <col min="5630" max="5630" width="48" style="29" customWidth="1"/>
    <col min="5631" max="5631" width="16.85546875" style="29" customWidth="1"/>
    <col min="5632" max="5632" width="6.5703125" style="29" customWidth="1"/>
    <col min="5633" max="5633" width="7.42578125" style="29" customWidth="1"/>
    <col min="5634" max="5634" width="13.42578125" style="29" customWidth="1"/>
    <col min="5635" max="5635" width="14.85546875" style="29" customWidth="1"/>
    <col min="5636" max="5636" width="18.42578125" style="29" customWidth="1"/>
    <col min="5637" max="5637" width="12.85546875" style="29" customWidth="1"/>
    <col min="5638" max="5638" width="6.5703125" style="29" customWidth="1"/>
    <col min="5639" max="5639" width="4" style="29" bestFit="1" customWidth="1"/>
    <col min="5640" max="5640" width="11.42578125" style="29" bestFit="1" customWidth="1"/>
    <col min="5641" max="5884" width="9.140625" style="29"/>
    <col min="5885" max="5885" width="10.5703125" style="29" customWidth="1"/>
    <col min="5886" max="5886" width="48" style="29" customWidth="1"/>
    <col min="5887" max="5887" width="16.85546875" style="29" customWidth="1"/>
    <col min="5888" max="5888" width="6.5703125" style="29" customWidth="1"/>
    <col min="5889" max="5889" width="7.42578125" style="29" customWidth="1"/>
    <col min="5890" max="5890" width="13.42578125" style="29" customWidth="1"/>
    <col min="5891" max="5891" width="14.85546875" style="29" customWidth="1"/>
    <col min="5892" max="5892" width="18.42578125" style="29" customWidth="1"/>
    <col min="5893" max="5893" width="12.85546875" style="29" customWidth="1"/>
    <col min="5894" max="5894" width="6.5703125" style="29" customWidth="1"/>
    <col min="5895" max="5895" width="4" style="29" bestFit="1" customWidth="1"/>
    <col min="5896" max="5896" width="11.42578125" style="29" bestFit="1" customWidth="1"/>
    <col min="5897" max="6140" width="9.140625" style="29"/>
    <col min="6141" max="6141" width="10.5703125" style="29" customWidth="1"/>
    <col min="6142" max="6142" width="48" style="29" customWidth="1"/>
    <col min="6143" max="6143" width="16.85546875" style="29" customWidth="1"/>
    <col min="6144" max="6144" width="6.5703125" style="29" customWidth="1"/>
    <col min="6145" max="6145" width="7.42578125" style="29" customWidth="1"/>
    <col min="6146" max="6146" width="13.42578125" style="29" customWidth="1"/>
    <col min="6147" max="6147" width="14.85546875" style="29" customWidth="1"/>
    <col min="6148" max="6148" width="18.42578125" style="29" customWidth="1"/>
    <col min="6149" max="6149" width="12.85546875" style="29" customWidth="1"/>
    <col min="6150" max="6150" width="6.5703125" style="29" customWidth="1"/>
    <col min="6151" max="6151" width="4" style="29" bestFit="1" customWidth="1"/>
    <col min="6152" max="6152" width="11.42578125" style="29" bestFit="1" customWidth="1"/>
    <col min="6153" max="6396" width="9.140625" style="29"/>
    <col min="6397" max="6397" width="10.5703125" style="29" customWidth="1"/>
    <col min="6398" max="6398" width="48" style="29" customWidth="1"/>
    <col min="6399" max="6399" width="16.85546875" style="29" customWidth="1"/>
    <col min="6400" max="6400" width="6.5703125" style="29" customWidth="1"/>
    <col min="6401" max="6401" width="7.42578125" style="29" customWidth="1"/>
    <col min="6402" max="6402" width="13.42578125" style="29" customWidth="1"/>
    <col min="6403" max="6403" width="14.85546875" style="29" customWidth="1"/>
    <col min="6404" max="6404" width="18.42578125" style="29" customWidth="1"/>
    <col min="6405" max="6405" width="12.85546875" style="29" customWidth="1"/>
    <col min="6406" max="6406" width="6.5703125" style="29" customWidth="1"/>
    <col min="6407" max="6407" width="4" style="29" bestFit="1" customWidth="1"/>
    <col min="6408" max="6408" width="11.42578125" style="29" bestFit="1" customWidth="1"/>
    <col min="6409" max="6652" width="9.140625" style="29"/>
    <col min="6653" max="6653" width="10.5703125" style="29" customWidth="1"/>
    <col min="6654" max="6654" width="48" style="29" customWidth="1"/>
    <col min="6655" max="6655" width="16.85546875" style="29" customWidth="1"/>
    <col min="6656" max="6656" width="6.5703125" style="29" customWidth="1"/>
    <col min="6657" max="6657" width="7.42578125" style="29" customWidth="1"/>
    <col min="6658" max="6658" width="13.42578125" style="29" customWidth="1"/>
    <col min="6659" max="6659" width="14.85546875" style="29" customWidth="1"/>
    <col min="6660" max="6660" width="18.42578125" style="29" customWidth="1"/>
    <col min="6661" max="6661" width="12.85546875" style="29" customWidth="1"/>
    <col min="6662" max="6662" width="6.5703125" style="29" customWidth="1"/>
    <col min="6663" max="6663" width="4" style="29" bestFit="1" customWidth="1"/>
    <col min="6664" max="6664" width="11.42578125" style="29" bestFit="1" customWidth="1"/>
    <col min="6665" max="6908" width="9.140625" style="29"/>
    <col min="6909" max="6909" width="10.5703125" style="29" customWidth="1"/>
    <col min="6910" max="6910" width="48" style="29" customWidth="1"/>
    <col min="6911" max="6911" width="16.85546875" style="29" customWidth="1"/>
    <col min="6912" max="6912" width="6.5703125" style="29" customWidth="1"/>
    <col min="6913" max="6913" width="7.42578125" style="29" customWidth="1"/>
    <col min="6914" max="6914" width="13.42578125" style="29" customWidth="1"/>
    <col min="6915" max="6915" width="14.85546875" style="29" customWidth="1"/>
    <col min="6916" max="6916" width="18.42578125" style="29" customWidth="1"/>
    <col min="6917" max="6917" width="12.85546875" style="29" customWidth="1"/>
    <col min="6918" max="6918" width="6.5703125" style="29" customWidth="1"/>
    <col min="6919" max="6919" width="4" style="29" bestFit="1" customWidth="1"/>
    <col min="6920" max="6920" width="11.42578125" style="29" bestFit="1" customWidth="1"/>
    <col min="6921" max="7164" width="9.140625" style="29"/>
    <col min="7165" max="7165" width="10.5703125" style="29" customWidth="1"/>
    <col min="7166" max="7166" width="48" style="29" customWidth="1"/>
    <col min="7167" max="7167" width="16.85546875" style="29" customWidth="1"/>
    <col min="7168" max="7168" width="6.5703125" style="29" customWidth="1"/>
    <col min="7169" max="7169" width="7.42578125" style="29" customWidth="1"/>
    <col min="7170" max="7170" width="13.42578125" style="29" customWidth="1"/>
    <col min="7171" max="7171" width="14.85546875" style="29" customWidth="1"/>
    <col min="7172" max="7172" width="18.42578125" style="29" customWidth="1"/>
    <col min="7173" max="7173" width="12.85546875" style="29" customWidth="1"/>
    <col min="7174" max="7174" width="6.5703125" style="29" customWidth="1"/>
    <col min="7175" max="7175" width="4" style="29" bestFit="1" customWidth="1"/>
    <col min="7176" max="7176" width="11.42578125" style="29" bestFit="1" customWidth="1"/>
    <col min="7177" max="7420" width="9.140625" style="29"/>
    <col min="7421" max="7421" width="10.5703125" style="29" customWidth="1"/>
    <col min="7422" max="7422" width="48" style="29" customWidth="1"/>
    <col min="7423" max="7423" width="16.85546875" style="29" customWidth="1"/>
    <col min="7424" max="7424" width="6.5703125" style="29" customWidth="1"/>
    <col min="7425" max="7425" width="7.42578125" style="29" customWidth="1"/>
    <col min="7426" max="7426" width="13.42578125" style="29" customWidth="1"/>
    <col min="7427" max="7427" width="14.85546875" style="29" customWidth="1"/>
    <col min="7428" max="7428" width="18.42578125" style="29" customWidth="1"/>
    <col min="7429" max="7429" width="12.85546875" style="29" customWidth="1"/>
    <col min="7430" max="7430" width="6.5703125" style="29" customWidth="1"/>
    <col min="7431" max="7431" width="4" style="29" bestFit="1" customWidth="1"/>
    <col min="7432" max="7432" width="11.42578125" style="29" bestFit="1" customWidth="1"/>
    <col min="7433" max="7676" width="9.140625" style="29"/>
    <col min="7677" max="7677" width="10.5703125" style="29" customWidth="1"/>
    <col min="7678" max="7678" width="48" style="29" customWidth="1"/>
    <col min="7679" max="7679" width="16.85546875" style="29" customWidth="1"/>
    <col min="7680" max="7680" width="6.5703125" style="29" customWidth="1"/>
    <col min="7681" max="7681" width="7.42578125" style="29" customWidth="1"/>
    <col min="7682" max="7682" width="13.42578125" style="29" customWidth="1"/>
    <col min="7683" max="7683" width="14.85546875" style="29" customWidth="1"/>
    <col min="7684" max="7684" width="18.42578125" style="29" customWidth="1"/>
    <col min="7685" max="7685" width="12.85546875" style="29" customWidth="1"/>
    <col min="7686" max="7686" width="6.5703125" style="29" customWidth="1"/>
    <col min="7687" max="7687" width="4" style="29" bestFit="1" customWidth="1"/>
    <col min="7688" max="7688" width="11.42578125" style="29" bestFit="1" customWidth="1"/>
    <col min="7689" max="7932" width="9.140625" style="29"/>
    <col min="7933" max="7933" width="10.5703125" style="29" customWidth="1"/>
    <col min="7934" max="7934" width="48" style="29" customWidth="1"/>
    <col min="7935" max="7935" width="16.85546875" style="29" customWidth="1"/>
    <col min="7936" max="7936" width="6.5703125" style="29" customWidth="1"/>
    <col min="7937" max="7937" width="7.42578125" style="29" customWidth="1"/>
    <col min="7938" max="7938" width="13.42578125" style="29" customWidth="1"/>
    <col min="7939" max="7939" width="14.85546875" style="29" customWidth="1"/>
    <col min="7940" max="7940" width="18.42578125" style="29" customWidth="1"/>
    <col min="7941" max="7941" width="12.85546875" style="29" customWidth="1"/>
    <col min="7942" max="7942" width="6.5703125" style="29" customWidth="1"/>
    <col min="7943" max="7943" width="4" style="29" bestFit="1" customWidth="1"/>
    <col min="7944" max="7944" width="11.42578125" style="29" bestFit="1" customWidth="1"/>
    <col min="7945" max="8188" width="9.140625" style="29"/>
    <col min="8189" max="8189" width="10.5703125" style="29" customWidth="1"/>
    <col min="8190" max="8190" width="48" style="29" customWidth="1"/>
    <col min="8191" max="8191" width="16.85546875" style="29" customWidth="1"/>
    <col min="8192" max="8192" width="6.5703125" style="29" customWidth="1"/>
    <col min="8193" max="8193" width="7.42578125" style="29" customWidth="1"/>
    <col min="8194" max="8194" width="13.42578125" style="29" customWidth="1"/>
    <col min="8195" max="8195" width="14.85546875" style="29" customWidth="1"/>
    <col min="8196" max="8196" width="18.42578125" style="29" customWidth="1"/>
    <col min="8197" max="8197" width="12.85546875" style="29" customWidth="1"/>
    <col min="8198" max="8198" width="6.5703125" style="29" customWidth="1"/>
    <col min="8199" max="8199" width="4" style="29" bestFit="1" customWidth="1"/>
    <col min="8200" max="8200" width="11.42578125" style="29" bestFit="1" customWidth="1"/>
    <col min="8201" max="8444" width="9.140625" style="29"/>
    <col min="8445" max="8445" width="10.5703125" style="29" customWidth="1"/>
    <col min="8446" max="8446" width="48" style="29" customWidth="1"/>
    <col min="8447" max="8447" width="16.85546875" style="29" customWidth="1"/>
    <col min="8448" max="8448" width="6.5703125" style="29" customWidth="1"/>
    <col min="8449" max="8449" width="7.42578125" style="29" customWidth="1"/>
    <col min="8450" max="8450" width="13.42578125" style="29" customWidth="1"/>
    <col min="8451" max="8451" width="14.85546875" style="29" customWidth="1"/>
    <col min="8452" max="8452" width="18.42578125" style="29" customWidth="1"/>
    <col min="8453" max="8453" width="12.85546875" style="29" customWidth="1"/>
    <col min="8454" max="8454" width="6.5703125" style="29" customWidth="1"/>
    <col min="8455" max="8455" width="4" style="29" bestFit="1" customWidth="1"/>
    <col min="8456" max="8456" width="11.42578125" style="29" bestFit="1" customWidth="1"/>
    <col min="8457" max="8700" width="9.140625" style="29"/>
    <col min="8701" max="8701" width="10.5703125" style="29" customWidth="1"/>
    <col min="8702" max="8702" width="48" style="29" customWidth="1"/>
    <col min="8703" max="8703" width="16.85546875" style="29" customWidth="1"/>
    <col min="8704" max="8704" width="6.5703125" style="29" customWidth="1"/>
    <col min="8705" max="8705" width="7.42578125" style="29" customWidth="1"/>
    <col min="8706" max="8706" width="13.42578125" style="29" customWidth="1"/>
    <col min="8707" max="8707" width="14.85546875" style="29" customWidth="1"/>
    <col min="8708" max="8708" width="18.42578125" style="29" customWidth="1"/>
    <col min="8709" max="8709" width="12.85546875" style="29" customWidth="1"/>
    <col min="8710" max="8710" width="6.5703125" style="29" customWidth="1"/>
    <col min="8711" max="8711" width="4" style="29" bestFit="1" customWidth="1"/>
    <col min="8712" max="8712" width="11.42578125" style="29" bestFit="1" customWidth="1"/>
    <col min="8713" max="8956" width="9.140625" style="29"/>
    <col min="8957" max="8957" width="10.5703125" style="29" customWidth="1"/>
    <col min="8958" max="8958" width="48" style="29" customWidth="1"/>
    <col min="8959" max="8959" width="16.85546875" style="29" customWidth="1"/>
    <col min="8960" max="8960" width="6.5703125" style="29" customWidth="1"/>
    <col min="8961" max="8961" width="7.42578125" style="29" customWidth="1"/>
    <col min="8962" max="8962" width="13.42578125" style="29" customWidth="1"/>
    <col min="8963" max="8963" width="14.85546875" style="29" customWidth="1"/>
    <col min="8964" max="8964" width="18.42578125" style="29" customWidth="1"/>
    <col min="8965" max="8965" width="12.85546875" style="29" customWidth="1"/>
    <col min="8966" max="8966" width="6.5703125" style="29" customWidth="1"/>
    <col min="8967" max="8967" width="4" style="29" bestFit="1" customWidth="1"/>
    <col min="8968" max="8968" width="11.42578125" style="29" bestFit="1" customWidth="1"/>
    <col min="8969" max="9212" width="9.140625" style="29"/>
    <col min="9213" max="9213" width="10.5703125" style="29" customWidth="1"/>
    <col min="9214" max="9214" width="48" style="29" customWidth="1"/>
    <col min="9215" max="9215" width="16.85546875" style="29" customWidth="1"/>
    <col min="9216" max="9216" width="6.5703125" style="29" customWidth="1"/>
    <col min="9217" max="9217" width="7.42578125" style="29" customWidth="1"/>
    <col min="9218" max="9218" width="13.42578125" style="29" customWidth="1"/>
    <col min="9219" max="9219" width="14.85546875" style="29" customWidth="1"/>
    <col min="9220" max="9220" width="18.42578125" style="29" customWidth="1"/>
    <col min="9221" max="9221" width="12.85546875" style="29" customWidth="1"/>
    <col min="9222" max="9222" width="6.5703125" style="29" customWidth="1"/>
    <col min="9223" max="9223" width="4" style="29" bestFit="1" customWidth="1"/>
    <col min="9224" max="9224" width="11.42578125" style="29" bestFit="1" customWidth="1"/>
    <col min="9225" max="9468" width="9.140625" style="29"/>
    <col min="9469" max="9469" width="10.5703125" style="29" customWidth="1"/>
    <col min="9470" max="9470" width="48" style="29" customWidth="1"/>
    <col min="9471" max="9471" width="16.85546875" style="29" customWidth="1"/>
    <col min="9472" max="9472" width="6.5703125" style="29" customWidth="1"/>
    <col min="9473" max="9473" width="7.42578125" style="29" customWidth="1"/>
    <col min="9474" max="9474" width="13.42578125" style="29" customWidth="1"/>
    <col min="9475" max="9475" width="14.85546875" style="29" customWidth="1"/>
    <col min="9476" max="9476" width="18.42578125" style="29" customWidth="1"/>
    <col min="9477" max="9477" width="12.85546875" style="29" customWidth="1"/>
    <col min="9478" max="9478" width="6.5703125" style="29" customWidth="1"/>
    <col min="9479" max="9479" width="4" style="29" bestFit="1" customWidth="1"/>
    <col min="9480" max="9480" width="11.42578125" style="29" bestFit="1" customWidth="1"/>
    <col min="9481" max="9724" width="9.140625" style="29"/>
    <col min="9725" max="9725" width="10.5703125" style="29" customWidth="1"/>
    <col min="9726" max="9726" width="48" style="29" customWidth="1"/>
    <col min="9727" max="9727" width="16.85546875" style="29" customWidth="1"/>
    <col min="9728" max="9728" width="6.5703125" style="29" customWidth="1"/>
    <col min="9729" max="9729" width="7.42578125" style="29" customWidth="1"/>
    <col min="9730" max="9730" width="13.42578125" style="29" customWidth="1"/>
    <col min="9731" max="9731" width="14.85546875" style="29" customWidth="1"/>
    <col min="9732" max="9732" width="18.42578125" style="29" customWidth="1"/>
    <col min="9733" max="9733" width="12.85546875" style="29" customWidth="1"/>
    <col min="9734" max="9734" width="6.5703125" style="29" customWidth="1"/>
    <col min="9735" max="9735" width="4" style="29" bestFit="1" customWidth="1"/>
    <col min="9736" max="9736" width="11.42578125" style="29" bestFit="1" customWidth="1"/>
    <col min="9737" max="9980" width="9.140625" style="29"/>
    <col min="9981" max="9981" width="10.5703125" style="29" customWidth="1"/>
    <col min="9982" max="9982" width="48" style="29" customWidth="1"/>
    <col min="9983" max="9983" width="16.85546875" style="29" customWidth="1"/>
    <col min="9984" max="9984" width="6.5703125" style="29" customWidth="1"/>
    <col min="9985" max="9985" width="7.42578125" style="29" customWidth="1"/>
    <col min="9986" max="9986" width="13.42578125" style="29" customWidth="1"/>
    <col min="9987" max="9987" width="14.85546875" style="29" customWidth="1"/>
    <col min="9988" max="9988" width="18.42578125" style="29" customWidth="1"/>
    <col min="9989" max="9989" width="12.85546875" style="29" customWidth="1"/>
    <col min="9990" max="9990" width="6.5703125" style="29" customWidth="1"/>
    <col min="9991" max="9991" width="4" style="29" bestFit="1" customWidth="1"/>
    <col min="9992" max="9992" width="11.42578125" style="29" bestFit="1" customWidth="1"/>
    <col min="9993" max="10236" width="9.140625" style="29"/>
    <col min="10237" max="10237" width="10.5703125" style="29" customWidth="1"/>
    <col min="10238" max="10238" width="48" style="29" customWidth="1"/>
    <col min="10239" max="10239" width="16.85546875" style="29" customWidth="1"/>
    <col min="10240" max="10240" width="6.5703125" style="29" customWidth="1"/>
    <col min="10241" max="10241" width="7.42578125" style="29" customWidth="1"/>
    <col min="10242" max="10242" width="13.42578125" style="29" customWidth="1"/>
    <col min="10243" max="10243" width="14.85546875" style="29" customWidth="1"/>
    <col min="10244" max="10244" width="18.42578125" style="29" customWidth="1"/>
    <col min="10245" max="10245" width="12.85546875" style="29" customWidth="1"/>
    <col min="10246" max="10246" width="6.5703125" style="29" customWidth="1"/>
    <col min="10247" max="10247" width="4" style="29" bestFit="1" customWidth="1"/>
    <col min="10248" max="10248" width="11.42578125" style="29" bestFit="1" customWidth="1"/>
    <col min="10249" max="10492" width="9.140625" style="29"/>
    <col min="10493" max="10493" width="10.5703125" style="29" customWidth="1"/>
    <col min="10494" max="10494" width="48" style="29" customWidth="1"/>
    <col min="10495" max="10495" width="16.85546875" style="29" customWidth="1"/>
    <col min="10496" max="10496" width="6.5703125" style="29" customWidth="1"/>
    <col min="10497" max="10497" width="7.42578125" style="29" customWidth="1"/>
    <col min="10498" max="10498" width="13.42578125" style="29" customWidth="1"/>
    <col min="10499" max="10499" width="14.85546875" style="29" customWidth="1"/>
    <col min="10500" max="10500" width="18.42578125" style="29" customWidth="1"/>
    <col min="10501" max="10501" width="12.85546875" style="29" customWidth="1"/>
    <col min="10502" max="10502" width="6.5703125" style="29" customWidth="1"/>
    <col min="10503" max="10503" width="4" style="29" bestFit="1" customWidth="1"/>
    <col min="10504" max="10504" width="11.42578125" style="29" bestFit="1" customWidth="1"/>
    <col min="10505" max="10748" width="9.140625" style="29"/>
    <col min="10749" max="10749" width="10.5703125" style="29" customWidth="1"/>
    <col min="10750" max="10750" width="48" style="29" customWidth="1"/>
    <col min="10751" max="10751" width="16.85546875" style="29" customWidth="1"/>
    <col min="10752" max="10752" width="6.5703125" style="29" customWidth="1"/>
    <col min="10753" max="10753" width="7.42578125" style="29" customWidth="1"/>
    <col min="10754" max="10754" width="13.42578125" style="29" customWidth="1"/>
    <col min="10755" max="10755" width="14.85546875" style="29" customWidth="1"/>
    <col min="10756" max="10756" width="18.42578125" style="29" customWidth="1"/>
    <col min="10757" max="10757" width="12.85546875" style="29" customWidth="1"/>
    <col min="10758" max="10758" width="6.5703125" style="29" customWidth="1"/>
    <col min="10759" max="10759" width="4" style="29" bestFit="1" customWidth="1"/>
    <col min="10760" max="10760" width="11.42578125" style="29" bestFit="1" customWidth="1"/>
    <col min="10761" max="11004" width="9.140625" style="29"/>
    <col min="11005" max="11005" width="10.5703125" style="29" customWidth="1"/>
    <col min="11006" max="11006" width="48" style="29" customWidth="1"/>
    <col min="11007" max="11007" width="16.85546875" style="29" customWidth="1"/>
    <col min="11008" max="11008" width="6.5703125" style="29" customWidth="1"/>
    <col min="11009" max="11009" width="7.42578125" style="29" customWidth="1"/>
    <col min="11010" max="11010" width="13.42578125" style="29" customWidth="1"/>
    <col min="11011" max="11011" width="14.85546875" style="29" customWidth="1"/>
    <col min="11012" max="11012" width="18.42578125" style="29" customWidth="1"/>
    <col min="11013" max="11013" width="12.85546875" style="29" customWidth="1"/>
    <col min="11014" max="11014" width="6.5703125" style="29" customWidth="1"/>
    <col min="11015" max="11015" width="4" style="29" bestFit="1" customWidth="1"/>
    <col min="11016" max="11016" width="11.42578125" style="29" bestFit="1" customWidth="1"/>
    <col min="11017" max="11260" width="9.140625" style="29"/>
    <col min="11261" max="11261" width="10.5703125" style="29" customWidth="1"/>
    <col min="11262" max="11262" width="48" style="29" customWidth="1"/>
    <col min="11263" max="11263" width="16.85546875" style="29" customWidth="1"/>
    <col min="11264" max="11264" width="6.5703125" style="29" customWidth="1"/>
    <col min="11265" max="11265" width="7.42578125" style="29" customWidth="1"/>
    <col min="11266" max="11266" width="13.42578125" style="29" customWidth="1"/>
    <col min="11267" max="11267" width="14.85546875" style="29" customWidth="1"/>
    <col min="11268" max="11268" width="18.42578125" style="29" customWidth="1"/>
    <col min="11269" max="11269" width="12.85546875" style="29" customWidth="1"/>
    <col min="11270" max="11270" width="6.5703125" style="29" customWidth="1"/>
    <col min="11271" max="11271" width="4" style="29" bestFit="1" customWidth="1"/>
    <col min="11272" max="11272" width="11.42578125" style="29" bestFit="1" customWidth="1"/>
    <col min="11273" max="11516" width="9.140625" style="29"/>
    <col min="11517" max="11517" width="10.5703125" style="29" customWidth="1"/>
    <col min="11518" max="11518" width="48" style="29" customWidth="1"/>
    <col min="11519" max="11519" width="16.85546875" style="29" customWidth="1"/>
    <col min="11520" max="11520" width="6.5703125" style="29" customWidth="1"/>
    <col min="11521" max="11521" width="7.42578125" style="29" customWidth="1"/>
    <col min="11522" max="11522" width="13.42578125" style="29" customWidth="1"/>
    <col min="11523" max="11523" width="14.85546875" style="29" customWidth="1"/>
    <col min="11524" max="11524" width="18.42578125" style="29" customWidth="1"/>
    <col min="11525" max="11525" width="12.85546875" style="29" customWidth="1"/>
    <col min="11526" max="11526" width="6.5703125" style="29" customWidth="1"/>
    <col min="11527" max="11527" width="4" style="29" bestFit="1" customWidth="1"/>
    <col min="11528" max="11528" width="11.42578125" style="29" bestFit="1" customWidth="1"/>
    <col min="11529" max="11772" width="9.140625" style="29"/>
    <col min="11773" max="11773" width="10.5703125" style="29" customWidth="1"/>
    <col min="11774" max="11774" width="48" style="29" customWidth="1"/>
    <col min="11775" max="11775" width="16.85546875" style="29" customWidth="1"/>
    <col min="11776" max="11776" width="6.5703125" style="29" customWidth="1"/>
    <col min="11777" max="11777" width="7.42578125" style="29" customWidth="1"/>
    <col min="11778" max="11778" width="13.42578125" style="29" customWidth="1"/>
    <col min="11779" max="11779" width="14.85546875" style="29" customWidth="1"/>
    <col min="11780" max="11780" width="18.42578125" style="29" customWidth="1"/>
    <col min="11781" max="11781" width="12.85546875" style="29" customWidth="1"/>
    <col min="11782" max="11782" width="6.5703125" style="29" customWidth="1"/>
    <col min="11783" max="11783" width="4" style="29" bestFit="1" customWidth="1"/>
    <col min="11784" max="11784" width="11.42578125" style="29" bestFit="1" customWidth="1"/>
    <col min="11785" max="12028" width="9.140625" style="29"/>
    <col min="12029" max="12029" width="10.5703125" style="29" customWidth="1"/>
    <col min="12030" max="12030" width="48" style="29" customWidth="1"/>
    <col min="12031" max="12031" width="16.85546875" style="29" customWidth="1"/>
    <col min="12032" max="12032" width="6.5703125" style="29" customWidth="1"/>
    <col min="12033" max="12033" width="7.42578125" style="29" customWidth="1"/>
    <col min="12034" max="12034" width="13.42578125" style="29" customWidth="1"/>
    <col min="12035" max="12035" width="14.85546875" style="29" customWidth="1"/>
    <col min="12036" max="12036" width="18.42578125" style="29" customWidth="1"/>
    <col min="12037" max="12037" width="12.85546875" style="29" customWidth="1"/>
    <col min="12038" max="12038" width="6.5703125" style="29" customWidth="1"/>
    <col min="12039" max="12039" width="4" style="29" bestFit="1" customWidth="1"/>
    <col min="12040" max="12040" width="11.42578125" style="29" bestFit="1" customWidth="1"/>
    <col min="12041" max="12284" width="9.140625" style="29"/>
    <col min="12285" max="12285" width="10.5703125" style="29" customWidth="1"/>
    <col min="12286" max="12286" width="48" style="29" customWidth="1"/>
    <col min="12287" max="12287" width="16.85546875" style="29" customWidth="1"/>
    <col min="12288" max="12288" width="6.5703125" style="29" customWidth="1"/>
    <col min="12289" max="12289" width="7.42578125" style="29" customWidth="1"/>
    <col min="12290" max="12290" width="13.42578125" style="29" customWidth="1"/>
    <col min="12291" max="12291" width="14.85546875" style="29" customWidth="1"/>
    <col min="12292" max="12292" width="18.42578125" style="29" customWidth="1"/>
    <col min="12293" max="12293" width="12.85546875" style="29" customWidth="1"/>
    <col min="12294" max="12294" width="6.5703125" style="29" customWidth="1"/>
    <col min="12295" max="12295" width="4" style="29" bestFit="1" customWidth="1"/>
    <col min="12296" max="12296" width="11.42578125" style="29" bestFit="1" customWidth="1"/>
    <col min="12297" max="12540" width="9.140625" style="29"/>
    <col min="12541" max="12541" width="10.5703125" style="29" customWidth="1"/>
    <col min="12542" max="12542" width="48" style="29" customWidth="1"/>
    <col min="12543" max="12543" width="16.85546875" style="29" customWidth="1"/>
    <col min="12544" max="12544" width="6.5703125" style="29" customWidth="1"/>
    <col min="12545" max="12545" width="7.42578125" style="29" customWidth="1"/>
    <col min="12546" max="12546" width="13.42578125" style="29" customWidth="1"/>
    <col min="12547" max="12547" width="14.85546875" style="29" customWidth="1"/>
    <col min="12548" max="12548" width="18.42578125" style="29" customWidth="1"/>
    <col min="12549" max="12549" width="12.85546875" style="29" customWidth="1"/>
    <col min="12550" max="12550" width="6.5703125" style="29" customWidth="1"/>
    <col min="12551" max="12551" width="4" style="29" bestFit="1" customWidth="1"/>
    <col min="12552" max="12552" width="11.42578125" style="29" bestFit="1" customWidth="1"/>
    <col min="12553" max="12796" width="9.140625" style="29"/>
    <col min="12797" max="12797" width="10.5703125" style="29" customWidth="1"/>
    <col min="12798" max="12798" width="48" style="29" customWidth="1"/>
    <col min="12799" max="12799" width="16.85546875" style="29" customWidth="1"/>
    <col min="12800" max="12800" width="6.5703125" style="29" customWidth="1"/>
    <col min="12801" max="12801" width="7.42578125" style="29" customWidth="1"/>
    <col min="12802" max="12802" width="13.42578125" style="29" customWidth="1"/>
    <col min="12803" max="12803" width="14.85546875" style="29" customWidth="1"/>
    <col min="12804" max="12804" width="18.42578125" style="29" customWidth="1"/>
    <col min="12805" max="12805" width="12.85546875" style="29" customWidth="1"/>
    <col min="12806" max="12806" width="6.5703125" style="29" customWidth="1"/>
    <col min="12807" max="12807" width="4" style="29" bestFit="1" customWidth="1"/>
    <col min="12808" max="12808" width="11.42578125" style="29" bestFit="1" customWidth="1"/>
    <col min="12809" max="13052" width="9.140625" style="29"/>
    <col min="13053" max="13053" width="10.5703125" style="29" customWidth="1"/>
    <col min="13054" max="13054" width="48" style="29" customWidth="1"/>
    <col min="13055" max="13055" width="16.85546875" style="29" customWidth="1"/>
    <col min="13056" max="13056" width="6.5703125" style="29" customWidth="1"/>
    <col min="13057" max="13057" width="7.42578125" style="29" customWidth="1"/>
    <col min="13058" max="13058" width="13.42578125" style="29" customWidth="1"/>
    <col min="13059" max="13059" width="14.85546875" style="29" customWidth="1"/>
    <col min="13060" max="13060" width="18.42578125" style="29" customWidth="1"/>
    <col min="13061" max="13061" width="12.85546875" style="29" customWidth="1"/>
    <col min="13062" max="13062" width="6.5703125" style="29" customWidth="1"/>
    <col min="13063" max="13063" width="4" style="29" bestFit="1" customWidth="1"/>
    <col min="13064" max="13064" width="11.42578125" style="29" bestFit="1" customWidth="1"/>
    <col min="13065" max="13308" width="9.140625" style="29"/>
    <col min="13309" max="13309" width="10.5703125" style="29" customWidth="1"/>
    <col min="13310" max="13310" width="48" style="29" customWidth="1"/>
    <col min="13311" max="13311" width="16.85546875" style="29" customWidth="1"/>
    <col min="13312" max="13312" width="6.5703125" style="29" customWidth="1"/>
    <col min="13313" max="13313" width="7.42578125" style="29" customWidth="1"/>
    <col min="13314" max="13314" width="13.42578125" style="29" customWidth="1"/>
    <col min="13315" max="13315" width="14.85546875" style="29" customWidth="1"/>
    <col min="13316" max="13316" width="18.42578125" style="29" customWidth="1"/>
    <col min="13317" max="13317" width="12.85546875" style="29" customWidth="1"/>
    <col min="13318" max="13318" width="6.5703125" style="29" customWidth="1"/>
    <col min="13319" max="13319" width="4" style="29" bestFit="1" customWidth="1"/>
    <col min="13320" max="13320" width="11.42578125" style="29" bestFit="1" customWidth="1"/>
    <col min="13321" max="13564" width="9.140625" style="29"/>
    <col min="13565" max="13565" width="10.5703125" style="29" customWidth="1"/>
    <col min="13566" max="13566" width="48" style="29" customWidth="1"/>
    <col min="13567" max="13567" width="16.85546875" style="29" customWidth="1"/>
    <col min="13568" max="13568" width="6.5703125" style="29" customWidth="1"/>
    <col min="13569" max="13569" width="7.42578125" style="29" customWidth="1"/>
    <col min="13570" max="13570" width="13.42578125" style="29" customWidth="1"/>
    <col min="13571" max="13571" width="14.85546875" style="29" customWidth="1"/>
    <col min="13572" max="13572" width="18.42578125" style="29" customWidth="1"/>
    <col min="13573" max="13573" width="12.85546875" style="29" customWidth="1"/>
    <col min="13574" max="13574" width="6.5703125" style="29" customWidth="1"/>
    <col min="13575" max="13575" width="4" style="29" bestFit="1" customWidth="1"/>
    <col min="13576" max="13576" width="11.42578125" style="29" bestFit="1" customWidth="1"/>
    <col min="13577" max="13820" width="9.140625" style="29"/>
    <col min="13821" max="13821" width="10.5703125" style="29" customWidth="1"/>
    <col min="13822" max="13822" width="48" style="29" customWidth="1"/>
    <col min="13823" max="13823" width="16.85546875" style="29" customWidth="1"/>
    <col min="13824" max="13824" width="6.5703125" style="29" customWidth="1"/>
    <col min="13825" max="13825" width="7.42578125" style="29" customWidth="1"/>
    <col min="13826" max="13826" width="13.42578125" style="29" customWidth="1"/>
    <col min="13827" max="13827" width="14.85546875" style="29" customWidth="1"/>
    <col min="13828" max="13828" width="18.42578125" style="29" customWidth="1"/>
    <col min="13829" max="13829" width="12.85546875" style="29" customWidth="1"/>
    <col min="13830" max="13830" width="6.5703125" style="29" customWidth="1"/>
    <col min="13831" max="13831" width="4" style="29" bestFit="1" customWidth="1"/>
    <col min="13832" max="13832" width="11.42578125" style="29" bestFit="1" customWidth="1"/>
    <col min="13833" max="14076" width="9.140625" style="29"/>
    <col min="14077" max="14077" width="10.5703125" style="29" customWidth="1"/>
    <col min="14078" max="14078" width="48" style="29" customWidth="1"/>
    <col min="14079" max="14079" width="16.85546875" style="29" customWidth="1"/>
    <col min="14080" max="14080" width="6.5703125" style="29" customWidth="1"/>
    <col min="14081" max="14081" width="7.42578125" style="29" customWidth="1"/>
    <col min="14082" max="14082" width="13.42578125" style="29" customWidth="1"/>
    <col min="14083" max="14083" width="14.85546875" style="29" customWidth="1"/>
    <col min="14084" max="14084" width="18.42578125" style="29" customWidth="1"/>
    <col min="14085" max="14085" width="12.85546875" style="29" customWidth="1"/>
    <col min="14086" max="14086" width="6.5703125" style="29" customWidth="1"/>
    <col min="14087" max="14087" width="4" style="29" bestFit="1" customWidth="1"/>
    <col min="14088" max="14088" width="11.42578125" style="29" bestFit="1" customWidth="1"/>
    <col min="14089" max="14332" width="9.140625" style="29"/>
    <col min="14333" max="14333" width="10.5703125" style="29" customWidth="1"/>
    <col min="14334" max="14334" width="48" style="29" customWidth="1"/>
    <col min="14335" max="14335" width="16.85546875" style="29" customWidth="1"/>
    <col min="14336" max="14336" width="6.5703125" style="29" customWidth="1"/>
    <col min="14337" max="14337" width="7.42578125" style="29" customWidth="1"/>
    <col min="14338" max="14338" width="13.42578125" style="29" customWidth="1"/>
    <col min="14339" max="14339" width="14.85546875" style="29" customWidth="1"/>
    <col min="14340" max="14340" width="18.42578125" style="29" customWidth="1"/>
    <col min="14341" max="14341" width="12.85546875" style="29" customWidth="1"/>
    <col min="14342" max="14342" width="6.5703125" style="29" customWidth="1"/>
    <col min="14343" max="14343" width="4" style="29" bestFit="1" customWidth="1"/>
    <col min="14344" max="14344" width="11.42578125" style="29" bestFit="1" customWidth="1"/>
    <col min="14345" max="14588" width="9.140625" style="29"/>
    <col min="14589" max="14589" width="10.5703125" style="29" customWidth="1"/>
    <col min="14590" max="14590" width="48" style="29" customWidth="1"/>
    <col min="14591" max="14591" width="16.85546875" style="29" customWidth="1"/>
    <col min="14592" max="14592" width="6.5703125" style="29" customWidth="1"/>
    <col min="14593" max="14593" width="7.42578125" style="29" customWidth="1"/>
    <col min="14594" max="14594" width="13.42578125" style="29" customWidth="1"/>
    <col min="14595" max="14595" width="14.85546875" style="29" customWidth="1"/>
    <col min="14596" max="14596" width="18.42578125" style="29" customWidth="1"/>
    <col min="14597" max="14597" width="12.85546875" style="29" customWidth="1"/>
    <col min="14598" max="14598" width="6.5703125" style="29" customWidth="1"/>
    <col min="14599" max="14599" width="4" style="29" bestFit="1" customWidth="1"/>
    <col min="14600" max="14600" width="11.42578125" style="29" bestFit="1" customWidth="1"/>
    <col min="14601" max="14844" width="9.140625" style="29"/>
    <col min="14845" max="14845" width="10.5703125" style="29" customWidth="1"/>
    <col min="14846" max="14846" width="48" style="29" customWidth="1"/>
    <col min="14847" max="14847" width="16.85546875" style="29" customWidth="1"/>
    <col min="14848" max="14848" width="6.5703125" style="29" customWidth="1"/>
    <col min="14849" max="14849" width="7.42578125" style="29" customWidth="1"/>
    <col min="14850" max="14850" width="13.42578125" style="29" customWidth="1"/>
    <col min="14851" max="14851" width="14.85546875" style="29" customWidth="1"/>
    <col min="14852" max="14852" width="18.42578125" style="29" customWidth="1"/>
    <col min="14853" max="14853" width="12.85546875" style="29" customWidth="1"/>
    <col min="14854" max="14854" width="6.5703125" style="29" customWidth="1"/>
    <col min="14855" max="14855" width="4" style="29" bestFit="1" customWidth="1"/>
    <col min="14856" max="14856" width="11.42578125" style="29" bestFit="1" customWidth="1"/>
    <col min="14857" max="15100" width="9.140625" style="29"/>
    <col min="15101" max="15101" width="10.5703125" style="29" customWidth="1"/>
    <col min="15102" max="15102" width="48" style="29" customWidth="1"/>
    <col min="15103" max="15103" width="16.85546875" style="29" customWidth="1"/>
    <col min="15104" max="15104" width="6.5703125" style="29" customWidth="1"/>
    <col min="15105" max="15105" width="7.42578125" style="29" customWidth="1"/>
    <col min="15106" max="15106" width="13.42578125" style="29" customWidth="1"/>
    <col min="15107" max="15107" width="14.85546875" style="29" customWidth="1"/>
    <col min="15108" max="15108" width="18.42578125" style="29" customWidth="1"/>
    <col min="15109" max="15109" width="12.85546875" style="29" customWidth="1"/>
    <col min="15110" max="15110" width="6.5703125" style="29" customWidth="1"/>
    <col min="15111" max="15111" width="4" style="29" bestFit="1" customWidth="1"/>
    <col min="15112" max="15112" width="11.42578125" style="29" bestFit="1" customWidth="1"/>
    <col min="15113" max="15356" width="9.140625" style="29"/>
    <col min="15357" max="15357" width="10.5703125" style="29" customWidth="1"/>
    <col min="15358" max="15358" width="48" style="29" customWidth="1"/>
    <col min="15359" max="15359" width="16.85546875" style="29" customWidth="1"/>
    <col min="15360" max="15360" width="6.5703125" style="29" customWidth="1"/>
    <col min="15361" max="15361" width="7.42578125" style="29" customWidth="1"/>
    <col min="15362" max="15362" width="13.42578125" style="29" customWidth="1"/>
    <col min="15363" max="15363" width="14.85546875" style="29" customWidth="1"/>
    <col min="15364" max="15364" width="18.42578125" style="29" customWidth="1"/>
    <col min="15365" max="15365" width="12.85546875" style="29" customWidth="1"/>
    <col min="15366" max="15366" width="6.5703125" style="29" customWidth="1"/>
    <col min="15367" max="15367" width="4" style="29" bestFit="1" customWidth="1"/>
    <col min="15368" max="15368" width="11.42578125" style="29" bestFit="1" customWidth="1"/>
    <col min="15369" max="15612" width="9.140625" style="29"/>
    <col min="15613" max="15613" width="10.5703125" style="29" customWidth="1"/>
    <col min="15614" max="15614" width="48" style="29" customWidth="1"/>
    <col min="15615" max="15615" width="16.85546875" style="29" customWidth="1"/>
    <col min="15616" max="15616" width="6.5703125" style="29" customWidth="1"/>
    <col min="15617" max="15617" width="7.42578125" style="29" customWidth="1"/>
    <col min="15618" max="15618" width="13.42578125" style="29" customWidth="1"/>
    <col min="15619" max="15619" width="14.85546875" style="29" customWidth="1"/>
    <col min="15620" max="15620" width="18.42578125" style="29" customWidth="1"/>
    <col min="15621" max="15621" width="12.85546875" style="29" customWidth="1"/>
    <col min="15622" max="15622" width="6.5703125" style="29" customWidth="1"/>
    <col min="15623" max="15623" width="4" style="29" bestFit="1" customWidth="1"/>
    <col min="15624" max="15624" width="11.42578125" style="29" bestFit="1" customWidth="1"/>
    <col min="15625" max="15868" width="9.140625" style="29"/>
    <col min="15869" max="15869" width="10.5703125" style="29" customWidth="1"/>
    <col min="15870" max="15870" width="48" style="29" customWidth="1"/>
    <col min="15871" max="15871" width="16.85546875" style="29" customWidth="1"/>
    <col min="15872" max="15872" width="6.5703125" style="29" customWidth="1"/>
    <col min="15873" max="15873" width="7.42578125" style="29" customWidth="1"/>
    <col min="15874" max="15874" width="13.42578125" style="29" customWidth="1"/>
    <col min="15875" max="15875" width="14.85546875" style="29" customWidth="1"/>
    <col min="15876" max="15876" width="18.42578125" style="29" customWidth="1"/>
    <col min="15877" max="15877" width="12.85546875" style="29" customWidth="1"/>
    <col min="15878" max="15878" width="6.5703125" style="29" customWidth="1"/>
    <col min="15879" max="15879" width="4" style="29" bestFit="1" customWidth="1"/>
    <col min="15880" max="15880" width="11.42578125" style="29" bestFit="1" customWidth="1"/>
    <col min="15881" max="16124" width="9.140625" style="29"/>
    <col min="16125" max="16125" width="10.5703125" style="29" customWidth="1"/>
    <col min="16126" max="16126" width="48" style="29" customWidth="1"/>
    <col min="16127" max="16127" width="16.85546875" style="29" customWidth="1"/>
    <col min="16128" max="16128" width="6.5703125" style="29" customWidth="1"/>
    <col min="16129" max="16129" width="7.42578125" style="29" customWidth="1"/>
    <col min="16130" max="16130" width="13.42578125" style="29" customWidth="1"/>
    <col min="16131" max="16131" width="14.85546875" style="29" customWidth="1"/>
    <col min="16132" max="16132" width="18.42578125" style="29" customWidth="1"/>
    <col min="16133" max="16133" width="12.85546875" style="29" customWidth="1"/>
    <col min="16134" max="16134" width="6.5703125" style="29" customWidth="1"/>
    <col min="16135" max="16135" width="4" style="29" bestFit="1" customWidth="1"/>
    <col min="16136" max="16136" width="11.42578125" style="29" bestFit="1" customWidth="1"/>
    <col min="16137" max="16384" width="9.140625" style="29"/>
  </cols>
  <sheetData>
    <row r="1" spans="1:16">
      <c r="A1" s="25"/>
      <c r="B1" s="25"/>
      <c r="C1" s="25"/>
      <c r="D1" s="25"/>
      <c r="E1" s="310"/>
      <c r="F1" s="27"/>
      <c r="G1" s="25"/>
      <c r="H1" s="310" t="s">
        <v>27</v>
      </c>
    </row>
    <row r="2" spans="1:16">
      <c r="A2" s="25"/>
      <c r="B2" s="25"/>
      <c r="C2" s="25"/>
      <c r="D2" s="25"/>
      <c r="E2" s="310"/>
      <c r="F2" s="27"/>
      <c r="G2" s="25"/>
      <c r="H2" s="310" t="s">
        <v>3</v>
      </c>
    </row>
    <row r="3" spans="1:16">
      <c r="A3" s="27"/>
      <c r="B3" s="27"/>
      <c r="C3" s="27"/>
      <c r="D3" s="27"/>
      <c r="E3" s="310"/>
      <c r="F3" s="27"/>
      <c r="G3" s="50"/>
      <c r="H3" s="310" t="s">
        <v>4</v>
      </c>
    </row>
    <row r="4" spans="1:16">
      <c r="A4" s="27"/>
      <c r="B4" s="27"/>
      <c r="C4" s="50"/>
      <c r="D4" s="50"/>
      <c r="E4" s="50"/>
      <c r="F4" s="305"/>
      <c r="G4" s="398" t="s">
        <v>5</v>
      </c>
      <c r="H4" s="370"/>
    </row>
    <row r="5" spans="1:16">
      <c r="A5" s="27"/>
      <c r="B5" s="27"/>
      <c r="C5" s="50"/>
      <c r="D5" s="50"/>
      <c r="E5" s="380" t="s">
        <v>6</v>
      </c>
      <c r="F5" s="381"/>
      <c r="G5" s="371" t="s">
        <v>28</v>
      </c>
      <c r="H5" s="372"/>
    </row>
    <row r="6" spans="1:16">
      <c r="A6" s="25" t="s">
        <v>7</v>
      </c>
      <c r="B6" s="399" t="s">
        <v>29</v>
      </c>
      <c r="C6" s="399"/>
      <c r="D6" s="25"/>
      <c r="E6" s="305"/>
      <c r="F6" s="52" t="s">
        <v>8</v>
      </c>
      <c r="G6" s="390" t="s">
        <v>29</v>
      </c>
      <c r="H6" s="391"/>
    </row>
    <row r="7" spans="1:16" ht="14.25">
      <c r="A7" s="25"/>
      <c r="B7" s="400" t="s">
        <v>30</v>
      </c>
      <c r="C7" s="400"/>
      <c r="D7" s="305"/>
      <c r="E7" s="305"/>
      <c r="F7" s="305"/>
      <c r="G7" s="392"/>
      <c r="H7" s="393"/>
    </row>
    <row r="8" spans="1:16" ht="13.5" customHeight="1">
      <c r="A8" s="53" t="s">
        <v>129</v>
      </c>
      <c r="B8" s="396" t="str">
        <f>'[1]КС-2 №3'!$C$9</f>
        <v>ООО "ШЕЛЛРОКК", 117535, г. Москва, проезд 3-ий Дорожный, д.6, к.2, кв.54</v>
      </c>
      <c r="C8" s="396"/>
      <c r="D8" s="396"/>
      <c r="E8" s="54"/>
      <c r="F8" s="52" t="s">
        <v>8</v>
      </c>
      <c r="G8" s="390" t="s">
        <v>78</v>
      </c>
      <c r="H8" s="391"/>
    </row>
    <row r="9" spans="1:16">
      <c r="A9" s="55"/>
      <c r="B9" s="397" t="s">
        <v>30</v>
      </c>
      <c r="C9" s="397"/>
      <c r="D9" s="56"/>
      <c r="E9" s="57"/>
      <c r="F9" s="305"/>
      <c r="G9" s="376"/>
      <c r="H9" s="378"/>
    </row>
    <row r="10" spans="1:16">
      <c r="A10" s="53" t="s">
        <v>130</v>
      </c>
      <c r="B10" s="394" t="str">
        <f>'[1]КС-2 №3'!$C$11</f>
        <v>ООО "Центрис", 121352, г. Москва, ул. Давыдковская, д. 12, корп. 3</v>
      </c>
      <c r="C10" s="394"/>
      <c r="D10" s="50"/>
      <c r="E10" s="54"/>
      <c r="F10" s="52" t="s">
        <v>8</v>
      </c>
      <c r="G10" s="376" t="str">
        <f>'[1]КС-2 №3'!$K$11</f>
        <v>03734625</v>
      </c>
      <c r="H10" s="378"/>
    </row>
    <row r="11" spans="1:16">
      <c r="A11" s="55"/>
      <c r="B11" s="389" t="s">
        <v>30</v>
      </c>
      <c r="C11" s="389"/>
      <c r="D11" s="56"/>
      <c r="E11" s="305"/>
      <c r="F11" s="305"/>
      <c r="G11" s="390"/>
      <c r="H11" s="391"/>
    </row>
    <row r="12" spans="1:16">
      <c r="A12" s="55" t="s">
        <v>31</v>
      </c>
      <c r="B12" s="394" t="str">
        <f>'[1]КС-2 №3'!C15</f>
        <v>Ремонт цеха №8, расположенного по адресу: Московская область, г.о. Мытищи, ул.Колонцова, д.4</v>
      </c>
      <c r="C12" s="394"/>
      <c r="D12" s="25"/>
      <c r="E12" s="58"/>
      <c r="F12" s="59"/>
      <c r="G12" s="392"/>
      <c r="H12" s="393"/>
    </row>
    <row r="13" spans="1:16" ht="14.25">
      <c r="A13" s="53"/>
      <c r="B13" s="395" t="s">
        <v>32</v>
      </c>
      <c r="C13" s="395"/>
      <c r="D13" s="305"/>
      <c r="E13" s="54"/>
      <c r="F13" s="57"/>
      <c r="G13" s="390"/>
      <c r="H13" s="391"/>
    </row>
    <row r="14" spans="1:16">
      <c r="A14" s="25"/>
      <c r="B14" s="50"/>
      <c r="C14" s="380" t="s">
        <v>11</v>
      </c>
      <c r="D14" s="380"/>
      <c r="E14" s="380"/>
      <c r="F14" s="381"/>
      <c r="G14" s="392"/>
      <c r="H14" s="393"/>
    </row>
    <row r="15" spans="1:16">
      <c r="A15" s="27"/>
      <c r="B15" s="380" t="s">
        <v>51</v>
      </c>
      <c r="C15" s="380"/>
      <c r="D15" s="380"/>
      <c r="E15" s="381"/>
      <c r="F15" s="311" t="s">
        <v>12</v>
      </c>
      <c r="G15" s="382" t="str">
        <f>'[1]КС-2 №3'!$K$16</f>
        <v>МВМ/19-07-СП4</v>
      </c>
      <c r="H15" s="383"/>
    </row>
    <row r="16" spans="1:16">
      <c r="A16" s="27"/>
      <c r="B16" s="305"/>
      <c r="C16" s="27"/>
      <c r="D16" s="27"/>
      <c r="E16" s="25"/>
      <c r="F16" s="311" t="s">
        <v>13</v>
      </c>
      <c r="G16" s="384">
        <f>'[1]КС-2 №3'!$K$17</f>
        <v>45251</v>
      </c>
      <c r="H16" s="378"/>
      <c r="K16" s="103"/>
      <c r="L16" s="103"/>
      <c r="M16" s="103"/>
      <c r="N16" s="103"/>
      <c r="P16" s="245"/>
    </row>
    <row r="17" spans="1:20">
      <c r="A17" s="27"/>
      <c r="B17" s="380" t="s">
        <v>137</v>
      </c>
      <c r="C17" s="380"/>
      <c r="D17" s="380"/>
      <c r="E17" s="381"/>
      <c r="F17" s="311" t="s">
        <v>12</v>
      </c>
      <c r="G17" s="385" t="s">
        <v>85</v>
      </c>
      <c r="H17" s="386"/>
    </row>
    <row r="18" spans="1:20">
      <c r="A18" s="27"/>
      <c r="B18" s="305"/>
      <c r="C18" s="27"/>
      <c r="D18" s="27"/>
      <c r="E18" s="25"/>
      <c r="F18" s="311" t="s">
        <v>13</v>
      </c>
      <c r="G18" s="387" t="s">
        <v>201</v>
      </c>
      <c r="H18" s="388"/>
      <c r="K18" s="103"/>
      <c r="L18" s="103"/>
    </row>
    <row r="19" spans="1:20">
      <c r="A19" s="25"/>
      <c r="B19" s="27"/>
      <c r="C19" s="50"/>
      <c r="D19" s="50"/>
      <c r="E19" s="50"/>
      <c r="F19" s="310" t="s">
        <v>33</v>
      </c>
      <c r="G19" s="371"/>
      <c r="H19" s="372"/>
    </row>
    <row r="20" spans="1:20">
      <c r="A20" s="27"/>
      <c r="B20" s="25"/>
      <c r="C20" s="305"/>
      <c r="D20" s="305"/>
      <c r="E20" s="305"/>
      <c r="F20" s="305"/>
      <c r="G20" s="61"/>
      <c r="H20" s="61"/>
      <c r="J20" s="91"/>
      <c r="K20" s="92"/>
      <c r="L20" s="92"/>
      <c r="M20" s="92"/>
      <c r="N20" s="92"/>
      <c r="P20" s="256"/>
    </row>
    <row r="21" spans="1:20">
      <c r="A21" s="25"/>
      <c r="B21" s="25"/>
      <c r="C21" s="362" t="s">
        <v>34</v>
      </c>
      <c r="D21" s="304"/>
      <c r="E21" s="364" t="s">
        <v>35</v>
      </c>
      <c r="F21" s="365"/>
      <c r="G21" s="376" t="s">
        <v>16</v>
      </c>
      <c r="H21" s="377"/>
      <c r="J21" s="93"/>
      <c r="K21" s="92"/>
      <c r="L21" s="92"/>
      <c r="M21" s="92"/>
      <c r="N21" s="92"/>
      <c r="P21" s="256"/>
    </row>
    <row r="22" spans="1:20">
      <c r="A22" s="25"/>
      <c r="B22" s="25"/>
      <c r="C22" s="373"/>
      <c r="D22" s="304"/>
      <c r="E22" s="374"/>
      <c r="F22" s="375"/>
      <c r="G22" s="63" t="s">
        <v>20</v>
      </c>
      <c r="H22" s="63" t="s">
        <v>21</v>
      </c>
      <c r="J22" s="91"/>
      <c r="K22" s="92"/>
      <c r="P22" s="257"/>
    </row>
    <row r="23" spans="1:20">
      <c r="A23" s="25"/>
      <c r="B23" s="64" t="s">
        <v>36</v>
      </c>
      <c r="C23" s="65" t="s">
        <v>95</v>
      </c>
      <c r="D23" s="66"/>
      <c r="E23" s="376" t="s">
        <v>202</v>
      </c>
      <c r="F23" s="378"/>
      <c r="G23" s="67">
        <v>45464</v>
      </c>
      <c r="H23" s="65" t="s">
        <v>202</v>
      </c>
      <c r="J23" s="104"/>
      <c r="K23" s="105"/>
      <c r="L23" s="105"/>
      <c r="M23" s="105"/>
      <c r="N23" s="105"/>
      <c r="P23" s="258"/>
    </row>
    <row r="24" spans="1:20">
      <c r="A24" s="50"/>
      <c r="B24" s="305" t="s">
        <v>38</v>
      </c>
      <c r="C24" s="305"/>
      <c r="D24" s="305"/>
      <c r="E24" s="305"/>
      <c r="F24" s="379"/>
      <c r="G24" s="379"/>
      <c r="H24" s="305"/>
      <c r="J24" s="93"/>
      <c r="K24" s="92"/>
      <c r="L24" s="92"/>
      <c r="M24" s="92"/>
      <c r="N24" s="92"/>
      <c r="P24" s="256"/>
    </row>
    <row r="25" spans="1:20">
      <c r="A25" s="50"/>
      <c r="B25" s="305"/>
      <c r="C25" s="305"/>
      <c r="D25" s="305"/>
      <c r="E25" s="305"/>
      <c r="F25" s="305"/>
      <c r="G25" s="305"/>
      <c r="H25" s="305"/>
      <c r="J25" s="93"/>
      <c r="K25" s="92"/>
      <c r="L25" s="92"/>
      <c r="M25" s="321" t="s">
        <v>206</v>
      </c>
      <c r="N25" s="321">
        <f>'кс-6а на 09.12'!N55</f>
        <v>30301842.907500003</v>
      </c>
      <c r="O25" s="28"/>
      <c r="P25" s="256"/>
    </row>
    <row r="26" spans="1:20">
      <c r="A26" s="362" t="s">
        <v>39</v>
      </c>
      <c r="B26" s="364" t="s">
        <v>40</v>
      </c>
      <c r="C26" s="365"/>
      <c r="D26" s="364" t="s">
        <v>5</v>
      </c>
      <c r="E26" s="365"/>
      <c r="F26" s="368" t="s">
        <v>74</v>
      </c>
      <c r="G26" s="369"/>
      <c r="H26" s="370"/>
      <c r="J26" s="94"/>
    </row>
    <row r="27" spans="1:20">
      <c r="A27" s="363"/>
      <c r="B27" s="366"/>
      <c r="C27" s="367"/>
      <c r="D27" s="366"/>
      <c r="E27" s="367"/>
      <c r="F27" s="362" t="s">
        <v>41</v>
      </c>
      <c r="G27" s="362" t="s">
        <v>42</v>
      </c>
      <c r="H27" s="362" t="s">
        <v>43</v>
      </c>
      <c r="J27" s="91"/>
      <c r="K27" s="91"/>
    </row>
    <row r="28" spans="1:20">
      <c r="A28" s="363"/>
      <c r="B28" s="366"/>
      <c r="C28" s="367"/>
      <c r="D28" s="366"/>
      <c r="E28" s="367"/>
      <c r="F28" s="363"/>
      <c r="G28" s="363"/>
      <c r="H28" s="363"/>
      <c r="J28" s="91"/>
      <c r="K28" s="92"/>
    </row>
    <row r="29" spans="1:20" s="33" customFormat="1">
      <c r="A29" s="69">
        <v>1</v>
      </c>
      <c r="B29" s="352">
        <v>2</v>
      </c>
      <c r="C29" s="353"/>
      <c r="D29" s="352">
        <v>3</v>
      </c>
      <c r="E29" s="353"/>
      <c r="F29" s="69">
        <v>4</v>
      </c>
      <c r="G29" s="69">
        <v>5</v>
      </c>
      <c r="H29" s="69">
        <v>6</v>
      </c>
      <c r="I29" s="32"/>
      <c r="J29" s="136" t="s">
        <v>125</v>
      </c>
      <c r="K29" s="138" t="s">
        <v>126</v>
      </c>
      <c r="L29" s="138" t="s">
        <v>128</v>
      </c>
      <c r="M29" s="137" t="s">
        <v>176</v>
      </c>
      <c r="N29" s="137" t="s">
        <v>205</v>
      </c>
      <c r="O29" s="29" t="s">
        <v>127</v>
      </c>
      <c r="P29" s="136" t="s">
        <v>134</v>
      </c>
    </row>
    <row r="30" spans="1:20">
      <c r="A30" s="70"/>
      <c r="B30" s="354" t="s">
        <v>44</v>
      </c>
      <c r="C30" s="355"/>
      <c r="D30" s="356"/>
      <c r="E30" s="357"/>
      <c r="F30" s="322">
        <f>F32+F33+F34+F35+F36</f>
        <v>30289577.210000001</v>
      </c>
      <c r="G30" s="322">
        <f>F30</f>
        <v>30289577.210000001</v>
      </c>
      <c r="H30" s="71">
        <f>'[2]КС-2 №5'!K56</f>
        <v>2296708.02</v>
      </c>
      <c r="J30" s="138">
        <v>24583164.739999998</v>
      </c>
      <c r="K30" s="138">
        <v>1404090</v>
      </c>
      <c r="L30" s="138">
        <f>F34</f>
        <v>1591430.0564999999</v>
      </c>
      <c r="M30" s="138">
        <f>G35</f>
        <v>414184</v>
      </c>
      <c r="N30" s="138">
        <f>G36</f>
        <v>2296708.41</v>
      </c>
      <c r="O30" s="138">
        <f>SUM(J30:N30)</f>
        <v>30289577.206499998</v>
      </c>
      <c r="P30" s="28">
        <f>N25-O30</f>
        <v>12265.701000005007</v>
      </c>
    </row>
    <row r="31" spans="1:20">
      <c r="A31" s="72"/>
      <c r="B31" s="358" t="s">
        <v>45</v>
      </c>
      <c r="C31" s="359"/>
      <c r="D31" s="360"/>
      <c r="E31" s="361"/>
      <c r="F31" s="71"/>
      <c r="G31" s="71"/>
      <c r="H31" s="71"/>
      <c r="J31" s="33"/>
      <c r="K31" s="92"/>
      <c r="P31" s="166"/>
      <c r="Q31" s="167"/>
      <c r="R31" s="167"/>
      <c r="S31" s="167"/>
      <c r="T31" s="167"/>
    </row>
    <row r="32" spans="1:20">
      <c r="A32" s="320">
        <v>1</v>
      </c>
      <c r="B32" s="116" t="s">
        <v>122</v>
      </c>
      <c r="C32" s="307"/>
      <c r="D32" s="308"/>
      <c r="E32" s="309"/>
      <c r="F32" s="117">
        <v>24583164.743500002</v>
      </c>
      <c r="G32" s="117">
        <v>24583164.743500002</v>
      </c>
      <c r="H32" s="71"/>
      <c r="J32" s="33"/>
      <c r="K32" s="33"/>
      <c r="P32" s="28"/>
    </row>
    <row r="33" spans="1:16">
      <c r="A33" s="320">
        <v>2</v>
      </c>
      <c r="B33" s="306" t="s">
        <v>123</v>
      </c>
      <c r="C33" s="307"/>
      <c r="D33" s="308"/>
      <c r="E33" s="309"/>
      <c r="F33" s="117">
        <v>1404090</v>
      </c>
      <c r="G33" s="117">
        <v>1404090</v>
      </c>
      <c r="H33" s="71"/>
      <c r="J33" s="33"/>
      <c r="K33" s="33"/>
    </row>
    <row r="34" spans="1:16">
      <c r="A34" s="320">
        <v>3</v>
      </c>
      <c r="B34" s="243" t="s">
        <v>124</v>
      </c>
      <c r="C34" s="244"/>
      <c r="D34" s="348"/>
      <c r="E34" s="349"/>
      <c r="F34" s="117">
        <f>'[1]КС-2 №3'!K48</f>
        <v>1591430.0564999999</v>
      </c>
      <c r="G34" s="117">
        <f>F34</f>
        <v>1591430.0564999999</v>
      </c>
      <c r="H34" s="71"/>
      <c r="J34" s="33"/>
      <c r="K34" s="33"/>
    </row>
    <row r="35" spans="1:16">
      <c r="A35" s="301">
        <v>4</v>
      </c>
      <c r="B35" s="350" t="s">
        <v>172</v>
      </c>
      <c r="C35" s="351"/>
      <c r="D35" s="348"/>
      <c r="E35" s="349"/>
      <c r="F35" s="117">
        <f>'[2]КС-2 №4'!K40</f>
        <v>414184</v>
      </c>
      <c r="G35" s="117">
        <f>F35</f>
        <v>414184</v>
      </c>
      <c r="H35" s="71"/>
      <c r="J35" s="33"/>
      <c r="K35" s="33"/>
    </row>
    <row r="36" spans="1:16">
      <c r="A36" s="301">
        <v>5</v>
      </c>
      <c r="B36" s="350" t="s">
        <v>203</v>
      </c>
      <c r="C36" s="351"/>
      <c r="D36" s="348"/>
      <c r="E36" s="349"/>
      <c r="F36" s="71">
        <f>'КС-2 №5'!K56</f>
        <v>2296708.41</v>
      </c>
      <c r="G36" s="71">
        <f>F36</f>
        <v>2296708.41</v>
      </c>
      <c r="H36" s="71">
        <f>G36</f>
        <v>2296708.41</v>
      </c>
      <c r="J36" s="33"/>
      <c r="K36" s="33"/>
    </row>
    <row r="37" spans="1:16">
      <c r="A37" s="75"/>
      <c r="B37" s="78"/>
      <c r="C37" s="57"/>
      <c r="D37" s="75"/>
      <c r="E37" s="75"/>
      <c r="F37" s="75"/>
      <c r="G37" s="97" t="s">
        <v>46</v>
      </c>
      <c r="H37" s="98">
        <f>SUM(H32:H36)</f>
        <v>2296708.41</v>
      </c>
      <c r="J37" s="33"/>
      <c r="K37" s="33"/>
    </row>
    <row r="38" spans="1:16">
      <c r="A38" s="57"/>
      <c r="B38" s="78"/>
      <c r="C38" s="57"/>
      <c r="D38" s="57"/>
      <c r="E38" s="57"/>
      <c r="F38" s="57"/>
      <c r="G38" s="99" t="s">
        <v>54</v>
      </c>
      <c r="H38" s="98">
        <f>H39-H37</f>
        <v>459341.68200000003</v>
      </c>
      <c r="J38" s="33"/>
      <c r="K38" s="33"/>
      <c r="P38" s="31"/>
    </row>
    <row r="39" spans="1:16">
      <c r="A39" s="57"/>
      <c r="B39" s="78"/>
      <c r="C39" s="57"/>
      <c r="D39" s="57"/>
      <c r="E39" s="57"/>
      <c r="F39" s="80"/>
      <c r="G39" s="79" t="s">
        <v>55</v>
      </c>
      <c r="H39" s="77">
        <f>H37*1.2</f>
        <v>2756050.0920000002</v>
      </c>
      <c r="K39" s="33"/>
      <c r="L39" s="91"/>
      <c r="M39" s="31"/>
      <c r="N39" s="31"/>
    </row>
    <row r="40" spans="1:16">
      <c r="A40" s="57"/>
      <c r="B40" s="78"/>
      <c r="C40" s="57"/>
      <c r="D40" s="57"/>
      <c r="E40" s="57"/>
      <c r="F40" s="84"/>
      <c r="G40" s="90" t="s">
        <v>76</v>
      </c>
      <c r="H40" s="261">
        <v>0</v>
      </c>
      <c r="J40" s="105">
        <f>N23</f>
        <v>0</v>
      </c>
      <c r="K40" s="33"/>
      <c r="L40" s="95"/>
      <c r="O40" s="31"/>
      <c r="P40" s="31"/>
    </row>
    <row r="41" spans="1:16" s="31" customFormat="1" ht="13.5" hidden="1" customHeight="1">
      <c r="A41" s="81"/>
      <c r="B41" s="82"/>
      <c r="C41" s="81"/>
      <c r="D41" s="81"/>
      <c r="E41" s="83"/>
      <c r="F41" s="85"/>
      <c r="G41" s="85" t="s">
        <v>77</v>
      </c>
      <c r="H41" s="77" t="e">
        <f>H38-H40-#REF!</f>
        <v>#REF!</v>
      </c>
      <c r="I41" s="30"/>
      <c r="J41" s="33"/>
      <c r="K41" s="33"/>
      <c r="L41" s="96"/>
      <c r="O41" s="29"/>
      <c r="P41" s="29"/>
    </row>
    <row r="42" spans="1:16">
      <c r="A42" s="57"/>
      <c r="B42" s="78"/>
      <c r="C42" s="57"/>
      <c r="D42" s="57"/>
      <c r="E42" s="80"/>
      <c r="F42" s="84"/>
      <c r="G42" s="85" t="s">
        <v>77</v>
      </c>
      <c r="H42" s="77">
        <f>H39-H40</f>
        <v>2756050.0920000002</v>
      </c>
      <c r="J42" s="33"/>
      <c r="K42" s="33"/>
      <c r="O42" s="31"/>
      <c r="P42" s="31"/>
    </row>
    <row r="43" spans="1:16">
      <c r="A43" s="57"/>
      <c r="B43" s="78"/>
      <c r="C43" s="57"/>
      <c r="D43" s="57"/>
      <c r="E43" s="80"/>
      <c r="F43" s="85"/>
      <c r="G43" s="85"/>
      <c r="H43" s="86"/>
      <c r="J43" s="33"/>
      <c r="K43" s="33"/>
      <c r="L43" s="31"/>
      <c r="M43" s="31"/>
      <c r="N43" s="31"/>
    </row>
    <row r="44" spans="1:16" s="31" customFormat="1">
      <c r="A44" s="87" t="s">
        <v>131</v>
      </c>
      <c r="B44" s="40"/>
      <c r="C44" s="41"/>
      <c r="D44" s="41"/>
      <c r="E44" s="41"/>
      <c r="F44" s="43"/>
      <c r="G44" s="40"/>
      <c r="H44" s="40"/>
      <c r="I44" s="30"/>
      <c r="J44" s="33"/>
      <c r="K44" s="33"/>
    </row>
    <row r="45" spans="1:16" s="31" customFormat="1" ht="13.5" customHeight="1">
      <c r="A45" s="87" t="s">
        <v>2</v>
      </c>
      <c r="B45" s="42" t="s">
        <v>53</v>
      </c>
      <c r="C45" s="41"/>
      <c r="D45" s="345"/>
      <c r="E45" s="345"/>
      <c r="F45" s="43"/>
      <c r="G45" s="303" t="str">
        <f>'[1]КС-2 №3'!H54</f>
        <v>С.А. Ажнов</v>
      </c>
      <c r="H45" s="40"/>
      <c r="I45" s="30"/>
      <c r="J45" s="33"/>
      <c r="K45" s="33"/>
      <c r="L45" s="33"/>
      <c r="M45" s="33"/>
      <c r="N45" s="33"/>
    </row>
    <row r="46" spans="1:16" s="33" customFormat="1">
      <c r="A46" s="24"/>
      <c r="B46" s="302" t="s">
        <v>47</v>
      </c>
      <c r="C46" s="302"/>
      <c r="D46" s="346" t="s">
        <v>48</v>
      </c>
      <c r="E46" s="346"/>
      <c r="F46" s="89"/>
      <c r="G46" s="89" t="s">
        <v>49</v>
      </c>
      <c r="H46" s="50"/>
      <c r="I46" s="32"/>
    </row>
    <row r="47" spans="1:16" s="33" customFormat="1" ht="12.75" customHeight="1">
      <c r="A47" s="24"/>
      <c r="B47" s="302"/>
      <c r="C47" s="302"/>
      <c r="D47" s="302"/>
      <c r="E47" s="302"/>
      <c r="F47" s="89"/>
      <c r="G47" s="89"/>
      <c r="H47" s="89"/>
      <c r="I47" s="32"/>
      <c r="J47" s="29"/>
      <c r="K47" s="29"/>
      <c r="L47" s="29"/>
      <c r="M47" s="29"/>
      <c r="N47" s="29"/>
    </row>
    <row r="48" spans="1:16">
      <c r="A48" s="27"/>
      <c r="B48" s="25"/>
      <c r="C48" s="25" t="s">
        <v>50</v>
      </c>
      <c r="D48" s="25"/>
      <c r="E48" s="25"/>
      <c r="F48" s="25"/>
      <c r="G48" s="25"/>
      <c r="H48" s="106"/>
      <c r="J48" s="31"/>
      <c r="K48" s="31"/>
      <c r="L48" s="31"/>
      <c r="M48" s="31"/>
      <c r="N48" s="31"/>
    </row>
    <row r="49" spans="1:14" s="31" customFormat="1" ht="12.75">
      <c r="A49" s="87" t="s">
        <v>132</v>
      </c>
      <c r="B49" s="87"/>
      <c r="C49" s="87"/>
      <c r="D49" s="87"/>
      <c r="E49" s="87"/>
      <c r="F49" s="87"/>
      <c r="G49" s="87"/>
      <c r="H49" s="87"/>
      <c r="I49" s="30"/>
    </row>
    <row r="50" spans="1:14" s="31" customFormat="1" ht="14.25" customHeight="1">
      <c r="A50" s="87" t="s">
        <v>2</v>
      </c>
      <c r="B50" s="42" t="s">
        <v>82</v>
      </c>
      <c r="C50" s="40"/>
      <c r="D50" s="347"/>
      <c r="E50" s="347"/>
      <c r="F50" s="43"/>
      <c r="G50" s="303" t="str">
        <f>'[1]КС-2 №3'!H60</f>
        <v>Е.А. Бусел</v>
      </c>
      <c r="H50" s="87"/>
      <c r="I50" s="30"/>
      <c r="J50" s="33"/>
      <c r="K50" s="33"/>
      <c r="L50" s="33"/>
      <c r="M50" s="33"/>
      <c r="N50" s="33"/>
    </row>
    <row r="51" spans="1:14" s="33" customFormat="1">
      <c r="A51" s="24"/>
      <c r="B51" s="302" t="s">
        <v>47</v>
      </c>
      <c r="C51" s="302"/>
      <c r="D51" s="346" t="s">
        <v>48</v>
      </c>
      <c r="E51" s="346"/>
      <c r="F51" s="89"/>
      <c r="G51" s="89" t="s">
        <v>49</v>
      </c>
      <c r="H51" s="25"/>
      <c r="I51" s="32"/>
      <c r="J51" s="29"/>
      <c r="K51" s="29"/>
      <c r="L51" s="29"/>
      <c r="M51" s="29"/>
      <c r="N51" s="29"/>
    </row>
    <row r="52" spans="1:14">
      <c r="A52" s="27"/>
      <c r="B52" s="305"/>
      <c r="C52" s="305"/>
      <c r="D52" s="305"/>
      <c r="E52" s="305"/>
      <c r="F52" s="50"/>
      <c r="G52" s="50"/>
      <c r="H52" s="25"/>
    </row>
  </sheetData>
  <mergeCells count="52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F24:G24"/>
    <mergeCell ref="B15:E15"/>
    <mergeCell ref="G15:H15"/>
    <mergeCell ref="G16:H16"/>
    <mergeCell ref="B17:E17"/>
    <mergeCell ref="G17:H17"/>
    <mergeCell ref="G18:H18"/>
    <mergeCell ref="G19:H19"/>
    <mergeCell ref="C21:C22"/>
    <mergeCell ref="E21:F22"/>
    <mergeCell ref="G21:H21"/>
    <mergeCell ref="E23:F23"/>
    <mergeCell ref="A26:A28"/>
    <mergeCell ref="B26:C28"/>
    <mergeCell ref="D26:E28"/>
    <mergeCell ref="F26:H26"/>
    <mergeCell ref="F27:F28"/>
    <mergeCell ref="G27:G28"/>
    <mergeCell ref="H27:H28"/>
    <mergeCell ref="B29:C29"/>
    <mergeCell ref="D29:E29"/>
    <mergeCell ref="B30:C30"/>
    <mergeCell ref="D30:E30"/>
    <mergeCell ref="B31:C31"/>
    <mergeCell ref="D31:E31"/>
    <mergeCell ref="D46:E46"/>
    <mergeCell ref="D50:E50"/>
    <mergeCell ref="D51:E51"/>
    <mergeCell ref="D34:E34"/>
    <mergeCell ref="B35:C35"/>
    <mergeCell ref="D35:E35"/>
    <mergeCell ref="B36:C36"/>
    <mergeCell ref="D36:E36"/>
    <mergeCell ref="D45:E45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0A67-A94A-4888-AEA9-F1AB1DD4899E}">
  <sheetPr>
    <tabColor theme="2" tint="-0.249977111117893"/>
  </sheetPr>
  <dimension ref="A1:M64"/>
  <sheetViews>
    <sheetView topLeftCell="A23" zoomScale="110" zoomScaleNormal="110" workbookViewId="0">
      <selection activeCell="C60" sqref="C60"/>
    </sheetView>
  </sheetViews>
  <sheetFormatPr defaultRowHeight="12.75"/>
  <cols>
    <col min="1" max="1" width="7.140625" style="9" customWidth="1"/>
    <col min="2" max="2" width="12" style="9" customWidth="1"/>
    <col min="3" max="3" width="89.5703125" style="9" customWidth="1"/>
    <col min="4" max="4" width="39.42578125" style="23" customWidth="1"/>
    <col min="5" max="6" width="7.5703125" style="9" customWidth="1"/>
    <col min="7" max="7" width="11.5703125" style="9" customWidth="1"/>
    <col min="8" max="10" width="12.42578125" style="9" customWidth="1"/>
    <col min="11" max="11" width="12.85546875" style="9" customWidth="1"/>
    <col min="12" max="12" width="9.140625" style="9"/>
    <col min="13" max="13" width="13.28515625" style="9" customWidth="1"/>
    <col min="14" max="240" width="9.140625" style="9"/>
    <col min="241" max="241" width="8.5703125" style="9" customWidth="1"/>
    <col min="242" max="242" width="9.5703125" style="9" customWidth="1"/>
    <col min="243" max="243" width="36.140625" style="9" customWidth="1"/>
    <col min="244" max="244" width="86.42578125" style="9" customWidth="1"/>
    <col min="245" max="245" width="18.85546875" style="9" customWidth="1"/>
    <col min="246" max="246" width="9" style="9" customWidth="1"/>
    <col min="247" max="247" width="8.42578125" style="9" customWidth="1"/>
    <col min="248" max="248" width="12.5703125" style="9" customWidth="1"/>
    <col min="249" max="249" width="11.5703125" style="9" customWidth="1"/>
    <col min="250" max="250" width="11.42578125" style="9" customWidth="1"/>
    <col min="251" max="251" width="13.85546875" style="9" customWidth="1"/>
    <col min="252" max="252" width="14.85546875" style="9" customWidth="1"/>
    <col min="253" max="253" width="13.42578125" style="9" customWidth="1"/>
    <col min="254" max="496" width="9.140625" style="9"/>
    <col min="497" max="497" width="8.5703125" style="9" customWidth="1"/>
    <col min="498" max="498" width="9.5703125" style="9" customWidth="1"/>
    <col min="499" max="499" width="36.140625" style="9" customWidth="1"/>
    <col min="500" max="500" width="86.42578125" style="9" customWidth="1"/>
    <col min="501" max="501" width="18.85546875" style="9" customWidth="1"/>
    <col min="502" max="502" width="9" style="9" customWidth="1"/>
    <col min="503" max="503" width="8.42578125" style="9" customWidth="1"/>
    <col min="504" max="504" width="12.5703125" style="9" customWidth="1"/>
    <col min="505" max="505" width="11.5703125" style="9" customWidth="1"/>
    <col min="506" max="506" width="11.42578125" style="9" customWidth="1"/>
    <col min="507" max="507" width="13.85546875" style="9" customWidth="1"/>
    <col min="508" max="508" width="14.85546875" style="9" customWidth="1"/>
    <col min="509" max="509" width="13.42578125" style="9" customWidth="1"/>
    <col min="510" max="752" width="9.140625" style="9"/>
    <col min="753" max="753" width="8.5703125" style="9" customWidth="1"/>
    <col min="754" max="754" width="9.5703125" style="9" customWidth="1"/>
    <col min="755" max="755" width="36.140625" style="9" customWidth="1"/>
    <col min="756" max="756" width="86.42578125" style="9" customWidth="1"/>
    <col min="757" max="757" width="18.85546875" style="9" customWidth="1"/>
    <col min="758" max="758" width="9" style="9" customWidth="1"/>
    <col min="759" max="759" width="8.42578125" style="9" customWidth="1"/>
    <col min="760" max="760" width="12.5703125" style="9" customWidth="1"/>
    <col min="761" max="761" width="11.5703125" style="9" customWidth="1"/>
    <col min="762" max="762" width="11.42578125" style="9" customWidth="1"/>
    <col min="763" max="763" width="13.85546875" style="9" customWidth="1"/>
    <col min="764" max="764" width="14.85546875" style="9" customWidth="1"/>
    <col min="765" max="765" width="13.42578125" style="9" customWidth="1"/>
    <col min="766" max="1008" width="9.140625" style="9"/>
    <col min="1009" max="1009" width="8.5703125" style="9" customWidth="1"/>
    <col min="1010" max="1010" width="9.5703125" style="9" customWidth="1"/>
    <col min="1011" max="1011" width="36.140625" style="9" customWidth="1"/>
    <col min="1012" max="1012" width="86.42578125" style="9" customWidth="1"/>
    <col min="1013" max="1013" width="18.85546875" style="9" customWidth="1"/>
    <col min="1014" max="1014" width="9" style="9" customWidth="1"/>
    <col min="1015" max="1015" width="8.42578125" style="9" customWidth="1"/>
    <col min="1016" max="1016" width="12.5703125" style="9" customWidth="1"/>
    <col min="1017" max="1017" width="11.5703125" style="9" customWidth="1"/>
    <col min="1018" max="1018" width="11.42578125" style="9" customWidth="1"/>
    <col min="1019" max="1019" width="13.85546875" style="9" customWidth="1"/>
    <col min="1020" max="1020" width="14.85546875" style="9" customWidth="1"/>
    <col min="1021" max="1021" width="13.42578125" style="9" customWidth="1"/>
    <col min="1022" max="1264" width="9.140625" style="9"/>
    <col min="1265" max="1265" width="8.5703125" style="9" customWidth="1"/>
    <col min="1266" max="1266" width="9.5703125" style="9" customWidth="1"/>
    <col min="1267" max="1267" width="36.140625" style="9" customWidth="1"/>
    <col min="1268" max="1268" width="86.42578125" style="9" customWidth="1"/>
    <col min="1269" max="1269" width="18.85546875" style="9" customWidth="1"/>
    <col min="1270" max="1270" width="9" style="9" customWidth="1"/>
    <col min="1271" max="1271" width="8.42578125" style="9" customWidth="1"/>
    <col min="1272" max="1272" width="12.5703125" style="9" customWidth="1"/>
    <col min="1273" max="1273" width="11.5703125" style="9" customWidth="1"/>
    <col min="1274" max="1274" width="11.42578125" style="9" customWidth="1"/>
    <col min="1275" max="1275" width="13.85546875" style="9" customWidth="1"/>
    <col min="1276" max="1276" width="14.85546875" style="9" customWidth="1"/>
    <col min="1277" max="1277" width="13.42578125" style="9" customWidth="1"/>
    <col min="1278" max="1520" width="9.140625" style="9"/>
    <col min="1521" max="1521" width="8.5703125" style="9" customWidth="1"/>
    <col min="1522" max="1522" width="9.5703125" style="9" customWidth="1"/>
    <col min="1523" max="1523" width="36.140625" style="9" customWidth="1"/>
    <col min="1524" max="1524" width="86.42578125" style="9" customWidth="1"/>
    <col min="1525" max="1525" width="18.85546875" style="9" customWidth="1"/>
    <col min="1526" max="1526" width="9" style="9" customWidth="1"/>
    <col min="1527" max="1527" width="8.42578125" style="9" customWidth="1"/>
    <col min="1528" max="1528" width="12.5703125" style="9" customWidth="1"/>
    <col min="1529" max="1529" width="11.5703125" style="9" customWidth="1"/>
    <col min="1530" max="1530" width="11.42578125" style="9" customWidth="1"/>
    <col min="1531" max="1531" width="13.85546875" style="9" customWidth="1"/>
    <col min="1532" max="1532" width="14.85546875" style="9" customWidth="1"/>
    <col min="1533" max="1533" width="13.42578125" style="9" customWidth="1"/>
    <col min="1534" max="1776" width="9.140625" style="9"/>
    <col min="1777" max="1777" width="8.5703125" style="9" customWidth="1"/>
    <col min="1778" max="1778" width="9.5703125" style="9" customWidth="1"/>
    <col min="1779" max="1779" width="36.140625" style="9" customWidth="1"/>
    <col min="1780" max="1780" width="86.42578125" style="9" customWidth="1"/>
    <col min="1781" max="1781" width="18.85546875" style="9" customWidth="1"/>
    <col min="1782" max="1782" width="9" style="9" customWidth="1"/>
    <col min="1783" max="1783" width="8.42578125" style="9" customWidth="1"/>
    <col min="1784" max="1784" width="12.5703125" style="9" customWidth="1"/>
    <col min="1785" max="1785" width="11.5703125" style="9" customWidth="1"/>
    <col min="1786" max="1786" width="11.42578125" style="9" customWidth="1"/>
    <col min="1787" max="1787" width="13.85546875" style="9" customWidth="1"/>
    <col min="1788" max="1788" width="14.85546875" style="9" customWidth="1"/>
    <col min="1789" max="1789" width="13.42578125" style="9" customWidth="1"/>
    <col min="1790" max="2032" width="9.140625" style="9"/>
    <col min="2033" max="2033" width="8.5703125" style="9" customWidth="1"/>
    <col min="2034" max="2034" width="9.5703125" style="9" customWidth="1"/>
    <col min="2035" max="2035" width="36.140625" style="9" customWidth="1"/>
    <col min="2036" max="2036" width="86.42578125" style="9" customWidth="1"/>
    <col min="2037" max="2037" width="18.85546875" style="9" customWidth="1"/>
    <col min="2038" max="2038" width="9" style="9" customWidth="1"/>
    <col min="2039" max="2039" width="8.42578125" style="9" customWidth="1"/>
    <col min="2040" max="2040" width="12.5703125" style="9" customWidth="1"/>
    <col min="2041" max="2041" width="11.5703125" style="9" customWidth="1"/>
    <col min="2042" max="2042" width="11.42578125" style="9" customWidth="1"/>
    <col min="2043" max="2043" width="13.85546875" style="9" customWidth="1"/>
    <col min="2044" max="2044" width="14.85546875" style="9" customWidth="1"/>
    <col min="2045" max="2045" width="13.42578125" style="9" customWidth="1"/>
    <col min="2046" max="2288" width="9.140625" style="9"/>
    <col min="2289" max="2289" width="8.5703125" style="9" customWidth="1"/>
    <col min="2290" max="2290" width="9.5703125" style="9" customWidth="1"/>
    <col min="2291" max="2291" width="36.140625" style="9" customWidth="1"/>
    <col min="2292" max="2292" width="86.42578125" style="9" customWidth="1"/>
    <col min="2293" max="2293" width="18.85546875" style="9" customWidth="1"/>
    <col min="2294" max="2294" width="9" style="9" customWidth="1"/>
    <col min="2295" max="2295" width="8.42578125" style="9" customWidth="1"/>
    <col min="2296" max="2296" width="12.5703125" style="9" customWidth="1"/>
    <col min="2297" max="2297" width="11.5703125" style="9" customWidth="1"/>
    <col min="2298" max="2298" width="11.42578125" style="9" customWidth="1"/>
    <col min="2299" max="2299" width="13.85546875" style="9" customWidth="1"/>
    <col min="2300" max="2300" width="14.85546875" style="9" customWidth="1"/>
    <col min="2301" max="2301" width="13.42578125" style="9" customWidth="1"/>
    <col min="2302" max="2544" width="9.140625" style="9"/>
    <col min="2545" max="2545" width="8.5703125" style="9" customWidth="1"/>
    <col min="2546" max="2546" width="9.5703125" style="9" customWidth="1"/>
    <col min="2547" max="2547" width="36.140625" style="9" customWidth="1"/>
    <col min="2548" max="2548" width="86.42578125" style="9" customWidth="1"/>
    <col min="2549" max="2549" width="18.85546875" style="9" customWidth="1"/>
    <col min="2550" max="2550" width="9" style="9" customWidth="1"/>
    <col min="2551" max="2551" width="8.42578125" style="9" customWidth="1"/>
    <col min="2552" max="2552" width="12.5703125" style="9" customWidth="1"/>
    <col min="2553" max="2553" width="11.5703125" style="9" customWidth="1"/>
    <col min="2554" max="2554" width="11.42578125" style="9" customWidth="1"/>
    <col min="2555" max="2555" width="13.85546875" style="9" customWidth="1"/>
    <col min="2556" max="2556" width="14.85546875" style="9" customWidth="1"/>
    <col min="2557" max="2557" width="13.42578125" style="9" customWidth="1"/>
    <col min="2558" max="2800" width="9.140625" style="9"/>
    <col min="2801" max="2801" width="8.5703125" style="9" customWidth="1"/>
    <col min="2802" max="2802" width="9.5703125" style="9" customWidth="1"/>
    <col min="2803" max="2803" width="36.140625" style="9" customWidth="1"/>
    <col min="2804" max="2804" width="86.42578125" style="9" customWidth="1"/>
    <col min="2805" max="2805" width="18.85546875" style="9" customWidth="1"/>
    <col min="2806" max="2806" width="9" style="9" customWidth="1"/>
    <col min="2807" max="2807" width="8.42578125" style="9" customWidth="1"/>
    <col min="2808" max="2808" width="12.5703125" style="9" customWidth="1"/>
    <col min="2809" max="2809" width="11.5703125" style="9" customWidth="1"/>
    <col min="2810" max="2810" width="11.42578125" style="9" customWidth="1"/>
    <col min="2811" max="2811" width="13.85546875" style="9" customWidth="1"/>
    <col min="2812" max="2812" width="14.85546875" style="9" customWidth="1"/>
    <col min="2813" max="2813" width="13.42578125" style="9" customWidth="1"/>
    <col min="2814" max="3056" width="9.140625" style="9"/>
    <col min="3057" max="3057" width="8.5703125" style="9" customWidth="1"/>
    <col min="3058" max="3058" width="9.5703125" style="9" customWidth="1"/>
    <col min="3059" max="3059" width="36.140625" style="9" customWidth="1"/>
    <col min="3060" max="3060" width="86.42578125" style="9" customWidth="1"/>
    <col min="3061" max="3061" width="18.85546875" style="9" customWidth="1"/>
    <col min="3062" max="3062" width="9" style="9" customWidth="1"/>
    <col min="3063" max="3063" width="8.42578125" style="9" customWidth="1"/>
    <col min="3064" max="3064" width="12.5703125" style="9" customWidth="1"/>
    <col min="3065" max="3065" width="11.5703125" style="9" customWidth="1"/>
    <col min="3066" max="3066" width="11.42578125" style="9" customWidth="1"/>
    <col min="3067" max="3067" width="13.85546875" style="9" customWidth="1"/>
    <col min="3068" max="3068" width="14.85546875" style="9" customWidth="1"/>
    <col min="3069" max="3069" width="13.42578125" style="9" customWidth="1"/>
    <col min="3070" max="3312" width="9.140625" style="9"/>
    <col min="3313" max="3313" width="8.5703125" style="9" customWidth="1"/>
    <col min="3314" max="3314" width="9.5703125" style="9" customWidth="1"/>
    <col min="3315" max="3315" width="36.140625" style="9" customWidth="1"/>
    <col min="3316" max="3316" width="86.42578125" style="9" customWidth="1"/>
    <col min="3317" max="3317" width="18.85546875" style="9" customWidth="1"/>
    <col min="3318" max="3318" width="9" style="9" customWidth="1"/>
    <col min="3319" max="3319" width="8.42578125" style="9" customWidth="1"/>
    <col min="3320" max="3320" width="12.5703125" style="9" customWidth="1"/>
    <col min="3321" max="3321" width="11.5703125" style="9" customWidth="1"/>
    <col min="3322" max="3322" width="11.42578125" style="9" customWidth="1"/>
    <col min="3323" max="3323" width="13.85546875" style="9" customWidth="1"/>
    <col min="3324" max="3324" width="14.85546875" style="9" customWidth="1"/>
    <col min="3325" max="3325" width="13.42578125" style="9" customWidth="1"/>
    <col min="3326" max="3568" width="9.140625" style="9"/>
    <col min="3569" max="3569" width="8.5703125" style="9" customWidth="1"/>
    <col min="3570" max="3570" width="9.5703125" style="9" customWidth="1"/>
    <col min="3571" max="3571" width="36.140625" style="9" customWidth="1"/>
    <col min="3572" max="3572" width="86.42578125" style="9" customWidth="1"/>
    <col min="3573" max="3573" width="18.85546875" style="9" customWidth="1"/>
    <col min="3574" max="3574" width="9" style="9" customWidth="1"/>
    <col min="3575" max="3575" width="8.42578125" style="9" customWidth="1"/>
    <col min="3576" max="3576" width="12.5703125" style="9" customWidth="1"/>
    <col min="3577" max="3577" width="11.5703125" style="9" customWidth="1"/>
    <col min="3578" max="3578" width="11.42578125" style="9" customWidth="1"/>
    <col min="3579" max="3579" width="13.85546875" style="9" customWidth="1"/>
    <col min="3580" max="3580" width="14.85546875" style="9" customWidth="1"/>
    <col min="3581" max="3581" width="13.42578125" style="9" customWidth="1"/>
    <col min="3582" max="3824" width="9.140625" style="9"/>
    <col min="3825" max="3825" width="8.5703125" style="9" customWidth="1"/>
    <col min="3826" max="3826" width="9.5703125" style="9" customWidth="1"/>
    <col min="3827" max="3827" width="36.140625" style="9" customWidth="1"/>
    <col min="3828" max="3828" width="86.42578125" style="9" customWidth="1"/>
    <col min="3829" max="3829" width="18.85546875" style="9" customWidth="1"/>
    <col min="3830" max="3830" width="9" style="9" customWidth="1"/>
    <col min="3831" max="3831" width="8.42578125" style="9" customWidth="1"/>
    <col min="3832" max="3832" width="12.5703125" style="9" customWidth="1"/>
    <col min="3833" max="3833" width="11.5703125" style="9" customWidth="1"/>
    <col min="3834" max="3834" width="11.42578125" style="9" customWidth="1"/>
    <col min="3835" max="3835" width="13.85546875" style="9" customWidth="1"/>
    <col min="3836" max="3836" width="14.85546875" style="9" customWidth="1"/>
    <col min="3837" max="3837" width="13.42578125" style="9" customWidth="1"/>
    <col min="3838" max="4080" width="9.140625" style="9"/>
    <col min="4081" max="4081" width="8.5703125" style="9" customWidth="1"/>
    <col min="4082" max="4082" width="9.5703125" style="9" customWidth="1"/>
    <col min="4083" max="4083" width="36.140625" style="9" customWidth="1"/>
    <col min="4084" max="4084" width="86.42578125" style="9" customWidth="1"/>
    <col min="4085" max="4085" width="18.85546875" style="9" customWidth="1"/>
    <col min="4086" max="4086" width="9" style="9" customWidth="1"/>
    <col min="4087" max="4087" width="8.42578125" style="9" customWidth="1"/>
    <col min="4088" max="4088" width="12.5703125" style="9" customWidth="1"/>
    <col min="4089" max="4089" width="11.5703125" style="9" customWidth="1"/>
    <col min="4090" max="4090" width="11.42578125" style="9" customWidth="1"/>
    <col min="4091" max="4091" width="13.85546875" style="9" customWidth="1"/>
    <col min="4092" max="4092" width="14.85546875" style="9" customWidth="1"/>
    <col min="4093" max="4093" width="13.42578125" style="9" customWidth="1"/>
    <col min="4094" max="4336" width="9.140625" style="9"/>
    <col min="4337" max="4337" width="8.5703125" style="9" customWidth="1"/>
    <col min="4338" max="4338" width="9.5703125" style="9" customWidth="1"/>
    <col min="4339" max="4339" width="36.140625" style="9" customWidth="1"/>
    <col min="4340" max="4340" width="86.42578125" style="9" customWidth="1"/>
    <col min="4341" max="4341" width="18.85546875" style="9" customWidth="1"/>
    <col min="4342" max="4342" width="9" style="9" customWidth="1"/>
    <col min="4343" max="4343" width="8.42578125" style="9" customWidth="1"/>
    <col min="4344" max="4344" width="12.5703125" style="9" customWidth="1"/>
    <col min="4345" max="4345" width="11.5703125" style="9" customWidth="1"/>
    <col min="4346" max="4346" width="11.42578125" style="9" customWidth="1"/>
    <col min="4347" max="4347" width="13.85546875" style="9" customWidth="1"/>
    <col min="4348" max="4348" width="14.85546875" style="9" customWidth="1"/>
    <col min="4349" max="4349" width="13.42578125" style="9" customWidth="1"/>
    <col min="4350" max="4592" width="9.140625" style="9"/>
    <col min="4593" max="4593" width="8.5703125" style="9" customWidth="1"/>
    <col min="4594" max="4594" width="9.5703125" style="9" customWidth="1"/>
    <col min="4595" max="4595" width="36.140625" style="9" customWidth="1"/>
    <col min="4596" max="4596" width="86.42578125" style="9" customWidth="1"/>
    <col min="4597" max="4597" width="18.85546875" style="9" customWidth="1"/>
    <col min="4598" max="4598" width="9" style="9" customWidth="1"/>
    <col min="4599" max="4599" width="8.42578125" style="9" customWidth="1"/>
    <col min="4600" max="4600" width="12.5703125" style="9" customWidth="1"/>
    <col min="4601" max="4601" width="11.5703125" style="9" customWidth="1"/>
    <col min="4602" max="4602" width="11.42578125" style="9" customWidth="1"/>
    <col min="4603" max="4603" width="13.85546875" style="9" customWidth="1"/>
    <col min="4604" max="4604" width="14.85546875" style="9" customWidth="1"/>
    <col min="4605" max="4605" width="13.42578125" style="9" customWidth="1"/>
    <col min="4606" max="4848" width="9.140625" style="9"/>
    <col min="4849" max="4849" width="8.5703125" style="9" customWidth="1"/>
    <col min="4850" max="4850" width="9.5703125" style="9" customWidth="1"/>
    <col min="4851" max="4851" width="36.140625" style="9" customWidth="1"/>
    <col min="4852" max="4852" width="86.42578125" style="9" customWidth="1"/>
    <col min="4853" max="4853" width="18.85546875" style="9" customWidth="1"/>
    <col min="4854" max="4854" width="9" style="9" customWidth="1"/>
    <col min="4855" max="4855" width="8.42578125" style="9" customWidth="1"/>
    <col min="4856" max="4856" width="12.5703125" style="9" customWidth="1"/>
    <col min="4857" max="4857" width="11.5703125" style="9" customWidth="1"/>
    <col min="4858" max="4858" width="11.42578125" style="9" customWidth="1"/>
    <col min="4859" max="4859" width="13.85546875" style="9" customWidth="1"/>
    <col min="4860" max="4860" width="14.85546875" style="9" customWidth="1"/>
    <col min="4861" max="4861" width="13.42578125" style="9" customWidth="1"/>
    <col min="4862" max="5104" width="9.140625" style="9"/>
    <col min="5105" max="5105" width="8.5703125" style="9" customWidth="1"/>
    <col min="5106" max="5106" width="9.5703125" style="9" customWidth="1"/>
    <col min="5107" max="5107" width="36.140625" style="9" customWidth="1"/>
    <col min="5108" max="5108" width="86.42578125" style="9" customWidth="1"/>
    <col min="5109" max="5109" width="18.85546875" style="9" customWidth="1"/>
    <col min="5110" max="5110" width="9" style="9" customWidth="1"/>
    <col min="5111" max="5111" width="8.42578125" style="9" customWidth="1"/>
    <col min="5112" max="5112" width="12.5703125" style="9" customWidth="1"/>
    <col min="5113" max="5113" width="11.5703125" style="9" customWidth="1"/>
    <col min="5114" max="5114" width="11.42578125" style="9" customWidth="1"/>
    <col min="5115" max="5115" width="13.85546875" style="9" customWidth="1"/>
    <col min="5116" max="5116" width="14.85546875" style="9" customWidth="1"/>
    <col min="5117" max="5117" width="13.42578125" style="9" customWidth="1"/>
    <col min="5118" max="5360" width="9.140625" style="9"/>
    <col min="5361" max="5361" width="8.5703125" style="9" customWidth="1"/>
    <col min="5362" max="5362" width="9.5703125" style="9" customWidth="1"/>
    <col min="5363" max="5363" width="36.140625" style="9" customWidth="1"/>
    <col min="5364" max="5364" width="86.42578125" style="9" customWidth="1"/>
    <col min="5365" max="5365" width="18.85546875" style="9" customWidth="1"/>
    <col min="5366" max="5366" width="9" style="9" customWidth="1"/>
    <col min="5367" max="5367" width="8.42578125" style="9" customWidth="1"/>
    <col min="5368" max="5368" width="12.5703125" style="9" customWidth="1"/>
    <col min="5369" max="5369" width="11.5703125" style="9" customWidth="1"/>
    <col min="5370" max="5370" width="11.42578125" style="9" customWidth="1"/>
    <col min="5371" max="5371" width="13.85546875" style="9" customWidth="1"/>
    <col min="5372" max="5372" width="14.85546875" style="9" customWidth="1"/>
    <col min="5373" max="5373" width="13.42578125" style="9" customWidth="1"/>
    <col min="5374" max="5616" width="9.140625" style="9"/>
    <col min="5617" max="5617" width="8.5703125" style="9" customWidth="1"/>
    <col min="5618" max="5618" width="9.5703125" style="9" customWidth="1"/>
    <col min="5619" max="5619" width="36.140625" style="9" customWidth="1"/>
    <col min="5620" max="5620" width="86.42578125" style="9" customWidth="1"/>
    <col min="5621" max="5621" width="18.85546875" style="9" customWidth="1"/>
    <col min="5622" max="5622" width="9" style="9" customWidth="1"/>
    <col min="5623" max="5623" width="8.42578125" style="9" customWidth="1"/>
    <col min="5624" max="5624" width="12.5703125" style="9" customWidth="1"/>
    <col min="5625" max="5625" width="11.5703125" style="9" customWidth="1"/>
    <col min="5626" max="5626" width="11.42578125" style="9" customWidth="1"/>
    <col min="5627" max="5627" width="13.85546875" style="9" customWidth="1"/>
    <col min="5628" max="5628" width="14.85546875" style="9" customWidth="1"/>
    <col min="5629" max="5629" width="13.42578125" style="9" customWidth="1"/>
    <col min="5630" max="5872" width="9.140625" style="9"/>
    <col min="5873" max="5873" width="8.5703125" style="9" customWidth="1"/>
    <col min="5874" max="5874" width="9.5703125" style="9" customWidth="1"/>
    <col min="5875" max="5875" width="36.140625" style="9" customWidth="1"/>
    <col min="5876" max="5876" width="86.42578125" style="9" customWidth="1"/>
    <col min="5877" max="5877" width="18.85546875" style="9" customWidth="1"/>
    <col min="5878" max="5878" width="9" style="9" customWidth="1"/>
    <col min="5879" max="5879" width="8.42578125" style="9" customWidth="1"/>
    <col min="5880" max="5880" width="12.5703125" style="9" customWidth="1"/>
    <col min="5881" max="5881" width="11.5703125" style="9" customWidth="1"/>
    <col min="5882" max="5882" width="11.42578125" style="9" customWidth="1"/>
    <col min="5883" max="5883" width="13.85546875" style="9" customWidth="1"/>
    <col min="5884" max="5884" width="14.85546875" style="9" customWidth="1"/>
    <col min="5885" max="5885" width="13.42578125" style="9" customWidth="1"/>
    <col min="5886" max="6128" width="9.140625" style="9"/>
    <col min="6129" max="6129" width="8.5703125" style="9" customWidth="1"/>
    <col min="6130" max="6130" width="9.5703125" style="9" customWidth="1"/>
    <col min="6131" max="6131" width="36.140625" style="9" customWidth="1"/>
    <col min="6132" max="6132" width="86.42578125" style="9" customWidth="1"/>
    <col min="6133" max="6133" width="18.85546875" style="9" customWidth="1"/>
    <col min="6134" max="6134" width="9" style="9" customWidth="1"/>
    <col min="6135" max="6135" width="8.42578125" style="9" customWidth="1"/>
    <col min="6136" max="6136" width="12.5703125" style="9" customWidth="1"/>
    <col min="6137" max="6137" width="11.5703125" style="9" customWidth="1"/>
    <col min="6138" max="6138" width="11.42578125" style="9" customWidth="1"/>
    <col min="6139" max="6139" width="13.85546875" style="9" customWidth="1"/>
    <col min="6140" max="6140" width="14.85546875" style="9" customWidth="1"/>
    <col min="6141" max="6141" width="13.42578125" style="9" customWidth="1"/>
    <col min="6142" max="6384" width="9.140625" style="9"/>
    <col min="6385" max="6385" width="8.5703125" style="9" customWidth="1"/>
    <col min="6386" max="6386" width="9.5703125" style="9" customWidth="1"/>
    <col min="6387" max="6387" width="36.140625" style="9" customWidth="1"/>
    <col min="6388" max="6388" width="86.42578125" style="9" customWidth="1"/>
    <col min="6389" max="6389" width="18.85546875" style="9" customWidth="1"/>
    <col min="6390" max="6390" width="9" style="9" customWidth="1"/>
    <col min="6391" max="6391" width="8.42578125" style="9" customWidth="1"/>
    <col min="6392" max="6392" width="12.5703125" style="9" customWidth="1"/>
    <col min="6393" max="6393" width="11.5703125" style="9" customWidth="1"/>
    <col min="6394" max="6394" width="11.42578125" style="9" customWidth="1"/>
    <col min="6395" max="6395" width="13.85546875" style="9" customWidth="1"/>
    <col min="6396" max="6396" width="14.85546875" style="9" customWidth="1"/>
    <col min="6397" max="6397" width="13.42578125" style="9" customWidth="1"/>
    <col min="6398" max="6640" width="9.140625" style="9"/>
    <col min="6641" max="6641" width="8.5703125" style="9" customWidth="1"/>
    <col min="6642" max="6642" width="9.5703125" style="9" customWidth="1"/>
    <col min="6643" max="6643" width="36.140625" style="9" customWidth="1"/>
    <col min="6644" max="6644" width="86.42578125" style="9" customWidth="1"/>
    <col min="6645" max="6645" width="18.85546875" style="9" customWidth="1"/>
    <col min="6646" max="6646" width="9" style="9" customWidth="1"/>
    <col min="6647" max="6647" width="8.42578125" style="9" customWidth="1"/>
    <col min="6648" max="6648" width="12.5703125" style="9" customWidth="1"/>
    <col min="6649" max="6649" width="11.5703125" style="9" customWidth="1"/>
    <col min="6650" max="6650" width="11.42578125" style="9" customWidth="1"/>
    <col min="6651" max="6651" width="13.85546875" style="9" customWidth="1"/>
    <col min="6652" max="6652" width="14.85546875" style="9" customWidth="1"/>
    <col min="6653" max="6653" width="13.42578125" style="9" customWidth="1"/>
    <col min="6654" max="6896" width="9.140625" style="9"/>
    <col min="6897" max="6897" width="8.5703125" style="9" customWidth="1"/>
    <col min="6898" max="6898" width="9.5703125" style="9" customWidth="1"/>
    <col min="6899" max="6899" width="36.140625" style="9" customWidth="1"/>
    <col min="6900" max="6900" width="86.42578125" style="9" customWidth="1"/>
    <col min="6901" max="6901" width="18.85546875" style="9" customWidth="1"/>
    <col min="6902" max="6902" width="9" style="9" customWidth="1"/>
    <col min="6903" max="6903" width="8.42578125" style="9" customWidth="1"/>
    <col min="6904" max="6904" width="12.5703125" style="9" customWidth="1"/>
    <col min="6905" max="6905" width="11.5703125" style="9" customWidth="1"/>
    <col min="6906" max="6906" width="11.42578125" style="9" customWidth="1"/>
    <col min="6907" max="6907" width="13.85546875" style="9" customWidth="1"/>
    <col min="6908" max="6908" width="14.85546875" style="9" customWidth="1"/>
    <col min="6909" max="6909" width="13.42578125" style="9" customWidth="1"/>
    <col min="6910" max="7152" width="9.140625" style="9"/>
    <col min="7153" max="7153" width="8.5703125" style="9" customWidth="1"/>
    <col min="7154" max="7154" width="9.5703125" style="9" customWidth="1"/>
    <col min="7155" max="7155" width="36.140625" style="9" customWidth="1"/>
    <col min="7156" max="7156" width="86.42578125" style="9" customWidth="1"/>
    <col min="7157" max="7157" width="18.85546875" style="9" customWidth="1"/>
    <col min="7158" max="7158" width="9" style="9" customWidth="1"/>
    <col min="7159" max="7159" width="8.42578125" style="9" customWidth="1"/>
    <col min="7160" max="7160" width="12.5703125" style="9" customWidth="1"/>
    <col min="7161" max="7161" width="11.5703125" style="9" customWidth="1"/>
    <col min="7162" max="7162" width="11.42578125" style="9" customWidth="1"/>
    <col min="7163" max="7163" width="13.85546875" style="9" customWidth="1"/>
    <col min="7164" max="7164" width="14.85546875" style="9" customWidth="1"/>
    <col min="7165" max="7165" width="13.42578125" style="9" customWidth="1"/>
    <col min="7166" max="7408" width="9.140625" style="9"/>
    <col min="7409" max="7409" width="8.5703125" style="9" customWidth="1"/>
    <col min="7410" max="7410" width="9.5703125" style="9" customWidth="1"/>
    <col min="7411" max="7411" width="36.140625" style="9" customWidth="1"/>
    <col min="7412" max="7412" width="86.42578125" style="9" customWidth="1"/>
    <col min="7413" max="7413" width="18.85546875" style="9" customWidth="1"/>
    <col min="7414" max="7414" width="9" style="9" customWidth="1"/>
    <col min="7415" max="7415" width="8.42578125" style="9" customWidth="1"/>
    <col min="7416" max="7416" width="12.5703125" style="9" customWidth="1"/>
    <col min="7417" max="7417" width="11.5703125" style="9" customWidth="1"/>
    <col min="7418" max="7418" width="11.42578125" style="9" customWidth="1"/>
    <col min="7419" max="7419" width="13.85546875" style="9" customWidth="1"/>
    <col min="7420" max="7420" width="14.85546875" style="9" customWidth="1"/>
    <col min="7421" max="7421" width="13.42578125" style="9" customWidth="1"/>
    <col min="7422" max="7664" width="9.140625" style="9"/>
    <col min="7665" max="7665" width="8.5703125" style="9" customWidth="1"/>
    <col min="7666" max="7666" width="9.5703125" style="9" customWidth="1"/>
    <col min="7667" max="7667" width="36.140625" style="9" customWidth="1"/>
    <col min="7668" max="7668" width="86.42578125" style="9" customWidth="1"/>
    <col min="7669" max="7669" width="18.85546875" style="9" customWidth="1"/>
    <col min="7670" max="7670" width="9" style="9" customWidth="1"/>
    <col min="7671" max="7671" width="8.42578125" style="9" customWidth="1"/>
    <col min="7672" max="7672" width="12.5703125" style="9" customWidth="1"/>
    <col min="7673" max="7673" width="11.5703125" style="9" customWidth="1"/>
    <col min="7674" max="7674" width="11.42578125" style="9" customWidth="1"/>
    <col min="7675" max="7675" width="13.85546875" style="9" customWidth="1"/>
    <col min="7676" max="7676" width="14.85546875" style="9" customWidth="1"/>
    <col min="7677" max="7677" width="13.42578125" style="9" customWidth="1"/>
    <col min="7678" max="7920" width="9.140625" style="9"/>
    <col min="7921" max="7921" width="8.5703125" style="9" customWidth="1"/>
    <col min="7922" max="7922" width="9.5703125" style="9" customWidth="1"/>
    <col min="7923" max="7923" width="36.140625" style="9" customWidth="1"/>
    <col min="7924" max="7924" width="86.42578125" style="9" customWidth="1"/>
    <col min="7925" max="7925" width="18.85546875" style="9" customWidth="1"/>
    <col min="7926" max="7926" width="9" style="9" customWidth="1"/>
    <col min="7927" max="7927" width="8.42578125" style="9" customWidth="1"/>
    <col min="7928" max="7928" width="12.5703125" style="9" customWidth="1"/>
    <col min="7929" max="7929" width="11.5703125" style="9" customWidth="1"/>
    <col min="7930" max="7930" width="11.42578125" style="9" customWidth="1"/>
    <col min="7931" max="7931" width="13.85546875" style="9" customWidth="1"/>
    <col min="7932" max="7932" width="14.85546875" style="9" customWidth="1"/>
    <col min="7933" max="7933" width="13.42578125" style="9" customWidth="1"/>
    <col min="7934" max="8176" width="9.140625" style="9"/>
    <col min="8177" max="8177" width="8.5703125" style="9" customWidth="1"/>
    <col min="8178" max="8178" width="9.5703125" style="9" customWidth="1"/>
    <col min="8179" max="8179" width="36.140625" style="9" customWidth="1"/>
    <col min="8180" max="8180" width="86.42578125" style="9" customWidth="1"/>
    <col min="8181" max="8181" width="18.85546875" style="9" customWidth="1"/>
    <col min="8182" max="8182" width="9" style="9" customWidth="1"/>
    <col min="8183" max="8183" width="8.42578125" style="9" customWidth="1"/>
    <col min="8184" max="8184" width="12.5703125" style="9" customWidth="1"/>
    <col min="8185" max="8185" width="11.5703125" style="9" customWidth="1"/>
    <col min="8186" max="8186" width="11.42578125" style="9" customWidth="1"/>
    <col min="8187" max="8187" width="13.85546875" style="9" customWidth="1"/>
    <col min="8188" max="8188" width="14.85546875" style="9" customWidth="1"/>
    <col min="8189" max="8189" width="13.42578125" style="9" customWidth="1"/>
    <col min="8190" max="8432" width="9.140625" style="9"/>
    <col min="8433" max="8433" width="8.5703125" style="9" customWidth="1"/>
    <col min="8434" max="8434" width="9.5703125" style="9" customWidth="1"/>
    <col min="8435" max="8435" width="36.140625" style="9" customWidth="1"/>
    <col min="8436" max="8436" width="86.42578125" style="9" customWidth="1"/>
    <col min="8437" max="8437" width="18.85546875" style="9" customWidth="1"/>
    <col min="8438" max="8438" width="9" style="9" customWidth="1"/>
    <col min="8439" max="8439" width="8.42578125" style="9" customWidth="1"/>
    <col min="8440" max="8440" width="12.5703125" style="9" customWidth="1"/>
    <col min="8441" max="8441" width="11.5703125" style="9" customWidth="1"/>
    <col min="8442" max="8442" width="11.42578125" style="9" customWidth="1"/>
    <col min="8443" max="8443" width="13.85546875" style="9" customWidth="1"/>
    <col min="8444" max="8444" width="14.85546875" style="9" customWidth="1"/>
    <col min="8445" max="8445" width="13.42578125" style="9" customWidth="1"/>
    <col min="8446" max="8688" width="9.140625" style="9"/>
    <col min="8689" max="8689" width="8.5703125" style="9" customWidth="1"/>
    <col min="8690" max="8690" width="9.5703125" style="9" customWidth="1"/>
    <col min="8691" max="8691" width="36.140625" style="9" customWidth="1"/>
    <col min="8692" max="8692" width="86.42578125" style="9" customWidth="1"/>
    <col min="8693" max="8693" width="18.85546875" style="9" customWidth="1"/>
    <col min="8694" max="8694" width="9" style="9" customWidth="1"/>
    <col min="8695" max="8695" width="8.42578125" style="9" customWidth="1"/>
    <col min="8696" max="8696" width="12.5703125" style="9" customWidth="1"/>
    <col min="8697" max="8697" width="11.5703125" style="9" customWidth="1"/>
    <col min="8698" max="8698" width="11.42578125" style="9" customWidth="1"/>
    <col min="8699" max="8699" width="13.85546875" style="9" customWidth="1"/>
    <col min="8700" max="8700" width="14.85546875" style="9" customWidth="1"/>
    <col min="8701" max="8701" width="13.42578125" style="9" customWidth="1"/>
    <col min="8702" max="8944" width="9.140625" style="9"/>
    <col min="8945" max="8945" width="8.5703125" style="9" customWidth="1"/>
    <col min="8946" max="8946" width="9.5703125" style="9" customWidth="1"/>
    <col min="8947" max="8947" width="36.140625" style="9" customWidth="1"/>
    <col min="8948" max="8948" width="86.42578125" style="9" customWidth="1"/>
    <col min="8949" max="8949" width="18.85546875" style="9" customWidth="1"/>
    <col min="8950" max="8950" width="9" style="9" customWidth="1"/>
    <col min="8951" max="8951" width="8.42578125" style="9" customWidth="1"/>
    <col min="8952" max="8952" width="12.5703125" style="9" customWidth="1"/>
    <col min="8953" max="8953" width="11.5703125" style="9" customWidth="1"/>
    <col min="8954" max="8954" width="11.42578125" style="9" customWidth="1"/>
    <col min="8955" max="8955" width="13.85546875" style="9" customWidth="1"/>
    <col min="8956" max="8956" width="14.85546875" style="9" customWidth="1"/>
    <col min="8957" max="8957" width="13.42578125" style="9" customWidth="1"/>
    <col min="8958" max="9200" width="9.140625" style="9"/>
    <col min="9201" max="9201" width="8.5703125" style="9" customWidth="1"/>
    <col min="9202" max="9202" width="9.5703125" style="9" customWidth="1"/>
    <col min="9203" max="9203" width="36.140625" style="9" customWidth="1"/>
    <col min="9204" max="9204" width="86.42578125" style="9" customWidth="1"/>
    <col min="9205" max="9205" width="18.85546875" style="9" customWidth="1"/>
    <col min="9206" max="9206" width="9" style="9" customWidth="1"/>
    <col min="9207" max="9207" width="8.42578125" style="9" customWidth="1"/>
    <col min="9208" max="9208" width="12.5703125" style="9" customWidth="1"/>
    <col min="9209" max="9209" width="11.5703125" style="9" customWidth="1"/>
    <col min="9210" max="9210" width="11.42578125" style="9" customWidth="1"/>
    <col min="9211" max="9211" width="13.85546875" style="9" customWidth="1"/>
    <col min="9212" max="9212" width="14.85546875" style="9" customWidth="1"/>
    <col min="9213" max="9213" width="13.42578125" style="9" customWidth="1"/>
    <col min="9214" max="9456" width="9.140625" style="9"/>
    <col min="9457" max="9457" width="8.5703125" style="9" customWidth="1"/>
    <col min="9458" max="9458" width="9.5703125" style="9" customWidth="1"/>
    <col min="9459" max="9459" width="36.140625" style="9" customWidth="1"/>
    <col min="9460" max="9460" width="86.42578125" style="9" customWidth="1"/>
    <col min="9461" max="9461" width="18.85546875" style="9" customWidth="1"/>
    <col min="9462" max="9462" width="9" style="9" customWidth="1"/>
    <col min="9463" max="9463" width="8.42578125" style="9" customWidth="1"/>
    <col min="9464" max="9464" width="12.5703125" style="9" customWidth="1"/>
    <col min="9465" max="9465" width="11.5703125" style="9" customWidth="1"/>
    <col min="9466" max="9466" width="11.42578125" style="9" customWidth="1"/>
    <col min="9467" max="9467" width="13.85546875" style="9" customWidth="1"/>
    <col min="9468" max="9468" width="14.85546875" style="9" customWidth="1"/>
    <col min="9469" max="9469" width="13.42578125" style="9" customWidth="1"/>
    <col min="9470" max="9712" width="9.140625" style="9"/>
    <col min="9713" max="9713" width="8.5703125" style="9" customWidth="1"/>
    <col min="9714" max="9714" width="9.5703125" style="9" customWidth="1"/>
    <col min="9715" max="9715" width="36.140625" style="9" customWidth="1"/>
    <col min="9716" max="9716" width="86.42578125" style="9" customWidth="1"/>
    <col min="9717" max="9717" width="18.85546875" style="9" customWidth="1"/>
    <col min="9718" max="9718" width="9" style="9" customWidth="1"/>
    <col min="9719" max="9719" width="8.42578125" style="9" customWidth="1"/>
    <col min="9720" max="9720" width="12.5703125" style="9" customWidth="1"/>
    <col min="9721" max="9721" width="11.5703125" style="9" customWidth="1"/>
    <col min="9722" max="9722" width="11.42578125" style="9" customWidth="1"/>
    <col min="9723" max="9723" width="13.85546875" style="9" customWidth="1"/>
    <col min="9724" max="9724" width="14.85546875" style="9" customWidth="1"/>
    <col min="9725" max="9725" width="13.42578125" style="9" customWidth="1"/>
    <col min="9726" max="9968" width="9.140625" style="9"/>
    <col min="9969" max="9969" width="8.5703125" style="9" customWidth="1"/>
    <col min="9970" max="9970" width="9.5703125" style="9" customWidth="1"/>
    <col min="9971" max="9971" width="36.140625" style="9" customWidth="1"/>
    <col min="9972" max="9972" width="86.42578125" style="9" customWidth="1"/>
    <col min="9973" max="9973" width="18.85546875" style="9" customWidth="1"/>
    <col min="9974" max="9974" width="9" style="9" customWidth="1"/>
    <col min="9975" max="9975" width="8.42578125" style="9" customWidth="1"/>
    <col min="9976" max="9976" width="12.5703125" style="9" customWidth="1"/>
    <col min="9977" max="9977" width="11.5703125" style="9" customWidth="1"/>
    <col min="9978" max="9978" width="11.42578125" style="9" customWidth="1"/>
    <col min="9979" max="9979" width="13.85546875" style="9" customWidth="1"/>
    <col min="9980" max="9980" width="14.85546875" style="9" customWidth="1"/>
    <col min="9981" max="9981" width="13.42578125" style="9" customWidth="1"/>
    <col min="9982" max="10224" width="9.140625" style="9"/>
    <col min="10225" max="10225" width="8.5703125" style="9" customWidth="1"/>
    <col min="10226" max="10226" width="9.5703125" style="9" customWidth="1"/>
    <col min="10227" max="10227" width="36.140625" style="9" customWidth="1"/>
    <col min="10228" max="10228" width="86.42578125" style="9" customWidth="1"/>
    <col min="10229" max="10229" width="18.85546875" style="9" customWidth="1"/>
    <col min="10230" max="10230" width="9" style="9" customWidth="1"/>
    <col min="10231" max="10231" width="8.42578125" style="9" customWidth="1"/>
    <col min="10232" max="10232" width="12.5703125" style="9" customWidth="1"/>
    <col min="10233" max="10233" width="11.5703125" style="9" customWidth="1"/>
    <col min="10234" max="10234" width="11.42578125" style="9" customWidth="1"/>
    <col min="10235" max="10235" width="13.85546875" style="9" customWidth="1"/>
    <col min="10236" max="10236" width="14.85546875" style="9" customWidth="1"/>
    <col min="10237" max="10237" width="13.42578125" style="9" customWidth="1"/>
    <col min="10238" max="10480" width="9.140625" style="9"/>
    <col min="10481" max="10481" width="8.5703125" style="9" customWidth="1"/>
    <col min="10482" max="10482" width="9.5703125" style="9" customWidth="1"/>
    <col min="10483" max="10483" width="36.140625" style="9" customWidth="1"/>
    <col min="10484" max="10484" width="86.42578125" style="9" customWidth="1"/>
    <col min="10485" max="10485" width="18.85546875" style="9" customWidth="1"/>
    <col min="10486" max="10486" width="9" style="9" customWidth="1"/>
    <col min="10487" max="10487" width="8.42578125" style="9" customWidth="1"/>
    <col min="10488" max="10488" width="12.5703125" style="9" customWidth="1"/>
    <col min="10489" max="10489" width="11.5703125" style="9" customWidth="1"/>
    <col min="10490" max="10490" width="11.42578125" style="9" customWidth="1"/>
    <col min="10491" max="10491" width="13.85546875" style="9" customWidth="1"/>
    <col min="10492" max="10492" width="14.85546875" style="9" customWidth="1"/>
    <col min="10493" max="10493" width="13.42578125" style="9" customWidth="1"/>
    <col min="10494" max="10736" width="9.140625" style="9"/>
    <col min="10737" max="10737" width="8.5703125" style="9" customWidth="1"/>
    <col min="10738" max="10738" width="9.5703125" style="9" customWidth="1"/>
    <col min="10739" max="10739" width="36.140625" style="9" customWidth="1"/>
    <col min="10740" max="10740" width="86.42578125" style="9" customWidth="1"/>
    <col min="10741" max="10741" width="18.85546875" style="9" customWidth="1"/>
    <col min="10742" max="10742" width="9" style="9" customWidth="1"/>
    <col min="10743" max="10743" width="8.42578125" style="9" customWidth="1"/>
    <col min="10744" max="10744" width="12.5703125" style="9" customWidth="1"/>
    <col min="10745" max="10745" width="11.5703125" style="9" customWidth="1"/>
    <col min="10746" max="10746" width="11.42578125" style="9" customWidth="1"/>
    <col min="10747" max="10747" width="13.85546875" style="9" customWidth="1"/>
    <col min="10748" max="10748" width="14.85546875" style="9" customWidth="1"/>
    <col min="10749" max="10749" width="13.42578125" style="9" customWidth="1"/>
    <col min="10750" max="10992" width="9.140625" style="9"/>
    <col min="10993" max="10993" width="8.5703125" style="9" customWidth="1"/>
    <col min="10994" max="10994" width="9.5703125" style="9" customWidth="1"/>
    <col min="10995" max="10995" width="36.140625" style="9" customWidth="1"/>
    <col min="10996" max="10996" width="86.42578125" style="9" customWidth="1"/>
    <col min="10997" max="10997" width="18.85546875" style="9" customWidth="1"/>
    <col min="10998" max="10998" width="9" style="9" customWidth="1"/>
    <col min="10999" max="10999" width="8.42578125" style="9" customWidth="1"/>
    <col min="11000" max="11000" width="12.5703125" style="9" customWidth="1"/>
    <col min="11001" max="11001" width="11.5703125" style="9" customWidth="1"/>
    <col min="11002" max="11002" width="11.42578125" style="9" customWidth="1"/>
    <col min="11003" max="11003" width="13.85546875" style="9" customWidth="1"/>
    <col min="11004" max="11004" width="14.85546875" style="9" customWidth="1"/>
    <col min="11005" max="11005" width="13.42578125" style="9" customWidth="1"/>
    <col min="11006" max="11248" width="9.140625" style="9"/>
    <col min="11249" max="11249" width="8.5703125" style="9" customWidth="1"/>
    <col min="11250" max="11250" width="9.5703125" style="9" customWidth="1"/>
    <col min="11251" max="11251" width="36.140625" style="9" customWidth="1"/>
    <col min="11252" max="11252" width="86.42578125" style="9" customWidth="1"/>
    <col min="11253" max="11253" width="18.85546875" style="9" customWidth="1"/>
    <col min="11254" max="11254" width="9" style="9" customWidth="1"/>
    <col min="11255" max="11255" width="8.42578125" style="9" customWidth="1"/>
    <col min="11256" max="11256" width="12.5703125" style="9" customWidth="1"/>
    <col min="11257" max="11257" width="11.5703125" style="9" customWidth="1"/>
    <col min="11258" max="11258" width="11.42578125" style="9" customWidth="1"/>
    <col min="11259" max="11259" width="13.85546875" style="9" customWidth="1"/>
    <col min="11260" max="11260" width="14.85546875" style="9" customWidth="1"/>
    <col min="11261" max="11261" width="13.42578125" style="9" customWidth="1"/>
    <col min="11262" max="11504" width="9.140625" style="9"/>
    <col min="11505" max="11505" width="8.5703125" style="9" customWidth="1"/>
    <col min="11506" max="11506" width="9.5703125" style="9" customWidth="1"/>
    <col min="11507" max="11507" width="36.140625" style="9" customWidth="1"/>
    <col min="11508" max="11508" width="86.42578125" style="9" customWidth="1"/>
    <col min="11509" max="11509" width="18.85546875" style="9" customWidth="1"/>
    <col min="11510" max="11510" width="9" style="9" customWidth="1"/>
    <col min="11511" max="11511" width="8.42578125" style="9" customWidth="1"/>
    <col min="11512" max="11512" width="12.5703125" style="9" customWidth="1"/>
    <col min="11513" max="11513" width="11.5703125" style="9" customWidth="1"/>
    <col min="11514" max="11514" width="11.42578125" style="9" customWidth="1"/>
    <col min="11515" max="11515" width="13.85546875" style="9" customWidth="1"/>
    <col min="11516" max="11516" width="14.85546875" style="9" customWidth="1"/>
    <col min="11517" max="11517" width="13.42578125" style="9" customWidth="1"/>
    <col min="11518" max="11760" width="9.140625" style="9"/>
    <col min="11761" max="11761" width="8.5703125" style="9" customWidth="1"/>
    <col min="11762" max="11762" width="9.5703125" style="9" customWidth="1"/>
    <col min="11763" max="11763" width="36.140625" style="9" customWidth="1"/>
    <col min="11764" max="11764" width="86.42578125" style="9" customWidth="1"/>
    <col min="11765" max="11765" width="18.85546875" style="9" customWidth="1"/>
    <col min="11766" max="11766" width="9" style="9" customWidth="1"/>
    <col min="11767" max="11767" width="8.42578125" style="9" customWidth="1"/>
    <col min="11768" max="11768" width="12.5703125" style="9" customWidth="1"/>
    <col min="11769" max="11769" width="11.5703125" style="9" customWidth="1"/>
    <col min="11770" max="11770" width="11.42578125" style="9" customWidth="1"/>
    <col min="11771" max="11771" width="13.85546875" style="9" customWidth="1"/>
    <col min="11772" max="11772" width="14.85546875" style="9" customWidth="1"/>
    <col min="11773" max="11773" width="13.42578125" style="9" customWidth="1"/>
    <col min="11774" max="12016" width="9.140625" style="9"/>
    <col min="12017" max="12017" width="8.5703125" style="9" customWidth="1"/>
    <col min="12018" max="12018" width="9.5703125" style="9" customWidth="1"/>
    <col min="12019" max="12019" width="36.140625" style="9" customWidth="1"/>
    <col min="12020" max="12020" width="86.42578125" style="9" customWidth="1"/>
    <col min="12021" max="12021" width="18.85546875" style="9" customWidth="1"/>
    <col min="12022" max="12022" width="9" style="9" customWidth="1"/>
    <col min="12023" max="12023" width="8.42578125" style="9" customWidth="1"/>
    <col min="12024" max="12024" width="12.5703125" style="9" customWidth="1"/>
    <col min="12025" max="12025" width="11.5703125" style="9" customWidth="1"/>
    <col min="12026" max="12026" width="11.42578125" style="9" customWidth="1"/>
    <col min="12027" max="12027" width="13.85546875" style="9" customWidth="1"/>
    <col min="12028" max="12028" width="14.85546875" style="9" customWidth="1"/>
    <col min="12029" max="12029" width="13.42578125" style="9" customWidth="1"/>
    <col min="12030" max="12272" width="9.140625" style="9"/>
    <col min="12273" max="12273" width="8.5703125" style="9" customWidth="1"/>
    <col min="12274" max="12274" width="9.5703125" style="9" customWidth="1"/>
    <col min="12275" max="12275" width="36.140625" style="9" customWidth="1"/>
    <col min="12276" max="12276" width="86.42578125" style="9" customWidth="1"/>
    <col min="12277" max="12277" width="18.85546875" style="9" customWidth="1"/>
    <col min="12278" max="12278" width="9" style="9" customWidth="1"/>
    <col min="12279" max="12279" width="8.42578125" style="9" customWidth="1"/>
    <col min="12280" max="12280" width="12.5703125" style="9" customWidth="1"/>
    <col min="12281" max="12281" width="11.5703125" style="9" customWidth="1"/>
    <col min="12282" max="12282" width="11.42578125" style="9" customWidth="1"/>
    <col min="12283" max="12283" width="13.85546875" style="9" customWidth="1"/>
    <col min="12284" max="12284" width="14.85546875" style="9" customWidth="1"/>
    <col min="12285" max="12285" width="13.42578125" style="9" customWidth="1"/>
    <col min="12286" max="12528" width="9.140625" style="9"/>
    <col min="12529" max="12529" width="8.5703125" style="9" customWidth="1"/>
    <col min="12530" max="12530" width="9.5703125" style="9" customWidth="1"/>
    <col min="12531" max="12531" width="36.140625" style="9" customWidth="1"/>
    <col min="12532" max="12532" width="86.42578125" style="9" customWidth="1"/>
    <col min="12533" max="12533" width="18.85546875" style="9" customWidth="1"/>
    <col min="12534" max="12534" width="9" style="9" customWidth="1"/>
    <col min="12535" max="12535" width="8.42578125" style="9" customWidth="1"/>
    <col min="12536" max="12536" width="12.5703125" style="9" customWidth="1"/>
    <col min="12537" max="12537" width="11.5703125" style="9" customWidth="1"/>
    <col min="12538" max="12538" width="11.42578125" style="9" customWidth="1"/>
    <col min="12539" max="12539" width="13.85546875" style="9" customWidth="1"/>
    <col min="12540" max="12540" width="14.85546875" style="9" customWidth="1"/>
    <col min="12541" max="12541" width="13.42578125" style="9" customWidth="1"/>
    <col min="12542" max="12784" width="9.140625" style="9"/>
    <col min="12785" max="12785" width="8.5703125" style="9" customWidth="1"/>
    <col min="12786" max="12786" width="9.5703125" style="9" customWidth="1"/>
    <col min="12787" max="12787" width="36.140625" style="9" customWidth="1"/>
    <col min="12788" max="12788" width="86.42578125" style="9" customWidth="1"/>
    <col min="12789" max="12789" width="18.85546875" style="9" customWidth="1"/>
    <col min="12790" max="12790" width="9" style="9" customWidth="1"/>
    <col min="12791" max="12791" width="8.42578125" style="9" customWidth="1"/>
    <col min="12792" max="12792" width="12.5703125" style="9" customWidth="1"/>
    <col min="12793" max="12793" width="11.5703125" style="9" customWidth="1"/>
    <col min="12794" max="12794" width="11.42578125" style="9" customWidth="1"/>
    <col min="12795" max="12795" width="13.85546875" style="9" customWidth="1"/>
    <col min="12796" max="12796" width="14.85546875" style="9" customWidth="1"/>
    <col min="12797" max="12797" width="13.42578125" style="9" customWidth="1"/>
    <col min="12798" max="13040" width="9.140625" style="9"/>
    <col min="13041" max="13041" width="8.5703125" style="9" customWidth="1"/>
    <col min="13042" max="13042" width="9.5703125" style="9" customWidth="1"/>
    <col min="13043" max="13043" width="36.140625" style="9" customWidth="1"/>
    <col min="13044" max="13044" width="86.42578125" style="9" customWidth="1"/>
    <col min="13045" max="13045" width="18.85546875" style="9" customWidth="1"/>
    <col min="13046" max="13046" width="9" style="9" customWidth="1"/>
    <col min="13047" max="13047" width="8.42578125" style="9" customWidth="1"/>
    <col min="13048" max="13048" width="12.5703125" style="9" customWidth="1"/>
    <col min="13049" max="13049" width="11.5703125" style="9" customWidth="1"/>
    <col min="13050" max="13050" width="11.42578125" style="9" customWidth="1"/>
    <col min="13051" max="13051" width="13.85546875" style="9" customWidth="1"/>
    <col min="13052" max="13052" width="14.85546875" style="9" customWidth="1"/>
    <col min="13053" max="13053" width="13.42578125" style="9" customWidth="1"/>
    <col min="13054" max="13296" width="9.140625" style="9"/>
    <col min="13297" max="13297" width="8.5703125" style="9" customWidth="1"/>
    <col min="13298" max="13298" width="9.5703125" style="9" customWidth="1"/>
    <col min="13299" max="13299" width="36.140625" style="9" customWidth="1"/>
    <col min="13300" max="13300" width="86.42578125" style="9" customWidth="1"/>
    <col min="13301" max="13301" width="18.85546875" style="9" customWidth="1"/>
    <col min="13302" max="13302" width="9" style="9" customWidth="1"/>
    <col min="13303" max="13303" width="8.42578125" style="9" customWidth="1"/>
    <col min="13304" max="13304" width="12.5703125" style="9" customWidth="1"/>
    <col min="13305" max="13305" width="11.5703125" style="9" customWidth="1"/>
    <col min="13306" max="13306" width="11.42578125" style="9" customWidth="1"/>
    <col min="13307" max="13307" width="13.85546875" style="9" customWidth="1"/>
    <col min="13308" max="13308" width="14.85546875" style="9" customWidth="1"/>
    <col min="13309" max="13309" width="13.42578125" style="9" customWidth="1"/>
    <col min="13310" max="13552" width="9.140625" style="9"/>
    <col min="13553" max="13553" width="8.5703125" style="9" customWidth="1"/>
    <col min="13554" max="13554" width="9.5703125" style="9" customWidth="1"/>
    <col min="13555" max="13555" width="36.140625" style="9" customWidth="1"/>
    <col min="13556" max="13556" width="86.42578125" style="9" customWidth="1"/>
    <col min="13557" max="13557" width="18.85546875" style="9" customWidth="1"/>
    <col min="13558" max="13558" width="9" style="9" customWidth="1"/>
    <col min="13559" max="13559" width="8.42578125" style="9" customWidth="1"/>
    <col min="13560" max="13560" width="12.5703125" style="9" customWidth="1"/>
    <col min="13561" max="13561" width="11.5703125" style="9" customWidth="1"/>
    <col min="13562" max="13562" width="11.42578125" style="9" customWidth="1"/>
    <col min="13563" max="13563" width="13.85546875" style="9" customWidth="1"/>
    <col min="13564" max="13564" width="14.85546875" style="9" customWidth="1"/>
    <col min="13565" max="13565" width="13.42578125" style="9" customWidth="1"/>
    <col min="13566" max="13808" width="9.140625" style="9"/>
    <col min="13809" max="13809" width="8.5703125" style="9" customWidth="1"/>
    <col min="13810" max="13810" width="9.5703125" style="9" customWidth="1"/>
    <col min="13811" max="13811" width="36.140625" style="9" customWidth="1"/>
    <col min="13812" max="13812" width="86.42578125" style="9" customWidth="1"/>
    <col min="13813" max="13813" width="18.85546875" style="9" customWidth="1"/>
    <col min="13814" max="13814" width="9" style="9" customWidth="1"/>
    <col min="13815" max="13815" width="8.42578125" style="9" customWidth="1"/>
    <col min="13816" max="13816" width="12.5703125" style="9" customWidth="1"/>
    <col min="13817" max="13817" width="11.5703125" style="9" customWidth="1"/>
    <col min="13818" max="13818" width="11.42578125" style="9" customWidth="1"/>
    <col min="13819" max="13819" width="13.85546875" style="9" customWidth="1"/>
    <col min="13820" max="13820" width="14.85546875" style="9" customWidth="1"/>
    <col min="13821" max="13821" width="13.42578125" style="9" customWidth="1"/>
    <col min="13822" max="14064" width="9.140625" style="9"/>
    <col min="14065" max="14065" width="8.5703125" style="9" customWidth="1"/>
    <col min="14066" max="14066" width="9.5703125" style="9" customWidth="1"/>
    <col min="14067" max="14067" width="36.140625" style="9" customWidth="1"/>
    <col min="14068" max="14068" width="86.42578125" style="9" customWidth="1"/>
    <col min="14069" max="14069" width="18.85546875" style="9" customWidth="1"/>
    <col min="14070" max="14070" width="9" style="9" customWidth="1"/>
    <col min="14071" max="14071" width="8.42578125" style="9" customWidth="1"/>
    <col min="14072" max="14072" width="12.5703125" style="9" customWidth="1"/>
    <col min="14073" max="14073" width="11.5703125" style="9" customWidth="1"/>
    <col min="14074" max="14074" width="11.42578125" style="9" customWidth="1"/>
    <col min="14075" max="14075" width="13.85546875" style="9" customWidth="1"/>
    <col min="14076" max="14076" width="14.85546875" style="9" customWidth="1"/>
    <col min="14077" max="14077" width="13.42578125" style="9" customWidth="1"/>
    <col min="14078" max="14320" width="9.140625" style="9"/>
    <col min="14321" max="14321" width="8.5703125" style="9" customWidth="1"/>
    <col min="14322" max="14322" width="9.5703125" style="9" customWidth="1"/>
    <col min="14323" max="14323" width="36.140625" style="9" customWidth="1"/>
    <col min="14324" max="14324" width="86.42578125" style="9" customWidth="1"/>
    <col min="14325" max="14325" width="18.85546875" style="9" customWidth="1"/>
    <col min="14326" max="14326" width="9" style="9" customWidth="1"/>
    <col min="14327" max="14327" width="8.42578125" style="9" customWidth="1"/>
    <col min="14328" max="14328" width="12.5703125" style="9" customWidth="1"/>
    <col min="14329" max="14329" width="11.5703125" style="9" customWidth="1"/>
    <col min="14330" max="14330" width="11.42578125" style="9" customWidth="1"/>
    <col min="14331" max="14331" width="13.85546875" style="9" customWidth="1"/>
    <col min="14332" max="14332" width="14.85546875" style="9" customWidth="1"/>
    <col min="14333" max="14333" width="13.42578125" style="9" customWidth="1"/>
    <col min="14334" max="14576" width="9.140625" style="9"/>
    <col min="14577" max="14577" width="8.5703125" style="9" customWidth="1"/>
    <col min="14578" max="14578" width="9.5703125" style="9" customWidth="1"/>
    <col min="14579" max="14579" width="36.140625" style="9" customWidth="1"/>
    <col min="14580" max="14580" width="86.42578125" style="9" customWidth="1"/>
    <col min="14581" max="14581" width="18.85546875" style="9" customWidth="1"/>
    <col min="14582" max="14582" width="9" style="9" customWidth="1"/>
    <col min="14583" max="14583" width="8.42578125" style="9" customWidth="1"/>
    <col min="14584" max="14584" width="12.5703125" style="9" customWidth="1"/>
    <col min="14585" max="14585" width="11.5703125" style="9" customWidth="1"/>
    <col min="14586" max="14586" width="11.42578125" style="9" customWidth="1"/>
    <col min="14587" max="14587" width="13.85546875" style="9" customWidth="1"/>
    <col min="14588" max="14588" width="14.85546875" style="9" customWidth="1"/>
    <col min="14589" max="14589" width="13.42578125" style="9" customWidth="1"/>
    <col min="14590" max="14832" width="9.140625" style="9"/>
    <col min="14833" max="14833" width="8.5703125" style="9" customWidth="1"/>
    <col min="14834" max="14834" width="9.5703125" style="9" customWidth="1"/>
    <col min="14835" max="14835" width="36.140625" style="9" customWidth="1"/>
    <col min="14836" max="14836" width="86.42578125" style="9" customWidth="1"/>
    <col min="14837" max="14837" width="18.85546875" style="9" customWidth="1"/>
    <col min="14838" max="14838" width="9" style="9" customWidth="1"/>
    <col min="14839" max="14839" width="8.42578125" style="9" customWidth="1"/>
    <col min="14840" max="14840" width="12.5703125" style="9" customWidth="1"/>
    <col min="14841" max="14841" width="11.5703125" style="9" customWidth="1"/>
    <col min="14842" max="14842" width="11.42578125" style="9" customWidth="1"/>
    <col min="14843" max="14843" width="13.85546875" style="9" customWidth="1"/>
    <col min="14844" max="14844" width="14.85546875" style="9" customWidth="1"/>
    <col min="14845" max="14845" width="13.42578125" style="9" customWidth="1"/>
    <col min="14846" max="15088" width="9.140625" style="9"/>
    <col min="15089" max="15089" width="8.5703125" style="9" customWidth="1"/>
    <col min="15090" max="15090" width="9.5703125" style="9" customWidth="1"/>
    <col min="15091" max="15091" width="36.140625" style="9" customWidth="1"/>
    <col min="15092" max="15092" width="86.42578125" style="9" customWidth="1"/>
    <col min="15093" max="15093" width="18.85546875" style="9" customWidth="1"/>
    <col min="15094" max="15094" width="9" style="9" customWidth="1"/>
    <col min="15095" max="15095" width="8.42578125" style="9" customWidth="1"/>
    <col min="15096" max="15096" width="12.5703125" style="9" customWidth="1"/>
    <col min="15097" max="15097" width="11.5703125" style="9" customWidth="1"/>
    <col min="15098" max="15098" width="11.42578125" style="9" customWidth="1"/>
    <col min="15099" max="15099" width="13.85546875" style="9" customWidth="1"/>
    <col min="15100" max="15100" width="14.85546875" style="9" customWidth="1"/>
    <col min="15101" max="15101" width="13.42578125" style="9" customWidth="1"/>
    <col min="15102" max="15344" width="9.140625" style="9"/>
    <col min="15345" max="15345" width="8.5703125" style="9" customWidth="1"/>
    <col min="15346" max="15346" width="9.5703125" style="9" customWidth="1"/>
    <col min="15347" max="15347" width="36.140625" style="9" customWidth="1"/>
    <col min="15348" max="15348" width="86.42578125" style="9" customWidth="1"/>
    <col min="15349" max="15349" width="18.85546875" style="9" customWidth="1"/>
    <col min="15350" max="15350" width="9" style="9" customWidth="1"/>
    <col min="15351" max="15351" width="8.42578125" style="9" customWidth="1"/>
    <col min="15352" max="15352" width="12.5703125" style="9" customWidth="1"/>
    <col min="15353" max="15353" width="11.5703125" style="9" customWidth="1"/>
    <col min="15354" max="15354" width="11.42578125" style="9" customWidth="1"/>
    <col min="15355" max="15355" width="13.85546875" style="9" customWidth="1"/>
    <col min="15356" max="15356" width="14.85546875" style="9" customWidth="1"/>
    <col min="15357" max="15357" width="13.42578125" style="9" customWidth="1"/>
    <col min="15358" max="15600" width="9.140625" style="9"/>
    <col min="15601" max="15601" width="8.5703125" style="9" customWidth="1"/>
    <col min="15602" max="15602" width="9.5703125" style="9" customWidth="1"/>
    <col min="15603" max="15603" width="36.140625" style="9" customWidth="1"/>
    <col min="15604" max="15604" width="86.42578125" style="9" customWidth="1"/>
    <col min="15605" max="15605" width="18.85546875" style="9" customWidth="1"/>
    <col min="15606" max="15606" width="9" style="9" customWidth="1"/>
    <col min="15607" max="15607" width="8.42578125" style="9" customWidth="1"/>
    <col min="15608" max="15608" width="12.5703125" style="9" customWidth="1"/>
    <col min="15609" max="15609" width="11.5703125" style="9" customWidth="1"/>
    <col min="15610" max="15610" width="11.42578125" style="9" customWidth="1"/>
    <col min="15611" max="15611" width="13.85546875" style="9" customWidth="1"/>
    <col min="15612" max="15612" width="14.85546875" style="9" customWidth="1"/>
    <col min="15613" max="15613" width="13.42578125" style="9" customWidth="1"/>
    <col min="15614" max="15856" width="9.140625" style="9"/>
    <col min="15857" max="15857" width="8.5703125" style="9" customWidth="1"/>
    <col min="15858" max="15858" width="9.5703125" style="9" customWidth="1"/>
    <col min="15859" max="15859" width="36.140625" style="9" customWidth="1"/>
    <col min="15860" max="15860" width="86.42578125" style="9" customWidth="1"/>
    <col min="15861" max="15861" width="18.85546875" style="9" customWidth="1"/>
    <col min="15862" max="15862" width="9" style="9" customWidth="1"/>
    <col min="15863" max="15863" width="8.42578125" style="9" customWidth="1"/>
    <col min="15864" max="15864" width="12.5703125" style="9" customWidth="1"/>
    <col min="15865" max="15865" width="11.5703125" style="9" customWidth="1"/>
    <col min="15866" max="15866" width="11.42578125" style="9" customWidth="1"/>
    <col min="15867" max="15867" width="13.85546875" style="9" customWidth="1"/>
    <col min="15868" max="15868" width="14.85546875" style="9" customWidth="1"/>
    <col min="15869" max="15869" width="13.42578125" style="9" customWidth="1"/>
    <col min="15870" max="16112" width="9.140625" style="9"/>
    <col min="16113" max="16113" width="8.5703125" style="9" customWidth="1"/>
    <col min="16114" max="16114" width="9.5703125" style="9" customWidth="1"/>
    <col min="16115" max="16115" width="36.140625" style="9" customWidth="1"/>
    <col min="16116" max="16116" width="86.42578125" style="9" customWidth="1"/>
    <col min="16117" max="16117" width="18.85546875" style="9" customWidth="1"/>
    <col min="16118" max="16118" width="9" style="9" customWidth="1"/>
    <col min="16119" max="16119" width="8.42578125" style="9" customWidth="1"/>
    <col min="16120" max="16120" width="12.5703125" style="9" customWidth="1"/>
    <col min="16121" max="16121" width="11.5703125" style="9" customWidth="1"/>
    <col min="16122" max="16122" width="11.42578125" style="9" customWidth="1"/>
    <col min="16123" max="16123" width="13.85546875" style="9" customWidth="1"/>
    <col min="16124" max="16124" width="14.85546875" style="9" customWidth="1"/>
    <col min="16125" max="16125" width="13.42578125" style="9" customWidth="1"/>
    <col min="16126" max="16376" width="9.140625" style="9"/>
    <col min="16377" max="16384" width="9.140625" style="9" customWidth="1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3" t="s">
        <v>133</v>
      </c>
      <c r="C9" s="404" t="s">
        <v>79</v>
      </c>
      <c r="D9" s="404"/>
      <c r="E9" s="12"/>
      <c r="F9" s="5"/>
      <c r="G9" s="5"/>
      <c r="J9" s="8" t="s">
        <v>8</v>
      </c>
      <c r="K9" s="121" t="s">
        <v>78</v>
      </c>
    </row>
    <row r="10" spans="1:11" s="2" customFormat="1">
      <c r="B10" s="3"/>
      <c r="C10" s="1"/>
      <c r="D10" s="44"/>
      <c r="F10" s="5"/>
      <c r="G10" s="5"/>
      <c r="J10" s="5"/>
      <c r="K10" s="119"/>
    </row>
    <row r="11" spans="1:11" s="2" customFormat="1">
      <c r="B11" s="3" t="s">
        <v>131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312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 ht="13.5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3" s="2" customFormat="1" ht="13.5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3" s="2" customFormat="1" ht="13.5">
      <c r="A18" s="1"/>
      <c r="B18" s="3"/>
      <c r="C18" s="12"/>
      <c r="D18" s="34"/>
      <c r="F18" s="13"/>
      <c r="I18" s="13" t="s">
        <v>137</v>
      </c>
      <c r="J18" s="14" t="s">
        <v>12</v>
      </c>
      <c r="K18" s="169" t="s">
        <v>85</v>
      </c>
    </row>
    <row r="19" spans="1:13" s="2" customFormat="1" ht="13.5">
      <c r="A19" s="1"/>
      <c r="B19" s="3"/>
      <c r="C19" s="7"/>
      <c r="D19" s="44"/>
      <c r="F19" s="5"/>
      <c r="I19" s="5"/>
      <c r="J19" s="124" t="s">
        <v>13</v>
      </c>
      <c r="K19" s="170" t="s">
        <v>201</v>
      </c>
    </row>
    <row r="20" spans="1:13" s="2" customFormat="1">
      <c r="A20" s="1"/>
      <c r="B20" s="3"/>
      <c r="C20" s="7"/>
      <c r="D20" s="44"/>
      <c r="F20" s="5"/>
      <c r="G20" s="5"/>
      <c r="J20" s="15"/>
      <c r="K20" s="16"/>
    </row>
    <row r="21" spans="1:13" s="2" customFormat="1">
      <c r="A21" s="1"/>
      <c r="B21" s="3"/>
      <c r="C21" s="1"/>
      <c r="D21" s="44"/>
      <c r="F21" s="5"/>
      <c r="G21" s="5"/>
      <c r="J21" s="11"/>
      <c r="K21" s="5"/>
    </row>
    <row r="22" spans="1:13" s="2" customFormat="1">
      <c r="A22" s="1"/>
      <c r="B22" s="3"/>
      <c r="C22" s="17"/>
      <c r="D22" s="17"/>
      <c r="H22" s="37" t="s">
        <v>14</v>
      </c>
      <c r="I22" s="37" t="s">
        <v>15</v>
      </c>
      <c r="J22" s="405" t="s">
        <v>16</v>
      </c>
      <c r="K22" s="406"/>
    </row>
    <row r="23" spans="1:13" s="2" customFormat="1">
      <c r="A23" s="1"/>
      <c r="B23" s="3"/>
      <c r="C23" s="17"/>
      <c r="D23" s="17"/>
      <c r="H23" s="36" t="s">
        <v>18</v>
      </c>
      <c r="I23" s="36" t="s">
        <v>19</v>
      </c>
      <c r="J23" s="313" t="s">
        <v>20</v>
      </c>
      <c r="K23" s="109" t="s">
        <v>21</v>
      </c>
    </row>
    <row r="24" spans="1:13" s="2" customFormat="1">
      <c r="A24" s="1"/>
      <c r="B24" s="3"/>
      <c r="D24" s="35"/>
      <c r="H24" s="109">
        <v>5</v>
      </c>
      <c r="I24" s="139" t="s">
        <v>202</v>
      </c>
      <c r="J24" s="110">
        <v>45464</v>
      </c>
      <c r="K24" s="111" t="s">
        <v>202</v>
      </c>
    </row>
    <row r="25" spans="1:13" s="140" customFormat="1" ht="18.75">
      <c r="A25" s="407" t="s">
        <v>73</v>
      </c>
      <c r="B25" s="407"/>
      <c r="C25" s="407"/>
      <c r="D25" s="407"/>
      <c r="E25" s="407"/>
      <c r="F25" s="407"/>
      <c r="G25" s="407"/>
      <c r="H25" s="407"/>
      <c r="I25" s="407"/>
      <c r="J25" s="407"/>
      <c r="K25" s="407"/>
    </row>
    <row r="26" spans="1:13" s="140" customFormat="1" ht="18.75">
      <c r="A26" s="407" t="s">
        <v>17</v>
      </c>
      <c r="B26" s="407"/>
      <c r="C26" s="407"/>
      <c r="D26" s="407"/>
      <c r="E26" s="407"/>
      <c r="F26" s="407"/>
      <c r="G26" s="407"/>
      <c r="H26" s="407"/>
      <c r="I26" s="407"/>
      <c r="J26" s="407"/>
      <c r="K26" s="407"/>
    </row>
    <row r="27" spans="1:13" s="2" customFormat="1">
      <c r="A27" s="1"/>
      <c r="B27" s="3"/>
      <c r="C27" s="1"/>
      <c r="D27" s="44"/>
      <c r="E27" s="5"/>
      <c r="F27" s="11"/>
      <c r="G27" s="11"/>
      <c r="H27" s="5"/>
    </row>
    <row r="28" spans="1:13" s="140" customFormat="1" ht="16.5">
      <c r="A28" s="408" t="s">
        <v>60</v>
      </c>
      <c r="B28" s="408"/>
      <c r="C28" s="408"/>
      <c r="D28" s="408"/>
      <c r="E28" s="408"/>
      <c r="F28" s="409">
        <v>36362211.490000002</v>
      </c>
      <c r="G28" s="409"/>
      <c r="H28" s="141" t="s">
        <v>22</v>
      </c>
      <c r="I28" s="141"/>
      <c r="J28" s="48" t="s">
        <v>61</v>
      </c>
      <c r="K28" s="100">
        <f>F28-F28/1.2</f>
        <v>6060368.581666667</v>
      </c>
      <c r="M28" s="318"/>
    </row>
    <row r="29" spans="1:13" s="140" customFormat="1" ht="10.5" customHeight="1">
      <c r="A29" s="403"/>
      <c r="B29" s="403"/>
      <c r="C29" s="403"/>
      <c r="D29" s="403"/>
      <c r="E29" s="403"/>
      <c r="F29" s="403"/>
      <c r="G29" s="403"/>
      <c r="H29" s="403"/>
      <c r="I29" s="403"/>
      <c r="J29" s="403"/>
      <c r="K29" s="403"/>
    </row>
    <row r="30" spans="1:13" s="140" customFormat="1" ht="14.1" customHeight="1">
      <c r="A30" s="401" t="s">
        <v>14</v>
      </c>
      <c r="B30" s="401"/>
      <c r="C30" s="402" t="s">
        <v>62</v>
      </c>
      <c r="D30" s="402" t="s">
        <v>63</v>
      </c>
      <c r="E30" s="402" t="s">
        <v>64</v>
      </c>
      <c r="F30" s="402" t="s">
        <v>65</v>
      </c>
      <c r="G30" s="402" t="s">
        <v>66</v>
      </c>
      <c r="H30" s="402"/>
      <c r="I30" s="402" t="s">
        <v>67</v>
      </c>
      <c r="J30" s="402"/>
      <c r="K30" s="402" t="s">
        <v>68</v>
      </c>
    </row>
    <row r="31" spans="1:13" s="140" customFormat="1" ht="14.1" customHeight="1">
      <c r="A31" s="401" t="s">
        <v>69</v>
      </c>
      <c r="B31" s="401" t="s">
        <v>70</v>
      </c>
      <c r="C31" s="402"/>
      <c r="D31" s="402"/>
      <c r="E31" s="402"/>
      <c r="F31" s="402"/>
      <c r="G31" s="402"/>
      <c r="H31" s="402"/>
      <c r="I31" s="402"/>
      <c r="J31" s="402"/>
      <c r="K31" s="402"/>
    </row>
    <row r="32" spans="1:13" s="140" customFormat="1" ht="14.1" customHeight="1">
      <c r="A32" s="401"/>
      <c r="B32" s="401"/>
      <c r="C32" s="402"/>
      <c r="D32" s="402"/>
      <c r="E32" s="402"/>
      <c r="F32" s="402"/>
      <c r="G32" s="402" t="s">
        <v>71</v>
      </c>
      <c r="H32" s="402" t="s">
        <v>72</v>
      </c>
      <c r="I32" s="402" t="s">
        <v>71</v>
      </c>
      <c r="J32" s="402" t="s">
        <v>72</v>
      </c>
      <c r="K32" s="402"/>
    </row>
    <row r="33" spans="1:13" s="140" customFormat="1" ht="14.1" customHeight="1">
      <c r="A33" s="401"/>
      <c r="B33" s="401"/>
      <c r="C33" s="402"/>
      <c r="D33" s="402"/>
      <c r="E33" s="402"/>
      <c r="F33" s="402"/>
      <c r="G33" s="402"/>
      <c r="H33" s="402"/>
      <c r="I33" s="402"/>
      <c r="J33" s="402"/>
      <c r="K33" s="402"/>
    </row>
    <row r="34" spans="1:13" s="143" customFormat="1">
      <c r="A34" s="142">
        <v>1</v>
      </c>
      <c r="B34" s="142">
        <v>2</v>
      </c>
      <c r="C34" s="142">
        <v>3</v>
      </c>
      <c r="D34" s="142">
        <v>4</v>
      </c>
      <c r="E34" s="142">
        <v>5</v>
      </c>
      <c r="F34" s="142">
        <v>6</v>
      </c>
      <c r="G34" s="142">
        <v>7</v>
      </c>
      <c r="H34" s="142">
        <v>8</v>
      </c>
      <c r="I34" s="142">
        <v>9</v>
      </c>
      <c r="J34" s="142">
        <v>10</v>
      </c>
      <c r="K34" s="142">
        <v>11</v>
      </c>
    </row>
    <row r="35" spans="1:13" s="143" customFormat="1" ht="13.3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3" ht="18" customHeight="1">
      <c r="A36" s="144"/>
      <c r="B36" s="145"/>
      <c r="C36" s="146" t="s">
        <v>84</v>
      </c>
      <c r="D36" s="147"/>
      <c r="E36" s="148"/>
      <c r="F36" s="149"/>
      <c r="G36" s="150"/>
      <c r="H36" s="150"/>
      <c r="I36" s="151"/>
      <c r="J36" s="152"/>
      <c r="K36" s="150"/>
      <c r="L36" s="143"/>
      <c r="M36" s="143"/>
    </row>
    <row r="37" spans="1:13" ht="18" customHeight="1">
      <c r="A37" s="319">
        <v>1</v>
      </c>
      <c r="B37" s="184">
        <v>25</v>
      </c>
      <c r="C37" s="202" t="s">
        <v>111</v>
      </c>
      <c r="D37" s="126"/>
      <c r="E37" s="127"/>
      <c r="F37" s="101"/>
      <c r="G37" s="101"/>
      <c r="H37" s="101"/>
      <c r="I37" s="108"/>
      <c r="J37" s="101"/>
      <c r="K37" s="101"/>
      <c r="L37" s="143"/>
      <c r="M37" s="143"/>
    </row>
    <row r="38" spans="1:13" ht="18" customHeight="1">
      <c r="A38" s="319">
        <v>2</v>
      </c>
      <c r="B38" s="199">
        <v>26</v>
      </c>
      <c r="C38" s="194" t="s">
        <v>162</v>
      </c>
      <c r="D38" s="127"/>
      <c r="E38" s="127" t="s">
        <v>89</v>
      </c>
      <c r="F38" s="126">
        <v>1080</v>
      </c>
      <c r="G38" s="101">
        <v>50</v>
      </c>
      <c r="H38" s="101">
        <f>F38*G38</f>
        <v>54000</v>
      </c>
      <c r="I38" s="101">
        <v>0</v>
      </c>
      <c r="J38" s="101">
        <f t="shared" ref="J38:J40" si="0">F38*I38</f>
        <v>0</v>
      </c>
      <c r="K38" s="101">
        <f t="shared" ref="K38:K40" si="1">H38+J38</f>
        <v>54000</v>
      </c>
      <c r="L38" s="143"/>
      <c r="M38" s="143"/>
    </row>
    <row r="39" spans="1:13" ht="18" customHeight="1">
      <c r="A39" s="319">
        <v>3</v>
      </c>
      <c r="B39" s="292">
        <v>27</v>
      </c>
      <c r="C39" s="129" t="s">
        <v>90</v>
      </c>
      <c r="D39" s="127"/>
      <c r="E39" s="127" t="s">
        <v>89</v>
      </c>
      <c r="F39" s="126">
        <v>255</v>
      </c>
      <c r="G39" s="101">
        <v>75</v>
      </c>
      <c r="H39" s="101">
        <f t="shared" ref="H39:H54" si="2">F39*G39</f>
        <v>19125</v>
      </c>
      <c r="I39" s="101">
        <v>35.729999999999997</v>
      </c>
      <c r="J39" s="101">
        <f t="shared" si="0"/>
        <v>9111.15</v>
      </c>
      <c r="K39" s="101">
        <f>H39+J39+0.39</f>
        <v>28236.54</v>
      </c>
      <c r="L39" s="143"/>
      <c r="M39" s="143"/>
    </row>
    <row r="40" spans="1:13" ht="18" customHeight="1">
      <c r="A40" s="319">
        <v>4</v>
      </c>
      <c r="B40" s="199">
        <v>28</v>
      </c>
      <c r="C40" s="129" t="s">
        <v>114</v>
      </c>
      <c r="D40" s="127"/>
      <c r="E40" s="127" t="s">
        <v>89</v>
      </c>
      <c r="F40" s="126">
        <v>255</v>
      </c>
      <c r="G40" s="101">
        <v>297.23</v>
      </c>
      <c r="H40" s="101">
        <f t="shared" si="2"/>
        <v>75793.650000000009</v>
      </c>
      <c r="I40" s="101">
        <v>627.5</v>
      </c>
      <c r="J40" s="101">
        <f t="shared" si="0"/>
        <v>160012.5</v>
      </c>
      <c r="K40" s="101">
        <f t="shared" si="1"/>
        <v>235806.15000000002</v>
      </c>
      <c r="L40" s="143"/>
      <c r="M40" s="143"/>
    </row>
    <row r="41" spans="1:13" ht="18" customHeight="1">
      <c r="A41" s="319">
        <v>5</v>
      </c>
      <c r="B41" s="192">
        <v>32</v>
      </c>
      <c r="C41" s="202" t="s">
        <v>197</v>
      </c>
      <c r="D41" s="127"/>
      <c r="E41" s="127"/>
      <c r="F41" s="259"/>
      <c r="G41" s="101"/>
      <c r="H41" s="101"/>
      <c r="I41" s="101"/>
      <c r="J41" s="101"/>
      <c r="K41" s="101"/>
      <c r="L41" s="143"/>
      <c r="M41" s="143"/>
    </row>
    <row r="42" spans="1:13" ht="18" customHeight="1">
      <c r="A42" s="319">
        <v>6</v>
      </c>
      <c r="B42" s="192">
        <v>33</v>
      </c>
      <c r="C42" s="129" t="s">
        <v>88</v>
      </c>
      <c r="D42" s="127"/>
      <c r="E42" s="127" t="s">
        <v>89</v>
      </c>
      <c r="F42" s="126">
        <v>310</v>
      </c>
      <c r="G42" s="101">
        <v>365.28</v>
      </c>
      <c r="H42" s="101">
        <f t="shared" si="2"/>
        <v>113236.79999999999</v>
      </c>
      <c r="I42" s="101">
        <v>30.06</v>
      </c>
      <c r="J42" s="101">
        <f t="shared" ref="J42:J54" si="3">F42*I42</f>
        <v>9318.6</v>
      </c>
      <c r="K42" s="101">
        <f t="shared" ref="K42:K54" si="4">H42+J42</f>
        <v>122555.4</v>
      </c>
      <c r="L42" s="143"/>
      <c r="M42" s="143"/>
    </row>
    <row r="43" spans="1:13" ht="18" customHeight="1">
      <c r="A43" s="319">
        <v>7</v>
      </c>
      <c r="B43" s="192">
        <v>34</v>
      </c>
      <c r="C43" s="129" t="s">
        <v>90</v>
      </c>
      <c r="D43" s="127"/>
      <c r="E43" s="127" t="s">
        <v>89</v>
      </c>
      <c r="F43" s="126">
        <v>310</v>
      </c>
      <c r="G43" s="101">
        <v>65.28</v>
      </c>
      <c r="H43" s="101">
        <f t="shared" si="2"/>
        <v>20236.8</v>
      </c>
      <c r="I43" s="101">
        <v>35.729999999999997</v>
      </c>
      <c r="J43" s="101">
        <f t="shared" si="3"/>
        <v>11076.3</v>
      </c>
      <c r="K43" s="101">
        <f t="shared" si="4"/>
        <v>31313.1</v>
      </c>
      <c r="L43" s="143"/>
      <c r="M43" s="143"/>
    </row>
    <row r="44" spans="1:13" ht="18" customHeight="1">
      <c r="A44" s="319">
        <v>8</v>
      </c>
      <c r="B44" s="192">
        <v>35</v>
      </c>
      <c r="C44" s="129" t="s">
        <v>91</v>
      </c>
      <c r="D44" s="127"/>
      <c r="E44" s="127" t="s">
        <v>89</v>
      </c>
      <c r="F44" s="126">
        <v>310</v>
      </c>
      <c r="G44" s="101">
        <v>812.5</v>
      </c>
      <c r="H44" s="101">
        <f t="shared" si="2"/>
        <v>251875</v>
      </c>
      <c r="I44" s="101">
        <v>254.99</v>
      </c>
      <c r="J44" s="101">
        <f t="shared" si="3"/>
        <v>79046.900000000009</v>
      </c>
      <c r="K44" s="101">
        <f t="shared" si="4"/>
        <v>330921.90000000002</v>
      </c>
      <c r="L44" s="143"/>
      <c r="M44" s="143"/>
    </row>
    <row r="45" spans="1:13" ht="18" customHeight="1">
      <c r="A45" s="319">
        <v>9</v>
      </c>
      <c r="B45" s="192">
        <v>36</v>
      </c>
      <c r="C45" s="129" t="s">
        <v>90</v>
      </c>
      <c r="D45" s="127"/>
      <c r="E45" s="127" t="s">
        <v>89</v>
      </c>
      <c r="F45" s="126">
        <v>310</v>
      </c>
      <c r="G45" s="101">
        <v>65.28</v>
      </c>
      <c r="H45" s="101">
        <f t="shared" si="2"/>
        <v>20236.8</v>
      </c>
      <c r="I45" s="101">
        <v>35.729999999999997</v>
      </c>
      <c r="J45" s="101">
        <f t="shared" si="3"/>
        <v>11076.3</v>
      </c>
      <c r="K45" s="101">
        <f t="shared" si="4"/>
        <v>31313.1</v>
      </c>
      <c r="L45" s="143"/>
      <c r="M45" s="143"/>
    </row>
    <row r="46" spans="1:13" ht="18" customHeight="1">
      <c r="A46" s="319">
        <v>10</v>
      </c>
      <c r="B46" s="192">
        <v>37</v>
      </c>
      <c r="C46" s="129" t="s">
        <v>83</v>
      </c>
      <c r="D46" s="127"/>
      <c r="E46" s="127" t="s">
        <v>89</v>
      </c>
      <c r="F46" s="126">
        <v>310</v>
      </c>
      <c r="G46" s="101">
        <v>297.23</v>
      </c>
      <c r="H46" s="101">
        <f t="shared" si="2"/>
        <v>92141.3</v>
      </c>
      <c r="I46" s="101">
        <v>378.1</v>
      </c>
      <c r="J46" s="101">
        <f t="shared" si="3"/>
        <v>117211</v>
      </c>
      <c r="K46" s="101">
        <f t="shared" si="4"/>
        <v>209352.3</v>
      </c>
      <c r="L46" s="143"/>
      <c r="M46" s="143"/>
    </row>
    <row r="47" spans="1:13" ht="18" customHeight="1">
      <c r="A47" s="319">
        <v>11</v>
      </c>
      <c r="B47" s="192">
        <v>38</v>
      </c>
      <c r="C47" s="202" t="s">
        <v>198</v>
      </c>
      <c r="D47" s="127"/>
      <c r="E47" s="127"/>
      <c r="F47" s="126"/>
      <c r="G47" s="101"/>
      <c r="H47" s="101"/>
      <c r="I47" s="101"/>
      <c r="J47" s="101"/>
      <c r="K47" s="101"/>
      <c r="L47" s="143"/>
      <c r="M47" s="143"/>
    </row>
    <row r="48" spans="1:13" ht="18" customHeight="1">
      <c r="A48" s="319">
        <v>12</v>
      </c>
      <c r="B48" s="192">
        <v>39</v>
      </c>
      <c r="C48" s="129" t="s">
        <v>88</v>
      </c>
      <c r="D48" s="127"/>
      <c r="E48" s="127" t="s">
        <v>89</v>
      </c>
      <c r="F48" s="126">
        <v>300</v>
      </c>
      <c r="G48" s="101">
        <v>365.28</v>
      </c>
      <c r="H48" s="101">
        <f t="shared" si="2"/>
        <v>109583.99999999999</v>
      </c>
      <c r="I48" s="101">
        <v>30.06</v>
      </c>
      <c r="J48" s="101">
        <f t="shared" si="3"/>
        <v>9018</v>
      </c>
      <c r="K48" s="101">
        <f t="shared" si="4"/>
        <v>118601.99999999999</v>
      </c>
      <c r="L48" s="143"/>
      <c r="M48" s="143"/>
    </row>
    <row r="49" spans="1:13" ht="18" customHeight="1">
      <c r="A49" s="319">
        <v>13</v>
      </c>
      <c r="B49" s="192">
        <v>40</v>
      </c>
      <c r="C49" s="129" t="s">
        <v>90</v>
      </c>
      <c r="D49" s="127"/>
      <c r="E49" s="127" t="s">
        <v>89</v>
      </c>
      <c r="F49" s="126">
        <v>300</v>
      </c>
      <c r="G49" s="101">
        <v>65.28</v>
      </c>
      <c r="H49" s="101">
        <f t="shared" si="2"/>
        <v>19584</v>
      </c>
      <c r="I49" s="101">
        <v>35.729999999999997</v>
      </c>
      <c r="J49" s="101">
        <f t="shared" si="3"/>
        <v>10718.999999999998</v>
      </c>
      <c r="K49" s="101">
        <f t="shared" si="4"/>
        <v>30303</v>
      </c>
      <c r="L49" s="143"/>
      <c r="M49" s="143"/>
    </row>
    <row r="50" spans="1:13" ht="18" customHeight="1">
      <c r="A50" s="319">
        <v>14</v>
      </c>
      <c r="B50" s="192">
        <v>41</v>
      </c>
      <c r="C50" s="129" t="s">
        <v>91</v>
      </c>
      <c r="D50" s="127"/>
      <c r="E50" s="127" t="s">
        <v>89</v>
      </c>
      <c r="F50" s="126">
        <v>300</v>
      </c>
      <c r="G50" s="101">
        <v>812.5</v>
      </c>
      <c r="H50" s="101">
        <f t="shared" si="2"/>
        <v>243750</v>
      </c>
      <c r="I50" s="101">
        <v>254.99</v>
      </c>
      <c r="J50" s="101">
        <f t="shared" si="3"/>
        <v>76497</v>
      </c>
      <c r="K50" s="101">
        <f t="shared" si="4"/>
        <v>320247</v>
      </c>
      <c r="L50" s="143"/>
      <c r="M50" s="143"/>
    </row>
    <row r="51" spans="1:13" ht="18" customHeight="1">
      <c r="A51" s="319">
        <v>15</v>
      </c>
      <c r="B51" s="192">
        <v>42</v>
      </c>
      <c r="C51" s="129" t="s">
        <v>90</v>
      </c>
      <c r="D51" s="127"/>
      <c r="E51" s="127" t="s">
        <v>89</v>
      </c>
      <c r="F51" s="126">
        <v>300</v>
      </c>
      <c r="G51" s="101">
        <v>65.28</v>
      </c>
      <c r="H51" s="101">
        <f t="shared" si="2"/>
        <v>19584</v>
      </c>
      <c r="I51" s="101">
        <v>35.729999999999997</v>
      </c>
      <c r="J51" s="101">
        <f t="shared" si="3"/>
        <v>10718.999999999998</v>
      </c>
      <c r="K51" s="101">
        <f t="shared" si="4"/>
        <v>30303</v>
      </c>
      <c r="L51" s="143"/>
      <c r="M51" s="143"/>
    </row>
    <row r="52" spans="1:13" ht="18" customHeight="1">
      <c r="A52" s="319">
        <v>16</v>
      </c>
      <c r="B52" s="192">
        <v>43</v>
      </c>
      <c r="C52" s="129" t="s">
        <v>83</v>
      </c>
      <c r="D52" s="127"/>
      <c r="E52" s="127" t="s">
        <v>89</v>
      </c>
      <c r="F52" s="126">
        <v>300</v>
      </c>
      <c r="G52" s="101">
        <v>297.23</v>
      </c>
      <c r="H52" s="101">
        <f t="shared" si="2"/>
        <v>89169</v>
      </c>
      <c r="I52" s="101">
        <v>378.1</v>
      </c>
      <c r="J52" s="101">
        <f t="shared" si="3"/>
        <v>113430</v>
      </c>
      <c r="K52" s="101">
        <f t="shared" si="4"/>
        <v>202599</v>
      </c>
      <c r="L52" s="143"/>
      <c r="M52" s="143"/>
    </row>
    <row r="53" spans="1:13" ht="18" customHeight="1">
      <c r="A53" s="319">
        <v>17</v>
      </c>
      <c r="B53" s="192">
        <v>44</v>
      </c>
      <c r="C53" s="202" t="s">
        <v>199</v>
      </c>
      <c r="D53" s="127"/>
      <c r="E53" s="127"/>
      <c r="F53" s="126"/>
      <c r="G53" s="101"/>
      <c r="H53" s="101"/>
      <c r="I53" s="101"/>
      <c r="J53" s="101"/>
      <c r="K53" s="101"/>
      <c r="L53" s="143"/>
      <c r="M53" s="143"/>
    </row>
    <row r="54" spans="1:13" ht="18" customHeight="1">
      <c r="A54" s="319">
        <v>18</v>
      </c>
      <c r="B54" s="192">
        <v>45</v>
      </c>
      <c r="C54" s="129" t="s">
        <v>200</v>
      </c>
      <c r="D54" s="127"/>
      <c r="E54" s="127" t="s">
        <v>89</v>
      </c>
      <c r="F54" s="126">
        <v>588</v>
      </c>
      <c r="G54" s="101">
        <v>582.23</v>
      </c>
      <c r="H54" s="101">
        <f t="shared" si="2"/>
        <v>342351.24</v>
      </c>
      <c r="I54" s="101">
        <v>355.11</v>
      </c>
      <c r="J54" s="101">
        <f t="shared" si="3"/>
        <v>208804.68000000002</v>
      </c>
      <c r="K54" s="101">
        <f t="shared" si="4"/>
        <v>551155.92000000004</v>
      </c>
      <c r="L54" s="143"/>
      <c r="M54" s="143"/>
    </row>
    <row r="55" spans="1:13" ht="14.1" customHeight="1">
      <c r="A55" s="144"/>
      <c r="B55" s="192"/>
      <c r="C55" s="129"/>
      <c r="D55" s="127"/>
      <c r="E55" s="127"/>
      <c r="F55" s="259"/>
      <c r="G55" s="101"/>
      <c r="H55" s="101"/>
      <c r="I55" s="101"/>
      <c r="J55" s="101"/>
      <c r="K55" s="101"/>
      <c r="L55" s="143"/>
      <c r="M55" s="143"/>
    </row>
    <row r="56" spans="1:13">
      <c r="A56" s="158"/>
      <c r="B56" s="158"/>
      <c r="C56" s="159" t="s">
        <v>80</v>
      </c>
      <c r="D56" s="158"/>
      <c r="E56" s="160"/>
      <c r="F56" s="160"/>
      <c r="G56" s="160"/>
      <c r="H56" s="161"/>
      <c r="I56" s="161"/>
      <c r="J56" s="161"/>
      <c r="K56" s="161">
        <f>SUM(K37:K55)</f>
        <v>2296708.41</v>
      </c>
    </row>
    <row r="57" spans="1:13">
      <c r="A57" s="112"/>
      <c r="B57" s="102"/>
      <c r="C57" s="162" t="s">
        <v>61</v>
      </c>
      <c r="D57" s="131"/>
      <c r="E57" s="132"/>
      <c r="F57" s="133"/>
      <c r="G57" s="134"/>
      <c r="H57" s="135"/>
      <c r="I57" s="135"/>
      <c r="J57" s="135"/>
      <c r="K57" s="135">
        <f>K58-K56</f>
        <v>459341.68200000003</v>
      </c>
    </row>
    <row r="58" spans="1:13">
      <c r="A58" s="112"/>
      <c r="B58" s="102"/>
      <c r="C58" s="163" t="s">
        <v>75</v>
      </c>
      <c r="D58" s="164"/>
      <c r="E58" s="165"/>
      <c r="F58" s="165"/>
      <c r="G58" s="165"/>
      <c r="H58" s="165"/>
      <c r="I58" s="165"/>
      <c r="J58" s="165"/>
      <c r="K58" s="150">
        <f>K56*1.2</f>
        <v>2756050.0920000002</v>
      </c>
    </row>
    <row r="60" spans="1:13" ht="23.25" customHeight="1">
      <c r="B60" s="19" t="s">
        <v>99</v>
      </c>
      <c r="C60" s="20" t="s">
        <v>1</v>
      </c>
      <c r="D60" s="20"/>
      <c r="F60" s="21" t="s">
        <v>23</v>
      </c>
      <c r="G60" s="18"/>
      <c r="H60" s="20" t="s">
        <v>100</v>
      </c>
    </row>
    <row r="61" spans="1:13" s="24" customFormat="1" ht="13.5">
      <c r="A61" s="9"/>
      <c r="B61" s="9"/>
      <c r="C61" s="38" t="s">
        <v>24</v>
      </c>
      <c r="D61" s="23"/>
      <c r="E61" s="9"/>
      <c r="F61" s="38" t="s">
        <v>57</v>
      </c>
      <c r="G61" s="39"/>
      <c r="H61" s="39" t="s">
        <v>25</v>
      </c>
      <c r="I61" s="9"/>
      <c r="J61" s="9"/>
      <c r="K61" s="9"/>
      <c r="L61" s="9"/>
    </row>
    <row r="62" spans="1:13" ht="45.75" customHeight="1"/>
    <row r="63" spans="1:13" ht="17.25" customHeight="1">
      <c r="B63" s="19" t="s">
        <v>26</v>
      </c>
      <c r="C63" s="20" t="s">
        <v>1</v>
      </c>
      <c r="D63" s="20"/>
      <c r="F63" s="21" t="s">
        <v>23</v>
      </c>
      <c r="G63" s="18"/>
      <c r="H63" s="20" t="s">
        <v>81</v>
      </c>
    </row>
    <row r="64" spans="1:13" s="24" customFormat="1">
      <c r="C64" s="38" t="s">
        <v>24</v>
      </c>
      <c r="D64" s="38"/>
      <c r="F64" s="38" t="s">
        <v>57</v>
      </c>
      <c r="G64" s="39"/>
      <c r="H64" s="39" t="s">
        <v>25</v>
      </c>
    </row>
  </sheetData>
  <mergeCells count="21">
    <mergeCell ref="C9:D9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S51"/>
  <sheetViews>
    <sheetView view="pageBreakPreview" topLeftCell="A10" zoomScaleNormal="100" zoomScaleSheetLayoutView="100" workbookViewId="0">
      <selection activeCell="L48" sqref="L48"/>
    </sheetView>
  </sheetViews>
  <sheetFormatPr defaultColWidth="8.7109375" defaultRowHeight="13.5"/>
  <cols>
    <col min="1" max="1" width="14" style="29" customWidth="1"/>
    <col min="2" max="2" width="53.5703125" style="29" customWidth="1"/>
    <col min="3" max="3" width="12.140625" style="29" customWidth="1"/>
    <col min="4" max="4" width="8.42578125" style="29" customWidth="1"/>
    <col min="5" max="5" width="5.140625" style="29" customWidth="1"/>
    <col min="6" max="6" width="12.5703125" style="29" customWidth="1"/>
    <col min="7" max="7" width="13.140625" style="29" customWidth="1"/>
    <col min="8" max="8" width="16.140625" style="29" customWidth="1"/>
    <col min="9" max="9" width="8.42578125" style="28" customWidth="1"/>
    <col min="10" max="10" width="9.7109375" style="29" bestFit="1" customWidth="1"/>
    <col min="11" max="11" width="9.7109375" style="29" customWidth="1"/>
    <col min="12" max="13" width="12.5703125" style="29" bestFit="1" customWidth="1"/>
    <col min="14" max="15" width="11.42578125" style="29" customWidth="1"/>
    <col min="16" max="251" width="8.7109375" style="29"/>
    <col min="252" max="252" width="10.7109375" style="29" customWidth="1"/>
    <col min="253" max="253" width="48" style="29" customWidth="1"/>
    <col min="254" max="254" width="16.85546875" style="29" customWidth="1"/>
    <col min="255" max="255" width="6.42578125" style="29" customWidth="1"/>
    <col min="256" max="256" width="7.28515625" style="29" customWidth="1"/>
    <col min="257" max="257" width="13.28515625" style="29" customWidth="1"/>
    <col min="258" max="258" width="14.85546875" style="29" customWidth="1"/>
    <col min="259" max="259" width="18.28515625" style="29" customWidth="1"/>
    <col min="260" max="260" width="12.85546875" style="29" customWidth="1"/>
    <col min="261" max="261" width="6.5703125" style="29" customWidth="1"/>
    <col min="262" max="262" width="4" style="29" bestFit="1" customWidth="1"/>
    <col min="263" max="263" width="11.28515625" style="29" bestFit="1" customWidth="1"/>
    <col min="264" max="507" width="8.7109375" style="29"/>
    <col min="508" max="508" width="10.7109375" style="29" customWidth="1"/>
    <col min="509" max="509" width="48" style="29" customWidth="1"/>
    <col min="510" max="510" width="16.85546875" style="29" customWidth="1"/>
    <col min="511" max="511" width="6.42578125" style="29" customWidth="1"/>
    <col min="512" max="512" width="7.28515625" style="29" customWidth="1"/>
    <col min="513" max="513" width="13.28515625" style="29" customWidth="1"/>
    <col min="514" max="514" width="14.85546875" style="29" customWidth="1"/>
    <col min="515" max="515" width="18.28515625" style="29" customWidth="1"/>
    <col min="516" max="516" width="12.85546875" style="29" customWidth="1"/>
    <col min="517" max="517" width="6.5703125" style="29" customWidth="1"/>
    <col min="518" max="518" width="4" style="29" bestFit="1" customWidth="1"/>
    <col min="519" max="519" width="11.28515625" style="29" bestFit="1" customWidth="1"/>
    <col min="520" max="763" width="8.7109375" style="29"/>
    <col min="764" max="764" width="10.7109375" style="29" customWidth="1"/>
    <col min="765" max="765" width="48" style="29" customWidth="1"/>
    <col min="766" max="766" width="16.85546875" style="29" customWidth="1"/>
    <col min="767" max="767" width="6.42578125" style="29" customWidth="1"/>
    <col min="768" max="768" width="7.28515625" style="29" customWidth="1"/>
    <col min="769" max="769" width="13.28515625" style="29" customWidth="1"/>
    <col min="770" max="770" width="14.85546875" style="29" customWidth="1"/>
    <col min="771" max="771" width="18.28515625" style="29" customWidth="1"/>
    <col min="772" max="772" width="12.85546875" style="29" customWidth="1"/>
    <col min="773" max="773" width="6.5703125" style="29" customWidth="1"/>
    <col min="774" max="774" width="4" style="29" bestFit="1" customWidth="1"/>
    <col min="775" max="775" width="11.28515625" style="29" bestFit="1" customWidth="1"/>
    <col min="776" max="1019" width="8.7109375" style="29"/>
    <col min="1020" max="1020" width="10.7109375" style="29" customWidth="1"/>
    <col min="1021" max="1021" width="48" style="29" customWidth="1"/>
    <col min="1022" max="1022" width="16.85546875" style="29" customWidth="1"/>
    <col min="1023" max="1023" width="6.42578125" style="29" customWidth="1"/>
    <col min="1024" max="1024" width="7.28515625" style="29" customWidth="1"/>
    <col min="1025" max="1025" width="13.28515625" style="29" customWidth="1"/>
    <col min="1026" max="1026" width="14.85546875" style="29" customWidth="1"/>
    <col min="1027" max="1027" width="18.28515625" style="29" customWidth="1"/>
    <col min="1028" max="1028" width="12.85546875" style="29" customWidth="1"/>
    <col min="1029" max="1029" width="6.5703125" style="29" customWidth="1"/>
    <col min="1030" max="1030" width="4" style="29" bestFit="1" customWidth="1"/>
    <col min="1031" max="1031" width="11.28515625" style="29" bestFit="1" customWidth="1"/>
    <col min="1032" max="1275" width="8.7109375" style="29"/>
    <col min="1276" max="1276" width="10.7109375" style="29" customWidth="1"/>
    <col min="1277" max="1277" width="48" style="29" customWidth="1"/>
    <col min="1278" max="1278" width="16.85546875" style="29" customWidth="1"/>
    <col min="1279" max="1279" width="6.42578125" style="29" customWidth="1"/>
    <col min="1280" max="1280" width="7.28515625" style="29" customWidth="1"/>
    <col min="1281" max="1281" width="13.28515625" style="29" customWidth="1"/>
    <col min="1282" max="1282" width="14.85546875" style="29" customWidth="1"/>
    <col min="1283" max="1283" width="18.28515625" style="29" customWidth="1"/>
    <col min="1284" max="1284" width="12.85546875" style="29" customWidth="1"/>
    <col min="1285" max="1285" width="6.5703125" style="29" customWidth="1"/>
    <col min="1286" max="1286" width="4" style="29" bestFit="1" customWidth="1"/>
    <col min="1287" max="1287" width="11.28515625" style="29" bestFit="1" customWidth="1"/>
    <col min="1288" max="1531" width="8.7109375" style="29"/>
    <col min="1532" max="1532" width="10.7109375" style="29" customWidth="1"/>
    <col min="1533" max="1533" width="48" style="29" customWidth="1"/>
    <col min="1534" max="1534" width="16.85546875" style="29" customWidth="1"/>
    <col min="1535" max="1535" width="6.42578125" style="29" customWidth="1"/>
    <col min="1536" max="1536" width="7.28515625" style="29" customWidth="1"/>
    <col min="1537" max="1537" width="13.28515625" style="29" customWidth="1"/>
    <col min="1538" max="1538" width="14.85546875" style="29" customWidth="1"/>
    <col min="1539" max="1539" width="18.28515625" style="29" customWidth="1"/>
    <col min="1540" max="1540" width="12.85546875" style="29" customWidth="1"/>
    <col min="1541" max="1541" width="6.5703125" style="29" customWidth="1"/>
    <col min="1542" max="1542" width="4" style="29" bestFit="1" customWidth="1"/>
    <col min="1543" max="1543" width="11.28515625" style="29" bestFit="1" customWidth="1"/>
    <col min="1544" max="1787" width="8.7109375" style="29"/>
    <col min="1788" max="1788" width="10.7109375" style="29" customWidth="1"/>
    <col min="1789" max="1789" width="48" style="29" customWidth="1"/>
    <col min="1790" max="1790" width="16.85546875" style="29" customWidth="1"/>
    <col min="1791" max="1791" width="6.42578125" style="29" customWidth="1"/>
    <col min="1792" max="1792" width="7.28515625" style="29" customWidth="1"/>
    <col min="1793" max="1793" width="13.28515625" style="29" customWidth="1"/>
    <col min="1794" max="1794" width="14.85546875" style="29" customWidth="1"/>
    <col min="1795" max="1795" width="18.28515625" style="29" customWidth="1"/>
    <col min="1796" max="1796" width="12.85546875" style="29" customWidth="1"/>
    <col min="1797" max="1797" width="6.5703125" style="29" customWidth="1"/>
    <col min="1798" max="1798" width="4" style="29" bestFit="1" customWidth="1"/>
    <col min="1799" max="1799" width="11.28515625" style="29" bestFit="1" customWidth="1"/>
    <col min="1800" max="2043" width="8.7109375" style="29"/>
    <col min="2044" max="2044" width="10.7109375" style="29" customWidth="1"/>
    <col min="2045" max="2045" width="48" style="29" customWidth="1"/>
    <col min="2046" max="2046" width="16.85546875" style="29" customWidth="1"/>
    <col min="2047" max="2047" width="6.42578125" style="29" customWidth="1"/>
    <col min="2048" max="2048" width="7.28515625" style="29" customWidth="1"/>
    <col min="2049" max="2049" width="13.28515625" style="29" customWidth="1"/>
    <col min="2050" max="2050" width="14.85546875" style="29" customWidth="1"/>
    <col min="2051" max="2051" width="18.28515625" style="29" customWidth="1"/>
    <col min="2052" max="2052" width="12.85546875" style="29" customWidth="1"/>
    <col min="2053" max="2053" width="6.5703125" style="29" customWidth="1"/>
    <col min="2054" max="2054" width="4" style="29" bestFit="1" customWidth="1"/>
    <col min="2055" max="2055" width="11.28515625" style="29" bestFit="1" customWidth="1"/>
    <col min="2056" max="2299" width="8.7109375" style="29"/>
    <col min="2300" max="2300" width="10.7109375" style="29" customWidth="1"/>
    <col min="2301" max="2301" width="48" style="29" customWidth="1"/>
    <col min="2302" max="2302" width="16.85546875" style="29" customWidth="1"/>
    <col min="2303" max="2303" width="6.42578125" style="29" customWidth="1"/>
    <col min="2304" max="2304" width="7.28515625" style="29" customWidth="1"/>
    <col min="2305" max="2305" width="13.28515625" style="29" customWidth="1"/>
    <col min="2306" max="2306" width="14.85546875" style="29" customWidth="1"/>
    <col min="2307" max="2307" width="18.28515625" style="29" customWidth="1"/>
    <col min="2308" max="2308" width="12.85546875" style="29" customWidth="1"/>
    <col min="2309" max="2309" width="6.5703125" style="29" customWidth="1"/>
    <col min="2310" max="2310" width="4" style="29" bestFit="1" customWidth="1"/>
    <col min="2311" max="2311" width="11.28515625" style="29" bestFit="1" customWidth="1"/>
    <col min="2312" max="2555" width="8.7109375" style="29"/>
    <col min="2556" max="2556" width="10.7109375" style="29" customWidth="1"/>
    <col min="2557" max="2557" width="48" style="29" customWidth="1"/>
    <col min="2558" max="2558" width="16.85546875" style="29" customWidth="1"/>
    <col min="2559" max="2559" width="6.42578125" style="29" customWidth="1"/>
    <col min="2560" max="2560" width="7.28515625" style="29" customWidth="1"/>
    <col min="2561" max="2561" width="13.28515625" style="29" customWidth="1"/>
    <col min="2562" max="2562" width="14.85546875" style="29" customWidth="1"/>
    <col min="2563" max="2563" width="18.28515625" style="29" customWidth="1"/>
    <col min="2564" max="2564" width="12.85546875" style="29" customWidth="1"/>
    <col min="2565" max="2565" width="6.5703125" style="29" customWidth="1"/>
    <col min="2566" max="2566" width="4" style="29" bestFit="1" customWidth="1"/>
    <col min="2567" max="2567" width="11.28515625" style="29" bestFit="1" customWidth="1"/>
    <col min="2568" max="2811" width="8.7109375" style="29"/>
    <col min="2812" max="2812" width="10.7109375" style="29" customWidth="1"/>
    <col min="2813" max="2813" width="48" style="29" customWidth="1"/>
    <col min="2814" max="2814" width="16.85546875" style="29" customWidth="1"/>
    <col min="2815" max="2815" width="6.42578125" style="29" customWidth="1"/>
    <col min="2816" max="2816" width="7.28515625" style="29" customWidth="1"/>
    <col min="2817" max="2817" width="13.28515625" style="29" customWidth="1"/>
    <col min="2818" max="2818" width="14.85546875" style="29" customWidth="1"/>
    <col min="2819" max="2819" width="18.28515625" style="29" customWidth="1"/>
    <col min="2820" max="2820" width="12.85546875" style="29" customWidth="1"/>
    <col min="2821" max="2821" width="6.5703125" style="29" customWidth="1"/>
    <col min="2822" max="2822" width="4" style="29" bestFit="1" customWidth="1"/>
    <col min="2823" max="2823" width="11.28515625" style="29" bestFit="1" customWidth="1"/>
    <col min="2824" max="3067" width="8.7109375" style="29"/>
    <col min="3068" max="3068" width="10.7109375" style="29" customWidth="1"/>
    <col min="3069" max="3069" width="48" style="29" customWidth="1"/>
    <col min="3070" max="3070" width="16.85546875" style="29" customWidth="1"/>
    <col min="3071" max="3071" width="6.42578125" style="29" customWidth="1"/>
    <col min="3072" max="3072" width="7.28515625" style="29" customWidth="1"/>
    <col min="3073" max="3073" width="13.28515625" style="29" customWidth="1"/>
    <col min="3074" max="3074" width="14.85546875" style="29" customWidth="1"/>
    <col min="3075" max="3075" width="18.28515625" style="29" customWidth="1"/>
    <col min="3076" max="3076" width="12.85546875" style="29" customWidth="1"/>
    <col min="3077" max="3077" width="6.5703125" style="29" customWidth="1"/>
    <col min="3078" max="3078" width="4" style="29" bestFit="1" customWidth="1"/>
    <col min="3079" max="3079" width="11.28515625" style="29" bestFit="1" customWidth="1"/>
    <col min="3080" max="3323" width="8.7109375" style="29"/>
    <col min="3324" max="3324" width="10.7109375" style="29" customWidth="1"/>
    <col min="3325" max="3325" width="48" style="29" customWidth="1"/>
    <col min="3326" max="3326" width="16.85546875" style="29" customWidth="1"/>
    <col min="3327" max="3327" width="6.42578125" style="29" customWidth="1"/>
    <col min="3328" max="3328" width="7.28515625" style="29" customWidth="1"/>
    <col min="3329" max="3329" width="13.28515625" style="29" customWidth="1"/>
    <col min="3330" max="3330" width="14.85546875" style="29" customWidth="1"/>
    <col min="3331" max="3331" width="18.28515625" style="29" customWidth="1"/>
    <col min="3332" max="3332" width="12.85546875" style="29" customWidth="1"/>
    <col min="3333" max="3333" width="6.5703125" style="29" customWidth="1"/>
    <col min="3334" max="3334" width="4" style="29" bestFit="1" customWidth="1"/>
    <col min="3335" max="3335" width="11.28515625" style="29" bestFit="1" customWidth="1"/>
    <col min="3336" max="3579" width="8.7109375" style="29"/>
    <col min="3580" max="3580" width="10.7109375" style="29" customWidth="1"/>
    <col min="3581" max="3581" width="48" style="29" customWidth="1"/>
    <col min="3582" max="3582" width="16.85546875" style="29" customWidth="1"/>
    <col min="3583" max="3583" width="6.42578125" style="29" customWidth="1"/>
    <col min="3584" max="3584" width="7.28515625" style="29" customWidth="1"/>
    <col min="3585" max="3585" width="13.28515625" style="29" customWidth="1"/>
    <col min="3586" max="3586" width="14.85546875" style="29" customWidth="1"/>
    <col min="3587" max="3587" width="18.28515625" style="29" customWidth="1"/>
    <col min="3588" max="3588" width="12.85546875" style="29" customWidth="1"/>
    <col min="3589" max="3589" width="6.5703125" style="29" customWidth="1"/>
    <col min="3590" max="3590" width="4" style="29" bestFit="1" customWidth="1"/>
    <col min="3591" max="3591" width="11.28515625" style="29" bestFit="1" customWidth="1"/>
    <col min="3592" max="3835" width="8.7109375" style="29"/>
    <col min="3836" max="3836" width="10.7109375" style="29" customWidth="1"/>
    <col min="3837" max="3837" width="48" style="29" customWidth="1"/>
    <col min="3838" max="3838" width="16.85546875" style="29" customWidth="1"/>
    <col min="3839" max="3839" width="6.42578125" style="29" customWidth="1"/>
    <col min="3840" max="3840" width="7.28515625" style="29" customWidth="1"/>
    <col min="3841" max="3841" width="13.28515625" style="29" customWidth="1"/>
    <col min="3842" max="3842" width="14.85546875" style="29" customWidth="1"/>
    <col min="3843" max="3843" width="18.28515625" style="29" customWidth="1"/>
    <col min="3844" max="3844" width="12.85546875" style="29" customWidth="1"/>
    <col min="3845" max="3845" width="6.5703125" style="29" customWidth="1"/>
    <col min="3846" max="3846" width="4" style="29" bestFit="1" customWidth="1"/>
    <col min="3847" max="3847" width="11.28515625" style="29" bestFit="1" customWidth="1"/>
    <col min="3848" max="4091" width="8.7109375" style="29"/>
    <col min="4092" max="4092" width="10.7109375" style="29" customWidth="1"/>
    <col min="4093" max="4093" width="48" style="29" customWidth="1"/>
    <col min="4094" max="4094" width="16.85546875" style="29" customWidth="1"/>
    <col min="4095" max="4095" width="6.42578125" style="29" customWidth="1"/>
    <col min="4096" max="4096" width="7.28515625" style="29" customWidth="1"/>
    <col min="4097" max="4097" width="13.28515625" style="29" customWidth="1"/>
    <col min="4098" max="4098" width="14.85546875" style="29" customWidth="1"/>
    <col min="4099" max="4099" width="18.28515625" style="29" customWidth="1"/>
    <col min="4100" max="4100" width="12.85546875" style="29" customWidth="1"/>
    <col min="4101" max="4101" width="6.5703125" style="29" customWidth="1"/>
    <col min="4102" max="4102" width="4" style="29" bestFit="1" customWidth="1"/>
    <col min="4103" max="4103" width="11.28515625" style="29" bestFit="1" customWidth="1"/>
    <col min="4104" max="4347" width="8.7109375" style="29"/>
    <col min="4348" max="4348" width="10.7109375" style="29" customWidth="1"/>
    <col min="4349" max="4349" width="48" style="29" customWidth="1"/>
    <col min="4350" max="4350" width="16.85546875" style="29" customWidth="1"/>
    <col min="4351" max="4351" width="6.42578125" style="29" customWidth="1"/>
    <col min="4352" max="4352" width="7.28515625" style="29" customWidth="1"/>
    <col min="4353" max="4353" width="13.28515625" style="29" customWidth="1"/>
    <col min="4354" max="4354" width="14.85546875" style="29" customWidth="1"/>
    <col min="4355" max="4355" width="18.28515625" style="29" customWidth="1"/>
    <col min="4356" max="4356" width="12.85546875" style="29" customWidth="1"/>
    <col min="4357" max="4357" width="6.5703125" style="29" customWidth="1"/>
    <col min="4358" max="4358" width="4" style="29" bestFit="1" customWidth="1"/>
    <col min="4359" max="4359" width="11.28515625" style="29" bestFit="1" customWidth="1"/>
    <col min="4360" max="4603" width="8.7109375" style="29"/>
    <col min="4604" max="4604" width="10.7109375" style="29" customWidth="1"/>
    <col min="4605" max="4605" width="48" style="29" customWidth="1"/>
    <col min="4606" max="4606" width="16.85546875" style="29" customWidth="1"/>
    <col min="4607" max="4607" width="6.42578125" style="29" customWidth="1"/>
    <col min="4608" max="4608" width="7.28515625" style="29" customWidth="1"/>
    <col min="4609" max="4609" width="13.28515625" style="29" customWidth="1"/>
    <col min="4610" max="4610" width="14.85546875" style="29" customWidth="1"/>
    <col min="4611" max="4611" width="18.28515625" style="29" customWidth="1"/>
    <col min="4612" max="4612" width="12.85546875" style="29" customWidth="1"/>
    <col min="4613" max="4613" width="6.5703125" style="29" customWidth="1"/>
    <col min="4614" max="4614" width="4" style="29" bestFit="1" customWidth="1"/>
    <col min="4615" max="4615" width="11.28515625" style="29" bestFit="1" customWidth="1"/>
    <col min="4616" max="4859" width="8.7109375" style="29"/>
    <col min="4860" max="4860" width="10.7109375" style="29" customWidth="1"/>
    <col min="4861" max="4861" width="48" style="29" customWidth="1"/>
    <col min="4862" max="4862" width="16.85546875" style="29" customWidth="1"/>
    <col min="4863" max="4863" width="6.42578125" style="29" customWidth="1"/>
    <col min="4864" max="4864" width="7.28515625" style="29" customWidth="1"/>
    <col min="4865" max="4865" width="13.28515625" style="29" customWidth="1"/>
    <col min="4866" max="4866" width="14.85546875" style="29" customWidth="1"/>
    <col min="4867" max="4867" width="18.28515625" style="29" customWidth="1"/>
    <col min="4868" max="4868" width="12.85546875" style="29" customWidth="1"/>
    <col min="4869" max="4869" width="6.5703125" style="29" customWidth="1"/>
    <col min="4870" max="4870" width="4" style="29" bestFit="1" customWidth="1"/>
    <col min="4871" max="4871" width="11.28515625" style="29" bestFit="1" customWidth="1"/>
    <col min="4872" max="5115" width="8.7109375" style="29"/>
    <col min="5116" max="5116" width="10.7109375" style="29" customWidth="1"/>
    <col min="5117" max="5117" width="48" style="29" customWidth="1"/>
    <col min="5118" max="5118" width="16.85546875" style="29" customWidth="1"/>
    <col min="5119" max="5119" width="6.42578125" style="29" customWidth="1"/>
    <col min="5120" max="5120" width="7.28515625" style="29" customWidth="1"/>
    <col min="5121" max="5121" width="13.28515625" style="29" customWidth="1"/>
    <col min="5122" max="5122" width="14.85546875" style="29" customWidth="1"/>
    <col min="5123" max="5123" width="18.28515625" style="29" customWidth="1"/>
    <col min="5124" max="5124" width="12.85546875" style="29" customWidth="1"/>
    <col min="5125" max="5125" width="6.5703125" style="29" customWidth="1"/>
    <col min="5126" max="5126" width="4" style="29" bestFit="1" customWidth="1"/>
    <col min="5127" max="5127" width="11.28515625" style="29" bestFit="1" customWidth="1"/>
    <col min="5128" max="5371" width="8.7109375" style="29"/>
    <col min="5372" max="5372" width="10.7109375" style="29" customWidth="1"/>
    <col min="5373" max="5373" width="48" style="29" customWidth="1"/>
    <col min="5374" max="5374" width="16.85546875" style="29" customWidth="1"/>
    <col min="5375" max="5375" width="6.42578125" style="29" customWidth="1"/>
    <col min="5376" max="5376" width="7.28515625" style="29" customWidth="1"/>
    <col min="5377" max="5377" width="13.28515625" style="29" customWidth="1"/>
    <col min="5378" max="5378" width="14.85546875" style="29" customWidth="1"/>
    <col min="5379" max="5379" width="18.28515625" style="29" customWidth="1"/>
    <col min="5380" max="5380" width="12.85546875" style="29" customWidth="1"/>
    <col min="5381" max="5381" width="6.5703125" style="29" customWidth="1"/>
    <col min="5382" max="5382" width="4" style="29" bestFit="1" customWidth="1"/>
    <col min="5383" max="5383" width="11.28515625" style="29" bestFit="1" customWidth="1"/>
    <col min="5384" max="5627" width="8.7109375" style="29"/>
    <col min="5628" max="5628" width="10.7109375" style="29" customWidth="1"/>
    <col min="5629" max="5629" width="48" style="29" customWidth="1"/>
    <col min="5630" max="5630" width="16.85546875" style="29" customWidth="1"/>
    <col min="5631" max="5631" width="6.42578125" style="29" customWidth="1"/>
    <col min="5632" max="5632" width="7.28515625" style="29" customWidth="1"/>
    <col min="5633" max="5633" width="13.28515625" style="29" customWidth="1"/>
    <col min="5634" max="5634" width="14.85546875" style="29" customWidth="1"/>
    <col min="5635" max="5635" width="18.28515625" style="29" customWidth="1"/>
    <col min="5636" max="5636" width="12.85546875" style="29" customWidth="1"/>
    <col min="5637" max="5637" width="6.5703125" style="29" customWidth="1"/>
    <col min="5638" max="5638" width="4" style="29" bestFit="1" customWidth="1"/>
    <col min="5639" max="5639" width="11.28515625" style="29" bestFit="1" customWidth="1"/>
    <col min="5640" max="5883" width="8.7109375" style="29"/>
    <col min="5884" max="5884" width="10.7109375" style="29" customWidth="1"/>
    <col min="5885" max="5885" width="48" style="29" customWidth="1"/>
    <col min="5886" max="5886" width="16.85546875" style="29" customWidth="1"/>
    <col min="5887" max="5887" width="6.42578125" style="29" customWidth="1"/>
    <col min="5888" max="5888" width="7.28515625" style="29" customWidth="1"/>
    <col min="5889" max="5889" width="13.28515625" style="29" customWidth="1"/>
    <col min="5890" max="5890" width="14.85546875" style="29" customWidth="1"/>
    <col min="5891" max="5891" width="18.28515625" style="29" customWidth="1"/>
    <col min="5892" max="5892" width="12.85546875" style="29" customWidth="1"/>
    <col min="5893" max="5893" width="6.5703125" style="29" customWidth="1"/>
    <col min="5894" max="5894" width="4" style="29" bestFit="1" customWidth="1"/>
    <col min="5895" max="5895" width="11.28515625" style="29" bestFit="1" customWidth="1"/>
    <col min="5896" max="6139" width="8.7109375" style="29"/>
    <col min="6140" max="6140" width="10.7109375" style="29" customWidth="1"/>
    <col min="6141" max="6141" width="48" style="29" customWidth="1"/>
    <col min="6142" max="6142" width="16.85546875" style="29" customWidth="1"/>
    <col min="6143" max="6143" width="6.42578125" style="29" customWidth="1"/>
    <col min="6144" max="6144" width="7.28515625" style="29" customWidth="1"/>
    <col min="6145" max="6145" width="13.28515625" style="29" customWidth="1"/>
    <col min="6146" max="6146" width="14.85546875" style="29" customWidth="1"/>
    <col min="6147" max="6147" width="18.28515625" style="29" customWidth="1"/>
    <col min="6148" max="6148" width="12.85546875" style="29" customWidth="1"/>
    <col min="6149" max="6149" width="6.5703125" style="29" customWidth="1"/>
    <col min="6150" max="6150" width="4" style="29" bestFit="1" customWidth="1"/>
    <col min="6151" max="6151" width="11.28515625" style="29" bestFit="1" customWidth="1"/>
    <col min="6152" max="6395" width="8.7109375" style="29"/>
    <col min="6396" max="6396" width="10.7109375" style="29" customWidth="1"/>
    <col min="6397" max="6397" width="48" style="29" customWidth="1"/>
    <col min="6398" max="6398" width="16.85546875" style="29" customWidth="1"/>
    <col min="6399" max="6399" width="6.42578125" style="29" customWidth="1"/>
    <col min="6400" max="6400" width="7.28515625" style="29" customWidth="1"/>
    <col min="6401" max="6401" width="13.28515625" style="29" customWidth="1"/>
    <col min="6402" max="6402" width="14.85546875" style="29" customWidth="1"/>
    <col min="6403" max="6403" width="18.28515625" style="29" customWidth="1"/>
    <col min="6404" max="6404" width="12.85546875" style="29" customWidth="1"/>
    <col min="6405" max="6405" width="6.5703125" style="29" customWidth="1"/>
    <col min="6406" max="6406" width="4" style="29" bestFit="1" customWidth="1"/>
    <col min="6407" max="6407" width="11.28515625" style="29" bestFit="1" customWidth="1"/>
    <col min="6408" max="6651" width="8.7109375" style="29"/>
    <col min="6652" max="6652" width="10.7109375" style="29" customWidth="1"/>
    <col min="6653" max="6653" width="48" style="29" customWidth="1"/>
    <col min="6654" max="6654" width="16.85546875" style="29" customWidth="1"/>
    <col min="6655" max="6655" width="6.42578125" style="29" customWidth="1"/>
    <col min="6656" max="6656" width="7.28515625" style="29" customWidth="1"/>
    <col min="6657" max="6657" width="13.28515625" style="29" customWidth="1"/>
    <col min="6658" max="6658" width="14.85546875" style="29" customWidth="1"/>
    <col min="6659" max="6659" width="18.28515625" style="29" customWidth="1"/>
    <col min="6660" max="6660" width="12.85546875" style="29" customWidth="1"/>
    <col min="6661" max="6661" width="6.5703125" style="29" customWidth="1"/>
    <col min="6662" max="6662" width="4" style="29" bestFit="1" customWidth="1"/>
    <col min="6663" max="6663" width="11.28515625" style="29" bestFit="1" customWidth="1"/>
    <col min="6664" max="6907" width="8.7109375" style="29"/>
    <col min="6908" max="6908" width="10.7109375" style="29" customWidth="1"/>
    <col min="6909" max="6909" width="48" style="29" customWidth="1"/>
    <col min="6910" max="6910" width="16.85546875" style="29" customWidth="1"/>
    <col min="6911" max="6911" width="6.42578125" style="29" customWidth="1"/>
    <col min="6912" max="6912" width="7.28515625" style="29" customWidth="1"/>
    <col min="6913" max="6913" width="13.28515625" style="29" customWidth="1"/>
    <col min="6914" max="6914" width="14.85546875" style="29" customWidth="1"/>
    <col min="6915" max="6915" width="18.28515625" style="29" customWidth="1"/>
    <col min="6916" max="6916" width="12.85546875" style="29" customWidth="1"/>
    <col min="6917" max="6917" width="6.5703125" style="29" customWidth="1"/>
    <col min="6918" max="6918" width="4" style="29" bestFit="1" customWidth="1"/>
    <col min="6919" max="6919" width="11.28515625" style="29" bestFit="1" customWidth="1"/>
    <col min="6920" max="7163" width="8.7109375" style="29"/>
    <col min="7164" max="7164" width="10.7109375" style="29" customWidth="1"/>
    <col min="7165" max="7165" width="48" style="29" customWidth="1"/>
    <col min="7166" max="7166" width="16.85546875" style="29" customWidth="1"/>
    <col min="7167" max="7167" width="6.42578125" style="29" customWidth="1"/>
    <col min="7168" max="7168" width="7.28515625" style="29" customWidth="1"/>
    <col min="7169" max="7169" width="13.28515625" style="29" customWidth="1"/>
    <col min="7170" max="7170" width="14.85546875" style="29" customWidth="1"/>
    <col min="7171" max="7171" width="18.28515625" style="29" customWidth="1"/>
    <col min="7172" max="7172" width="12.85546875" style="29" customWidth="1"/>
    <col min="7173" max="7173" width="6.5703125" style="29" customWidth="1"/>
    <col min="7174" max="7174" width="4" style="29" bestFit="1" customWidth="1"/>
    <col min="7175" max="7175" width="11.28515625" style="29" bestFit="1" customWidth="1"/>
    <col min="7176" max="7419" width="8.7109375" style="29"/>
    <col min="7420" max="7420" width="10.7109375" style="29" customWidth="1"/>
    <col min="7421" max="7421" width="48" style="29" customWidth="1"/>
    <col min="7422" max="7422" width="16.85546875" style="29" customWidth="1"/>
    <col min="7423" max="7423" width="6.42578125" style="29" customWidth="1"/>
    <col min="7424" max="7424" width="7.28515625" style="29" customWidth="1"/>
    <col min="7425" max="7425" width="13.28515625" style="29" customWidth="1"/>
    <col min="7426" max="7426" width="14.85546875" style="29" customWidth="1"/>
    <col min="7427" max="7427" width="18.28515625" style="29" customWidth="1"/>
    <col min="7428" max="7428" width="12.85546875" style="29" customWidth="1"/>
    <col min="7429" max="7429" width="6.5703125" style="29" customWidth="1"/>
    <col min="7430" max="7430" width="4" style="29" bestFit="1" customWidth="1"/>
    <col min="7431" max="7431" width="11.28515625" style="29" bestFit="1" customWidth="1"/>
    <col min="7432" max="7675" width="8.7109375" style="29"/>
    <col min="7676" max="7676" width="10.7109375" style="29" customWidth="1"/>
    <col min="7677" max="7677" width="48" style="29" customWidth="1"/>
    <col min="7678" max="7678" width="16.85546875" style="29" customWidth="1"/>
    <col min="7679" max="7679" width="6.42578125" style="29" customWidth="1"/>
    <col min="7680" max="7680" width="7.28515625" style="29" customWidth="1"/>
    <col min="7681" max="7681" width="13.28515625" style="29" customWidth="1"/>
    <col min="7682" max="7682" width="14.85546875" style="29" customWidth="1"/>
    <col min="7683" max="7683" width="18.28515625" style="29" customWidth="1"/>
    <col min="7684" max="7684" width="12.85546875" style="29" customWidth="1"/>
    <col min="7685" max="7685" width="6.5703125" style="29" customWidth="1"/>
    <col min="7686" max="7686" width="4" style="29" bestFit="1" customWidth="1"/>
    <col min="7687" max="7687" width="11.28515625" style="29" bestFit="1" customWidth="1"/>
    <col min="7688" max="7931" width="8.7109375" style="29"/>
    <col min="7932" max="7932" width="10.7109375" style="29" customWidth="1"/>
    <col min="7933" max="7933" width="48" style="29" customWidth="1"/>
    <col min="7934" max="7934" width="16.85546875" style="29" customWidth="1"/>
    <col min="7935" max="7935" width="6.42578125" style="29" customWidth="1"/>
    <col min="7936" max="7936" width="7.28515625" style="29" customWidth="1"/>
    <col min="7937" max="7937" width="13.28515625" style="29" customWidth="1"/>
    <col min="7938" max="7938" width="14.85546875" style="29" customWidth="1"/>
    <col min="7939" max="7939" width="18.28515625" style="29" customWidth="1"/>
    <col min="7940" max="7940" width="12.85546875" style="29" customWidth="1"/>
    <col min="7941" max="7941" width="6.5703125" style="29" customWidth="1"/>
    <col min="7942" max="7942" width="4" style="29" bestFit="1" customWidth="1"/>
    <col min="7943" max="7943" width="11.28515625" style="29" bestFit="1" customWidth="1"/>
    <col min="7944" max="8187" width="8.7109375" style="29"/>
    <col min="8188" max="8188" width="10.7109375" style="29" customWidth="1"/>
    <col min="8189" max="8189" width="48" style="29" customWidth="1"/>
    <col min="8190" max="8190" width="16.85546875" style="29" customWidth="1"/>
    <col min="8191" max="8191" width="6.42578125" style="29" customWidth="1"/>
    <col min="8192" max="8192" width="7.28515625" style="29" customWidth="1"/>
    <col min="8193" max="8193" width="13.28515625" style="29" customWidth="1"/>
    <col min="8194" max="8194" width="14.85546875" style="29" customWidth="1"/>
    <col min="8195" max="8195" width="18.28515625" style="29" customWidth="1"/>
    <col min="8196" max="8196" width="12.85546875" style="29" customWidth="1"/>
    <col min="8197" max="8197" width="6.5703125" style="29" customWidth="1"/>
    <col min="8198" max="8198" width="4" style="29" bestFit="1" customWidth="1"/>
    <col min="8199" max="8199" width="11.28515625" style="29" bestFit="1" customWidth="1"/>
    <col min="8200" max="8443" width="8.7109375" style="29"/>
    <col min="8444" max="8444" width="10.7109375" style="29" customWidth="1"/>
    <col min="8445" max="8445" width="48" style="29" customWidth="1"/>
    <col min="8446" max="8446" width="16.85546875" style="29" customWidth="1"/>
    <col min="8447" max="8447" width="6.42578125" style="29" customWidth="1"/>
    <col min="8448" max="8448" width="7.28515625" style="29" customWidth="1"/>
    <col min="8449" max="8449" width="13.28515625" style="29" customWidth="1"/>
    <col min="8450" max="8450" width="14.85546875" style="29" customWidth="1"/>
    <col min="8451" max="8451" width="18.28515625" style="29" customWidth="1"/>
    <col min="8452" max="8452" width="12.85546875" style="29" customWidth="1"/>
    <col min="8453" max="8453" width="6.5703125" style="29" customWidth="1"/>
    <col min="8454" max="8454" width="4" style="29" bestFit="1" customWidth="1"/>
    <col min="8455" max="8455" width="11.28515625" style="29" bestFit="1" customWidth="1"/>
    <col min="8456" max="8699" width="8.7109375" style="29"/>
    <col min="8700" max="8700" width="10.7109375" style="29" customWidth="1"/>
    <col min="8701" max="8701" width="48" style="29" customWidth="1"/>
    <col min="8702" max="8702" width="16.85546875" style="29" customWidth="1"/>
    <col min="8703" max="8703" width="6.42578125" style="29" customWidth="1"/>
    <col min="8704" max="8704" width="7.28515625" style="29" customWidth="1"/>
    <col min="8705" max="8705" width="13.28515625" style="29" customWidth="1"/>
    <col min="8706" max="8706" width="14.85546875" style="29" customWidth="1"/>
    <col min="8707" max="8707" width="18.28515625" style="29" customWidth="1"/>
    <col min="8708" max="8708" width="12.85546875" style="29" customWidth="1"/>
    <col min="8709" max="8709" width="6.5703125" style="29" customWidth="1"/>
    <col min="8710" max="8710" width="4" style="29" bestFit="1" customWidth="1"/>
    <col min="8711" max="8711" width="11.28515625" style="29" bestFit="1" customWidth="1"/>
    <col min="8712" max="8955" width="8.7109375" style="29"/>
    <col min="8956" max="8956" width="10.7109375" style="29" customWidth="1"/>
    <col min="8957" max="8957" width="48" style="29" customWidth="1"/>
    <col min="8958" max="8958" width="16.85546875" style="29" customWidth="1"/>
    <col min="8959" max="8959" width="6.42578125" style="29" customWidth="1"/>
    <col min="8960" max="8960" width="7.28515625" style="29" customWidth="1"/>
    <col min="8961" max="8961" width="13.28515625" style="29" customWidth="1"/>
    <col min="8962" max="8962" width="14.85546875" style="29" customWidth="1"/>
    <col min="8963" max="8963" width="18.28515625" style="29" customWidth="1"/>
    <col min="8964" max="8964" width="12.85546875" style="29" customWidth="1"/>
    <col min="8965" max="8965" width="6.5703125" style="29" customWidth="1"/>
    <col min="8966" max="8966" width="4" style="29" bestFit="1" customWidth="1"/>
    <col min="8967" max="8967" width="11.28515625" style="29" bestFit="1" customWidth="1"/>
    <col min="8968" max="9211" width="8.7109375" style="29"/>
    <col min="9212" max="9212" width="10.7109375" style="29" customWidth="1"/>
    <col min="9213" max="9213" width="48" style="29" customWidth="1"/>
    <col min="9214" max="9214" width="16.85546875" style="29" customWidth="1"/>
    <col min="9215" max="9215" width="6.42578125" style="29" customWidth="1"/>
    <col min="9216" max="9216" width="7.28515625" style="29" customWidth="1"/>
    <col min="9217" max="9217" width="13.28515625" style="29" customWidth="1"/>
    <col min="9218" max="9218" width="14.85546875" style="29" customWidth="1"/>
    <col min="9219" max="9219" width="18.28515625" style="29" customWidth="1"/>
    <col min="9220" max="9220" width="12.85546875" style="29" customWidth="1"/>
    <col min="9221" max="9221" width="6.5703125" style="29" customWidth="1"/>
    <col min="9222" max="9222" width="4" style="29" bestFit="1" customWidth="1"/>
    <col min="9223" max="9223" width="11.28515625" style="29" bestFit="1" customWidth="1"/>
    <col min="9224" max="9467" width="8.7109375" style="29"/>
    <col min="9468" max="9468" width="10.7109375" style="29" customWidth="1"/>
    <col min="9469" max="9469" width="48" style="29" customWidth="1"/>
    <col min="9470" max="9470" width="16.85546875" style="29" customWidth="1"/>
    <col min="9471" max="9471" width="6.42578125" style="29" customWidth="1"/>
    <col min="9472" max="9472" width="7.28515625" style="29" customWidth="1"/>
    <col min="9473" max="9473" width="13.28515625" style="29" customWidth="1"/>
    <col min="9474" max="9474" width="14.85546875" style="29" customWidth="1"/>
    <col min="9475" max="9475" width="18.28515625" style="29" customWidth="1"/>
    <col min="9476" max="9476" width="12.85546875" style="29" customWidth="1"/>
    <col min="9477" max="9477" width="6.5703125" style="29" customWidth="1"/>
    <col min="9478" max="9478" width="4" style="29" bestFit="1" customWidth="1"/>
    <col min="9479" max="9479" width="11.28515625" style="29" bestFit="1" customWidth="1"/>
    <col min="9480" max="9723" width="8.7109375" style="29"/>
    <col min="9724" max="9724" width="10.7109375" style="29" customWidth="1"/>
    <col min="9725" max="9725" width="48" style="29" customWidth="1"/>
    <col min="9726" max="9726" width="16.85546875" style="29" customWidth="1"/>
    <col min="9727" max="9727" width="6.42578125" style="29" customWidth="1"/>
    <col min="9728" max="9728" width="7.28515625" style="29" customWidth="1"/>
    <col min="9729" max="9729" width="13.28515625" style="29" customWidth="1"/>
    <col min="9730" max="9730" width="14.85546875" style="29" customWidth="1"/>
    <col min="9731" max="9731" width="18.28515625" style="29" customWidth="1"/>
    <col min="9732" max="9732" width="12.85546875" style="29" customWidth="1"/>
    <col min="9733" max="9733" width="6.5703125" style="29" customWidth="1"/>
    <col min="9734" max="9734" width="4" style="29" bestFit="1" customWidth="1"/>
    <col min="9735" max="9735" width="11.28515625" style="29" bestFit="1" customWidth="1"/>
    <col min="9736" max="9979" width="8.7109375" style="29"/>
    <col min="9980" max="9980" width="10.7109375" style="29" customWidth="1"/>
    <col min="9981" max="9981" width="48" style="29" customWidth="1"/>
    <col min="9982" max="9982" width="16.85546875" style="29" customWidth="1"/>
    <col min="9983" max="9983" width="6.42578125" style="29" customWidth="1"/>
    <col min="9984" max="9984" width="7.28515625" style="29" customWidth="1"/>
    <col min="9985" max="9985" width="13.28515625" style="29" customWidth="1"/>
    <col min="9986" max="9986" width="14.85546875" style="29" customWidth="1"/>
    <col min="9987" max="9987" width="18.28515625" style="29" customWidth="1"/>
    <col min="9988" max="9988" width="12.85546875" style="29" customWidth="1"/>
    <col min="9989" max="9989" width="6.5703125" style="29" customWidth="1"/>
    <col min="9990" max="9990" width="4" style="29" bestFit="1" customWidth="1"/>
    <col min="9991" max="9991" width="11.28515625" style="29" bestFit="1" customWidth="1"/>
    <col min="9992" max="10235" width="8.7109375" style="29"/>
    <col min="10236" max="10236" width="10.7109375" style="29" customWidth="1"/>
    <col min="10237" max="10237" width="48" style="29" customWidth="1"/>
    <col min="10238" max="10238" width="16.85546875" style="29" customWidth="1"/>
    <col min="10239" max="10239" width="6.42578125" style="29" customWidth="1"/>
    <col min="10240" max="10240" width="7.28515625" style="29" customWidth="1"/>
    <col min="10241" max="10241" width="13.28515625" style="29" customWidth="1"/>
    <col min="10242" max="10242" width="14.85546875" style="29" customWidth="1"/>
    <col min="10243" max="10243" width="18.28515625" style="29" customWidth="1"/>
    <col min="10244" max="10244" width="12.85546875" style="29" customWidth="1"/>
    <col min="10245" max="10245" width="6.5703125" style="29" customWidth="1"/>
    <col min="10246" max="10246" width="4" style="29" bestFit="1" customWidth="1"/>
    <col min="10247" max="10247" width="11.28515625" style="29" bestFit="1" customWidth="1"/>
    <col min="10248" max="10491" width="8.7109375" style="29"/>
    <col min="10492" max="10492" width="10.7109375" style="29" customWidth="1"/>
    <col min="10493" max="10493" width="48" style="29" customWidth="1"/>
    <col min="10494" max="10494" width="16.85546875" style="29" customWidth="1"/>
    <col min="10495" max="10495" width="6.42578125" style="29" customWidth="1"/>
    <col min="10496" max="10496" width="7.28515625" style="29" customWidth="1"/>
    <col min="10497" max="10497" width="13.28515625" style="29" customWidth="1"/>
    <col min="10498" max="10498" width="14.85546875" style="29" customWidth="1"/>
    <col min="10499" max="10499" width="18.28515625" style="29" customWidth="1"/>
    <col min="10500" max="10500" width="12.85546875" style="29" customWidth="1"/>
    <col min="10501" max="10501" width="6.5703125" style="29" customWidth="1"/>
    <col min="10502" max="10502" width="4" style="29" bestFit="1" customWidth="1"/>
    <col min="10503" max="10503" width="11.28515625" style="29" bestFit="1" customWidth="1"/>
    <col min="10504" max="10747" width="8.7109375" style="29"/>
    <col min="10748" max="10748" width="10.7109375" style="29" customWidth="1"/>
    <col min="10749" max="10749" width="48" style="29" customWidth="1"/>
    <col min="10750" max="10750" width="16.85546875" style="29" customWidth="1"/>
    <col min="10751" max="10751" width="6.42578125" style="29" customWidth="1"/>
    <col min="10752" max="10752" width="7.28515625" style="29" customWidth="1"/>
    <col min="10753" max="10753" width="13.28515625" style="29" customWidth="1"/>
    <col min="10754" max="10754" width="14.85546875" style="29" customWidth="1"/>
    <col min="10755" max="10755" width="18.28515625" style="29" customWidth="1"/>
    <col min="10756" max="10756" width="12.85546875" style="29" customWidth="1"/>
    <col min="10757" max="10757" width="6.5703125" style="29" customWidth="1"/>
    <col min="10758" max="10758" width="4" style="29" bestFit="1" customWidth="1"/>
    <col min="10759" max="10759" width="11.28515625" style="29" bestFit="1" customWidth="1"/>
    <col min="10760" max="11003" width="8.7109375" style="29"/>
    <col min="11004" max="11004" width="10.7109375" style="29" customWidth="1"/>
    <col min="11005" max="11005" width="48" style="29" customWidth="1"/>
    <col min="11006" max="11006" width="16.85546875" style="29" customWidth="1"/>
    <col min="11007" max="11007" width="6.42578125" style="29" customWidth="1"/>
    <col min="11008" max="11008" width="7.28515625" style="29" customWidth="1"/>
    <col min="11009" max="11009" width="13.28515625" style="29" customWidth="1"/>
    <col min="11010" max="11010" width="14.85546875" style="29" customWidth="1"/>
    <col min="11011" max="11011" width="18.28515625" style="29" customWidth="1"/>
    <col min="11012" max="11012" width="12.85546875" style="29" customWidth="1"/>
    <col min="11013" max="11013" width="6.5703125" style="29" customWidth="1"/>
    <col min="11014" max="11014" width="4" style="29" bestFit="1" customWidth="1"/>
    <col min="11015" max="11015" width="11.28515625" style="29" bestFit="1" customWidth="1"/>
    <col min="11016" max="11259" width="8.7109375" style="29"/>
    <col min="11260" max="11260" width="10.7109375" style="29" customWidth="1"/>
    <col min="11261" max="11261" width="48" style="29" customWidth="1"/>
    <col min="11262" max="11262" width="16.85546875" style="29" customWidth="1"/>
    <col min="11263" max="11263" width="6.42578125" style="29" customWidth="1"/>
    <col min="11264" max="11264" width="7.28515625" style="29" customWidth="1"/>
    <col min="11265" max="11265" width="13.28515625" style="29" customWidth="1"/>
    <col min="11266" max="11266" width="14.85546875" style="29" customWidth="1"/>
    <col min="11267" max="11267" width="18.28515625" style="29" customWidth="1"/>
    <col min="11268" max="11268" width="12.85546875" style="29" customWidth="1"/>
    <col min="11269" max="11269" width="6.5703125" style="29" customWidth="1"/>
    <col min="11270" max="11270" width="4" style="29" bestFit="1" customWidth="1"/>
    <col min="11271" max="11271" width="11.28515625" style="29" bestFit="1" customWidth="1"/>
    <col min="11272" max="11515" width="8.7109375" style="29"/>
    <col min="11516" max="11516" width="10.7109375" style="29" customWidth="1"/>
    <col min="11517" max="11517" width="48" style="29" customWidth="1"/>
    <col min="11518" max="11518" width="16.85546875" style="29" customWidth="1"/>
    <col min="11519" max="11519" width="6.42578125" style="29" customWidth="1"/>
    <col min="11520" max="11520" width="7.28515625" style="29" customWidth="1"/>
    <col min="11521" max="11521" width="13.28515625" style="29" customWidth="1"/>
    <col min="11522" max="11522" width="14.85546875" style="29" customWidth="1"/>
    <col min="11523" max="11523" width="18.28515625" style="29" customWidth="1"/>
    <col min="11524" max="11524" width="12.85546875" style="29" customWidth="1"/>
    <col min="11525" max="11525" width="6.5703125" style="29" customWidth="1"/>
    <col min="11526" max="11526" width="4" style="29" bestFit="1" customWidth="1"/>
    <col min="11527" max="11527" width="11.28515625" style="29" bestFit="1" customWidth="1"/>
    <col min="11528" max="11771" width="8.7109375" style="29"/>
    <col min="11772" max="11772" width="10.7109375" style="29" customWidth="1"/>
    <col min="11773" max="11773" width="48" style="29" customWidth="1"/>
    <col min="11774" max="11774" width="16.85546875" style="29" customWidth="1"/>
    <col min="11775" max="11775" width="6.42578125" style="29" customWidth="1"/>
    <col min="11776" max="11776" width="7.28515625" style="29" customWidth="1"/>
    <col min="11777" max="11777" width="13.28515625" style="29" customWidth="1"/>
    <col min="11778" max="11778" width="14.85546875" style="29" customWidth="1"/>
    <col min="11779" max="11779" width="18.28515625" style="29" customWidth="1"/>
    <col min="11780" max="11780" width="12.85546875" style="29" customWidth="1"/>
    <col min="11781" max="11781" width="6.5703125" style="29" customWidth="1"/>
    <col min="11782" max="11782" width="4" style="29" bestFit="1" customWidth="1"/>
    <col min="11783" max="11783" width="11.28515625" style="29" bestFit="1" customWidth="1"/>
    <col min="11784" max="12027" width="8.7109375" style="29"/>
    <col min="12028" max="12028" width="10.7109375" style="29" customWidth="1"/>
    <col min="12029" max="12029" width="48" style="29" customWidth="1"/>
    <col min="12030" max="12030" width="16.85546875" style="29" customWidth="1"/>
    <col min="12031" max="12031" width="6.42578125" style="29" customWidth="1"/>
    <col min="12032" max="12032" width="7.28515625" style="29" customWidth="1"/>
    <col min="12033" max="12033" width="13.28515625" style="29" customWidth="1"/>
    <col min="12034" max="12034" width="14.85546875" style="29" customWidth="1"/>
    <col min="12035" max="12035" width="18.28515625" style="29" customWidth="1"/>
    <col min="12036" max="12036" width="12.85546875" style="29" customWidth="1"/>
    <col min="12037" max="12037" width="6.5703125" style="29" customWidth="1"/>
    <col min="12038" max="12038" width="4" style="29" bestFit="1" customWidth="1"/>
    <col min="12039" max="12039" width="11.28515625" style="29" bestFit="1" customWidth="1"/>
    <col min="12040" max="12283" width="8.7109375" style="29"/>
    <col min="12284" max="12284" width="10.7109375" style="29" customWidth="1"/>
    <col min="12285" max="12285" width="48" style="29" customWidth="1"/>
    <col min="12286" max="12286" width="16.85546875" style="29" customWidth="1"/>
    <col min="12287" max="12287" width="6.42578125" style="29" customWidth="1"/>
    <col min="12288" max="12288" width="7.28515625" style="29" customWidth="1"/>
    <col min="12289" max="12289" width="13.28515625" style="29" customWidth="1"/>
    <col min="12290" max="12290" width="14.85546875" style="29" customWidth="1"/>
    <col min="12291" max="12291" width="18.28515625" style="29" customWidth="1"/>
    <col min="12292" max="12292" width="12.85546875" style="29" customWidth="1"/>
    <col min="12293" max="12293" width="6.5703125" style="29" customWidth="1"/>
    <col min="12294" max="12294" width="4" style="29" bestFit="1" customWidth="1"/>
    <col min="12295" max="12295" width="11.28515625" style="29" bestFit="1" customWidth="1"/>
    <col min="12296" max="12539" width="8.7109375" style="29"/>
    <col min="12540" max="12540" width="10.7109375" style="29" customWidth="1"/>
    <col min="12541" max="12541" width="48" style="29" customWidth="1"/>
    <col min="12542" max="12542" width="16.85546875" style="29" customWidth="1"/>
    <col min="12543" max="12543" width="6.42578125" style="29" customWidth="1"/>
    <col min="12544" max="12544" width="7.28515625" style="29" customWidth="1"/>
    <col min="12545" max="12545" width="13.28515625" style="29" customWidth="1"/>
    <col min="12546" max="12546" width="14.85546875" style="29" customWidth="1"/>
    <col min="12547" max="12547" width="18.28515625" style="29" customWidth="1"/>
    <col min="12548" max="12548" width="12.85546875" style="29" customWidth="1"/>
    <col min="12549" max="12549" width="6.5703125" style="29" customWidth="1"/>
    <col min="12550" max="12550" width="4" style="29" bestFit="1" customWidth="1"/>
    <col min="12551" max="12551" width="11.28515625" style="29" bestFit="1" customWidth="1"/>
    <col min="12552" max="12795" width="8.7109375" style="29"/>
    <col min="12796" max="12796" width="10.7109375" style="29" customWidth="1"/>
    <col min="12797" max="12797" width="48" style="29" customWidth="1"/>
    <col min="12798" max="12798" width="16.85546875" style="29" customWidth="1"/>
    <col min="12799" max="12799" width="6.42578125" style="29" customWidth="1"/>
    <col min="12800" max="12800" width="7.28515625" style="29" customWidth="1"/>
    <col min="12801" max="12801" width="13.28515625" style="29" customWidth="1"/>
    <col min="12802" max="12802" width="14.85546875" style="29" customWidth="1"/>
    <col min="12803" max="12803" width="18.28515625" style="29" customWidth="1"/>
    <col min="12804" max="12804" width="12.85546875" style="29" customWidth="1"/>
    <col min="12805" max="12805" width="6.5703125" style="29" customWidth="1"/>
    <col min="12806" max="12806" width="4" style="29" bestFit="1" customWidth="1"/>
    <col min="12807" max="12807" width="11.28515625" style="29" bestFit="1" customWidth="1"/>
    <col min="12808" max="13051" width="8.7109375" style="29"/>
    <col min="13052" max="13052" width="10.7109375" style="29" customWidth="1"/>
    <col min="13053" max="13053" width="48" style="29" customWidth="1"/>
    <col min="13054" max="13054" width="16.85546875" style="29" customWidth="1"/>
    <col min="13055" max="13055" width="6.42578125" style="29" customWidth="1"/>
    <col min="13056" max="13056" width="7.28515625" style="29" customWidth="1"/>
    <col min="13057" max="13057" width="13.28515625" style="29" customWidth="1"/>
    <col min="13058" max="13058" width="14.85546875" style="29" customWidth="1"/>
    <col min="13059" max="13059" width="18.28515625" style="29" customWidth="1"/>
    <col min="13060" max="13060" width="12.85546875" style="29" customWidth="1"/>
    <col min="13061" max="13061" width="6.5703125" style="29" customWidth="1"/>
    <col min="13062" max="13062" width="4" style="29" bestFit="1" customWidth="1"/>
    <col min="13063" max="13063" width="11.28515625" style="29" bestFit="1" customWidth="1"/>
    <col min="13064" max="13307" width="8.7109375" style="29"/>
    <col min="13308" max="13308" width="10.7109375" style="29" customWidth="1"/>
    <col min="13309" max="13309" width="48" style="29" customWidth="1"/>
    <col min="13310" max="13310" width="16.85546875" style="29" customWidth="1"/>
    <col min="13311" max="13311" width="6.42578125" style="29" customWidth="1"/>
    <col min="13312" max="13312" width="7.28515625" style="29" customWidth="1"/>
    <col min="13313" max="13313" width="13.28515625" style="29" customWidth="1"/>
    <col min="13314" max="13314" width="14.85546875" style="29" customWidth="1"/>
    <col min="13315" max="13315" width="18.28515625" style="29" customWidth="1"/>
    <col min="13316" max="13316" width="12.85546875" style="29" customWidth="1"/>
    <col min="13317" max="13317" width="6.5703125" style="29" customWidth="1"/>
    <col min="13318" max="13318" width="4" style="29" bestFit="1" customWidth="1"/>
    <col min="13319" max="13319" width="11.28515625" style="29" bestFit="1" customWidth="1"/>
    <col min="13320" max="13563" width="8.7109375" style="29"/>
    <col min="13564" max="13564" width="10.7109375" style="29" customWidth="1"/>
    <col min="13565" max="13565" width="48" style="29" customWidth="1"/>
    <col min="13566" max="13566" width="16.85546875" style="29" customWidth="1"/>
    <col min="13567" max="13567" width="6.42578125" style="29" customWidth="1"/>
    <col min="13568" max="13568" width="7.28515625" style="29" customWidth="1"/>
    <col min="13569" max="13569" width="13.28515625" style="29" customWidth="1"/>
    <col min="13570" max="13570" width="14.85546875" style="29" customWidth="1"/>
    <col min="13571" max="13571" width="18.28515625" style="29" customWidth="1"/>
    <col min="13572" max="13572" width="12.85546875" style="29" customWidth="1"/>
    <col min="13573" max="13573" width="6.5703125" style="29" customWidth="1"/>
    <col min="13574" max="13574" width="4" style="29" bestFit="1" customWidth="1"/>
    <col min="13575" max="13575" width="11.28515625" style="29" bestFit="1" customWidth="1"/>
    <col min="13576" max="13819" width="8.7109375" style="29"/>
    <col min="13820" max="13820" width="10.7109375" style="29" customWidth="1"/>
    <col min="13821" max="13821" width="48" style="29" customWidth="1"/>
    <col min="13822" max="13822" width="16.85546875" style="29" customWidth="1"/>
    <col min="13823" max="13823" width="6.42578125" style="29" customWidth="1"/>
    <col min="13824" max="13824" width="7.28515625" style="29" customWidth="1"/>
    <col min="13825" max="13825" width="13.28515625" style="29" customWidth="1"/>
    <col min="13826" max="13826" width="14.85546875" style="29" customWidth="1"/>
    <col min="13827" max="13827" width="18.28515625" style="29" customWidth="1"/>
    <col min="13828" max="13828" width="12.85546875" style="29" customWidth="1"/>
    <col min="13829" max="13829" width="6.5703125" style="29" customWidth="1"/>
    <col min="13830" max="13830" width="4" style="29" bestFit="1" customWidth="1"/>
    <col min="13831" max="13831" width="11.28515625" style="29" bestFit="1" customWidth="1"/>
    <col min="13832" max="14075" width="8.7109375" style="29"/>
    <col min="14076" max="14076" width="10.7109375" style="29" customWidth="1"/>
    <col min="14077" max="14077" width="48" style="29" customWidth="1"/>
    <col min="14078" max="14078" width="16.85546875" style="29" customWidth="1"/>
    <col min="14079" max="14079" width="6.42578125" style="29" customWidth="1"/>
    <col min="14080" max="14080" width="7.28515625" style="29" customWidth="1"/>
    <col min="14081" max="14081" width="13.28515625" style="29" customWidth="1"/>
    <col min="14082" max="14082" width="14.85546875" style="29" customWidth="1"/>
    <col min="14083" max="14083" width="18.28515625" style="29" customWidth="1"/>
    <col min="14084" max="14084" width="12.85546875" style="29" customWidth="1"/>
    <col min="14085" max="14085" width="6.5703125" style="29" customWidth="1"/>
    <col min="14086" max="14086" width="4" style="29" bestFit="1" customWidth="1"/>
    <col min="14087" max="14087" width="11.28515625" style="29" bestFit="1" customWidth="1"/>
    <col min="14088" max="14331" width="8.7109375" style="29"/>
    <col min="14332" max="14332" width="10.7109375" style="29" customWidth="1"/>
    <col min="14333" max="14333" width="48" style="29" customWidth="1"/>
    <col min="14334" max="14334" width="16.85546875" style="29" customWidth="1"/>
    <col min="14335" max="14335" width="6.42578125" style="29" customWidth="1"/>
    <col min="14336" max="14336" width="7.28515625" style="29" customWidth="1"/>
    <col min="14337" max="14337" width="13.28515625" style="29" customWidth="1"/>
    <col min="14338" max="14338" width="14.85546875" style="29" customWidth="1"/>
    <col min="14339" max="14339" width="18.28515625" style="29" customWidth="1"/>
    <col min="14340" max="14340" width="12.85546875" style="29" customWidth="1"/>
    <col min="14341" max="14341" width="6.5703125" style="29" customWidth="1"/>
    <col min="14342" max="14342" width="4" style="29" bestFit="1" customWidth="1"/>
    <col min="14343" max="14343" width="11.28515625" style="29" bestFit="1" customWidth="1"/>
    <col min="14344" max="14587" width="8.7109375" style="29"/>
    <col min="14588" max="14588" width="10.7109375" style="29" customWidth="1"/>
    <col min="14589" max="14589" width="48" style="29" customWidth="1"/>
    <col min="14590" max="14590" width="16.85546875" style="29" customWidth="1"/>
    <col min="14591" max="14591" width="6.42578125" style="29" customWidth="1"/>
    <col min="14592" max="14592" width="7.28515625" style="29" customWidth="1"/>
    <col min="14593" max="14593" width="13.28515625" style="29" customWidth="1"/>
    <col min="14594" max="14594" width="14.85546875" style="29" customWidth="1"/>
    <col min="14595" max="14595" width="18.28515625" style="29" customWidth="1"/>
    <col min="14596" max="14596" width="12.85546875" style="29" customWidth="1"/>
    <col min="14597" max="14597" width="6.5703125" style="29" customWidth="1"/>
    <col min="14598" max="14598" width="4" style="29" bestFit="1" customWidth="1"/>
    <col min="14599" max="14599" width="11.28515625" style="29" bestFit="1" customWidth="1"/>
    <col min="14600" max="14843" width="8.7109375" style="29"/>
    <col min="14844" max="14844" width="10.7109375" style="29" customWidth="1"/>
    <col min="14845" max="14845" width="48" style="29" customWidth="1"/>
    <col min="14846" max="14846" width="16.85546875" style="29" customWidth="1"/>
    <col min="14847" max="14847" width="6.42578125" style="29" customWidth="1"/>
    <col min="14848" max="14848" width="7.28515625" style="29" customWidth="1"/>
    <col min="14849" max="14849" width="13.28515625" style="29" customWidth="1"/>
    <col min="14850" max="14850" width="14.85546875" style="29" customWidth="1"/>
    <col min="14851" max="14851" width="18.28515625" style="29" customWidth="1"/>
    <col min="14852" max="14852" width="12.85546875" style="29" customWidth="1"/>
    <col min="14853" max="14853" width="6.5703125" style="29" customWidth="1"/>
    <col min="14854" max="14854" width="4" style="29" bestFit="1" customWidth="1"/>
    <col min="14855" max="14855" width="11.28515625" style="29" bestFit="1" customWidth="1"/>
    <col min="14856" max="15099" width="8.7109375" style="29"/>
    <col min="15100" max="15100" width="10.7109375" style="29" customWidth="1"/>
    <col min="15101" max="15101" width="48" style="29" customWidth="1"/>
    <col min="15102" max="15102" width="16.85546875" style="29" customWidth="1"/>
    <col min="15103" max="15103" width="6.42578125" style="29" customWidth="1"/>
    <col min="15104" max="15104" width="7.28515625" style="29" customWidth="1"/>
    <col min="15105" max="15105" width="13.28515625" style="29" customWidth="1"/>
    <col min="15106" max="15106" width="14.85546875" style="29" customWidth="1"/>
    <col min="15107" max="15107" width="18.28515625" style="29" customWidth="1"/>
    <col min="15108" max="15108" width="12.85546875" style="29" customWidth="1"/>
    <col min="15109" max="15109" width="6.5703125" style="29" customWidth="1"/>
    <col min="15110" max="15110" width="4" style="29" bestFit="1" customWidth="1"/>
    <col min="15111" max="15111" width="11.28515625" style="29" bestFit="1" customWidth="1"/>
    <col min="15112" max="15355" width="8.7109375" style="29"/>
    <col min="15356" max="15356" width="10.7109375" style="29" customWidth="1"/>
    <col min="15357" max="15357" width="48" style="29" customWidth="1"/>
    <col min="15358" max="15358" width="16.85546875" style="29" customWidth="1"/>
    <col min="15359" max="15359" width="6.42578125" style="29" customWidth="1"/>
    <col min="15360" max="15360" width="7.28515625" style="29" customWidth="1"/>
    <col min="15361" max="15361" width="13.28515625" style="29" customWidth="1"/>
    <col min="15362" max="15362" width="14.85546875" style="29" customWidth="1"/>
    <col min="15363" max="15363" width="18.28515625" style="29" customWidth="1"/>
    <col min="15364" max="15364" width="12.85546875" style="29" customWidth="1"/>
    <col min="15365" max="15365" width="6.5703125" style="29" customWidth="1"/>
    <col min="15366" max="15366" width="4" style="29" bestFit="1" customWidth="1"/>
    <col min="15367" max="15367" width="11.28515625" style="29" bestFit="1" customWidth="1"/>
    <col min="15368" max="15611" width="8.7109375" style="29"/>
    <col min="15612" max="15612" width="10.7109375" style="29" customWidth="1"/>
    <col min="15613" max="15613" width="48" style="29" customWidth="1"/>
    <col min="15614" max="15614" width="16.85546875" style="29" customWidth="1"/>
    <col min="15615" max="15615" width="6.42578125" style="29" customWidth="1"/>
    <col min="15616" max="15616" width="7.28515625" style="29" customWidth="1"/>
    <col min="15617" max="15617" width="13.28515625" style="29" customWidth="1"/>
    <col min="15618" max="15618" width="14.85546875" style="29" customWidth="1"/>
    <col min="15619" max="15619" width="18.28515625" style="29" customWidth="1"/>
    <col min="15620" max="15620" width="12.85546875" style="29" customWidth="1"/>
    <col min="15621" max="15621" width="6.5703125" style="29" customWidth="1"/>
    <col min="15622" max="15622" width="4" style="29" bestFit="1" customWidth="1"/>
    <col min="15623" max="15623" width="11.28515625" style="29" bestFit="1" customWidth="1"/>
    <col min="15624" max="15867" width="8.7109375" style="29"/>
    <col min="15868" max="15868" width="10.7109375" style="29" customWidth="1"/>
    <col min="15869" max="15869" width="48" style="29" customWidth="1"/>
    <col min="15870" max="15870" width="16.85546875" style="29" customWidth="1"/>
    <col min="15871" max="15871" width="6.42578125" style="29" customWidth="1"/>
    <col min="15872" max="15872" width="7.28515625" style="29" customWidth="1"/>
    <col min="15873" max="15873" width="13.28515625" style="29" customWidth="1"/>
    <col min="15874" max="15874" width="14.85546875" style="29" customWidth="1"/>
    <col min="15875" max="15875" width="18.28515625" style="29" customWidth="1"/>
    <col min="15876" max="15876" width="12.85546875" style="29" customWidth="1"/>
    <col min="15877" max="15877" width="6.5703125" style="29" customWidth="1"/>
    <col min="15878" max="15878" width="4" style="29" bestFit="1" customWidth="1"/>
    <col min="15879" max="15879" width="11.28515625" style="29" bestFit="1" customWidth="1"/>
    <col min="15880" max="16123" width="8.7109375" style="29"/>
    <col min="16124" max="16124" width="10.7109375" style="29" customWidth="1"/>
    <col min="16125" max="16125" width="48" style="29" customWidth="1"/>
    <col min="16126" max="16126" width="16.85546875" style="29" customWidth="1"/>
    <col min="16127" max="16127" width="6.42578125" style="29" customWidth="1"/>
    <col min="16128" max="16128" width="7.28515625" style="29" customWidth="1"/>
    <col min="16129" max="16129" width="13.28515625" style="29" customWidth="1"/>
    <col min="16130" max="16130" width="14.85546875" style="29" customWidth="1"/>
    <col min="16131" max="16131" width="18.28515625" style="29" customWidth="1"/>
    <col min="16132" max="16132" width="12.85546875" style="29" customWidth="1"/>
    <col min="16133" max="16133" width="6.5703125" style="29" customWidth="1"/>
    <col min="16134" max="16134" width="4" style="29" bestFit="1" customWidth="1"/>
    <col min="16135" max="16135" width="11.28515625" style="29" bestFit="1" customWidth="1"/>
    <col min="16136" max="16384" width="8.7109375" style="29"/>
  </cols>
  <sheetData>
    <row r="1" spans="1:15">
      <c r="A1" s="25"/>
      <c r="B1" s="25"/>
      <c r="C1" s="25"/>
      <c r="D1" s="25"/>
      <c r="E1" s="26"/>
      <c r="F1" s="27"/>
      <c r="G1" s="25"/>
      <c r="H1" s="26" t="s">
        <v>27</v>
      </c>
    </row>
    <row r="2" spans="1:15">
      <c r="A2" s="25"/>
      <c r="B2" s="25"/>
      <c r="C2" s="25"/>
      <c r="D2" s="25"/>
      <c r="E2" s="26"/>
      <c r="F2" s="27"/>
      <c r="G2" s="25"/>
      <c r="H2" s="26" t="s">
        <v>3</v>
      </c>
    </row>
    <row r="3" spans="1:15">
      <c r="A3" s="27"/>
      <c r="B3" s="27"/>
      <c r="C3" s="27"/>
      <c r="D3" s="27"/>
      <c r="E3" s="26"/>
      <c r="F3" s="27"/>
      <c r="G3" s="50"/>
      <c r="H3" s="26" t="s">
        <v>4</v>
      </c>
    </row>
    <row r="4" spans="1:15">
      <c r="A4" s="27"/>
      <c r="B4" s="27"/>
      <c r="C4" s="50"/>
      <c r="D4" s="50"/>
      <c r="E4" s="50"/>
      <c r="F4" s="51"/>
      <c r="G4" s="398" t="s">
        <v>5</v>
      </c>
      <c r="H4" s="370"/>
    </row>
    <row r="5" spans="1:15">
      <c r="A5" s="27"/>
      <c r="B5" s="27"/>
      <c r="C5" s="50"/>
      <c r="D5" s="50"/>
      <c r="E5" s="380" t="s">
        <v>6</v>
      </c>
      <c r="F5" s="381"/>
      <c r="G5" s="371" t="s">
        <v>28</v>
      </c>
      <c r="H5" s="372"/>
    </row>
    <row r="6" spans="1:15">
      <c r="A6" s="25" t="s">
        <v>7</v>
      </c>
      <c r="B6" s="399" t="s">
        <v>29</v>
      </c>
      <c r="C6" s="399"/>
      <c r="D6" s="25"/>
      <c r="E6" s="51"/>
      <c r="F6" s="52" t="s">
        <v>8</v>
      </c>
      <c r="G6" s="390" t="s">
        <v>29</v>
      </c>
      <c r="H6" s="391"/>
    </row>
    <row r="7" spans="1:15" ht="14.25">
      <c r="A7" s="25"/>
      <c r="B7" s="400" t="s">
        <v>30</v>
      </c>
      <c r="C7" s="400"/>
      <c r="D7" s="51"/>
      <c r="E7" s="51"/>
      <c r="F7" s="51"/>
      <c r="G7" s="392"/>
      <c r="H7" s="393"/>
    </row>
    <row r="8" spans="1:15" ht="13.5" customHeight="1">
      <c r="A8" s="53" t="s">
        <v>129</v>
      </c>
      <c r="B8" s="396" t="str">
        <f>'[1]КС-2 №3'!$C$9</f>
        <v>ООО "ШЕЛЛРОКК", 117535, г. Москва, проезд 3-ий Дорожный, д.6, к.2, кв.54</v>
      </c>
      <c r="C8" s="396"/>
      <c r="D8" s="396"/>
      <c r="E8" s="54"/>
      <c r="F8" s="52" t="s">
        <v>8</v>
      </c>
      <c r="G8" s="390" t="s">
        <v>78</v>
      </c>
      <c r="H8" s="391"/>
    </row>
    <row r="9" spans="1:15">
      <c r="A9" s="55"/>
      <c r="B9" s="397" t="s">
        <v>30</v>
      </c>
      <c r="C9" s="397"/>
      <c r="D9" s="56"/>
      <c r="E9" s="57"/>
      <c r="F9" s="51"/>
      <c r="G9" s="376"/>
      <c r="H9" s="378"/>
    </row>
    <row r="10" spans="1:15">
      <c r="A10" s="53" t="s">
        <v>130</v>
      </c>
      <c r="B10" s="394" t="str">
        <f>'[1]КС-2 №3'!$C$11</f>
        <v>ООО "Центрис", 121352, г. Москва, ул. Давыдковская, д. 12, корп. 3</v>
      </c>
      <c r="C10" s="394"/>
      <c r="D10" s="50"/>
      <c r="E10" s="54"/>
      <c r="F10" s="52" t="s">
        <v>8</v>
      </c>
      <c r="G10" s="376" t="str">
        <f>'[1]КС-2 №3'!$K$11</f>
        <v>03734625</v>
      </c>
      <c r="H10" s="378"/>
    </row>
    <row r="11" spans="1:15">
      <c r="A11" s="55"/>
      <c r="B11" s="389" t="s">
        <v>30</v>
      </c>
      <c r="C11" s="389"/>
      <c r="D11" s="56"/>
      <c r="E11" s="51"/>
      <c r="F11" s="51"/>
      <c r="G11" s="390"/>
      <c r="H11" s="391"/>
    </row>
    <row r="12" spans="1:15">
      <c r="A12" s="55" t="s">
        <v>31</v>
      </c>
      <c r="B12" s="394" t="str">
        <f>'[1]КС-2 №3'!C15</f>
        <v>Ремонт цеха №8, расположенного по адресу: Московская область, г.о. Мытищи, ул.Колонцова, д.4</v>
      </c>
      <c r="C12" s="394"/>
      <c r="D12" s="25"/>
      <c r="E12" s="58"/>
      <c r="F12" s="59"/>
      <c r="G12" s="392"/>
      <c r="H12" s="393"/>
    </row>
    <row r="13" spans="1:15" ht="14.25">
      <c r="A13" s="53"/>
      <c r="B13" s="395" t="s">
        <v>32</v>
      </c>
      <c r="C13" s="395"/>
      <c r="D13" s="51"/>
      <c r="E13" s="54"/>
      <c r="F13" s="57"/>
      <c r="G13" s="390"/>
      <c r="H13" s="391"/>
    </row>
    <row r="14" spans="1:15">
      <c r="A14" s="25"/>
      <c r="B14" s="50"/>
      <c r="C14" s="380" t="s">
        <v>11</v>
      </c>
      <c r="D14" s="380"/>
      <c r="E14" s="380"/>
      <c r="F14" s="381"/>
      <c r="G14" s="392"/>
      <c r="H14" s="393"/>
    </row>
    <row r="15" spans="1:15">
      <c r="A15" s="27"/>
      <c r="B15" s="380" t="s">
        <v>51</v>
      </c>
      <c r="C15" s="380"/>
      <c r="D15" s="380"/>
      <c r="E15" s="381"/>
      <c r="F15" s="60" t="s">
        <v>12</v>
      </c>
      <c r="G15" s="382" t="str">
        <f>'[1]КС-2 №3'!$K$16</f>
        <v>МВМ/19-07-СП4</v>
      </c>
      <c r="H15" s="383"/>
    </row>
    <row r="16" spans="1:15">
      <c r="A16" s="27"/>
      <c r="B16" s="51"/>
      <c r="C16" s="27"/>
      <c r="D16" s="27"/>
      <c r="E16" s="25"/>
      <c r="F16" s="60" t="s">
        <v>13</v>
      </c>
      <c r="G16" s="384">
        <f>'[1]КС-2 №3'!$K$17</f>
        <v>45251</v>
      </c>
      <c r="H16" s="378"/>
      <c r="K16" s="103" t="s">
        <v>103</v>
      </c>
      <c r="L16" s="103" t="s">
        <v>104</v>
      </c>
      <c r="M16" s="103" t="s">
        <v>121</v>
      </c>
      <c r="O16" s="245" t="s">
        <v>173</v>
      </c>
    </row>
    <row r="17" spans="1:19">
      <c r="A17" s="27"/>
      <c r="B17" s="380" t="s">
        <v>137</v>
      </c>
      <c r="C17" s="380"/>
      <c r="D17" s="380"/>
      <c r="E17" s="381"/>
      <c r="F17" s="60" t="s">
        <v>12</v>
      </c>
      <c r="G17" s="385" t="s">
        <v>95</v>
      </c>
      <c r="H17" s="386"/>
    </row>
    <row r="18" spans="1:19">
      <c r="A18" s="27"/>
      <c r="B18" s="51"/>
      <c r="C18" s="27"/>
      <c r="D18" s="27"/>
      <c r="E18" s="25"/>
      <c r="F18" s="60" t="s">
        <v>13</v>
      </c>
      <c r="G18" s="410" t="s">
        <v>138</v>
      </c>
      <c r="H18" s="411"/>
      <c r="K18" s="103" t="s">
        <v>103</v>
      </c>
      <c r="L18" s="103" t="s">
        <v>104</v>
      </c>
    </row>
    <row r="19" spans="1:19">
      <c r="A19" s="25"/>
      <c r="B19" s="27"/>
      <c r="C19" s="50"/>
      <c r="D19" s="50"/>
      <c r="E19" s="50"/>
      <c r="F19" s="26" t="s">
        <v>33</v>
      </c>
      <c r="G19" s="371"/>
      <c r="H19" s="372"/>
    </row>
    <row r="20" spans="1:19">
      <c r="A20" s="27"/>
      <c r="B20" s="25"/>
      <c r="C20" s="51"/>
      <c r="D20" s="51"/>
      <c r="E20" s="51"/>
      <c r="F20" s="51"/>
      <c r="G20" s="61"/>
      <c r="H20" s="61"/>
      <c r="J20" s="91"/>
      <c r="K20" s="92">
        <v>31283125.199999999</v>
      </c>
      <c r="L20" s="92">
        <v>31283125.199999999</v>
      </c>
      <c r="M20" s="92">
        <v>35327747.869999997</v>
      </c>
      <c r="O20" s="256">
        <v>35327747.869999997</v>
      </c>
    </row>
    <row r="21" spans="1:19">
      <c r="A21" s="25"/>
      <c r="B21" s="25"/>
      <c r="C21" s="362" t="s">
        <v>34</v>
      </c>
      <c r="D21" s="62"/>
      <c r="E21" s="364" t="s">
        <v>35</v>
      </c>
      <c r="F21" s="365"/>
      <c r="G21" s="376" t="s">
        <v>16</v>
      </c>
      <c r="H21" s="377"/>
      <c r="J21" s="93" t="s">
        <v>105</v>
      </c>
      <c r="K21" s="92">
        <v>23207917.780000001</v>
      </c>
      <c r="L21" s="92">
        <v>23207917.780000001</v>
      </c>
      <c r="M21" s="92">
        <v>23207917.780000001</v>
      </c>
      <c r="O21" s="256">
        <v>23207917.780000001</v>
      </c>
    </row>
    <row r="22" spans="1:19">
      <c r="A22" s="25"/>
      <c r="B22" s="25"/>
      <c r="C22" s="373"/>
      <c r="D22" s="62"/>
      <c r="E22" s="374"/>
      <c r="F22" s="375"/>
      <c r="G22" s="63" t="s">
        <v>20</v>
      </c>
      <c r="H22" s="63" t="s">
        <v>21</v>
      </c>
      <c r="J22" s="91"/>
      <c r="K22" s="92"/>
      <c r="O22" s="257"/>
    </row>
    <row r="23" spans="1:19">
      <c r="A23" s="25"/>
      <c r="B23" s="64" t="s">
        <v>36</v>
      </c>
      <c r="C23" s="65" t="s">
        <v>94</v>
      </c>
      <c r="D23" s="66"/>
      <c r="E23" s="376" t="s">
        <v>171</v>
      </c>
      <c r="F23" s="378"/>
      <c r="G23" s="67">
        <v>45436</v>
      </c>
      <c r="H23" s="376" t="s">
        <v>171</v>
      </c>
      <c r="I23" s="378"/>
      <c r="J23" s="104" t="s">
        <v>106</v>
      </c>
      <c r="K23" s="105">
        <v>0.7418669852077312</v>
      </c>
      <c r="L23" s="105">
        <f>L21/L20</f>
        <v>0.7418669852077312</v>
      </c>
      <c r="M23" s="105">
        <f>M21/M20</f>
        <v>0.65693170890488473</v>
      </c>
      <c r="O23" s="258">
        <f>O21/O20</f>
        <v>0.65693170890488473</v>
      </c>
    </row>
    <row r="24" spans="1:19">
      <c r="A24" s="50"/>
      <c r="B24" s="51" t="s">
        <v>38</v>
      </c>
      <c r="C24" s="51"/>
      <c r="D24" s="51"/>
      <c r="E24" s="51"/>
      <c r="F24" s="379"/>
      <c r="G24" s="379"/>
      <c r="H24" s="51"/>
      <c r="J24" s="93" t="s">
        <v>107</v>
      </c>
      <c r="K24" s="92">
        <v>21885899.90784318</v>
      </c>
      <c r="L24" s="92">
        <f>H38</f>
        <v>497020.8</v>
      </c>
      <c r="M24" s="92">
        <f>H39</f>
        <v>0</v>
      </c>
      <c r="N24" s="29" t="s">
        <v>51</v>
      </c>
      <c r="O24" s="256">
        <f>H39</f>
        <v>0</v>
      </c>
    </row>
    <row r="25" spans="1:19">
      <c r="A25" s="50"/>
      <c r="B25" s="51"/>
      <c r="C25" s="51"/>
      <c r="D25" s="51"/>
      <c r="E25" s="51"/>
      <c r="F25" s="51"/>
      <c r="G25" s="51"/>
      <c r="H25" s="51"/>
      <c r="J25" s="93" t="s">
        <v>108</v>
      </c>
      <c r="K25" s="92">
        <v>29499797.692200001</v>
      </c>
      <c r="L25" s="92">
        <v>1684908</v>
      </c>
      <c r="M25" s="92">
        <f>H38</f>
        <v>497020.8</v>
      </c>
      <c r="N25" s="28">
        <f>'[3]согласовано (корр СДО)'!$N$41</f>
        <v>29439789.889500003</v>
      </c>
      <c r="O25" s="256">
        <f>H38</f>
        <v>497020.8</v>
      </c>
    </row>
    <row r="26" spans="1:19">
      <c r="A26" s="362" t="s">
        <v>39</v>
      </c>
      <c r="B26" s="364" t="s">
        <v>40</v>
      </c>
      <c r="C26" s="365"/>
      <c r="D26" s="364" t="s">
        <v>5</v>
      </c>
      <c r="E26" s="365"/>
      <c r="F26" s="368" t="s">
        <v>74</v>
      </c>
      <c r="G26" s="369"/>
      <c r="H26" s="370"/>
      <c r="J26" s="94"/>
    </row>
    <row r="27" spans="1:19">
      <c r="A27" s="363"/>
      <c r="B27" s="366"/>
      <c r="C27" s="367"/>
      <c r="D27" s="366"/>
      <c r="E27" s="367"/>
      <c r="F27" s="362" t="s">
        <v>41</v>
      </c>
      <c r="G27" s="362" t="s">
        <v>42</v>
      </c>
      <c r="H27" s="362" t="s">
        <v>43</v>
      </c>
      <c r="J27" s="91"/>
      <c r="K27" s="91"/>
    </row>
    <row r="28" spans="1:19">
      <c r="A28" s="363"/>
      <c r="B28" s="366"/>
      <c r="C28" s="367"/>
      <c r="D28" s="366"/>
      <c r="E28" s="367"/>
      <c r="F28" s="363"/>
      <c r="G28" s="363"/>
      <c r="H28" s="363"/>
      <c r="J28" s="91"/>
      <c r="K28" s="92"/>
    </row>
    <row r="29" spans="1:19" s="33" customFormat="1">
      <c r="A29" s="69">
        <v>1</v>
      </c>
      <c r="B29" s="352">
        <v>2</v>
      </c>
      <c r="C29" s="353"/>
      <c r="D29" s="352">
        <v>3</v>
      </c>
      <c r="E29" s="353"/>
      <c r="F29" s="69">
        <v>4</v>
      </c>
      <c r="G29" s="69">
        <v>5</v>
      </c>
      <c r="H29" s="69">
        <v>6</v>
      </c>
      <c r="I29" s="32"/>
      <c r="J29" s="136" t="s">
        <v>125</v>
      </c>
      <c r="K29" s="138" t="s">
        <v>126</v>
      </c>
      <c r="L29" s="138" t="s">
        <v>128</v>
      </c>
      <c r="M29" s="137" t="s">
        <v>176</v>
      </c>
      <c r="N29" s="29" t="s">
        <v>127</v>
      </c>
      <c r="O29" s="136" t="s">
        <v>134</v>
      </c>
    </row>
    <row r="30" spans="1:19">
      <c r="A30" s="70"/>
      <c r="B30" s="354" t="s">
        <v>44</v>
      </c>
      <c r="C30" s="355"/>
      <c r="D30" s="356"/>
      <c r="E30" s="357"/>
      <c r="F30" s="260">
        <f>F32+F33+F34+F35</f>
        <v>27992868.800000001</v>
      </c>
      <c r="G30" s="260">
        <f>F30</f>
        <v>27992868.800000001</v>
      </c>
      <c r="H30" s="71">
        <f>'КС-2 №4'!K40</f>
        <v>414184</v>
      </c>
      <c r="J30" s="138">
        <v>24583164.739999998</v>
      </c>
      <c r="K30" s="138">
        <v>1404090</v>
      </c>
      <c r="L30" s="138">
        <f>F34</f>
        <v>1591430.0564999999</v>
      </c>
      <c r="M30" s="138">
        <f>F35</f>
        <v>414184</v>
      </c>
      <c r="N30" s="138">
        <f>SUM(J30:M30)</f>
        <v>27992868.796499997</v>
      </c>
      <c r="O30" s="28">
        <f>N25-N30</f>
        <v>1446921.0930000059</v>
      </c>
    </row>
    <row r="31" spans="1:19">
      <c r="A31" s="72"/>
      <c r="B31" s="358" t="s">
        <v>45</v>
      </c>
      <c r="C31" s="359"/>
      <c r="D31" s="360"/>
      <c r="E31" s="361"/>
      <c r="F31" s="71"/>
      <c r="G31" s="71"/>
      <c r="H31" s="71"/>
      <c r="J31" s="33"/>
      <c r="K31" s="92"/>
      <c r="O31" s="166">
        <f>'кс-6а'!V40</f>
        <v>1446920.7000000002</v>
      </c>
      <c r="P31" s="167" t="s">
        <v>135</v>
      </c>
      <c r="Q31" s="167"/>
      <c r="R31" s="167"/>
      <c r="S31" s="167"/>
    </row>
    <row r="32" spans="1:19">
      <c r="A32" s="72" t="s">
        <v>37</v>
      </c>
      <c r="B32" s="116" t="s">
        <v>122</v>
      </c>
      <c r="C32" s="74"/>
      <c r="D32" s="113"/>
      <c r="E32" s="114"/>
      <c r="F32" s="117">
        <v>24583164.743500002</v>
      </c>
      <c r="G32" s="117">
        <v>24583164.743500002</v>
      </c>
      <c r="H32" s="71"/>
      <c r="J32" s="33"/>
      <c r="K32" s="33"/>
      <c r="O32" s="28">
        <f>O30-O31</f>
        <v>0.39300000574439764</v>
      </c>
      <c r="P32" s="29" t="s">
        <v>136</v>
      </c>
    </row>
    <row r="33" spans="1:15">
      <c r="A33" s="72" t="s">
        <v>92</v>
      </c>
      <c r="B33" s="73" t="s">
        <v>123</v>
      </c>
      <c r="C33" s="74"/>
      <c r="D33" s="113"/>
      <c r="E33" s="114"/>
      <c r="F33" s="71">
        <v>1404090</v>
      </c>
      <c r="G33" s="71">
        <v>1404090</v>
      </c>
      <c r="H33" s="71"/>
      <c r="J33" s="33"/>
      <c r="K33" s="33"/>
    </row>
    <row r="34" spans="1:15">
      <c r="A34" s="72" t="s">
        <v>93</v>
      </c>
      <c r="B34" s="243" t="s">
        <v>124</v>
      </c>
      <c r="C34" s="244"/>
      <c r="D34" s="348"/>
      <c r="E34" s="349"/>
      <c r="F34" s="71">
        <f>'[1]КС-2 №3'!K48</f>
        <v>1591430.0564999999</v>
      </c>
      <c r="G34" s="71">
        <f>F34</f>
        <v>1591430.0564999999</v>
      </c>
      <c r="H34" s="71"/>
      <c r="J34" s="33"/>
      <c r="K34" s="33"/>
    </row>
    <row r="35" spans="1:15">
      <c r="A35" s="239" t="s">
        <v>94</v>
      </c>
      <c r="B35" s="241" t="s">
        <v>172</v>
      </c>
      <c r="C35" s="241"/>
      <c r="D35" s="240"/>
      <c r="E35" s="242"/>
      <c r="F35" s="71">
        <f>'КС-2 №4'!K40</f>
        <v>414184</v>
      </c>
      <c r="G35" s="71">
        <f>F35</f>
        <v>414184</v>
      </c>
      <c r="H35" s="71">
        <f>G35</f>
        <v>414184</v>
      </c>
      <c r="J35" s="33"/>
      <c r="K35" s="33"/>
    </row>
    <row r="36" spans="1:15">
      <c r="A36" s="75"/>
      <c r="B36" s="78"/>
      <c r="C36" s="57"/>
      <c r="D36" s="75"/>
      <c r="E36" s="75"/>
      <c r="F36" s="75"/>
      <c r="G36" s="97" t="s">
        <v>46</v>
      </c>
      <c r="H36" s="98">
        <f>SUM(H32:H35)</f>
        <v>414184</v>
      </c>
      <c r="J36" s="33"/>
      <c r="K36" s="33"/>
    </row>
    <row r="37" spans="1:15">
      <c r="A37" s="57"/>
      <c r="B37" s="78"/>
      <c r="C37" s="57"/>
      <c r="D37" s="57"/>
      <c r="E37" s="57"/>
      <c r="F37" s="57"/>
      <c r="G37" s="99" t="s">
        <v>54</v>
      </c>
      <c r="H37" s="98">
        <f>H38-H36</f>
        <v>82836.799999999988</v>
      </c>
      <c r="J37" s="33"/>
      <c r="K37" s="33"/>
      <c r="O37" s="31"/>
    </row>
    <row r="38" spans="1:15">
      <c r="A38" s="57"/>
      <c r="B38" s="78"/>
      <c r="C38" s="57"/>
      <c r="D38" s="57"/>
      <c r="E38" s="57"/>
      <c r="F38" s="80"/>
      <c r="G38" s="79" t="s">
        <v>55</v>
      </c>
      <c r="H38" s="77">
        <f>H36*1.2</f>
        <v>497020.8</v>
      </c>
      <c r="K38" s="33"/>
      <c r="L38" s="91"/>
      <c r="M38" s="31"/>
    </row>
    <row r="39" spans="1:15">
      <c r="A39" s="57"/>
      <c r="B39" s="78"/>
      <c r="C39" s="57"/>
      <c r="D39" s="57"/>
      <c r="E39" s="57"/>
      <c r="F39" s="84"/>
      <c r="G39" s="90" t="s">
        <v>76</v>
      </c>
      <c r="H39" s="261">
        <v>0</v>
      </c>
      <c r="J39" s="105">
        <f>M23</f>
        <v>0.65693170890488473</v>
      </c>
      <c r="K39" s="33"/>
      <c r="L39" s="95"/>
      <c r="N39" s="31"/>
      <c r="O39" s="31"/>
    </row>
    <row r="40" spans="1:15" s="31" customFormat="1" ht="13.5" hidden="1" customHeight="1">
      <c r="A40" s="81"/>
      <c r="B40" s="82"/>
      <c r="C40" s="81"/>
      <c r="D40" s="81"/>
      <c r="E40" s="83"/>
      <c r="F40" s="85"/>
      <c r="G40" s="85" t="s">
        <v>77</v>
      </c>
      <c r="H40" s="77" t="e">
        <f>H37-H39-#REF!</f>
        <v>#REF!</v>
      </c>
      <c r="I40" s="30"/>
      <c r="J40" s="33"/>
      <c r="K40" s="33"/>
      <c r="L40" s="96"/>
      <c r="N40" s="29"/>
      <c r="O40" s="29"/>
    </row>
    <row r="41" spans="1:15">
      <c r="A41" s="57"/>
      <c r="B41" s="78"/>
      <c r="C41" s="57"/>
      <c r="D41" s="57"/>
      <c r="E41" s="80"/>
      <c r="F41" s="84"/>
      <c r="G41" s="85" t="s">
        <v>77</v>
      </c>
      <c r="H41" s="77">
        <f>H38-H39</f>
        <v>497020.8</v>
      </c>
      <c r="J41" s="33"/>
      <c r="K41" s="33"/>
      <c r="N41" s="31"/>
      <c r="O41" s="31"/>
    </row>
    <row r="42" spans="1:15">
      <c r="A42" s="57"/>
      <c r="B42" s="78"/>
      <c r="C42" s="57"/>
      <c r="D42" s="57"/>
      <c r="E42" s="80"/>
      <c r="F42" s="85"/>
      <c r="G42" s="85"/>
      <c r="H42" s="86"/>
      <c r="J42" s="33"/>
      <c r="K42" s="33"/>
      <c r="L42" s="31"/>
      <c r="M42" s="31"/>
    </row>
    <row r="43" spans="1:15" s="31" customFormat="1">
      <c r="A43" s="87" t="s">
        <v>131</v>
      </c>
      <c r="B43" s="40"/>
      <c r="C43" s="41"/>
      <c r="D43" s="41"/>
      <c r="E43" s="41"/>
      <c r="F43" s="43"/>
      <c r="G43" s="40"/>
      <c r="H43" s="40"/>
      <c r="I43" s="30"/>
      <c r="J43" s="33"/>
      <c r="K43" s="33"/>
    </row>
    <row r="44" spans="1:15" s="31" customFormat="1" ht="13.5" customHeight="1">
      <c r="A44" s="87" t="s">
        <v>2</v>
      </c>
      <c r="B44" s="42" t="s">
        <v>53</v>
      </c>
      <c r="C44" s="41"/>
      <c r="D44" s="345"/>
      <c r="E44" s="345"/>
      <c r="F44" s="43"/>
      <c r="G44" s="47" t="str">
        <f>'[1]КС-2 №3'!H54</f>
        <v>С.А. Ажнов</v>
      </c>
      <c r="H44" s="40"/>
      <c r="I44" s="30"/>
      <c r="J44" s="33"/>
      <c r="K44" s="33"/>
      <c r="L44" s="33"/>
      <c r="M44" s="33"/>
    </row>
    <row r="45" spans="1:15" s="33" customFormat="1">
      <c r="A45" s="24"/>
      <c r="B45" s="88" t="s">
        <v>47</v>
      </c>
      <c r="C45" s="88"/>
      <c r="D45" s="346" t="s">
        <v>48</v>
      </c>
      <c r="E45" s="346"/>
      <c r="F45" s="89"/>
      <c r="G45" s="89" t="s">
        <v>49</v>
      </c>
      <c r="H45" s="50"/>
      <c r="I45" s="32"/>
    </row>
    <row r="46" spans="1:15" s="33" customFormat="1" ht="12.75" customHeight="1">
      <c r="A46" s="24"/>
      <c r="B46" s="88"/>
      <c r="C46" s="88"/>
      <c r="D46" s="88"/>
      <c r="E46" s="88"/>
      <c r="F46" s="89"/>
      <c r="G46" s="89"/>
      <c r="H46" s="89"/>
      <c r="I46" s="32"/>
      <c r="J46" s="29"/>
      <c r="K46" s="29"/>
      <c r="L46" s="29"/>
      <c r="M46" s="29"/>
    </row>
    <row r="47" spans="1:15">
      <c r="A47" s="27"/>
      <c r="B47" s="25"/>
      <c r="C47" s="25" t="s">
        <v>50</v>
      </c>
      <c r="D47" s="25"/>
      <c r="E47" s="25"/>
      <c r="F47" s="25"/>
      <c r="G47" s="25"/>
      <c r="H47" s="106"/>
      <c r="J47" s="31"/>
      <c r="K47" s="31"/>
      <c r="L47" s="31"/>
      <c r="M47" s="31"/>
    </row>
    <row r="48" spans="1:15" s="31" customFormat="1" ht="12.75">
      <c r="A48" s="87" t="s">
        <v>132</v>
      </c>
      <c r="B48" s="87"/>
      <c r="C48" s="87"/>
      <c r="D48" s="87"/>
      <c r="E48" s="87"/>
      <c r="F48" s="87"/>
      <c r="G48" s="87"/>
      <c r="H48" s="87"/>
      <c r="I48" s="30"/>
    </row>
    <row r="49" spans="1:13" s="31" customFormat="1" ht="14.25" customHeight="1">
      <c r="A49" s="87" t="s">
        <v>2</v>
      </c>
      <c r="B49" s="42" t="s">
        <v>82</v>
      </c>
      <c r="C49" s="40"/>
      <c r="D49" s="347"/>
      <c r="E49" s="347"/>
      <c r="F49" s="43"/>
      <c r="G49" s="47" t="str">
        <f>'[1]КС-2 №3'!H60</f>
        <v>Е.А. Бусел</v>
      </c>
      <c r="H49" s="87"/>
      <c r="I49" s="30"/>
      <c r="J49" s="33"/>
      <c r="K49" s="33"/>
      <c r="L49" s="33"/>
      <c r="M49" s="33"/>
    </row>
    <row r="50" spans="1:13" s="33" customFormat="1">
      <c r="A50" s="24"/>
      <c r="B50" s="88" t="s">
        <v>47</v>
      </c>
      <c r="C50" s="88"/>
      <c r="D50" s="346" t="s">
        <v>48</v>
      </c>
      <c r="E50" s="346"/>
      <c r="F50" s="89"/>
      <c r="G50" s="89" t="s">
        <v>49</v>
      </c>
      <c r="H50" s="25"/>
      <c r="I50" s="32"/>
      <c r="J50" s="29"/>
      <c r="K50" s="29"/>
      <c r="L50" s="29"/>
      <c r="M50" s="29"/>
    </row>
    <row r="51" spans="1:13">
      <c r="A51" s="27"/>
      <c r="B51" s="51"/>
      <c r="C51" s="51"/>
      <c r="D51" s="51"/>
      <c r="E51" s="51"/>
      <c r="F51" s="50"/>
      <c r="G51" s="50"/>
      <c r="H51" s="25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8:H18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B17:E17"/>
    <mergeCell ref="G17:H17"/>
    <mergeCell ref="G19:H19"/>
    <mergeCell ref="C21:C22"/>
    <mergeCell ref="E21:F22"/>
    <mergeCell ref="G21:H21"/>
    <mergeCell ref="E23:F23"/>
    <mergeCell ref="H23:I23"/>
    <mergeCell ref="B31:C31"/>
    <mergeCell ref="D31:E31"/>
    <mergeCell ref="A26:A28"/>
    <mergeCell ref="B26:C28"/>
    <mergeCell ref="D26:E28"/>
    <mergeCell ref="B29:C29"/>
    <mergeCell ref="D29:E29"/>
    <mergeCell ref="B30:C30"/>
    <mergeCell ref="D30:E30"/>
    <mergeCell ref="F26:H26"/>
    <mergeCell ref="F27:F28"/>
    <mergeCell ref="G27:G28"/>
    <mergeCell ref="H27:H28"/>
    <mergeCell ref="F24:G24"/>
    <mergeCell ref="D34:E34"/>
    <mergeCell ref="D44:E44"/>
    <mergeCell ref="D45:E45"/>
    <mergeCell ref="D49:E49"/>
    <mergeCell ref="D50:E50"/>
  </mergeCells>
  <pageMargins left="0.70866141732283472" right="0.31496062992125984" top="0.55118110236220474" bottom="0.74803149606299213" header="0.31496062992125984" footer="0.31496062992125984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M48"/>
  <sheetViews>
    <sheetView view="pageBreakPreview" topLeftCell="A13" zoomScale="70" zoomScaleNormal="90" zoomScaleSheetLayoutView="70" workbookViewId="0">
      <selection activeCell="F38" sqref="F38:F39"/>
    </sheetView>
  </sheetViews>
  <sheetFormatPr defaultColWidth="8.7109375" defaultRowHeight="12.75"/>
  <cols>
    <col min="1" max="1" width="7.140625" style="9" customWidth="1"/>
    <col min="2" max="2" width="16.42578125" style="9" customWidth="1"/>
    <col min="3" max="3" width="89.7109375" style="9" customWidth="1"/>
    <col min="4" max="4" width="39.5703125" style="23" customWidth="1"/>
    <col min="5" max="5" width="7.7109375" style="9" customWidth="1"/>
    <col min="6" max="6" width="7.5703125" style="9" customWidth="1"/>
    <col min="7" max="7" width="11.42578125" style="9" customWidth="1"/>
    <col min="8" max="10" width="12.28515625" style="9" customWidth="1"/>
    <col min="11" max="11" width="12.85546875" style="9" customWidth="1"/>
    <col min="12" max="12" width="8.7109375" style="9"/>
    <col min="13" max="13" width="9.7109375" style="9" customWidth="1"/>
    <col min="14" max="240" width="8.7109375" style="9"/>
    <col min="241" max="241" width="8.42578125" style="9" customWidth="1"/>
    <col min="242" max="242" width="9.7109375" style="9" customWidth="1"/>
    <col min="243" max="243" width="36.140625" style="9" customWidth="1"/>
    <col min="244" max="244" width="86.28515625" style="9" customWidth="1"/>
    <col min="245" max="245" width="18.85546875" style="9" customWidth="1"/>
    <col min="246" max="246" width="9" style="9" customWidth="1"/>
    <col min="247" max="247" width="8.42578125" style="9" customWidth="1"/>
    <col min="248" max="248" width="12.5703125" style="9" customWidth="1"/>
    <col min="249" max="249" width="11.5703125" style="9" customWidth="1"/>
    <col min="250" max="250" width="11.28515625" style="9" customWidth="1"/>
    <col min="251" max="251" width="13.85546875" style="9" customWidth="1"/>
    <col min="252" max="252" width="14.85546875" style="9" customWidth="1"/>
    <col min="253" max="253" width="13.28515625" style="9" customWidth="1"/>
    <col min="254" max="496" width="8.7109375" style="9"/>
    <col min="497" max="497" width="8.42578125" style="9" customWidth="1"/>
    <col min="498" max="498" width="9.7109375" style="9" customWidth="1"/>
    <col min="499" max="499" width="36.140625" style="9" customWidth="1"/>
    <col min="500" max="500" width="86.28515625" style="9" customWidth="1"/>
    <col min="501" max="501" width="18.85546875" style="9" customWidth="1"/>
    <col min="502" max="502" width="9" style="9" customWidth="1"/>
    <col min="503" max="503" width="8.42578125" style="9" customWidth="1"/>
    <col min="504" max="504" width="12.5703125" style="9" customWidth="1"/>
    <col min="505" max="505" width="11.5703125" style="9" customWidth="1"/>
    <col min="506" max="506" width="11.28515625" style="9" customWidth="1"/>
    <col min="507" max="507" width="13.85546875" style="9" customWidth="1"/>
    <col min="508" max="508" width="14.85546875" style="9" customWidth="1"/>
    <col min="509" max="509" width="13.28515625" style="9" customWidth="1"/>
    <col min="510" max="752" width="8.7109375" style="9"/>
    <col min="753" max="753" width="8.42578125" style="9" customWidth="1"/>
    <col min="754" max="754" width="9.7109375" style="9" customWidth="1"/>
    <col min="755" max="755" width="36.140625" style="9" customWidth="1"/>
    <col min="756" max="756" width="86.28515625" style="9" customWidth="1"/>
    <col min="757" max="757" width="18.85546875" style="9" customWidth="1"/>
    <col min="758" max="758" width="9" style="9" customWidth="1"/>
    <col min="759" max="759" width="8.42578125" style="9" customWidth="1"/>
    <col min="760" max="760" width="12.5703125" style="9" customWidth="1"/>
    <col min="761" max="761" width="11.5703125" style="9" customWidth="1"/>
    <col min="762" max="762" width="11.28515625" style="9" customWidth="1"/>
    <col min="763" max="763" width="13.85546875" style="9" customWidth="1"/>
    <col min="764" max="764" width="14.85546875" style="9" customWidth="1"/>
    <col min="765" max="765" width="13.28515625" style="9" customWidth="1"/>
    <col min="766" max="1008" width="8.7109375" style="9"/>
    <col min="1009" max="1009" width="8.42578125" style="9" customWidth="1"/>
    <col min="1010" max="1010" width="9.7109375" style="9" customWidth="1"/>
    <col min="1011" max="1011" width="36.140625" style="9" customWidth="1"/>
    <col min="1012" max="1012" width="86.28515625" style="9" customWidth="1"/>
    <col min="1013" max="1013" width="18.85546875" style="9" customWidth="1"/>
    <col min="1014" max="1014" width="9" style="9" customWidth="1"/>
    <col min="1015" max="1015" width="8.42578125" style="9" customWidth="1"/>
    <col min="1016" max="1016" width="12.5703125" style="9" customWidth="1"/>
    <col min="1017" max="1017" width="11.5703125" style="9" customWidth="1"/>
    <col min="1018" max="1018" width="11.28515625" style="9" customWidth="1"/>
    <col min="1019" max="1019" width="13.85546875" style="9" customWidth="1"/>
    <col min="1020" max="1020" width="14.85546875" style="9" customWidth="1"/>
    <col min="1021" max="1021" width="13.28515625" style="9" customWidth="1"/>
    <col min="1022" max="1264" width="8.7109375" style="9"/>
    <col min="1265" max="1265" width="8.42578125" style="9" customWidth="1"/>
    <col min="1266" max="1266" width="9.7109375" style="9" customWidth="1"/>
    <col min="1267" max="1267" width="36.140625" style="9" customWidth="1"/>
    <col min="1268" max="1268" width="86.28515625" style="9" customWidth="1"/>
    <col min="1269" max="1269" width="18.85546875" style="9" customWidth="1"/>
    <col min="1270" max="1270" width="9" style="9" customWidth="1"/>
    <col min="1271" max="1271" width="8.42578125" style="9" customWidth="1"/>
    <col min="1272" max="1272" width="12.5703125" style="9" customWidth="1"/>
    <col min="1273" max="1273" width="11.5703125" style="9" customWidth="1"/>
    <col min="1274" max="1274" width="11.28515625" style="9" customWidth="1"/>
    <col min="1275" max="1275" width="13.85546875" style="9" customWidth="1"/>
    <col min="1276" max="1276" width="14.85546875" style="9" customWidth="1"/>
    <col min="1277" max="1277" width="13.28515625" style="9" customWidth="1"/>
    <col min="1278" max="1520" width="8.7109375" style="9"/>
    <col min="1521" max="1521" width="8.42578125" style="9" customWidth="1"/>
    <col min="1522" max="1522" width="9.7109375" style="9" customWidth="1"/>
    <col min="1523" max="1523" width="36.140625" style="9" customWidth="1"/>
    <col min="1524" max="1524" width="86.28515625" style="9" customWidth="1"/>
    <col min="1525" max="1525" width="18.85546875" style="9" customWidth="1"/>
    <col min="1526" max="1526" width="9" style="9" customWidth="1"/>
    <col min="1527" max="1527" width="8.42578125" style="9" customWidth="1"/>
    <col min="1528" max="1528" width="12.5703125" style="9" customWidth="1"/>
    <col min="1529" max="1529" width="11.5703125" style="9" customWidth="1"/>
    <col min="1530" max="1530" width="11.28515625" style="9" customWidth="1"/>
    <col min="1531" max="1531" width="13.85546875" style="9" customWidth="1"/>
    <col min="1532" max="1532" width="14.85546875" style="9" customWidth="1"/>
    <col min="1533" max="1533" width="13.28515625" style="9" customWidth="1"/>
    <col min="1534" max="1776" width="8.7109375" style="9"/>
    <col min="1777" max="1777" width="8.42578125" style="9" customWidth="1"/>
    <col min="1778" max="1778" width="9.7109375" style="9" customWidth="1"/>
    <col min="1779" max="1779" width="36.140625" style="9" customWidth="1"/>
    <col min="1780" max="1780" width="86.28515625" style="9" customWidth="1"/>
    <col min="1781" max="1781" width="18.85546875" style="9" customWidth="1"/>
    <col min="1782" max="1782" width="9" style="9" customWidth="1"/>
    <col min="1783" max="1783" width="8.42578125" style="9" customWidth="1"/>
    <col min="1784" max="1784" width="12.5703125" style="9" customWidth="1"/>
    <col min="1785" max="1785" width="11.5703125" style="9" customWidth="1"/>
    <col min="1786" max="1786" width="11.28515625" style="9" customWidth="1"/>
    <col min="1787" max="1787" width="13.85546875" style="9" customWidth="1"/>
    <col min="1788" max="1788" width="14.85546875" style="9" customWidth="1"/>
    <col min="1789" max="1789" width="13.28515625" style="9" customWidth="1"/>
    <col min="1790" max="2032" width="8.7109375" style="9"/>
    <col min="2033" max="2033" width="8.42578125" style="9" customWidth="1"/>
    <col min="2034" max="2034" width="9.7109375" style="9" customWidth="1"/>
    <col min="2035" max="2035" width="36.140625" style="9" customWidth="1"/>
    <col min="2036" max="2036" width="86.28515625" style="9" customWidth="1"/>
    <col min="2037" max="2037" width="18.85546875" style="9" customWidth="1"/>
    <col min="2038" max="2038" width="9" style="9" customWidth="1"/>
    <col min="2039" max="2039" width="8.42578125" style="9" customWidth="1"/>
    <col min="2040" max="2040" width="12.5703125" style="9" customWidth="1"/>
    <col min="2041" max="2041" width="11.5703125" style="9" customWidth="1"/>
    <col min="2042" max="2042" width="11.28515625" style="9" customWidth="1"/>
    <col min="2043" max="2043" width="13.85546875" style="9" customWidth="1"/>
    <col min="2044" max="2044" width="14.85546875" style="9" customWidth="1"/>
    <col min="2045" max="2045" width="13.28515625" style="9" customWidth="1"/>
    <col min="2046" max="2288" width="8.7109375" style="9"/>
    <col min="2289" max="2289" width="8.42578125" style="9" customWidth="1"/>
    <col min="2290" max="2290" width="9.7109375" style="9" customWidth="1"/>
    <col min="2291" max="2291" width="36.140625" style="9" customWidth="1"/>
    <col min="2292" max="2292" width="86.28515625" style="9" customWidth="1"/>
    <col min="2293" max="2293" width="18.85546875" style="9" customWidth="1"/>
    <col min="2294" max="2294" width="9" style="9" customWidth="1"/>
    <col min="2295" max="2295" width="8.42578125" style="9" customWidth="1"/>
    <col min="2296" max="2296" width="12.5703125" style="9" customWidth="1"/>
    <col min="2297" max="2297" width="11.5703125" style="9" customWidth="1"/>
    <col min="2298" max="2298" width="11.28515625" style="9" customWidth="1"/>
    <col min="2299" max="2299" width="13.85546875" style="9" customWidth="1"/>
    <col min="2300" max="2300" width="14.85546875" style="9" customWidth="1"/>
    <col min="2301" max="2301" width="13.28515625" style="9" customWidth="1"/>
    <col min="2302" max="2544" width="8.7109375" style="9"/>
    <col min="2545" max="2545" width="8.42578125" style="9" customWidth="1"/>
    <col min="2546" max="2546" width="9.7109375" style="9" customWidth="1"/>
    <col min="2547" max="2547" width="36.140625" style="9" customWidth="1"/>
    <col min="2548" max="2548" width="86.28515625" style="9" customWidth="1"/>
    <col min="2549" max="2549" width="18.85546875" style="9" customWidth="1"/>
    <col min="2550" max="2550" width="9" style="9" customWidth="1"/>
    <col min="2551" max="2551" width="8.42578125" style="9" customWidth="1"/>
    <col min="2552" max="2552" width="12.5703125" style="9" customWidth="1"/>
    <col min="2553" max="2553" width="11.5703125" style="9" customWidth="1"/>
    <col min="2554" max="2554" width="11.28515625" style="9" customWidth="1"/>
    <col min="2555" max="2555" width="13.85546875" style="9" customWidth="1"/>
    <col min="2556" max="2556" width="14.85546875" style="9" customWidth="1"/>
    <col min="2557" max="2557" width="13.28515625" style="9" customWidth="1"/>
    <col min="2558" max="2800" width="8.7109375" style="9"/>
    <col min="2801" max="2801" width="8.42578125" style="9" customWidth="1"/>
    <col min="2802" max="2802" width="9.7109375" style="9" customWidth="1"/>
    <col min="2803" max="2803" width="36.140625" style="9" customWidth="1"/>
    <col min="2804" max="2804" width="86.28515625" style="9" customWidth="1"/>
    <col min="2805" max="2805" width="18.85546875" style="9" customWidth="1"/>
    <col min="2806" max="2806" width="9" style="9" customWidth="1"/>
    <col min="2807" max="2807" width="8.42578125" style="9" customWidth="1"/>
    <col min="2808" max="2808" width="12.5703125" style="9" customWidth="1"/>
    <col min="2809" max="2809" width="11.5703125" style="9" customWidth="1"/>
    <col min="2810" max="2810" width="11.28515625" style="9" customWidth="1"/>
    <col min="2811" max="2811" width="13.85546875" style="9" customWidth="1"/>
    <col min="2812" max="2812" width="14.85546875" style="9" customWidth="1"/>
    <col min="2813" max="2813" width="13.28515625" style="9" customWidth="1"/>
    <col min="2814" max="3056" width="8.7109375" style="9"/>
    <col min="3057" max="3057" width="8.42578125" style="9" customWidth="1"/>
    <col min="3058" max="3058" width="9.7109375" style="9" customWidth="1"/>
    <col min="3059" max="3059" width="36.140625" style="9" customWidth="1"/>
    <col min="3060" max="3060" width="86.28515625" style="9" customWidth="1"/>
    <col min="3061" max="3061" width="18.85546875" style="9" customWidth="1"/>
    <col min="3062" max="3062" width="9" style="9" customWidth="1"/>
    <col min="3063" max="3063" width="8.42578125" style="9" customWidth="1"/>
    <col min="3064" max="3064" width="12.5703125" style="9" customWidth="1"/>
    <col min="3065" max="3065" width="11.5703125" style="9" customWidth="1"/>
    <col min="3066" max="3066" width="11.28515625" style="9" customWidth="1"/>
    <col min="3067" max="3067" width="13.85546875" style="9" customWidth="1"/>
    <col min="3068" max="3068" width="14.85546875" style="9" customWidth="1"/>
    <col min="3069" max="3069" width="13.28515625" style="9" customWidth="1"/>
    <col min="3070" max="3312" width="8.7109375" style="9"/>
    <col min="3313" max="3313" width="8.42578125" style="9" customWidth="1"/>
    <col min="3314" max="3314" width="9.7109375" style="9" customWidth="1"/>
    <col min="3315" max="3315" width="36.140625" style="9" customWidth="1"/>
    <col min="3316" max="3316" width="86.28515625" style="9" customWidth="1"/>
    <col min="3317" max="3317" width="18.85546875" style="9" customWidth="1"/>
    <col min="3318" max="3318" width="9" style="9" customWidth="1"/>
    <col min="3319" max="3319" width="8.42578125" style="9" customWidth="1"/>
    <col min="3320" max="3320" width="12.5703125" style="9" customWidth="1"/>
    <col min="3321" max="3321" width="11.5703125" style="9" customWidth="1"/>
    <col min="3322" max="3322" width="11.28515625" style="9" customWidth="1"/>
    <col min="3323" max="3323" width="13.85546875" style="9" customWidth="1"/>
    <col min="3324" max="3324" width="14.85546875" style="9" customWidth="1"/>
    <col min="3325" max="3325" width="13.28515625" style="9" customWidth="1"/>
    <col min="3326" max="3568" width="8.7109375" style="9"/>
    <col min="3569" max="3569" width="8.42578125" style="9" customWidth="1"/>
    <col min="3570" max="3570" width="9.7109375" style="9" customWidth="1"/>
    <col min="3571" max="3571" width="36.140625" style="9" customWidth="1"/>
    <col min="3572" max="3572" width="86.28515625" style="9" customWidth="1"/>
    <col min="3573" max="3573" width="18.85546875" style="9" customWidth="1"/>
    <col min="3574" max="3574" width="9" style="9" customWidth="1"/>
    <col min="3575" max="3575" width="8.42578125" style="9" customWidth="1"/>
    <col min="3576" max="3576" width="12.5703125" style="9" customWidth="1"/>
    <col min="3577" max="3577" width="11.5703125" style="9" customWidth="1"/>
    <col min="3578" max="3578" width="11.28515625" style="9" customWidth="1"/>
    <col min="3579" max="3579" width="13.85546875" style="9" customWidth="1"/>
    <col min="3580" max="3580" width="14.85546875" style="9" customWidth="1"/>
    <col min="3581" max="3581" width="13.28515625" style="9" customWidth="1"/>
    <col min="3582" max="3824" width="8.7109375" style="9"/>
    <col min="3825" max="3825" width="8.42578125" style="9" customWidth="1"/>
    <col min="3826" max="3826" width="9.7109375" style="9" customWidth="1"/>
    <col min="3827" max="3827" width="36.140625" style="9" customWidth="1"/>
    <col min="3828" max="3828" width="86.28515625" style="9" customWidth="1"/>
    <col min="3829" max="3829" width="18.85546875" style="9" customWidth="1"/>
    <col min="3830" max="3830" width="9" style="9" customWidth="1"/>
    <col min="3831" max="3831" width="8.42578125" style="9" customWidth="1"/>
    <col min="3832" max="3832" width="12.5703125" style="9" customWidth="1"/>
    <col min="3833" max="3833" width="11.5703125" style="9" customWidth="1"/>
    <col min="3834" max="3834" width="11.28515625" style="9" customWidth="1"/>
    <col min="3835" max="3835" width="13.85546875" style="9" customWidth="1"/>
    <col min="3836" max="3836" width="14.85546875" style="9" customWidth="1"/>
    <col min="3837" max="3837" width="13.28515625" style="9" customWidth="1"/>
    <col min="3838" max="4080" width="8.7109375" style="9"/>
    <col min="4081" max="4081" width="8.42578125" style="9" customWidth="1"/>
    <col min="4082" max="4082" width="9.7109375" style="9" customWidth="1"/>
    <col min="4083" max="4083" width="36.140625" style="9" customWidth="1"/>
    <col min="4084" max="4084" width="86.28515625" style="9" customWidth="1"/>
    <col min="4085" max="4085" width="18.85546875" style="9" customWidth="1"/>
    <col min="4086" max="4086" width="9" style="9" customWidth="1"/>
    <col min="4087" max="4087" width="8.42578125" style="9" customWidth="1"/>
    <col min="4088" max="4088" width="12.5703125" style="9" customWidth="1"/>
    <col min="4089" max="4089" width="11.5703125" style="9" customWidth="1"/>
    <col min="4090" max="4090" width="11.28515625" style="9" customWidth="1"/>
    <col min="4091" max="4091" width="13.85546875" style="9" customWidth="1"/>
    <col min="4092" max="4092" width="14.85546875" style="9" customWidth="1"/>
    <col min="4093" max="4093" width="13.28515625" style="9" customWidth="1"/>
    <col min="4094" max="4336" width="8.7109375" style="9"/>
    <col min="4337" max="4337" width="8.42578125" style="9" customWidth="1"/>
    <col min="4338" max="4338" width="9.7109375" style="9" customWidth="1"/>
    <col min="4339" max="4339" width="36.140625" style="9" customWidth="1"/>
    <col min="4340" max="4340" width="86.28515625" style="9" customWidth="1"/>
    <col min="4341" max="4341" width="18.85546875" style="9" customWidth="1"/>
    <col min="4342" max="4342" width="9" style="9" customWidth="1"/>
    <col min="4343" max="4343" width="8.42578125" style="9" customWidth="1"/>
    <col min="4344" max="4344" width="12.5703125" style="9" customWidth="1"/>
    <col min="4345" max="4345" width="11.5703125" style="9" customWidth="1"/>
    <col min="4346" max="4346" width="11.28515625" style="9" customWidth="1"/>
    <col min="4347" max="4347" width="13.85546875" style="9" customWidth="1"/>
    <col min="4348" max="4348" width="14.85546875" style="9" customWidth="1"/>
    <col min="4349" max="4349" width="13.28515625" style="9" customWidth="1"/>
    <col min="4350" max="4592" width="8.7109375" style="9"/>
    <col min="4593" max="4593" width="8.42578125" style="9" customWidth="1"/>
    <col min="4594" max="4594" width="9.7109375" style="9" customWidth="1"/>
    <col min="4595" max="4595" width="36.140625" style="9" customWidth="1"/>
    <col min="4596" max="4596" width="86.28515625" style="9" customWidth="1"/>
    <col min="4597" max="4597" width="18.85546875" style="9" customWidth="1"/>
    <col min="4598" max="4598" width="9" style="9" customWidth="1"/>
    <col min="4599" max="4599" width="8.42578125" style="9" customWidth="1"/>
    <col min="4600" max="4600" width="12.5703125" style="9" customWidth="1"/>
    <col min="4601" max="4601" width="11.5703125" style="9" customWidth="1"/>
    <col min="4602" max="4602" width="11.28515625" style="9" customWidth="1"/>
    <col min="4603" max="4603" width="13.85546875" style="9" customWidth="1"/>
    <col min="4604" max="4604" width="14.85546875" style="9" customWidth="1"/>
    <col min="4605" max="4605" width="13.28515625" style="9" customWidth="1"/>
    <col min="4606" max="4848" width="8.7109375" style="9"/>
    <col min="4849" max="4849" width="8.42578125" style="9" customWidth="1"/>
    <col min="4850" max="4850" width="9.7109375" style="9" customWidth="1"/>
    <col min="4851" max="4851" width="36.140625" style="9" customWidth="1"/>
    <col min="4852" max="4852" width="86.28515625" style="9" customWidth="1"/>
    <col min="4853" max="4853" width="18.85546875" style="9" customWidth="1"/>
    <col min="4854" max="4854" width="9" style="9" customWidth="1"/>
    <col min="4855" max="4855" width="8.42578125" style="9" customWidth="1"/>
    <col min="4856" max="4856" width="12.5703125" style="9" customWidth="1"/>
    <col min="4857" max="4857" width="11.5703125" style="9" customWidth="1"/>
    <col min="4858" max="4858" width="11.28515625" style="9" customWidth="1"/>
    <col min="4859" max="4859" width="13.85546875" style="9" customWidth="1"/>
    <col min="4860" max="4860" width="14.85546875" style="9" customWidth="1"/>
    <col min="4861" max="4861" width="13.28515625" style="9" customWidth="1"/>
    <col min="4862" max="5104" width="8.7109375" style="9"/>
    <col min="5105" max="5105" width="8.42578125" style="9" customWidth="1"/>
    <col min="5106" max="5106" width="9.7109375" style="9" customWidth="1"/>
    <col min="5107" max="5107" width="36.140625" style="9" customWidth="1"/>
    <col min="5108" max="5108" width="86.28515625" style="9" customWidth="1"/>
    <col min="5109" max="5109" width="18.85546875" style="9" customWidth="1"/>
    <col min="5110" max="5110" width="9" style="9" customWidth="1"/>
    <col min="5111" max="5111" width="8.42578125" style="9" customWidth="1"/>
    <col min="5112" max="5112" width="12.5703125" style="9" customWidth="1"/>
    <col min="5113" max="5113" width="11.5703125" style="9" customWidth="1"/>
    <col min="5114" max="5114" width="11.28515625" style="9" customWidth="1"/>
    <col min="5115" max="5115" width="13.85546875" style="9" customWidth="1"/>
    <col min="5116" max="5116" width="14.85546875" style="9" customWidth="1"/>
    <col min="5117" max="5117" width="13.28515625" style="9" customWidth="1"/>
    <col min="5118" max="5360" width="8.7109375" style="9"/>
    <col min="5361" max="5361" width="8.42578125" style="9" customWidth="1"/>
    <col min="5362" max="5362" width="9.7109375" style="9" customWidth="1"/>
    <col min="5363" max="5363" width="36.140625" style="9" customWidth="1"/>
    <col min="5364" max="5364" width="86.28515625" style="9" customWidth="1"/>
    <col min="5365" max="5365" width="18.85546875" style="9" customWidth="1"/>
    <col min="5366" max="5366" width="9" style="9" customWidth="1"/>
    <col min="5367" max="5367" width="8.42578125" style="9" customWidth="1"/>
    <col min="5368" max="5368" width="12.5703125" style="9" customWidth="1"/>
    <col min="5369" max="5369" width="11.5703125" style="9" customWidth="1"/>
    <col min="5370" max="5370" width="11.28515625" style="9" customWidth="1"/>
    <col min="5371" max="5371" width="13.85546875" style="9" customWidth="1"/>
    <col min="5372" max="5372" width="14.85546875" style="9" customWidth="1"/>
    <col min="5373" max="5373" width="13.28515625" style="9" customWidth="1"/>
    <col min="5374" max="5616" width="8.7109375" style="9"/>
    <col min="5617" max="5617" width="8.42578125" style="9" customWidth="1"/>
    <col min="5618" max="5618" width="9.7109375" style="9" customWidth="1"/>
    <col min="5619" max="5619" width="36.140625" style="9" customWidth="1"/>
    <col min="5620" max="5620" width="86.28515625" style="9" customWidth="1"/>
    <col min="5621" max="5621" width="18.85546875" style="9" customWidth="1"/>
    <col min="5622" max="5622" width="9" style="9" customWidth="1"/>
    <col min="5623" max="5623" width="8.42578125" style="9" customWidth="1"/>
    <col min="5624" max="5624" width="12.5703125" style="9" customWidth="1"/>
    <col min="5625" max="5625" width="11.5703125" style="9" customWidth="1"/>
    <col min="5626" max="5626" width="11.28515625" style="9" customWidth="1"/>
    <col min="5627" max="5627" width="13.85546875" style="9" customWidth="1"/>
    <col min="5628" max="5628" width="14.85546875" style="9" customWidth="1"/>
    <col min="5629" max="5629" width="13.28515625" style="9" customWidth="1"/>
    <col min="5630" max="5872" width="8.7109375" style="9"/>
    <col min="5873" max="5873" width="8.42578125" style="9" customWidth="1"/>
    <col min="5874" max="5874" width="9.7109375" style="9" customWidth="1"/>
    <col min="5875" max="5875" width="36.140625" style="9" customWidth="1"/>
    <col min="5876" max="5876" width="86.28515625" style="9" customWidth="1"/>
    <col min="5877" max="5877" width="18.85546875" style="9" customWidth="1"/>
    <col min="5878" max="5878" width="9" style="9" customWidth="1"/>
    <col min="5879" max="5879" width="8.42578125" style="9" customWidth="1"/>
    <col min="5880" max="5880" width="12.5703125" style="9" customWidth="1"/>
    <col min="5881" max="5881" width="11.5703125" style="9" customWidth="1"/>
    <col min="5882" max="5882" width="11.28515625" style="9" customWidth="1"/>
    <col min="5883" max="5883" width="13.85546875" style="9" customWidth="1"/>
    <col min="5884" max="5884" width="14.85546875" style="9" customWidth="1"/>
    <col min="5885" max="5885" width="13.28515625" style="9" customWidth="1"/>
    <col min="5886" max="6128" width="8.7109375" style="9"/>
    <col min="6129" max="6129" width="8.42578125" style="9" customWidth="1"/>
    <col min="6130" max="6130" width="9.7109375" style="9" customWidth="1"/>
    <col min="6131" max="6131" width="36.140625" style="9" customWidth="1"/>
    <col min="6132" max="6132" width="86.28515625" style="9" customWidth="1"/>
    <col min="6133" max="6133" width="18.85546875" style="9" customWidth="1"/>
    <col min="6134" max="6134" width="9" style="9" customWidth="1"/>
    <col min="6135" max="6135" width="8.42578125" style="9" customWidth="1"/>
    <col min="6136" max="6136" width="12.5703125" style="9" customWidth="1"/>
    <col min="6137" max="6137" width="11.5703125" style="9" customWidth="1"/>
    <col min="6138" max="6138" width="11.28515625" style="9" customWidth="1"/>
    <col min="6139" max="6139" width="13.85546875" style="9" customWidth="1"/>
    <col min="6140" max="6140" width="14.85546875" style="9" customWidth="1"/>
    <col min="6141" max="6141" width="13.28515625" style="9" customWidth="1"/>
    <col min="6142" max="6384" width="8.7109375" style="9"/>
    <col min="6385" max="6385" width="8.42578125" style="9" customWidth="1"/>
    <col min="6386" max="6386" width="9.7109375" style="9" customWidth="1"/>
    <col min="6387" max="6387" width="36.140625" style="9" customWidth="1"/>
    <col min="6388" max="6388" width="86.28515625" style="9" customWidth="1"/>
    <col min="6389" max="6389" width="18.85546875" style="9" customWidth="1"/>
    <col min="6390" max="6390" width="9" style="9" customWidth="1"/>
    <col min="6391" max="6391" width="8.42578125" style="9" customWidth="1"/>
    <col min="6392" max="6392" width="12.5703125" style="9" customWidth="1"/>
    <col min="6393" max="6393" width="11.5703125" style="9" customWidth="1"/>
    <col min="6394" max="6394" width="11.28515625" style="9" customWidth="1"/>
    <col min="6395" max="6395" width="13.85546875" style="9" customWidth="1"/>
    <col min="6396" max="6396" width="14.85546875" style="9" customWidth="1"/>
    <col min="6397" max="6397" width="13.28515625" style="9" customWidth="1"/>
    <col min="6398" max="6640" width="8.7109375" style="9"/>
    <col min="6641" max="6641" width="8.42578125" style="9" customWidth="1"/>
    <col min="6642" max="6642" width="9.7109375" style="9" customWidth="1"/>
    <col min="6643" max="6643" width="36.140625" style="9" customWidth="1"/>
    <col min="6644" max="6644" width="86.28515625" style="9" customWidth="1"/>
    <col min="6645" max="6645" width="18.85546875" style="9" customWidth="1"/>
    <col min="6646" max="6646" width="9" style="9" customWidth="1"/>
    <col min="6647" max="6647" width="8.42578125" style="9" customWidth="1"/>
    <col min="6648" max="6648" width="12.5703125" style="9" customWidth="1"/>
    <col min="6649" max="6649" width="11.5703125" style="9" customWidth="1"/>
    <col min="6650" max="6650" width="11.28515625" style="9" customWidth="1"/>
    <col min="6651" max="6651" width="13.85546875" style="9" customWidth="1"/>
    <col min="6652" max="6652" width="14.85546875" style="9" customWidth="1"/>
    <col min="6653" max="6653" width="13.28515625" style="9" customWidth="1"/>
    <col min="6654" max="6896" width="8.7109375" style="9"/>
    <col min="6897" max="6897" width="8.42578125" style="9" customWidth="1"/>
    <col min="6898" max="6898" width="9.7109375" style="9" customWidth="1"/>
    <col min="6899" max="6899" width="36.140625" style="9" customWidth="1"/>
    <col min="6900" max="6900" width="86.28515625" style="9" customWidth="1"/>
    <col min="6901" max="6901" width="18.85546875" style="9" customWidth="1"/>
    <col min="6902" max="6902" width="9" style="9" customWidth="1"/>
    <col min="6903" max="6903" width="8.42578125" style="9" customWidth="1"/>
    <col min="6904" max="6904" width="12.5703125" style="9" customWidth="1"/>
    <col min="6905" max="6905" width="11.5703125" style="9" customWidth="1"/>
    <col min="6906" max="6906" width="11.28515625" style="9" customWidth="1"/>
    <col min="6907" max="6907" width="13.85546875" style="9" customWidth="1"/>
    <col min="6908" max="6908" width="14.85546875" style="9" customWidth="1"/>
    <col min="6909" max="6909" width="13.28515625" style="9" customWidth="1"/>
    <col min="6910" max="7152" width="8.7109375" style="9"/>
    <col min="7153" max="7153" width="8.42578125" style="9" customWidth="1"/>
    <col min="7154" max="7154" width="9.7109375" style="9" customWidth="1"/>
    <col min="7155" max="7155" width="36.140625" style="9" customWidth="1"/>
    <col min="7156" max="7156" width="86.28515625" style="9" customWidth="1"/>
    <col min="7157" max="7157" width="18.85546875" style="9" customWidth="1"/>
    <col min="7158" max="7158" width="9" style="9" customWidth="1"/>
    <col min="7159" max="7159" width="8.42578125" style="9" customWidth="1"/>
    <col min="7160" max="7160" width="12.5703125" style="9" customWidth="1"/>
    <col min="7161" max="7161" width="11.5703125" style="9" customWidth="1"/>
    <col min="7162" max="7162" width="11.28515625" style="9" customWidth="1"/>
    <col min="7163" max="7163" width="13.85546875" style="9" customWidth="1"/>
    <col min="7164" max="7164" width="14.85546875" style="9" customWidth="1"/>
    <col min="7165" max="7165" width="13.28515625" style="9" customWidth="1"/>
    <col min="7166" max="7408" width="8.7109375" style="9"/>
    <col min="7409" max="7409" width="8.42578125" style="9" customWidth="1"/>
    <col min="7410" max="7410" width="9.7109375" style="9" customWidth="1"/>
    <col min="7411" max="7411" width="36.140625" style="9" customWidth="1"/>
    <col min="7412" max="7412" width="86.28515625" style="9" customWidth="1"/>
    <col min="7413" max="7413" width="18.85546875" style="9" customWidth="1"/>
    <col min="7414" max="7414" width="9" style="9" customWidth="1"/>
    <col min="7415" max="7415" width="8.42578125" style="9" customWidth="1"/>
    <col min="7416" max="7416" width="12.5703125" style="9" customWidth="1"/>
    <col min="7417" max="7417" width="11.5703125" style="9" customWidth="1"/>
    <col min="7418" max="7418" width="11.28515625" style="9" customWidth="1"/>
    <col min="7419" max="7419" width="13.85546875" style="9" customWidth="1"/>
    <col min="7420" max="7420" width="14.85546875" style="9" customWidth="1"/>
    <col min="7421" max="7421" width="13.28515625" style="9" customWidth="1"/>
    <col min="7422" max="7664" width="8.7109375" style="9"/>
    <col min="7665" max="7665" width="8.42578125" style="9" customWidth="1"/>
    <col min="7666" max="7666" width="9.7109375" style="9" customWidth="1"/>
    <col min="7667" max="7667" width="36.140625" style="9" customWidth="1"/>
    <col min="7668" max="7668" width="86.28515625" style="9" customWidth="1"/>
    <col min="7669" max="7669" width="18.85546875" style="9" customWidth="1"/>
    <col min="7670" max="7670" width="9" style="9" customWidth="1"/>
    <col min="7671" max="7671" width="8.42578125" style="9" customWidth="1"/>
    <col min="7672" max="7672" width="12.5703125" style="9" customWidth="1"/>
    <col min="7673" max="7673" width="11.5703125" style="9" customWidth="1"/>
    <col min="7674" max="7674" width="11.28515625" style="9" customWidth="1"/>
    <col min="7675" max="7675" width="13.85546875" style="9" customWidth="1"/>
    <col min="7676" max="7676" width="14.85546875" style="9" customWidth="1"/>
    <col min="7677" max="7677" width="13.28515625" style="9" customWidth="1"/>
    <col min="7678" max="7920" width="8.7109375" style="9"/>
    <col min="7921" max="7921" width="8.42578125" style="9" customWidth="1"/>
    <col min="7922" max="7922" width="9.7109375" style="9" customWidth="1"/>
    <col min="7923" max="7923" width="36.140625" style="9" customWidth="1"/>
    <col min="7924" max="7924" width="86.28515625" style="9" customWidth="1"/>
    <col min="7925" max="7925" width="18.85546875" style="9" customWidth="1"/>
    <col min="7926" max="7926" width="9" style="9" customWidth="1"/>
    <col min="7927" max="7927" width="8.42578125" style="9" customWidth="1"/>
    <col min="7928" max="7928" width="12.5703125" style="9" customWidth="1"/>
    <col min="7929" max="7929" width="11.5703125" style="9" customWidth="1"/>
    <col min="7930" max="7930" width="11.28515625" style="9" customWidth="1"/>
    <col min="7931" max="7931" width="13.85546875" style="9" customWidth="1"/>
    <col min="7932" max="7932" width="14.85546875" style="9" customWidth="1"/>
    <col min="7933" max="7933" width="13.28515625" style="9" customWidth="1"/>
    <col min="7934" max="8176" width="8.7109375" style="9"/>
    <col min="8177" max="8177" width="8.42578125" style="9" customWidth="1"/>
    <col min="8178" max="8178" width="9.7109375" style="9" customWidth="1"/>
    <col min="8179" max="8179" width="36.140625" style="9" customWidth="1"/>
    <col min="8180" max="8180" width="86.28515625" style="9" customWidth="1"/>
    <col min="8181" max="8181" width="18.85546875" style="9" customWidth="1"/>
    <col min="8182" max="8182" width="9" style="9" customWidth="1"/>
    <col min="8183" max="8183" width="8.42578125" style="9" customWidth="1"/>
    <col min="8184" max="8184" width="12.5703125" style="9" customWidth="1"/>
    <col min="8185" max="8185" width="11.5703125" style="9" customWidth="1"/>
    <col min="8186" max="8186" width="11.28515625" style="9" customWidth="1"/>
    <col min="8187" max="8187" width="13.85546875" style="9" customWidth="1"/>
    <col min="8188" max="8188" width="14.85546875" style="9" customWidth="1"/>
    <col min="8189" max="8189" width="13.28515625" style="9" customWidth="1"/>
    <col min="8190" max="8432" width="8.7109375" style="9"/>
    <col min="8433" max="8433" width="8.42578125" style="9" customWidth="1"/>
    <col min="8434" max="8434" width="9.7109375" style="9" customWidth="1"/>
    <col min="8435" max="8435" width="36.140625" style="9" customWidth="1"/>
    <col min="8436" max="8436" width="86.28515625" style="9" customWidth="1"/>
    <col min="8437" max="8437" width="18.85546875" style="9" customWidth="1"/>
    <col min="8438" max="8438" width="9" style="9" customWidth="1"/>
    <col min="8439" max="8439" width="8.42578125" style="9" customWidth="1"/>
    <col min="8440" max="8440" width="12.5703125" style="9" customWidth="1"/>
    <col min="8441" max="8441" width="11.5703125" style="9" customWidth="1"/>
    <col min="8442" max="8442" width="11.28515625" style="9" customWidth="1"/>
    <col min="8443" max="8443" width="13.85546875" style="9" customWidth="1"/>
    <col min="8444" max="8444" width="14.85546875" style="9" customWidth="1"/>
    <col min="8445" max="8445" width="13.28515625" style="9" customWidth="1"/>
    <col min="8446" max="8688" width="8.7109375" style="9"/>
    <col min="8689" max="8689" width="8.42578125" style="9" customWidth="1"/>
    <col min="8690" max="8690" width="9.7109375" style="9" customWidth="1"/>
    <col min="8691" max="8691" width="36.140625" style="9" customWidth="1"/>
    <col min="8692" max="8692" width="86.28515625" style="9" customWidth="1"/>
    <col min="8693" max="8693" width="18.85546875" style="9" customWidth="1"/>
    <col min="8694" max="8694" width="9" style="9" customWidth="1"/>
    <col min="8695" max="8695" width="8.42578125" style="9" customWidth="1"/>
    <col min="8696" max="8696" width="12.5703125" style="9" customWidth="1"/>
    <col min="8697" max="8697" width="11.5703125" style="9" customWidth="1"/>
    <col min="8698" max="8698" width="11.28515625" style="9" customWidth="1"/>
    <col min="8699" max="8699" width="13.85546875" style="9" customWidth="1"/>
    <col min="8700" max="8700" width="14.85546875" style="9" customWidth="1"/>
    <col min="8701" max="8701" width="13.28515625" style="9" customWidth="1"/>
    <col min="8702" max="8944" width="8.7109375" style="9"/>
    <col min="8945" max="8945" width="8.42578125" style="9" customWidth="1"/>
    <col min="8946" max="8946" width="9.7109375" style="9" customWidth="1"/>
    <col min="8947" max="8947" width="36.140625" style="9" customWidth="1"/>
    <col min="8948" max="8948" width="86.28515625" style="9" customWidth="1"/>
    <col min="8949" max="8949" width="18.85546875" style="9" customWidth="1"/>
    <col min="8950" max="8950" width="9" style="9" customWidth="1"/>
    <col min="8951" max="8951" width="8.42578125" style="9" customWidth="1"/>
    <col min="8952" max="8952" width="12.5703125" style="9" customWidth="1"/>
    <col min="8953" max="8953" width="11.5703125" style="9" customWidth="1"/>
    <col min="8954" max="8954" width="11.28515625" style="9" customWidth="1"/>
    <col min="8955" max="8955" width="13.85546875" style="9" customWidth="1"/>
    <col min="8956" max="8956" width="14.85546875" style="9" customWidth="1"/>
    <col min="8957" max="8957" width="13.28515625" style="9" customWidth="1"/>
    <col min="8958" max="9200" width="8.7109375" style="9"/>
    <col min="9201" max="9201" width="8.42578125" style="9" customWidth="1"/>
    <col min="9202" max="9202" width="9.7109375" style="9" customWidth="1"/>
    <col min="9203" max="9203" width="36.140625" style="9" customWidth="1"/>
    <col min="9204" max="9204" width="86.28515625" style="9" customWidth="1"/>
    <col min="9205" max="9205" width="18.85546875" style="9" customWidth="1"/>
    <col min="9206" max="9206" width="9" style="9" customWidth="1"/>
    <col min="9207" max="9207" width="8.42578125" style="9" customWidth="1"/>
    <col min="9208" max="9208" width="12.5703125" style="9" customWidth="1"/>
    <col min="9209" max="9209" width="11.5703125" style="9" customWidth="1"/>
    <col min="9210" max="9210" width="11.28515625" style="9" customWidth="1"/>
    <col min="9211" max="9211" width="13.85546875" style="9" customWidth="1"/>
    <col min="9212" max="9212" width="14.85546875" style="9" customWidth="1"/>
    <col min="9213" max="9213" width="13.28515625" style="9" customWidth="1"/>
    <col min="9214" max="9456" width="8.7109375" style="9"/>
    <col min="9457" max="9457" width="8.42578125" style="9" customWidth="1"/>
    <col min="9458" max="9458" width="9.7109375" style="9" customWidth="1"/>
    <col min="9459" max="9459" width="36.140625" style="9" customWidth="1"/>
    <col min="9460" max="9460" width="86.28515625" style="9" customWidth="1"/>
    <col min="9461" max="9461" width="18.85546875" style="9" customWidth="1"/>
    <col min="9462" max="9462" width="9" style="9" customWidth="1"/>
    <col min="9463" max="9463" width="8.42578125" style="9" customWidth="1"/>
    <col min="9464" max="9464" width="12.5703125" style="9" customWidth="1"/>
    <col min="9465" max="9465" width="11.5703125" style="9" customWidth="1"/>
    <col min="9466" max="9466" width="11.28515625" style="9" customWidth="1"/>
    <col min="9467" max="9467" width="13.85546875" style="9" customWidth="1"/>
    <col min="9468" max="9468" width="14.85546875" style="9" customWidth="1"/>
    <col min="9469" max="9469" width="13.28515625" style="9" customWidth="1"/>
    <col min="9470" max="9712" width="8.7109375" style="9"/>
    <col min="9713" max="9713" width="8.42578125" style="9" customWidth="1"/>
    <col min="9714" max="9714" width="9.7109375" style="9" customWidth="1"/>
    <col min="9715" max="9715" width="36.140625" style="9" customWidth="1"/>
    <col min="9716" max="9716" width="86.28515625" style="9" customWidth="1"/>
    <col min="9717" max="9717" width="18.85546875" style="9" customWidth="1"/>
    <col min="9718" max="9718" width="9" style="9" customWidth="1"/>
    <col min="9719" max="9719" width="8.42578125" style="9" customWidth="1"/>
    <col min="9720" max="9720" width="12.5703125" style="9" customWidth="1"/>
    <col min="9721" max="9721" width="11.5703125" style="9" customWidth="1"/>
    <col min="9722" max="9722" width="11.28515625" style="9" customWidth="1"/>
    <col min="9723" max="9723" width="13.85546875" style="9" customWidth="1"/>
    <col min="9724" max="9724" width="14.85546875" style="9" customWidth="1"/>
    <col min="9725" max="9725" width="13.28515625" style="9" customWidth="1"/>
    <col min="9726" max="9968" width="8.7109375" style="9"/>
    <col min="9969" max="9969" width="8.42578125" style="9" customWidth="1"/>
    <col min="9970" max="9970" width="9.7109375" style="9" customWidth="1"/>
    <col min="9971" max="9971" width="36.140625" style="9" customWidth="1"/>
    <col min="9972" max="9972" width="86.28515625" style="9" customWidth="1"/>
    <col min="9973" max="9973" width="18.85546875" style="9" customWidth="1"/>
    <col min="9974" max="9974" width="9" style="9" customWidth="1"/>
    <col min="9975" max="9975" width="8.42578125" style="9" customWidth="1"/>
    <col min="9976" max="9976" width="12.5703125" style="9" customWidth="1"/>
    <col min="9977" max="9977" width="11.5703125" style="9" customWidth="1"/>
    <col min="9978" max="9978" width="11.28515625" style="9" customWidth="1"/>
    <col min="9979" max="9979" width="13.85546875" style="9" customWidth="1"/>
    <col min="9980" max="9980" width="14.85546875" style="9" customWidth="1"/>
    <col min="9981" max="9981" width="13.28515625" style="9" customWidth="1"/>
    <col min="9982" max="10224" width="8.7109375" style="9"/>
    <col min="10225" max="10225" width="8.42578125" style="9" customWidth="1"/>
    <col min="10226" max="10226" width="9.7109375" style="9" customWidth="1"/>
    <col min="10227" max="10227" width="36.140625" style="9" customWidth="1"/>
    <col min="10228" max="10228" width="86.28515625" style="9" customWidth="1"/>
    <col min="10229" max="10229" width="18.85546875" style="9" customWidth="1"/>
    <col min="10230" max="10230" width="9" style="9" customWidth="1"/>
    <col min="10231" max="10231" width="8.42578125" style="9" customWidth="1"/>
    <col min="10232" max="10232" width="12.5703125" style="9" customWidth="1"/>
    <col min="10233" max="10233" width="11.5703125" style="9" customWidth="1"/>
    <col min="10234" max="10234" width="11.28515625" style="9" customWidth="1"/>
    <col min="10235" max="10235" width="13.85546875" style="9" customWidth="1"/>
    <col min="10236" max="10236" width="14.85546875" style="9" customWidth="1"/>
    <col min="10237" max="10237" width="13.28515625" style="9" customWidth="1"/>
    <col min="10238" max="10480" width="8.7109375" style="9"/>
    <col min="10481" max="10481" width="8.42578125" style="9" customWidth="1"/>
    <col min="10482" max="10482" width="9.7109375" style="9" customWidth="1"/>
    <col min="10483" max="10483" width="36.140625" style="9" customWidth="1"/>
    <col min="10484" max="10484" width="86.28515625" style="9" customWidth="1"/>
    <col min="10485" max="10485" width="18.85546875" style="9" customWidth="1"/>
    <col min="10486" max="10486" width="9" style="9" customWidth="1"/>
    <col min="10487" max="10487" width="8.42578125" style="9" customWidth="1"/>
    <col min="10488" max="10488" width="12.5703125" style="9" customWidth="1"/>
    <col min="10489" max="10489" width="11.5703125" style="9" customWidth="1"/>
    <col min="10490" max="10490" width="11.28515625" style="9" customWidth="1"/>
    <col min="10491" max="10491" width="13.85546875" style="9" customWidth="1"/>
    <col min="10492" max="10492" width="14.85546875" style="9" customWidth="1"/>
    <col min="10493" max="10493" width="13.28515625" style="9" customWidth="1"/>
    <col min="10494" max="10736" width="8.7109375" style="9"/>
    <col min="10737" max="10737" width="8.42578125" style="9" customWidth="1"/>
    <col min="10738" max="10738" width="9.7109375" style="9" customWidth="1"/>
    <col min="10739" max="10739" width="36.140625" style="9" customWidth="1"/>
    <col min="10740" max="10740" width="86.28515625" style="9" customWidth="1"/>
    <col min="10741" max="10741" width="18.85546875" style="9" customWidth="1"/>
    <col min="10742" max="10742" width="9" style="9" customWidth="1"/>
    <col min="10743" max="10743" width="8.42578125" style="9" customWidth="1"/>
    <col min="10744" max="10744" width="12.5703125" style="9" customWidth="1"/>
    <col min="10745" max="10745" width="11.5703125" style="9" customWidth="1"/>
    <col min="10746" max="10746" width="11.28515625" style="9" customWidth="1"/>
    <col min="10747" max="10747" width="13.85546875" style="9" customWidth="1"/>
    <col min="10748" max="10748" width="14.85546875" style="9" customWidth="1"/>
    <col min="10749" max="10749" width="13.28515625" style="9" customWidth="1"/>
    <col min="10750" max="10992" width="8.7109375" style="9"/>
    <col min="10993" max="10993" width="8.42578125" style="9" customWidth="1"/>
    <col min="10994" max="10994" width="9.7109375" style="9" customWidth="1"/>
    <col min="10995" max="10995" width="36.140625" style="9" customWidth="1"/>
    <col min="10996" max="10996" width="86.28515625" style="9" customWidth="1"/>
    <col min="10997" max="10997" width="18.85546875" style="9" customWidth="1"/>
    <col min="10998" max="10998" width="9" style="9" customWidth="1"/>
    <col min="10999" max="10999" width="8.42578125" style="9" customWidth="1"/>
    <col min="11000" max="11000" width="12.5703125" style="9" customWidth="1"/>
    <col min="11001" max="11001" width="11.5703125" style="9" customWidth="1"/>
    <col min="11002" max="11002" width="11.28515625" style="9" customWidth="1"/>
    <col min="11003" max="11003" width="13.85546875" style="9" customWidth="1"/>
    <col min="11004" max="11004" width="14.85546875" style="9" customWidth="1"/>
    <col min="11005" max="11005" width="13.28515625" style="9" customWidth="1"/>
    <col min="11006" max="11248" width="8.7109375" style="9"/>
    <col min="11249" max="11249" width="8.42578125" style="9" customWidth="1"/>
    <col min="11250" max="11250" width="9.7109375" style="9" customWidth="1"/>
    <col min="11251" max="11251" width="36.140625" style="9" customWidth="1"/>
    <col min="11252" max="11252" width="86.28515625" style="9" customWidth="1"/>
    <col min="11253" max="11253" width="18.85546875" style="9" customWidth="1"/>
    <col min="11254" max="11254" width="9" style="9" customWidth="1"/>
    <col min="11255" max="11255" width="8.42578125" style="9" customWidth="1"/>
    <col min="11256" max="11256" width="12.5703125" style="9" customWidth="1"/>
    <col min="11257" max="11257" width="11.5703125" style="9" customWidth="1"/>
    <col min="11258" max="11258" width="11.28515625" style="9" customWidth="1"/>
    <col min="11259" max="11259" width="13.85546875" style="9" customWidth="1"/>
    <col min="11260" max="11260" width="14.85546875" style="9" customWidth="1"/>
    <col min="11261" max="11261" width="13.28515625" style="9" customWidth="1"/>
    <col min="11262" max="11504" width="8.7109375" style="9"/>
    <col min="11505" max="11505" width="8.42578125" style="9" customWidth="1"/>
    <col min="11506" max="11506" width="9.7109375" style="9" customWidth="1"/>
    <col min="11507" max="11507" width="36.140625" style="9" customWidth="1"/>
    <col min="11508" max="11508" width="86.28515625" style="9" customWidth="1"/>
    <col min="11509" max="11509" width="18.85546875" style="9" customWidth="1"/>
    <col min="11510" max="11510" width="9" style="9" customWidth="1"/>
    <col min="11511" max="11511" width="8.42578125" style="9" customWidth="1"/>
    <col min="11512" max="11512" width="12.5703125" style="9" customWidth="1"/>
    <col min="11513" max="11513" width="11.5703125" style="9" customWidth="1"/>
    <col min="11514" max="11514" width="11.28515625" style="9" customWidth="1"/>
    <col min="11515" max="11515" width="13.85546875" style="9" customWidth="1"/>
    <col min="11516" max="11516" width="14.85546875" style="9" customWidth="1"/>
    <col min="11517" max="11517" width="13.28515625" style="9" customWidth="1"/>
    <col min="11518" max="11760" width="8.7109375" style="9"/>
    <col min="11761" max="11761" width="8.42578125" style="9" customWidth="1"/>
    <col min="11762" max="11762" width="9.7109375" style="9" customWidth="1"/>
    <col min="11763" max="11763" width="36.140625" style="9" customWidth="1"/>
    <col min="11764" max="11764" width="86.28515625" style="9" customWidth="1"/>
    <col min="11765" max="11765" width="18.85546875" style="9" customWidth="1"/>
    <col min="11766" max="11766" width="9" style="9" customWidth="1"/>
    <col min="11767" max="11767" width="8.42578125" style="9" customWidth="1"/>
    <col min="11768" max="11768" width="12.5703125" style="9" customWidth="1"/>
    <col min="11769" max="11769" width="11.5703125" style="9" customWidth="1"/>
    <col min="11770" max="11770" width="11.28515625" style="9" customWidth="1"/>
    <col min="11771" max="11771" width="13.85546875" style="9" customWidth="1"/>
    <col min="11772" max="11772" width="14.85546875" style="9" customWidth="1"/>
    <col min="11773" max="11773" width="13.28515625" style="9" customWidth="1"/>
    <col min="11774" max="12016" width="8.7109375" style="9"/>
    <col min="12017" max="12017" width="8.42578125" style="9" customWidth="1"/>
    <col min="12018" max="12018" width="9.7109375" style="9" customWidth="1"/>
    <col min="12019" max="12019" width="36.140625" style="9" customWidth="1"/>
    <col min="12020" max="12020" width="86.28515625" style="9" customWidth="1"/>
    <col min="12021" max="12021" width="18.85546875" style="9" customWidth="1"/>
    <col min="12022" max="12022" width="9" style="9" customWidth="1"/>
    <col min="12023" max="12023" width="8.42578125" style="9" customWidth="1"/>
    <col min="12024" max="12024" width="12.5703125" style="9" customWidth="1"/>
    <col min="12025" max="12025" width="11.5703125" style="9" customWidth="1"/>
    <col min="12026" max="12026" width="11.28515625" style="9" customWidth="1"/>
    <col min="12027" max="12027" width="13.85546875" style="9" customWidth="1"/>
    <col min="12028" max="12028" width="14.85546875" style="9" customWidth="1"/>
    <col min="12029" max="12029" width="13.28515625" style="9" customWidth="1"/>
    <col min="12030" max="12272" width="8.7109375" style="9"/>
    <col min="12273" max="12273" width="8.42578125" style="9" customWidth="1"/>
    <col min="12274" max="12274" width="9.7109375" style="9" customWidth="1"/>
    <col min="12275" max="12275" width="36.140625" style="9" customWidth="1"/>
    <col min="12276" max="12276" width="86.28515625" style="9" customWidth="1"/>
    <col min="12277" max="12277" width="18.85546875" style="9" customWidth="1"/>
    <col min="12278" max="12278" width="9" style="9" customWidth="1"/>
    <col min="12279" max="12279" width="8.42578125" style="9" customWidth="1"/>
    <col min="12280" max="12280" width="12.5703125" style="9" customWidth="1"/>
    <col min="12281" max="12281" width="11.5703125" style="9" customWidth="1"/>
    <col min="12282" max="12282" width="11.28515625" style="9" customWidth="1"/>
    <col min="12283" max="12283" width="13.85546875" style="9" customWidth="1"/>
    <col min="12284" max="12284" width="14.85546875" style="9" customWidth="1"/>
    <col min="12285" max="12285" width="13.28515625" style="9" customWidth="1"/>
    <col min="12286" max="12528" width="8.7109375" style="9"/>
    <col min="12529" max="12529" width="8.42578125" style="9" customWidth="1"/>
    <col min="12530" max="12530" width="9.7109375" style="9" customWidth="1"/>
    <col min="12531" max="12531" width="36.140625" style="9" customWidth="1"/>
    <col min="12532" max="12532" width="86.28515625" style="9" customWidth="1"/>
    <col min="12533" max="12533" width="18.85546875" style="9" customWidth="1"/>
    <col min="12534" max="12534" width="9" style="9" customWidth="1"/>
    <col min="12535" max="12535" width="8.42578125" style="9" customWidth="1"/>
    <col min="12536" max="12536" width="12.5703125" style="9" customWidth="1"/>
    <col min="12537" max="12537" width="11.5703125" style="9" customWidth="1"/>
    <col min="12538" max="12538" width="11.28515625" style="9" customWidth="1"/>
    <col min="12539" max="12539" width="13.85546875" style="9" customWidth="1"/>
    <col min="12540" max="12540" width="14.85546875" style="9" customWidth="1"/>
    <col min="12541" max="12541" width="13.28515625" style="9" customWidth="1"/>
    <col min="12542" max="12784" width="8.7109375" style="9"/>
    <col min="12785" max="12785" width="8.42578125" style="9" customWidth="1"/>
    <col min="12786" max="12786" width="9.7109375" style="9" customWidth="1"/>
    <col min="12787" max="12787" width="36.140625" style="9" customWidth="1"/>
    <col min="12788" max="12788" width="86.28515625" style="9" customWidth="1"/>
    <col min="12789" max="12789" width="18.85546875" style="9" customWidth="1"/>
    <col min="12790" max="12790" width="9" style="9" customWidth="1"/>
    <col min="12791" max="12791" width="8.42578125" style="9" customWidth="1"/>
    <col min="12792" max="12792" width="12.5703125" style="9" customWidth="1"/>
    <col min="12793" max="12793" width="11.5703125" style="9" customWidth="1"/>
    <col min="12794" max="12794" width="11.28515625" style="9" customWidth="1"/>
    <col min="12795" max="12795" width="13.85546875" style="9" customWidth="1"/>
    <col min="12796" max="12796" width="14.85546875" style="9" customWidth="1"/>
    <col min="12797" max="12797" width="13.28515625" style="9" customWidth="1"/>
    <col min="12798" max="13040" width="8.7109375" style="9"/>
    <col min="13041" max="13041" width="8.42578125" style="9" customWidth="1"/>
    <col min="13042" max="13042" width="9.7109375" style="9" customWidth="1"/>
    <col min="13043" max="13043" width="36.140625" style="9" customWidth="1"/>
    <col min="13044" max="13044" width="86.28515625" style="9" customWidth="1"/>
    <col min="13045" max="13045" width="18.85546875" style="9" customWidth="1"/>
    <col min="13046" max="13046" width="9" style="9" customWidth="1"/>
    <col min="13047" max="13047" width="8.42578125" style="9" customWidth="1"/>
    <col min="13048" max="13048" width="12.5703125" style="9" customWidth="1"/>
    <col min="13049" max="13049" width="11.5703125" style="9" customWidth="1"/>
    <col min="13050" max="13050" width="11.28515625" style="9" customWidth="1"/>
    <col min="13051" max="13051" width="13.85546875" style="9" customWidth="1"/>
    <col min="13052" max="13052" width="14.85546875" style="9" customWidth="1"/>
    <col min="13053" max="13053" width="13.28515625" style="9" customWidth="1"/>
    <col min="13054" max="13296" width="8.7109375" style="9"/>
    <col min="13297" max="13297" width="8.42578125" style="9" customWidth="1"/>
    <col min="13298" max="13298" width="9.7109375" style="9" customWidth="1"/>
    <col min="13299" max="13299" width="36.140625" style="9" customWidth="1"/>
    <col min="13300" max="13300" width="86.28515625" style="9" customWidth="1"/>
    <col min="13301" max="13301" width="18.85546875" style="9" customWidth="1"/>
    <col min="13302" max="13302" width="9" style="9" customWidth="1"/>
    <col min="13303" max="13303" width="8.42578125" style="9" customWidth="1"/>
    <col min="13304" max="13304" width="12.5703125" style="9" customWidth="1"/>
    <col min="13305" max="13305" width="11.5703125" style="9" customWidth="1"/>
    <col min="13306" max="13306" width="11.28515625" style="9" customWidth="1"/>
    <col min="13307" max="13307" width="13.85546875" style="9" customWidth="1"/>
    <col min="13308" max="13308" width="14.85546875" style="9" customWidth="1"/>
    <col min="13309" max="13309" width="13.28515625" style="9" customWidth="1"/>
    <col min="13310" max="13552" width="8.7109375" style="9"/>
    <col min="13553" max="13553" width="8.42578125" style="9" customWidth="1"/>
    <col min="13554" max="13554" width="9.7109375" style="9" customWidth="1"/>
    <col min="13555" max="13555" width="36.140625" style="9" customWidth="1"/>
    <col min="13556" max="13556" width="86.28515625" style="9" customWidth="1"/>
    <col min="13557" max="13557" width="18.85546875" style="9" customWidth="1"/>
    <col min="13558" max="13558" width="9" style="9" customWidth="1"/>
    <col min="13559" max="13559" width="8.42578125" style="9" customWidth="1"/>
    <col min="13560" max="13560" width="12.5703125" style="9" customWidth="1"/>
    <col min="13561" max="13561" width="11.5703125" style="9" customWidth="1"/>
    <col min="13562" max="13562" width="11.28515625" style="9" customWidth="1"/>
    <col min="13563" max="13563" width="13.85546875" style="9" customWidth="1"/>
    <col min="13564" max="13564" width="14.85546875" style="9" customWidth="1"/>
    <col min="13565" max="13565" width="13.28515625" style="9" customWidth="1"/>
    <col min="13566" max="13808" width="8.7109375" style="9"/>
    <col min="13809" max="13809" width="8.42578125" style="9" customWidth="1"/>
    <col min="13810" max="13810" width="9.7109375" style="9" customWidth="1"/>
    <col min="13811" max="13811" width="36.140625" style="9" customWidth="1"/>
    <col min="13812" max="13812" width="86.28515625" style="9" customWidth="1"/>
    <col min="13813" max="13813" width="18.85546875" style="9" customWidth="1"/>
    <col min="13814" max="13814" width="9" style="9" customWidth="1"/>
    <col min="13815" max="13815" width="8.42578125" style="9" customWidth="1"/>
    <col min="13816" max="13816" width="12.5703125" style="9" customWidth="1"/>
    <col min="13817" max="13817" width="11.5703125" style="9" customWidth="1"/>
    <col min="13818" max="13818" width="11.28515625" style="9" customWidth="1"/>
    <col min="13819" max="13819" width="13.85546875" style="9" customWidth="1"/>
    <col min="13820" max="13820" width="14.85546875" style="9" customWidth="1"/>
    <col min="13821" max="13821" width="13.28515625" style="9" customWidth="1"/>
    <col min="13822" max="14064" width="8.7109375" style="9"/>
    <col min="14065" max="14065" width="8.42578125" style="9" customWidth="1"/>
    <col min="14066" max="14066" width="9.7109375" style="9" customWidth="1"/>
    <col min="14067" max="14067" width="36.140625" style="9" customWidth="1"/>
    <col min="14068" max="14068" width="86.28515625" style="9" customWidth="1"/>
    <col min="14069" max="14069" width="18.85546875" style="9" customWidth="1"/>
    <col min="14070" max="14070" width="9" style="9" customWidth="1"/>
    <col min="14071" max="14071" width="8.42578125" style="9" customWidth="1"/>
    <col min="14072" max="14072" width="12.5703125" style="9" customWidth="1"/>
    <col min="14073" max="14073" width="11.5703125" style="9" customWidth="1"/>
    <col min="14074" max="14074" width="11.28515625" style="9" customWidth="1"/>
    <col min="14075" max="14075" width="13.85546875" style="9" customWidth="1"/>
    <col min="14076" max="14076" width="14.85546875" style="9" customWidth="1"/>
    <col min="14077" max="14077" width="13.28515625" style="9" customWidth="1"/>
    <col min="14078" max="14320" width="8.7109375" style="9"/>
    <col min="14321" max="14321" width="8.42578125" style="9" customWidth="1"/>
    <col min="14322" max="14322" width="9.7109375" style="9" customWidth="1"/>
    <col min="14323" max="14323" width="36.140625" style="9" customWidth="1"/>
    <col min="14324" max="14324" width="86.28515625" style="9" customWidth="1"/>
    <col min="14325" max="14325" width="18.85546875" style="9" customWidth="1"/>
    <col min="14326" max="14326" width="9" style="9" customWidth="1"/>
    <col min="14327" max="14327" width="8.42578125" style="9" customWidth="1"/>
    <col min="14328" max="14328" width="12.5703125" style="9" customWidth="1"/>
    <col min="14329" max="14329" width="11.5703125" style="9" customWidth="1"/>
    <col min="14330" max="14330" width="11.28515625" style="9" customWidth="1"/>
    <col min="14331" max="14331" width="13.85546875" style="9" customWidth="1"/>
    <col min="14332" max="14332" width="14.85546875" style="9" customWidth="1"/>
    <col min="14333" max="14333" width="13.28515625" style="9" customWidth="1"/>
    <col min="14334" max="14576" width="8.7109375" style="9"/>
    <col min="14577" max="14577" width="8.42578125" style="9" customWidth="1"/>
    <col min="14578" max="14578" width="9.7109375" style="9" customWidth="1"/>
    <col min="14579" max="14579" width="36.140625" style="9" customWidth="1"/>
    <col min="14580" max="14580" width="86.28515625" style="9" customWidth="1"/>
    <col min="14581" max="14581" width="18.85546875" style="9" customWidth="1"/>
    <col min="14582" max="14582" width="9" style="9" customWidth="1"/>
    <col min="14583" max="14583" width="8.42578125" style="9" customWidth="1"/>
    <col min="14584" max="14584" width="12.5703125" style="9" customWidth="1"/>
    <col min="14585" max="14585" width="11.5703125" style="9" customWidth="1"/>
    <col min="14586" max="14586" width="11.28515625" style="9" customWidth="1"/>
    <col min="14587" max="14587" width="13.85546875" style="9" customWidth="1"/>
    <col min="14588" max="14588" width="14.85546875" style="9" customWidth="1"/>
    <col min="14589" max="14589" width="13.28515625" style="9" customWidth="1"/>
    <col min="14590" max="14832" width="8.7109375" style="9"/>
    <col min="14833" max="14833" width="8.42578125" style="9" customWidth="1"/>
    <col min="14834" max="14834" width="9.7109375" style="9" customWidth="1"/>
    <col min="14835" max="14835" width="36.140625" style="9" customWidth="1"/>
    <col min="14836" max="14836" width="86.28515625" style="9" customWidth="1"/>
    <col min="14837" max="14837" width="18.85546875" style="9" customWidth="1"/>
    <col min="14838" max="14838" width="9" style="9" customWidth="1"/>
    <col min="14839" max="14839" width="8.42578125" style="9" customWidth="1"/>
    <col min="14840" max="14840" width="12.5703125" style="9" customWidth="1"/>
    <col min="14841" max="14841" width="11.5703125" style="9" customWidth="1"/>
    <col min="14842" max="14842" width="11.28515625" style="9" customWidth="1"/>
    <col min="14843" max="14843" width="13.85546875" style="9" customWidth="1"/>
    <col min="14844" max="14844" width="14.85546875" style="9" customWidth="1"/>
    <col min="14845" max="14845" width="13.28515625" style="9" customWidth="1"/>
    <col min="14846" max="15088" width="8.7109375" style="9"/>
    <col min="15089" max="15089" width="8.42578125" style="9" customWidth="1"/>
    <col min="15090" max="15090" width="9.7109375" style="9" customWidth="1"/>
    <col min="15091" max="15091" width="36.140625" style="9" customWidth="1"/>
    <col min="15092" max="15092" width="86.28515625" style="9" customWidth="1"/>
    <col min="15093" max="15093" width="18.85546875" style="9" customWidth="1"/>
    <col min="15094" max="15094" width="9" style="9" customWidth="1"/>
    <col min="15095" max="15095" width="8.42578125" style="9" customWidth="1"/>
    <col min="15096" max="15096" width="12.5703125" style="9" customWidth="1"/>
    <col min="15097" max="15097" width="11.5703125" style="9" customWidth="1"/>
    <col min="15098" max="15098" width="11.28515625" style="9" customWidth="1"/>
    <col min="15099" max="15099" width="13.85546875" style="9" customWidth="1"/>
    <col min="15100" max="15100" width="14.85546875" style="9" customWidth="1"/>
    <col min="15101" max="15101" width="13.28515625" style="9" customWidth="1"/>
    <col min="15102" max="15344" width="8.7109375" style="9"/>
    <col min="15345" max="15345" width="8.42578125" style="9" customWidth="1"/>
    <col min="15346" max="15346" width="9.7109375" style="9" customWidth="1"/>
    <col min="15347" max="15347" width="36.140625" style="9" customWidth="1"/>
    <col min="15348" max="15348" width="86.28515625" style="9" customWidth="1"/>
    <col min="15349" max="15349" width="18.85546875" style="9" customWidth="1"/>
    <col min="15350" max="15350" width="9" style="9" customWidth="1"/>
    <col min="15351" max="15351" width="8.42578125" style="9" customWidth="1"/>
    <col min="15352" max="15352" width="12.5703125" style="9" customWidth="1"/>
    <col min="15353" max="15353" width="11.5703125" style="9" customWidth="1"/>
    <col min="15354" max="15354" width="11.28515625" style="9" customWidth="1"/>
    <col min="15355" max="15355" width="13.85546875" style="9" customWidth="1"/>
    <col min="15356" max="15356" width="14.85546875" style="9" customWidth="1"/>
    <col min="15357" max="15357" width="13.28515625" style="9" customWidth="1"/>
    <col min="15358" max="15600" width="8.7109375" style="9"/>
    <col min="15601" max="15601" width="8.42578125" style="9" customWidth="1"/>
    <col min="15602" max="15602" width="9.7109375" style="9" customWidth="1"/>
    <col min="15603" max="15603" width="36.140625" style="9" customWidth="1"/>
    <col min="15604" max="15604" width="86.28515625" style="9" customWidth="1"/>
    <col min="15605" max="15605" width="18.85546875" style="9" customWidth="1"/>
    <col min="15606" max="15606" width="9" style="9" customWidth="1"/>
    <col min="15607" max="15607" width="8.42578125" style="9" customWidth="1"/>
    <col min="15608" max="15608" width="12.5703125" style="9" customWidth="1"/>
    <col min="15609" max="15609" width="11.5703125" style="9" customWidth="1"/>
    <col min="15610" max="15610" width="11.28515625" style="9" customWidth="1"/>
    <col min="15611" max="15611" width="13.85546875" style="9" customWidth="1"/>
    <col min="15612" max="15612" width="14.85546875" style="9" customWidth="1"/>
    <col min="15613" max="15613" width="13.28515625" style="9" customWidth="1"/>
    <col min="15614" max="15856" width="8.7109375" style="9"/>
    <col min="15857" max="15857" width="8.42578125" style="9" customWidth="1"/>
    <col min="15858" max="15858" width="9.7109375" style="9" customWidth="1"/>
    <col min="15859" max="15859" width="36.140625" style="9" customWidth="1"/>
    <col min="15860" max="15860" width="86.28515625" style="9" customWidth="1"/>
    <col min="15861" max="15861" width="18.85546875" style="9" customWidth="1"/>
    <col min="15862" max="15862" width="9" style="9" customWidth="1"/>
    <col min="15863" max="15863" width="8.42578125" style="9" customWidth="1"/>
    <col min="15864" max="15864" width="12.5703125" style="9" customWidth="1"/>
    <col min="15865" max="15865" width="11.5703125" style="9" customWidth="1"/>
    <col min="15866" max="15866" width="11.28515625" style="9" customWidth="1"/>
    <col min="15867" max="15867" width="13.85546875" style="9" customWidth="1"/>
    <col min="15868" max="15868" width="14.85546875" style="9" customWidth="1"/>
    <col min="15869" max="15869" width="13.28515625" style="9" customWidth="1"/>
    <col min="15870" max="16112" width="8.7109375" style="9"/>
    <col min="16113" max="16113" width="8.42578125" style="9" customWidth="1"/>
    <col min="16114" max="16114" width="9.7109375" style="9" customWidth="1"/>
    <col min="16115" max="16115" width="36.140625" style="9" customWidth="1"/>
    <col min="16116" max="16116" width="86.28515625" style="9" customWidth="1"/>
    <col min="16117" max="16117" width="18.85546875" style="9" customWidth="1"/>
    <col min="16118" max="16118" width="9" style="9" customWidth="1"/>
    <col min="16119" max="16119" width="8.42578125" style="9" customWidth="1"/>
    <col min="16120" max="16120" width="12.5703125" style="9" customWidth="1"/>
    <col min="16121" max="16121" width="11.5703125" style="9" customWidth="1"/>
    <col min="16122" max="16122" width="11.28515625" style="9" customWidth="1"/>
    <col min="16123" max="16123" width="13.85546875" style="9" customWidth="1"/>
    <col min="16124" max="16124" width="14.85546875" style="9" customWidth="1"/>
    <col min="16125" max="16125" width="13.28515625" style="9" customWidth="1"/>
    <col min="16126" max="16376" width="8.7109375" style="9"/>
    <col min="16377" max="16384" width="9.140625" style="9" customWidth="1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3" t="s">
        <v>133</v>
      </c>
      <c r="C9" s="404" t="s">
        <v>79</v>
      </c>
      <c r="D9" s="404"/>
      <c r="E9" s="12"/>
      <c r="F9" s="5"/>
      <c r="G9" s="5"/>
      <c r="J9" s="8" t="s">
        <v>8</v>
      </c>
      <c r="K9" s="121" t="s">
        <v>78</v>
      </c>
    </row>
    <row r="10" spans="1:11" s="2" customFormat="1">
      <c r="B10" s="3"/>
      <c r="C10" s="1"/>
      <c r="D10" s="44"/>
      <c r="F10" s="5"/>
      <c r="G10" s="5"/>
      <c r="J10" s="5"/>
      <c r="K10" s="119"/>
    </row>
    <row r="11" spans="1:11" s="2" customFormat="1">
      <c r="B11" s="3" t="s">
        <v>131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115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 ht="13.5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1" s="2" customFormat="1" ht="13.5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1" s="2" customFormat="1" ht="13.5">
      <c r="A18" s="1"/>
      <c r="B18" s="3"/>
      <c r="C18" s="12"/>
      <c r="D18" s="34"/>
      <c r="F18" s="13"/>
      <c r="I18" s="13" t="s">
        <v>137</v>
      </c>
      <c r="J18" s="14" t="s">
        <v>12</v>
      </c>
      <c r="K18" s="169" t="s">
        <v>95</v>
      </c>
    </row>
    <row r="19" spans="1:11" s="2" customFormat="1" ht="13.5">
      <c r="A19" s="1"/>
      <c r="B19" s="3"/>
      <c r="C19" s="7"/>
      <c r="D19" s="44"/>
      <c r="F19" s="5"/>
      <c r="I19" s="5"/>
      <c r="J19" s="124" t="s">
        <v>13</v>
      </c>
      <c r="K19" s="170" t="s">
        <v>138</v>
      </c>
    </row>
    <row r="20" spans="1:11" s="2" customFormat="1">
      <c r="A20" s="1"/>
      <c r="B20" s="3"/>
      <c r="C20" s="7"/>
      <c r="D20" s="44"/>
      <c r="F20" s="5"/>
      <c r="G20" s="5"/>
      <c r="J20" s="15"/>
      <c r="K20" s="16"/>
    </row>
    <row r="21" spans="1:11" s="2" customFormat="1">
      <c r="A21" s="1"/>
      <c r="B21" s="3"/>
      <c r="C21" s="1"/>
      <c r="D21" s="44"/>
      <c r="F21" s="5"/>
      <c r="G21" s="5"/>
      <c r="J21" s="11"/>
      <c r="K21" s="5"/>
    </row>
    <row r="22" spans="1:11" s="2" customFormat="1">
      <c r="A22" s="1"/>
      <c r="B22" s="3"/>
      <c r="C22" s="17"/>
      <c r="D22" s="17"/>
      <c r="H22" s="37" t="s">
        <v>14</v>
      </c>
      <c r="I22" s="37" t="s">
        <v>15</v>
      </c>
      <c r="J22" s="405" t="s">
        <v>16</v>
      </c>
      <c r="K22" s="406"/>
    </row>
    <row r="23" spans="1:11" s="2" customFormat="1">
      <c r="A23" s="1"/>
      <c r="B23" s="3"/>
      <c r="C23" s="17"/>
      <c r="D23" s="17"/>
      <c r="H23" s="36" t="s">
        <v>18</v>
      </c>
      <c r="I23" s="36" t="s">
        <v>19</v>
      </c>
      <c r="J23" s="49" t="s">
        <v>20</v>
      </c>
      <c r="K23" s="109" t="s">
        <v>21</v>
      </c>
    </row>
    <row r="24" spans="1:11" s="2" customFormat="1">
      <c r="A24" s="1"/>
      <c r="B24" s="3"/>
      <c r="D24" s="35"/>
      <c r="H24" s="109">
        <v>4</v>
      </c>
      <c r="I24" s="139" t="s">
        <v>171</v>
      </c>
      <c r="J24" s="110">
        <v>45436</v>
      </c>
      <c r="K24" s="111" t="s">
        <v>171</v>
      </c>
    </row>
    <row r="25" spans="1:11" s="140" customFormat="1" ht="18.75">
      <c r="A25" s="407" t="s">
        <v>73</v>
      </c>
      <c r="B25" s="407"/>
      <c r="C25" s="407"/>
      <c r="D25" s="407"/>
      <c r="E25" s="407"/>
      <c r="F25" s="407"/>
      <c r="G25" s="407"/>
      <c r="H25" s="407"/>
      <c r="I25" s="407"/>
      <c r="J25" s="407"/>
      <c r="K25" s="407"/>
    </row>
    <row r="26" spans="1:11" s="140" customFormat="1" ht="18.75">
      <c r="A26" s="407" t="s">
        <v>17</v>
      </c>
      <c r="B26" s="407"/>
      <c r="C26" s="407"/>
      <c r="D26" s="407"/>
      <c r="E26" s="407"/>
      <c r="F26" s="407"/>
      <c r="G26" s="407"/>
      <c r="H26" s="407"/>
      <c r="I26" s="407"/>
      <c r="J26" s="407"/>
      <c r="K26" s="407"/>
    </row>
    <row r="27" spans="1:11" s="2" customFormat="1">
      <c r="A27" s="1"/>
      <c r="B27" s="3"/>
      <c r="C27" s="1"/>
      <c r="D27" s="44"/>
      <c r="E27" s="5"/>
      <c r="F27" s="11"/>
      <c r="G27" s="11"/>
      <c r="H27" s="5"/>
    </row>
    <row r="28" spans="1:11" s="140" customFormat="1" ht="16.5">
      <c r="A28" s="408" t="s">
        <v>60</v>
      </c>
      <c r="B28" s="408"/>
      <c r="C28" s="408"/>
      <c r="D28" s="408"/>
      <c r="E28" s="408"/>
      <c r="F28" s="409">
        <v>35327747.867400005</v>
      </c>
      <c r="G28" s="409"/>
      <c r="H28" s="141" t="s">
        <v>22</v>
      </c>
      <c r="I28" s="141"/>
      <c r="J28" s="48" t="s">
        <v>61</v>
      </c>
      <c r="K28" s="100">
        <f>F28-F28/1.2</f>
        <v>5887957.9778999984</v>
      </c>
    </row>
    <row r="29" spans="1:11" s="140" customFormat="1" ht="10.5" customHeight="1">
      <c r="A29" s="403"/>
      <c r="B29" s="403"/>
      <c r="C29" s="403"/>
      <c r="D29" s="403"/>
      <c r="E29" s="403"/>
      <c r="F29" s="403"/>
      <c r="G29" s="403"/>
      <c r="H29" s="403"/>
      <c r="I29" s="403"/>
      <c r="J29" s="403"/>
      <c r="K29" s="403"/>
    </row>
    <row r="30" spans="1:11" s="140" customFormat="1" ht="14.1" customHeight="1">
      <c r="A30" s="401" t="s">
        <v>14</v>
      </c>
      <c r="B30" s="401"/>
      <c r="C30" s="402" t="s">
        <v>62</v>
      </c>
      <c r="D30" s="402" t="s">
        <v>63</v>
      </c>
      <c r="E30" s="402" t="s">
        <v>64</v>
      </c>
      <c r="F30" s="402" t="s">
        <v>65</v>
      </c>
      <c r="G30" s="402" t="s">
        <v>66</v>
      </c>
      <c r="H30" s="402"/>
      <c r="I30" s="402" t="s">
        <v>67</v>
      </c>
      <c r="J30" s="402"/>
      <c r="K30" s="402" t="s">
        <v>68</v>
      </c>
    </row>
    <row r="31" spans="1:11" s="140" customFormat="1" ht="14.1" customHeight="1">
      <c r="A31" s="401" t="s">
        <v>69</v>
      </c>
      <c r="B31" s="401" t="s">
        <v>70</v>
      </c>
      <c r="C31" s="402"/>
      <c r="D31" s="402"/>
      <c r="E31" s="402"/>
      <c r="F31" s="402"/>
      <c r="G31" s="402"/>
      <c r="H31" s="402"/>
      <c r="I31" s="402"/>
      <c r="J31" s="402"/>
      <c r="K31" s="402"/>
    </row>
    <row r="32" spans="1:11" s="140" customFormat="1" ht="14.1" customHeight="1">
      <c r="A32" s="401"/>
      <c r="B32" s="401"/>
      <c r="C32" s="402"/>
      <c r="D32" s="402"/>
      <c r="E32" s="402"/>
      <c r="F32" s="402"/>
      <c r="G32" s="402" t="s">
        <v>71</v>
      </c>
      <c r="H32" s="402" t="s">
        <v>72</v>
      </c>
      <c r="I32" s="402" t="s">
        <v>71</v>
      </c>
      <c r="J32" s="402" t="s">
        <v>72</v>
      </c>
      <c r="K32" s="402"/>
    </row>
    <row r="33" spans="1:13" s="140" customFormat="1" ht="14.1" customHeight="1">
      <c r="A33" s="401"/>
      <c r="B33" s="401"/>
      <c r="C33" s="402"/>
      <c r="D33" s="402"/>
      <c r="E33" s="402"/>
      <c r="F33" s="402"/>
      <c r="G33" s="402"/>
      <c r="H33" s="402"/>
      <c r="I33" s="402"/>
      <c r="J33" s="402"/>
      <c r="K33" s="402"/>
    </row>
    <row r="34" spans="1:13" s="143" customFormat="1">
      <c r="A34" s="142">
        <v>1</v>
      </c>
      <c r="B34" s="142">
        <v>2</v>
      </c>
      <c r="C34" s="142">
        <v>3</v>
      </c>
      <c r="D34" s="142">
        <v>4</v>
      </c>
      <c r="E34" s="142">
        <v>5</v>
      </c>
      <c r="F34" s="142">
        <v>6</v>
      </c>
      <c r="G34" s="142">
        <v>7</v>
      </c>
      <c r="H34" s="142">
        <v>8</v>
      </c>
      <c r="I34" s="142">
        <v>9</v>
      </c>
      <c r="J34" s="142">
        <v>10</v>
      </c>
      <c r="K34" s="142">
        <v>11</v>
      </c>
    </row>
    <row r="35" spans="1:13" s="143" customFormat="1" ht="13.3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3" ht="14.1" customHeight="1">
      <c r="A36" s="144"/>
      <c r="B36" s="145"/>
      <c r="C36" s="146" t="s">
        <v>84</v>
      </c>
      <c r="D36" s="147"/>
      <c r="E36" s="148"/>
      <c r="F36" s="149"/>
      <c r="G36" s="150"/>
      <c r="H36" s="150"/>
      <c r="I36" s="151"/>
      <c r="J36" s="152"/>
      <c r="K36" s="150"/>
      <c r="L36" s="143"/>
      <c r="M36" s="143"/>
    </row>
    <row r="37" spans="1:13" ht="14.1" customHeight="1">
      <c r="A37" s="144" t="s">
        <v>37</v>
      </c>
      <c r="B37" s="192">
        <v>25</v>
      </c>
      <c r="C37" s="202" t="s">
        <v>111</v>
      </c>
      <c r="D37" s="126"/>
      <c r="E37" s="127"/>
      <c r="F37" s="101"/>
      <c r="G37" s="101"/>
      <c r="H37" s="101"/>
      <c r="I37" s="108"/>
      <c r="J37" s="101"/>
      <c r="K37" s="101"/>
      <c r="L37" s="143"/>
      <c r="M37" s="143"/>
    </row>
    <row r="38" spans="1:13" ht="14.1" customHeight="1">
      <c r="A38" s="144" t="s">
        <v>93</v>
      </c>
      <c r="B38" s="192">
        <v>27</v>
      </c>
      <c r="C38" s="129" t="s">
        <v>90</v>
      </c>
      <c r="D38" s="127"/>
      <c r="E38" s="127" t="s">
        <v>89</v>
      </c>
      <c r="F38" s="259">
        <v>400</v>
      </c>
      <c r="G38" s="101">
        <v>75</v>
      </c>
      <c r="H38" s="101">
        <f>F38*G38</f>
        <v>30000</v>
      </c>
      <c r="I38" s="101">
        <v>35.729999999999997</v>
      </c>
      <c r="J38" s="101">
        <f t="shared" ref="J38:J39" si="0">F38*I38</f>
        <v>14291.999999999998</v>
      </c>
      <c r="K38" s="101">
        <f t="shared" ref="K38:K39" si="1">H38+J38</f>
        <v>44292</v>
      </c>
      <c r="L38" s="143"/>
      <c r="M38" s="143"/>
    </row>
    <row r="39" spans="1:13" ht="14.1" customHeight="1">
      <c r="A39" s="144" t="s">
        <v>94</v>
      </c>
      <c r="B39" s="192">
        <v>28</v>
      </c>
      <c r="C39" s="129" t="s">
        <v>114</v>
      </c>
      <c r="D39" s="127"/>
      <c r="E39" s="127" t="s">
        <v>89</v>
      </c>
      <c r="F39" s="259">
        <v>400</v>
      </c>
      <c r="G39" s="101">
        <v>297.23</v>
      </c>
      <c r="H39" s="101">
        <f>F39*G39</f>
        <v>118892</v>
      </c>
      <c r="I39" s="101">
        <v>627.5</v>
      </c>
      <c r="J39" s="101">
        <f t="shared" si="0"/>
        <v>251000</v>
      </c>
      <c r="K39" s="101">
        <f t="shared" si="1"/>
        <v>369892</v>
      </c>
      <c r="L39" s="143"/>
      <c r="M39" s="143"/>
    </row>
    <row r="40" spans="1:13">
      <c r="A40" s="158"/>
      <c r="B40" s="158"/>
      <c r="C40" s="159" t="s">
        <v>80</v>
      </c>
      <c r="D40" s="158"/>
      <c r="E40" s="160"/>
      <c r="F40" s="160"/>
      <c r="G40" s="160"/>
      <c r="H40" s="161"/>
      <c r="I40" s="161"/>
      <c r="J40" s="161"/>
      <c r="K40" s="161">
        <f>SUM(K37:K39)</f>
        <v>414184</v>
      </c>
    </row>
    <row r="41" spans="1:13">
      <c r="A41" s="112"/>
      <c r="B41" s="102"/>
      <c r="C41" s="162" t="s">
        <v>61</v>
      </c>
      <c r="D41" s="131"/>
      <c r="E41" s="132"/>
      <c r="F41" s="133"/>
      <c r="G41" s="134"/>
      <c r="H41" s="135"/>
      <c r="I41" s="135"/>
      <c r="J41" s="135"/>
      <c r="K41" s="135">
        <f>K42-K40</f>
        <v>82836.799999999988</v>
      </c>
    </row>
    <row r="42" spans="1:13">
      <c r="A42" s="112"/>
      <c r="B42" s="102"/>
      <c r="C42" s="163" t="s">
        <v>75</v>
      </c>
      <c r="D42" s="164"/>
      <c r="E42" s="165"/>
      <c r="F42" s="165"/>
      <c r="G42" s="165"/>
      <c r="H42" s="165"/>
      <c r="I42" s="165"/>
      <c r="J42" s="165"/>
      <c r="K42" s="150">
        <f>K40*1.2</f>
        <v>497020.8</v>
      </c>
    </row>
    <row r="44" spans="1:13">
      <c r="B44" s="19" t="s">
        <v>99</v>
      </c>
      <c r="C44" s="20" t="s">
        <v>1</v>
      </c>
      <c r="D44" s="20"/>
      <c r="F44" s="21" t="s">
        <v>23</v>
      </c>
      <c r="G44" s="18"/>
      <c r="H44" s="20" t="s">
        <v>100</v>
      </c>
    </row>
    <row r="45" spans="1:13" s="24" customFormat="1" ht="13.5">
      <c r="A45" s="9"/>
      <c r="B45" s="9"/>
      <c r="C45" s="38" t="s">
        <v>24</v>
      </c>
      <c r="D45" s="23"/>
      <c r="E45" s="9"/>
      <c r="F45" s="38" t="s">
        <v>57</v>
      </c>
      <c r="G45" s="39"/>
      <c r="H45" s="39" t="s">
        <v>25</v>
      </c>
      <c r="I45" s="9"/>
      <c r="J45" s="9"/>
      <c r="K45" s="9"/>
      <c r="L45" s="9"/>
    </row>
    <row r="47" spans="1:13">
      <c r="B47" s="19" t="s">
        <v>26</v>
      </c>
      <c r="C47" s="20" t="s">
        <v>1</v>
      </c>
      <c r="D47" s="20"/>
      <c r="F47" s="21" t="s">
        <v>23</v>
      </c>
      <c r="G47" s="18"/>
      <c r="H47" s="20" t="s">
        <v>81</v>
      </c>
    </row>
    <row r="48" spans="1:13" s="24" customFormat="1">
      <c r="C48" s="38" t="s">
        <v>24</v>
      </c>
      <c r="D48" s="38"/>
      <c r="F48" s="38" t="s">
        <v>57</v>
      </c>
      <c r="G48" s="39"/>
      <c r="H48" s="39" t="s">
        <v>25</v>
      </c>
    </row>
  </sheetData>
  <mergeCells count="21">
    <mergeCell ref="C9:D9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3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  <pageSetUpPr fitToPage="1"/>
  </sheetPr>
  <dimension ref="A1:S50"/>
  <sheetViews>
    <sheetView view="pageBreakPreview" topLeftCell="B18" zoomScaleNormal="100" zoomScaleSheetLayoutView="100" workbookViewId="0">
      <selection activeCell="B34" sqref="B34"/>
    </sheetView>
  </sheetViews>
  <sheetFormatPr defaultColWidth="8.7109375" defaultRowHeight="13.5"/>
  <cols>
    <col min="1" max="1" width="14" style="29" customWidth="1"/>
    <col min="2" max="2" width="53.5703125" style="29" customWidth="1"/>
    <col min="3" max="3" width="12.140625" style="29" customWidth="1"/>
    <col min="4" max="4" width="8.42578125" style="29" customWidth="1"/>
    <col min="5" max="5" width="5.140625" style="29" customWidth="1"/>
    <col min="6" max="6" width="12.5703125" style="29" customWidth="1"/>
    <col min="7" max="7" width="12.85546875" style="29" customWidth="1"/>
    <col min="8" max="8" width="14" style="29" customWidth="1"/>
    <col min="9" max="9" width="8.42578125" style="28" customWidth="1"/>
    <col min="10" max="10" width="9.7109375" style="29" bestFit="1" customWidth="1"/>
    <col min="11" max="11" width="9.7109375" style="29" customWidth="1"/>
    <col min="12" max="13" width="12.5703125" style="29" bestFit="1" customWidth="1"/>
    <col min="14" max="15" width="11.42578125" style="29" customWidth="1"/>
    <col min="16" max="251" width="8.7109375" style="29"/>
    <col min="252" max="252" width="10.7109375" style="29" customWidth="1"/>
    <col min="253" max="253" width="48" style="29" customWidth="1"/>
    <col min="254" max="254" width="16.85546875" style="29" customWidth="1"/>
    <col min="255" max="255" width="6.42578125" style="29" customWidth="1"/>
    <col min="256" max="256" width="7.28515625" style="29" customWidth="1"/>
    <col min="257" max="257" width="13.28515625" style="29" customWidth="1"/>
    <col min="258" max="258" width="14.85546875" style="29" customWidth="1"/>
    <col min="259" max="259" width="18.28515625" style="29" customWidth="1"/>
    <col min="260" max="260" width="12.85546875" style="29" customWidth="1"/>
    <col min="261" max="261" width="6.5703125" style="29" customWidth="1"/>
    <col min="262" max="262" width="4" style="29" bestFit="1" customWidth="1"/>
    <col min="263" max="263" width="11.28515625" style="29" bestFit="1" customWidth="1"/>
    <col min="264" max="507" width="8.7109375" style="29"/>
    <col min="508" max="508" width="10.7109375" style="29" customWidth="1"/>
    <col min="509" max="509" width="48" style="29" customWidth="1"/>
    <col min="510" max="510" width="16.85546875" style="29" customWidth="1"/>
    <col min="511" max="511" width="6.42578125" style="29" customWidth="1"/>
    <col min="512" max="512" width="7.28515625" style="29" customWidth="1"/>
    <col min="513" max="513" width="13.28515625" style="29" customWidth="1"/>
    <col min="514" max="514" width="14.85546875" style="29" customWidth="1"/>
    <col min="515" max="515" width="18.28515625" style="29" customWidth="1"/>
    <col min="516" max="516" width="12.85546875" style="29" customWidth="1"/>
    <col min="517" max="517" width="6.5703125" style="29" customWidth="1"/>
    <col min="518" max="518" width="4" style="29" bestFit="1" customWidth="1"/>
    <col min="519" max="519" width="11.28515625" style="29" bestFit="1" customWidth="1"/>
    <col min="520" max="763" width="8.7109375" style="29"/>
    <col min="764" max="764" width="10.7109375" style="29" customWidth="1"/>
    <col min="765" max="765" width="48" style="29" customWidth="1"/>
    <col min="766" max="766" width="16.85546875" style="29" customWidth="1"/>
    <col min="767" max="767" width="6.42578125" style="29" customWidth="1"/>
    <col min="768" max="768" width="7.28515625" style="29" customWidth="1"/>
    <col min="769" max="769" width="13.28515625" style="29" customWidth="1"/>
    <col min="770" max="770" width="14.85546875" style="29" customWidth="1"/>
    <col min="771" max="771" width="18.28515625" style="29" customWidth="1"/>
    <col min="772" max="772" width="12.85546875" style="29" customWidth="1"/>
    <col min="773" max="773" width="6.5703125" style="29" customWidth="1"/>
    <col min="774" max="774" width="4" style="29" bestFit="1" customWidth="1"/>
    <col min="775" max="775" width="11.28515625" style="29" bestFit="1" customWidth="1"/>
    <col min="776" max="1019" width="8.7109375" style="29"/>
    <col min="1020" max="1020" width="10.7109375" style="29" customWidth="1"/>
    <col min="1021" max="1021" width="48" style="29" customWidth="1"/>
    <col min="1022" max="1022" width="16.85546875" style="29" customWidth="1"/>
    <col min="1023" max="1023" width="6.42578125" style="29" customWidth="1"/>
    <col min="1024" max="1024" width="7.28515625" style="29" customWidth="1"/>
    <col min="1025" max="1025" width="13.28515625" style="29" customWidth="1"/>
    <col min="1026" max="1026" width="14.85546875" style="29" customWidth="1"/>
    <col min="1027" max="1027" width="18.28515625" style="29" customWidth="1"/>
    <col min="1028" max="1028" width="12.85546875" style="29" customWidth="1"/>
    <col min="1029" max="1029" width="6.5703125" style="29" customWidth="1"/>
    <col min="1030" max="1030" width="4" style="29" bestFit="1" customWidth="1"/>
    <col min="1031" max="1031" width="11.28515625" style="29" bestFit="1" customWidth="1"/>
    <col min="1032" max="1275" width="8.7109375" style="29"/>
    <col min="1276" max="1276" width="10.7109375" style="29" customWidth="1"/>
    <col min="1277" max="1277" width="48" style="29" customWidth="1"/>
    <col min="1278" max="1278" width="16.85546875" style="29" customWidth="1"/>
    <col min="1279" max="1279" width="6.42578125" style="29" customWidth="1"/>
    <col min="1280" max="1280" width="7.28515625" style="29" customWidth="1"/>
    <col min="1281" max="1281" width="13.28515625" style="29" customWidth="1"/>
    <col min="1282" max="1282" width="14.85546875" style="29" customWidth="1"/>
    <col min="1283" max="1283" width="18.28515625" style="29" customWidth="1"/>
    <col min="1284" max="1284" width="12.85546875" style="29" customWidth="1"/>
    <col min="1285" max="1285" width="6.5703125" style="29" customWidth="1"/>
    <col min="1286" max="1286" width="4" style="29" bestFit="1" customWidth="1"/>
    <col min="1287" max="1287" width="11.28515625" style="29" bestFit="1" customWidth="1"/>
    <col min="1288" max="1531" width="8.7109375" style="29"/>
    <col min="1532" max="1532" width="10.7109375" style="29" customWidth="1"/>
    <col min="1533" max="1533" width="48" style="29" customWidth="1"/>
    <col min="1534" max="1534" width="16.85546875" style="29" customWidth="1"/>
    <col min="1535" max="1535" width="6.42578125" style="29" customWidth="1"/>
    <col min="1536" max="1536" width="7.28515625" style="29" customWidth="1"/>
    <col min="1537" max="1537" width="13.28515625" style="29" customWidth="1"/>
    <col min="1538" max="1538" width="14.85546875" style="29" customWidth="1"/>
    <col min="1539" max="1539" width="18.28515625" style="29" customWidth="1"/>
    <col min="1540" max="1540" width="12.85546875" style="29" customWidth="1"/>
    <col min="1541" max="1541" width="6.5703125" style="29" customWidth="1"/>
    <col min="1542" max="1542" width="4" style="29" bestFit="1" customWidth="1"/>
    <col min="1543" max="1543" width="11.28515625" style="29" bestFit="1" customWidth="1"/>
    <col min="1544" max="1787" width="8.7109375" style="29"/>
    <col min="1788" max="1788" width="10.7109375" style="29" customWidth="1"/>
    <col min="1789" max="1789" width="48" style="29" customWidth="1"/>
    <col min="1790" max="1790" width="16.85546875" style="29" customWidth="1"/>
    <col min="1791" max="1791" width="6.42578125" style="29" customWidth="1"/>
    <col min="1792" max="1792" width="7.28515625" style="29" customWidth="1"/>
    <col min="1793" max="1793" width="13.28515625" style="29" customWidth="1"/>
    <col min="1794" max="1794" width="14.85546875" style="29" customWidth="1"/>
    <col min="1795" max="1795" width="18.28515625" style="29" customWidth="1"/>
    <col min="1796" max="1796" width="12.85546875" style="29" customWidth="1"/>
    <col min="1797" max="1797" width="6.5703125" style="29" customWidth="1"/>
    <col min="1798" max="1798" width="4" style="29" bestFit="1" customWidth="1"/>
    <col min="1799" max="1799" width="11.28515625" style="29" bestFit="1" customWidth="1"/>
    <col min="1800" max="2043" width="8.7109375" style="29"/>
    <col min="2044" max="2044" width="10.7109375" style="29" customWidth="1"/>
    <col min="2045" max="2045" width="48" style="29" customWidth="1"/>
    <col min="2046" max="2046" width="16.85546875" style="29" customWidth="1"/>
    <col min="2047" max="2047" width="6.42578125" style="29" customWidth="1"/>
    <col min="2048" max="2048" width="7.28515625" style="29" customWidth="1"/>
    <col min="2049" max="2049" width="13.28515625" style="29" customWidth="1"/>
    <col min="2050" max="2050" width="14.85546875" style="29" customWidth="1"/>
    <col min="2051" max="2051" width="18.28515625" style="29" customWidth="1"/>
    <col min="2052" max="2052" width="12.85546875" style="29" customWidth="1"/>
    <col min="2053" max="2053" width="6.5703125" style="29" customWidth="1"/>
    <col min="2054" max="2054" width="4" style="29" bestFit="1" customWidth="1"/>
    <col min="2055" max="2055" width="11.28515625" style="29" bestFit="1" customWidth="1"/>
    <col min="2056" max="2299" width="8.7109375" style="29"/>
    <col min="2300" max="2300" width="10.7109375" style="29" customWidth="1"/>
    <col min="2301" max="2301" width="48" style="29" customWidth="1"/>
    <col min="2302" max="2302" width="16.85546875" style="29" customWidth="1"/>
    <col min="2303" max="2303" width="6.42578125" style="29" customWidth="1"/>
    <col min="2304" max="2304" width="7.28515625" style="29" customWidth="1"/>
    <col min="2305" max="2305" width="13.28515625" style="29" customWidth="1"/>
    <col min="2306" max="2306" width="14.85546875" style="29" customWidth="1"/>
    <col min="2307" max="2307" width="18.28515625" style="29" customWidth="1"/>
    <col min="2308" max="2308" width="12.85546875" style="29" customWidth="1"/>
    <col min="2309" max="2309" width="6.5703125" style="29" customWidth="1"/>
    <col min="2310" max="2310" width="4" style="29" bestFit="1" customWidth="1"/>
    <col min="2311" max="2311" width="11.28515625" style="29" bestFit="1" customWidth="1"/>
    <col min="2312" max="2555" width="8.7109375" style="29"/>
    <col min="2556" max="2556" width="10.7109375" style="29" customWidth="1"/>
    <col min="2557" max="2557" width="48" style="29" customWidth="1"/>
    <col min="2558" max="2558" width="16.85546875" style="29" customWidth="1"/>
    <col min="2559" max="2559" width="6.42578125" style="29" customWidth="1"/>
    <col min="2560" max="2560" width="7.28515625" style="29" customWidth="1"/>
    <col min="2561" max="2561" width="13.28515625" style="29" customWidth="1"/>
    <col min="2562" max="2562" width="14.85546875" style="29" customWidth="1"/>
    <col min="2563" max="2563" width="18.28515625" style="29" customWidth="1"/>
    <col min="2564" max="2564" width="12.85546875" style="29" customWidth="1"/>
    <col min="2565" max="2565" width="6.5703125" style="29" customWidth="1"/>
    <col min="2566" max="2566" width="4" style="29" bestFit="1" customWidth="1"/>
    <col min="2567" max="2567" width="11.28515625" style="29" bestFit="1" customWidth="1"/>
    <col min="2568" max="2811" width="8.7109375" style="29"/>
    <col min="2812" max="2812" width="10.7109375" style="29" customWidth="1"/>
    <col min="2813" max="2813" width="48" style="29" customWidth="1"/>
    <col min="2814" max="2814" width="16.85546875" style="29" customWidth="1"/>
    <col min="2815" max="2815" width="6.42578125" style="29" customWidth="1"/>
    <col min="2816" max="2816" width="7.28515625" style="29" customWidth="1"/>
    <col min="2817" max="2817" width="13.28515625" style="29" customWidth="1"/>
    <col min="2818" max="2818" width="14.85546875" style="29" customWidth="1"/>
    <col min="2819" max="2819" width="18.28515625" style="29" customWidth="1"/>
    <col min="2820" max="2820" width="12.85546875" style="29" customWidth="1"/>
    <col min="2821" max="2821" width="6.5703125" style="29" customWidth="1"/>
    <col min="2822" max="2822" width="4" style="29" bestFit="1" customWidth="1"/>
    <col min="2823" max="2823" width="11.28515625" style="29" bestFit="1" customWidth="1"/>
    <col min="2824" max="3067" width="8.7109375" style="29"/>
    <col min="3068" max="3068" width="10.7109375" style="29" customWidth="1"/>
    <col min="3069" max="3069" width="48" style="29" customWidth="1"/>
    <col min="3070" max="3070" width="16.85546875" style="29" customWidth="1"/>
    <col min="3071" max="3071" width="6.42578125" style="29" customWidth="1"/>
    <col min="3072" max="3072" width="7.28515625" style="29" customWidth="1"/>
    <col min="3073" max="3073" width="13.28515625" style="29" customWidth="1"/>
    <col min="3074" max="3074" width="14.85546875" style="29" customWidth="1"/>
    <col min="3075" max="3075" width="18.28515625" style="29" customWidth="1"/>
    <col min="3076" max="3076" width="12.85546875" style="29" customWidth="1"/>
    <col min="3077" max="3077" width="6.5703125" style="29" customWidth="1"/>
    <col min="3078" max="3078" width="4" style="29" bestFit="1" customWidth="1"/>
    <col min="3079" max="3079" width="11.28515625" style="29" bestFit="1" customWidth="1"/>
    <col min="3080" max="3323" width="8.7109375" style="29"/>
    <col min="3324" max="3324" width="10.7109375" style="29" customWidth="1"/>
    <col min="3325" max="3325" width="48" style="29" customWidth="1"/>
    <col min="3326" max="3326" width="16.85546875" style="29" customWidth="1"/>
    <col min="3327" max="3327" width="6.42578125" style="29" customWidth="1"/>
    <col min="3328" max="3328" width="7.28515625" style="29" customWidth="1"/>
    <col min="3329" max="3329" width="13.28515625" style="29" customWidth="1"/>
    <col min="3330" max="3330" width="14.85546875" style="29" customWidth="1"/>
    <col min="3331" max="3331" width="18.28515625" style="29" customWidth="1"/>
    <col min="3332" max="3332" width="12.85546875" style="29" customWidth="1"/>
    <col min="3333" max="3333" width="6.5703125" style="29" customWidth="1"/>
    <col min="3334" max="3334" width="4" style="29" bestFit="1" customWidth="1"/>
    <col min="3335" max="3335" width="11.28515625" style="29" bestFit="1" customWidth="1"/>
    <col min="3336" max="3579" width="8.7109375" style="29"/>
    <col min="3580" max="3580" width="10.7109375" style="29" customWidth="1"/>
    <col min="3581" max="3581" width="48" style="29" customWidth="1"/>
    <col min="3582" max="3582" width="16.85546875" style="29" customWidth="1"/>
    <col min="3583" max="3583" width="6.42578125" style="29" customWidth="1"/>
    <col min="3584" max="3584" width="7.28515625" style="29" customWidth="1"/>
    <col min="3585" max="3585" width="13.28515625" style="29" customWidth="1"/>
    <col min="3586" max="3586" width="14.85546875" style="29" customWidth="1"/>
    <col min="3587" max="3587" width="18.28515625" style="29" customWidth="1"/>
    <col min="3588" max="3588" width="12.85546875" style="29" customWidth="1"/>
    <col min="3589" max="3589" width="6.5703125" style="29" customWidth="1"/>
    <col min="3590" max="3590" width="4" style="29" bestFit="1" customWidth="1"/>
    <col min="3591" max="3591" width="11.28515625" style="29" bestFit="1" customWidth="1"/>
    <col min="3592" max="3835" width="8.7109375" style="29"/>
    <col min="3836" max="3836" width="10.7109375" style="29" customWidth="1"/>
    <col min="3837" max="3837" width="48" style="29" customWidth="1"/>
    <col min="3838" max="3838" width="16.85546875" style="29" customWidth="1"/>
    <col min="3839" max="3839" width="6.42578125" style="29" customWidth="1"/>
    <col min="3840" max="3840" width="7.28515625" style="29" customWidth="1"/>
    <col min="3841" max="3841" width="13.28515625" style="29" customWidth="1"/>
    <col min="3842" max="3842" width="14.85546875" style="29" customWidth="1"/>
    <col min="3843" max="3843" width="18.28515625" style="29" customWidth="1"/>
    <col min="3844" max="3844" width="12.85546875" style="29" customWidth="1"/>
    <col min="3845" max="3845" width="6.5703125" style="29" customWidth="1"/>
    <col min="3846" max="3846" width="4" style="29" bestFit="1" customWidth="1"/>
    <col min="3847" max="3847" width="11.28515625" style="29" bestFit="1" customWidth="1"/>
    <col min="3848" max="4091" width="8.7109375" style="29"/>
    <col min="4092" max="4092" width="10.7109375" style="29" customWidth="1"/>
    <col min="4093" max="4093" width="48" style="29" customWidth="1"/>
    <col min="4094" max="4094" width="16.85546875" style="29" customWidth="1"/>
    <col min="4095" max="4095" width="6.42578125" style="29" customWidth="1"/>
    <col min="4096" max="4096" width="7.28515625" style="29" customWidth="1"/>
    <col min="4097" max="4097" width="13.28515625" style="29" customWidth="1"/>
    <col min="4098" max="4098" width="14.85546875" style="29" customWidth="1"/>
    <col min="4099" max="4099" width="18.28515625" style="29" customWidth="1"/>
    <col min="4100" max="4100" width="12.85546875" style="29" customWidth="1"/>
    <col min="4101" max="4101" width="6.5703125" style="29" customWidth="1"/>
    <col min="4102" max="4102" width="4" style="29" bestFit="1" customWidth="1"/>
    <col min="4103" max="4103" width="11.28515625" style="29" bestFit="1" customWidth="1"/>
    <col min="4104" max="4347" width="8.7109375" style="29"/>
    <col min="4348" max="4348" width="10.7109375" style="29" customWidth="1"/>
    <col min="4349" max="4349" width="48" style="29" customWidth="1"/>
    <col min="4350" max="4350" width="16.85546875" style="29" customWidth="1"/>
    <col min="4351" max="4351" width="6.42578125" style="29" customWidth="1"/>
    <col min="4352" max="4352" width="7.28515625" style="29" customWidth="1"/>
    <col min="4353" max="4353" width="13.28515625" style="29" customWidth="1"/>
    <col min="4354" max="4354" width="14.85546875" style="29" customWidth="1"/>
    <col min="4355" max="4355" width="18.28515625" style="29" customWidth="1"/>
    <col min="4356" max="4356" width="12.85546875" style="29" customWidth="1"/>
    <col min="4357" max="4357" width="6.5703125" style="29" customWidth="1"/>
    <col min="4358" max="4358" width="4" style="29" bestFit="1" customWidth="1"/>
    <col min="4359" max="4359" width="11.28515625" style="29" bestFit="1" customWidth="1"/>
    <col min="4360" max="4603" width="8.7109375" style="29"/>
    <col min="4604" max="4604" width="10.7109375" style="29" customWidth="1"/>
    <col min="4605" max="4605" width="48" style="29" customWidth="1"/>
    <col min="4606" max="4606" width="16.85546875" style="29" customWidth="1"/>
    <col min="4607" max="4607" width="6.42578125" style="29" customWidth="1"/>
    <col min="4608" max="4608" width="7.28515625" style="29" customWidth="1"/>
    <col min="4609" max="4609" width="13.28515625" style="29" customWidth="1"/>
    <col min="4610" max="4610" width="14.85546875" style="29" customWidth="1"/>
    <col min="4611" max="4611" width="18.28515625" style="29" customWidth="1"/>
    <col min="4612" max="4612" width="12.85546875" style="29" customWidth="1"/>
    <col min="4613" max="4613" width="6.5703125" style="29" customWidth="1"/>
    <col min="4614" max="4614" width="4" style="29" bestFit="1" customWidth="1"/>
    <col min="4615" max="4615" width="11.28515625" style="29" bestFit="1" customWidth="1"/>
    <col min="4616" max="4859" width="8.7109375" style="29"/>
    <col min="4860" max="4860" width="10.7109375" style="29" customWidth="1"/>
    <col min="4861" max="4861" width="48" style="29" customWidth="1"/>
    <col min="4862" max="4862" width="16.85546875" style="29" customWidth="1"/>
    <col min="4863" max="4863" width="6.42578125" style="29" customWidth="1"/>
    <col min="4864" max="4864" width="7.28515625" style="29" customWidth="1"/>
    <col min="4865" max="4865" width="13.28515625" style="29" customWidth="1"/>
    <col min="4866" max="4866" width="14.85546875" style="29" customWidth="1"/>
    <col min="4867" max="4867" width="18.28515625" style="29" customWidth="1"/>
    <col min="4868" max="4868" width="12.85546875" style="29" customWidth="1"/>
    <col min="4869" max="4869" width="6.5703125" style="29" customWidth="1"/>
    <col min="4870" max="4870" width="4" style="29" bestFit="1" customWidth="1"/>
    <col min="4871" max="4871" width="11.28515625" style="29" bestFit="1" customWidth="1"/>
    <col min="4872" max="5115" width="8.7109375" style="29"/>
    <col min="5116" max="5116" width="10.7109375" style="29" customWidth="1"/>
    <col min="5117" max="5117" width="48" style="29" customWidth="1"/>
    <col min="5118" max="5118" width="16.85546875" style="29" customWidth="1"/>
    <col min="5119" max="5119" width="6.42578125" style="29" customWidth="1"/>
    <col min="5120" max="5120" width="7.28515625" style="29" customWidth="1"/>
    <col min="5121" max="5121" width="13.28515625" style="29" customWidth="1"/>
    <col min="5122" max="5122" width="14.85546875" style="29" customWidth="1"/>
    <col min="5123" max="5123" width="18.28515625" style="29" customWidth="1"/>
    <col min="5124" max="5124" width="12.85546875" style="29" customWidth="1"/>
    <col min="5125" max="5125" width="6.5703125" style="29" customWidth="1"/>
    <col min="5126" max="5126" width="4" style="29" bestFit="1" customWidth="1"/>
    <col min="5127" max="5127" width="11.28515625" style="29" bestFit="1" customWidth="1"/>
    <col min="5128" max="5371" width="8.7109375" style="29"/>
    <col min="5372" max="5372" width="10.7109375" style="29" customWidth="1"/>
    <col min="5373" max="5373" width="48" style="29" customWidth="1"/>
    <col min="5374" max="5374" width="16.85546875" style="29" customWidth="1"/>
    <col min="5375" max="5375" width="6.42578125" style="29" customWidth="1"/>
    <col min="5376" max="5376" width="7.28515625" style="29" customWidth="1"/>
    <col min="5377" max="5377" width="13.28515625" style="29" customWidth="1"/>
    <col min="5378" max="5378" width="14.85546875" style="29" customWidth="1"/>
    <col min="5379" max="5379" width="18.28515625" style="29" customWidth="1"/>
    <col min="5380" max="5380" width="12.85546875" style="29" customWidth="1"/>
    <col min="5381" max="5381" width="6.5703125" style="29" customWidth="1"/>
    <col min="5382" max="5382" width="4" style="29" bestFit="1" customWidth="1"/>
    <col min="5383" max="5383" width="11.28515625" style="29" bestFit="1" customWidth="1"/>
    <col min="5384" max="5627" width="8.7109375" style="29"/>
    <col min="5628" max="5628" width="10.7109375" style="29" customWidth="1"/>
    <col min="5629" max="5629" width="48" style="29" customWidth="1"/>
    <col min="5630" max="5630" width="16.85546875" style="29" customWidth="1"/>
    <col min="5631" max="5631" width="6.42578125" style="29" customWidth="1"/>
    <col min="5632" max="5632" width="7.28515625" style="29" customWidth="1"/>
    <col min="5633" max="5633" width="13.28515625" style="29" customWidth="1"/>
    <col min="5634" max="5634" width="14.85546875" style="29" customWidth="1"/>
    <col min="5635" max="5635" width="18.28515625" style="29" customWidth="1"/>
    <col min="5636" max="5636" width="12.85546875" style="29" customWidth="1"/>
    <col min="5637" max="5637" width="6.5703125" style="29" customWidth="1"/>
    <col min="5638" max="5638" width="4" style="29" bestFit="1" customWidth="1"/>
    <col min="5639" max="5639" width="11.28515625" style="29" bestFit="1" customWidth="1"/>
    <col min="5640" max="5883" width="8.7109375" style="29"/>
    <col min="5884" max="5884" width="10.7109375" style="29" customWidth="1"/>
    <col min="5885" max="5885" width="48" style="29" customWidth="1"/>
    <col min="5886" max="5886" width="16.85546875" style="29" customWidth="1"/>
    <col min="5887" max="5887" width="6.42578125" style="29" customWidth="1"/>
    <col min="5888" max="5888" width="7.28515625" style="29" customWidth="1"/>
    <col min="5889" max="5889" width="13.28515625" style="29" customWidth="1"/>
    <col min="5890" max="5890" width="14.85546875" style="29" customWidth="1"/>
    <col min="5891" max="5891" width="18.28515625" style="29" customWidth="1"/>
    <col min="5892" max="5892" width="12.85546875" style="29" customWidth="1"/>
    <col min="5893" max="5893" width="6.5703125" style="29" customWidth="1"/>
    <col min="5894" max="5894" width="4" style="29" bestFit="1" customWidth="1"/>
    <col min="5895" max="5895" width="11.28515625" style="29" bestFit="1" customWidth="1"/>
    <col min="5896" max="6139" width="8.7109375" style="29"/>
    <col min="6140" max="6140" width="10.7109375" style="29" customWidth="1"/>
    <col min="6141" max="6141" width="48" style="29" customWidth="1"/>
    <col min="6142" max="6142" width="16.85546875" style="29" customWidth="1"/>
    <col min="6143" max="6143" width="6.42578125" style="29" customWidth="1"/>
    <col min="6144" max="6144" width="7.28515625" style="29" customWidth="1"/>
    <col min="6145" max="6145" width="13.28515625" style="29" customWidth="1"/>
    <col min="6146" max="6146" width="14.85546875" style="29" customWidth="1"/>
    <col min="6147" max="6147" width="18.28515625" style="29" customWidth="1"/>
    <col min="6148" max="6148" width="12.85546875" style="29" customWidth="1"/>
    <col min="6149" max="6149" width="6.5703125" style="29" customWidth="1"/>
    <col min="6150" max="6150" width="4" style="29" bestFit="1" customWidth="1"/>
    <col min="6151" max="6151" width="11.28515625" style="29" bestFit="1" customWidth="1"/>
    <col min="6152" max="6395" width="8.7109375" style="29"/>
    <col min="6396" max="6396" width="10.7109375" style="29" customWidth="1"/>
    <col min="6397" max="6397" width="48" style="29" customWidth="1"/>
    <col min="6398" max="6398" width="16.85546875" style="29" customWidth="1"/>
    <col min="6399" max="6399" width="6.42578125" style="29" customWidth="1"/>
    <col min="6400" max="6400" width="7.28515625" style="29" customWidth="1"/>
    <col min="6401" max="6401" width="13.28515625" style="29" customWidth="1"/>
    <col min="6402" max="6402" width="14.85546875" style="29" customWidth="1"/>
    <col min="6403" max="6403" width="18.28515625" style="29" customWidth="1"/>
    <col min="6404" max="6404" width="12.85546875" style="29" customWidth="1"/>
    <col min="6405" max="6405" width="6.5703125" style="29" customWidth="1"/>
    <col min="6406" max="6406" width="4" style="29" bestFit="1" customWidth="1"/>
    <col min="6407" max="6407" width="11.28515625" style="29" bestFit="1" customWidth="1"/>
    <col min="6408" max="6651" width="8.7109375" style="29"/>
    <col min="6652" max="6652" width="10.7109375" style="29" customWidth="1"/>
    <col min="6653" max="6653" width="48" style="29" customWidth="1"/>
    <col min="6654" max="6654" width="16.85546875" style="29" customWidth="1"/>
    <col min="6655" max="6655" width="6.42578125" style="29" customWidth="1"/>
    <col min="6656" max="6656" width="7.28515625" style="29" customWidth="1"/>
    <col min="6657" max="6657" width="13.28515625" style="29" customWidth="1"/>
    <col min="6658" max="6658" width="14.85546875" style="29" customWidth="1"/>
    <col min="6659" max="6659" width="18.28515625" style="29" customWidth="1"/>
    <col min="6660" max="6660" width="12.85546875" style="29" customWidth="1"/>
    <col min="6661" max="6661" width="6.5703125" style="29" customWidth="1"/>
    <col min="6662" max="6662" width="4" style="29" bestFit="1" customWidth="1"/>
    <col min="6663" max="6663" width="11.28515625" style="29" bestFit="1" customWidth="1"/>
    <col min="6664" max="6907" width="8.7109375" style="29"/>
    <col min="6908" max="6908" width="10.7109375" style="29" customWidth="1"/>
    <col min="6909" max="6909" width="48" style="29" customWidth="1"/>
    <col min="6910" max="6910" width="16.85546875" style="29" customWidth="1"/>
    <col min="6911" max="6911" width="6.42578125" style="29" customWidth="1"/>
    <col min="6912" max="6912" width="7.28515625" style="29" customWidth="1"/>
    <col min="6913" max="6913" width="13.28515625" style="29" customWidth="1"/>
    <col min="6914" max="6914" width="14.85546875" style="29" customWidth="1"/>
    <col min="6915" max="6915" width="18.28515625" style="29" customWidth="1"/>
    <col min="6916" max="6916" width="12.85546875" style="29" customWidth="1"/>
    <col min="6917" max="6917" width="6.5703125" style="29" customWidth="1"/>
    <col min="6918" max="6918" width="4" style="29" bestFit="1" customWidth="1"/>
    <col min="6919" max="6919" width="11.28515625" style="29" bestFit="1" customWidth="1"/>
    <col min="6920" max="7163" width="8.7109375" style="29"/>
    <col min="7164" max="7164" width="10.7109375" style="29" customWidth="1"/>
    <col min="7165" max="7165" width="48" style="29" customWidth="1"/>
    <col min="7166" max="7166" width="16.85546875" style="29" customWidth="1"/>
    <col min="7167" max="7167" width="6.42578125" style="29" customWidth="1"/>
    <col min="7168" max="7168" width="7.28515625" style="29" customWidth="1"/>
    <col min="7169" max="7169" width="13.28515625" style="29" customWidth="1"/>
    <col min="7170" max="7170" width="14.85546875" style="29" customWidth="1"/>
    <col min="7171" max="7171" width="18.28515625" style="29" customWidth="1"/>
    <col min="7172" max="7172" width="12.85546875" style="29" customWidth="1"/>
    <col min="7173" max="7173" width="6.5703125" style="29" customWidth="1"/>
    <col min="7174" max="7174" width="4" style="29" bestFit="1" customWidth="1"/>
    <col min="7175" max="7175" width="11.28515625" style="29" bestFit="1" customWidth="1"/>
    <col min="7176" max="7419" width="8.7109375" style="29"/>
    <col min="7420" max="7420" width="10.7109375" style="29" customWidth="1"/>
    <col min="7421" max="7421" width="48" style="29" customWidth="1"/>
    <col min="7422" max="7422" width="16.85546875" style="29" customWidth="1"/>
    <col min="7423" max="7423" width="6.42578125" style="29" customWidth="1"/>
    <col min="7424" max="7424" width="7.28515625" style="29" customWidth="1"/>
    <col min="7425" max="7425" width="13.28515625" style="29" customWidth="1"/>
    <col min="7426" max="7426" width="14.85546875" style="29" customWidth="1"/>
    <col min="7427" max="7427" width="18.28515625" style="29" customWidth="1"/>
    <col min="7428" max="7428" width="12.85546875" style="29" customWidth="1"/>
    <col min="7429" max="7429" width="6.5703125" style="29" customWidth="1"/>
    <col min="7430" max="7430" width="4" style="29" bestFit="1" customWidth="1"/>
    <col min="7431" max="7431" width="11.28515625" style="29" bestFit="1" customWidth="1"/>
    <col min="7432" max="7675" width="8.7109375" style="29"/>
    <col min="7676" max="7676" width="10.7109375" style="29" customWidth="1"/>
    <col min="7677" max="7677" width="48" style="29" customWidth="1"/>
    <col min="7678" max="7678" width="16.85546875" style="29" customWidth="1"/>
    <col min="7679" max="7679" width="6.42578125" style="29" customWidth="1"/>
    <col min="7680" max="7680" width="7.28515625" style="29" customWidth="1"/>
    <col min="7681" max="7681" width="13.28515625" style="29" customWidth="1"/>
    <col min="7682" max="7682" width="14.85546875" style="29" customWidth="1"/>
    <col min="7683" max="7683" width="18.28515625" style="29" customWidth="1"/>
    <col min="7684" max="7684" width="12.85546875" style="29" customWidth="1"/>
    <col min="7685" max="7685" width="6.5703125" style="29" customWidth="1"/>
    <col min="7686" max="7686" width="4" style="29" bestFit="1" customWidth="1"/>
    <col min="7687" max="7687" width="11.28515625" style="29" bestFit="1" customWidth="1"/>
    <col min="7688" max="7931" width="8.7109375" style="29"/>
    <col min="7932" max="7932" width="10.7109375" style="29" customWidth="1"/>
    <col min="7933" max="7933" width="48" style="29" customWidth="1"/>
    <col min="7934" max="7934" width="16.85546875" style="29" customWidth="1"/>
    <col min="7935" max="7935" width="6.42578125" style="29" customWidth="1"/>
    <col min="7936" max="7936" width="7.28515625" style="29" customWidth="1"/>
    <col min="7937" max="7937" width="13.28515625" style="29" customWidth="1"/>
    <col min="7938" max="7938" width="14.85546875" style="29" customWidth="1"/>
    <col min="7939" max="7939" width="18.28515625" style="29" customWidth="1"/>
    <col min="7940" max="7940" width="12.85546875" style="29" customWidth="1"/>
    <col min="7941" max="7941" width="6.5703125" style="29" customWidth="1"/>
    <col min="7942" max="7942" width="4" style="29" bestFit="1" customWidth="1"/>
    <col min="7943" max="7943" width="11.28515625" style="29" bestFit="1" customWidth="1"/>
    <col min="7944" max="8187" width="8.7109375" style="29"/>
    <col min="8188" max="8188" width="10.7109375" style="29" customWidth="1"/>
    <col min="8189" max="8189" width="48" style="29" customWidth="1"/>
    <col min="8190" max="8190" width="16.85546875" style="29" customWidth="1"/>
    <col min="8191" max="8191" width="6.42578125" style="29" customWidth="1"/>
    <col min="8192" max="8192" width="7.28515625" style="29" customWidth="1"/>
    <col min="8193" max="8193" width="13.28515625" style="29" customWidth="1"/>
    <col min="8194" max="8194" width="14.85546875" style="29" customWidth="1"/>
    <col min="8195" max="8195" width="18.28515625" style="29" customWidth="1"/>
    <col min="8196" max="8196" width="12.85546875" style="29" customWidth="1"/>
    <col min="8197" max="8197" width="6.5703125" style="29" customWidth="1"/>
    <col min="8198" max="8198" width="4" style="29" bestFit="1" customWidth="1"/>
    <col min="8199" max="8199" width="11.28515625" style="29" bestFit="1" customWidth="1"/>
    <col min="8200" max="8443" width="8.7109375" style="29"/>
    <col min="8444" max="8444" width="10.7109375" style="29" customWidth="1"/>
    <col min="8445" max="8445" width="48" style="29" customWidth="1"/>
    <col min="8446" max="8446" width="16.85546875" style="29" customWidth="1"/>
    <col min="8447" max="8447" width="6.42578125" style="29" customWidth="1"/>
    <col min="8448" max="8448" width="7.28515625" style="29" customWidth="1"/>
    <col min="8449" max="8449" width="13.28515625" style="29" customWidth="1"/>
    <col min="8450" max="8450" width="14.85546875" style="29" customWidth="1"/>
    <col min="8451" max="8451" width="18.28515625" style="29" customWidth="1"/>
    <col min="8452" max="8452" width="12.85546875" style="29" customWidth="1"/>
    <col min="8453" max="8453" width="6.5703125" style="29" customWidth="1"/>
    <col min="8454" max="8454" width="4" style="29" bestFit="1" customWidth="1"/>
    <col min="8455" max="8455" width="11.28515625" style="29" bestFit="1" customWidth="1"/>
    <col min="8456" max="8699" width="8.7109375" style="29"/>
    <col min="8700" max="8700" width="10.7109375" style="29" customWidth="1"/>
    <col min="8701" max="8701" width="48" style="29" customWidth="1"/>
    <col min="8702" max="8702" width="16.85546875" style="29" customWidth="1"/>
    <col min="8703" max="8703" width="6.42578125" style="29" customWidth="1"/>
    <col min="8704" max="8704" width="7.28515625" style="29" customWidth="1"/>
    <col min="8705" max="8705" width="13.28515625" style="29" customWidth="1"/>
    <col min="8706" max="8706" width="14.85546875" style="29" customWidth="1"/>
    <col min="8707" max="8707" width="18.28515625" style="29" customWidth="1"/>
    <col min="8708" max="8708" width="12.85546875" style="29" customWidth="1"/>
    <col min="8709" max="8709" width="6.5703125" style="29" customWidth="1"/>
    <col min="8710" max="8710" width="4" style="29" bestFit="1" customWidth="1"/>
    <col min="8711" max="8711" width="11.28515625" style="29" bestFit="1" customWidth="1"/>
    <col min="8712" max="8955" width="8.7109375" style="29"/>
    <col min="8956" max="8956" width="10.7109375" style="29" customWidth="1"/>
    <col min="8957" max="8957" width="48" style="29" customWidth="1"/>
    <col min="8958" max="8958" width="16.85546875" style="29" customWidth="1"/>
    <col min="8959" max="8959" width="6.42578125" style="29" customWidth="1"/>
    <col min="8960" max="8960" width="7.28515625" style="29" customWidth="1"/>
    <col min="8961" max="8961" width="13.28515625" style="29" customWidth="1"/>
    <col min="8962" max="8962" width="14.85546875" style="29" customWidth="1"/>
    <col min="8963" max="8963" width="18.28515625" style="29" customWidth="1"/>
    <col min="8964" max="8964" width="12.85546875" style="29" customWidth="1"/>
    <col min="8965" max="8965" width="6.5703125" style="29" customWidth="1"/>
    <col min="8966" max="8966" width="4" style="29" bestFit="1" customWidth="1"/>
    <col min="8967" max="8967" width="11.28515625" style="29" bestFit="1" customWidth="1"/>
    <col min="8968" max="9211" width="8.7109375" style="29"/>
    <col min="9212" max="9212" width="10.7109375" style="29" customWidth="1"/>
    <col min="9213" max="9213" width="48" style="29" customWidth="1"/>
    <col min="9214" max="9214" width="16.85546875" style="29" customWidth="1"/>
    <col min="9215" max="9215" width="6.42578125" style="29" customWidth="1"/>
    <col min="9216" max="9216" width="7.28515625" style="29" customWidth="1"/>
    <col min="9217" max="9217" width="13.28515625" style="29" customWidth="1"/>
    <col min="9218" max="9218" width="14.85546875" style="29" customWidth="1"/>
    <col min="9219" max="9219" width="18.28515625" style="29" customWidth="1"/>
    <col min="9220" max="9220" width="12.85546875" style="29" customWidth="1"/>
    <col min="9221" max="9221" width="6.5703125" style="29" customWidth="1"/>
    <col min="9222" max="9222" width="4" style="29" bestFit="1" customWidth="1"/>
    <col min="9223" max="9223" width="11.28515625" style="29" bestFit="1" customWidth="1"/>
    <col min="9224" max="9467" width="8.7109375" style="29"/>
    <col min="9468" max="9468" width="10.7109375" style="29" customWidth="1"/>
    <col min="9469" max="9469" width="48" style="29" customWidth="1"/>
    <col min="9470" max="9470" width="16.85546875" style="29" customWidth="1"/>
    <col min="9471" max="9471" width="6.42578125" style="29" customWidth="1"/>
    <col min="9472" max="9472" width="7.28515625" style="29" customWidth="1"/>
    <col min="9473" max="9473" width="13.28515625" style="29" customWidth="1"/>
    <col min="9474" max="9474" width="14.85546875" style="29" customWidth="1"/>
    <col min="9475" max="9475" width="18.28515625" style="29" customWidth="1"/>
    <col min="9476" max="9476" width="12.85546875" style="29" customWidth="1"/>
    <col min="9477" max="9477" width="6.5703125" style="29" customWidth="1"/>
    <col min="9478" max="9478" width="4" style="29" bestFit="1" customWidth="1"/>
    <col min="9479" max="9479" width="11.28515625" style="29" bestFit="1" customWidth="1"/>
    <col min="9480" max="9723" width="8.7109375" style="29"/>
    <col min="9724" max="9724" width="10.7109375" style="29" customWidth="1"/>
    <col min="9725" max="9725" width="48" style="29" customWidth="1"/>
    <col min="9726" max="9726" width="16.85546875" style="29" customWidth="1"/>
    <col min="9727" max="9727" width="6.42578125" style="29" customWidth="1"/>
    <col min="9728" max="9728" width="7.28515625" style="29" customWidth="1"/>
    <col min="9729" max="9729" width="13.28515625" style="29" customWidth="1"/>
    <col min="9730" max="9730" width="14.85546875" style="29" customWidth="1"/>
    <col min="9731" max="9731" width="18.28515625" style="29" customWidth="1"/>
    <col min="9732" max="9732" width="12.85546875" style="29" customWidth="1"/>
    <col min="9733" max="9733" width="6.5703125" style="29" customWidth="1"/>
    <col min="9734" max="9734" width="4" style="29" bestFit="1" customWidth="1"/>
    <col min="9735" max="9735" width="11.28515625" style="29" bestFit="1" customWidth="1"/>
    <col min="9736" max="9979" width="8.7109375" style="29"/>
    <col min="9980" max="9980" width="10.7109375" style="29" customWidth="1"/>
    <col min="9981" max="9981" width="48" style="29" customWidth="1"/>
    <col min="9982" max="9982" width="16.85546875" style="29" customWidth="1"/>
    <col min="9983" max="9983" width="6.42578125" style="29" customWidth="1"/>
    <col min="9984" max="9984" width="7.28515625" style="29" customWidth="1"/>
    <col min="9985" max="9985" width="13.28515625" style="29" customWidth="1"/>
    <col min="9986" max="9986" width="14.85546875" style="29" customWidth="1"/>
    <col min="9987" max="9987" width="18.28515625" style="29" customWidth="1"/>
    <col min="9988" max="9988" width="12.85546875" style="29" customWidth="1"/>
    <col min="9989" max="9989" width="6.5703125" style="29" customWidth="1"/>
    <col min="9990" max="9990" width="4" style="29" bestFit="1" customWidth="1"/>
    <col min="9991" max="9991" width="11.28515625" style="29" bestFit="1" customWidth="1"/>
    <col min="9992" max="10235" width="8.7109375" style="29"/>
    <col min="10236" max="10236" width="10.7109375" style="29" customWidth="1"/>
    <col min="10237" max="10237" width="48" style="29" customWidth="1"/>
    <col min="10238" max="10238" width="16.85546875" style="29" customWidth="1"/>
    <col min="10239" max="10239" width="6.42578125" style="29" customWidth="1"/>
    <col min="10240" max="10240" width="7.28515625" style="29" customWidth="1"/>
    <col min="10241" max="10241" width="13.28515625" style="29" customWidth="1"/>
    <col min="10242" max="10242" width="14.85546875" style="29" customWidth="1"/>
    <col min="10243" max="10243" width="18.28515625" style="29" customWidth="1"/>
    <col min="10244" max="10244" width="12.85546875" style="29" customWidth="1"/>
    <col min="10245" max="10245" width="6.5703125" style="29" customWidth="1"/>
    <col min="10246" max="10246" width="4" style="29" bestFit="1" customWidth="1"/>
    <col min="10247" max="10247" width="11.28515625" style="29" bestFit="1" customWidth="1"/>
    <col min="10248" max="10491" width="8.7109375" style="29"/>
    <col min="10492" max="10492" width="10.7109375" style="29" customWidth="1"/>
    <col min="10493" max="10493" width="48" style="29" customWidth="1"/>
    <col min="10494" max="10494" width="16.85546875" style="29" customWidth="1"/>
    <col min="10495" max="10495" width="6.42578125" style="29" customWidth="1"/>
    <col min="10496" max="10496" width="7.28515625" style="29" customWidth="1"/>
    <col min="10497" max="10497" width="13.28515625" style="29" customWidth="1"/>
    <col min="10498" max="10498" width="14.85546875" style="29" customWidth="1"/>
    <col min="10499" max="10499" width="18.28515625" style="29" customWidth="1"/>
    <col min="10500" max="10500" width="12.85546875" style="29" customWidth="1"/>
    <col min="10501" max="10501" width="6.5703125" style="29" customWidth="1"/>
    <col min="10502" max="10502" width="4" style="29" bestFit="1" customWidth="1"/>
    <col min="10503" max="10503" width="11.28515625" style="29" bestFit="1" customWidth="1"/>
    <col min="10504" max="10747" width="8.7109375" style="29"/>
    <col min="10748" max="10748" width="10.7109375" style="29" customWidth="1"/>
    <col min="10749" max="10749" width="48" style="29" customWidth="1"/>
    <col min="10750" max="10750" width="16.85546875" style="29" customWidth="1"/>
    <col min="10751" max="10751" width="6.42578125" style="29" customWidth="1"/>
    <col min="10752" max="10752" width="7.28515625" style="29" customWidth="1"/>
    <col min="10753" max="10753" width="13.28515625" style="29" customWidth="1"/>
    <col min="10754" max="10754" width="14.85546875" style="29" customWidth="1"/>
    <col min="10755" max="10755" width="18.28515625" style="29" customWidth="1"/>
    <col min="10756" max="10756" width="12.85546875" style="29" customWidth="1"/>
    <col min="10757" max="10757" width="6.5703125" style="29" customWidth="1"/>
    <col min="10758" max="10758" width="4" style="29" bestFit="1" customWidth="1"/>
    <col min="10759" max="10759" width="11.28515625" style="29" bestFit="1" customWidth="1"/>
    <col min="10760" max="11003" width="8.7109375" style="29"/>
    <col min="11004" max="11004" width="10.7109375" style="29" customWidth="1"/>
    <col min="11005" max="11005" width="48" style="29" customWidth="1"/>
    <col min="11006" max="11006" width="16.85546875" style="29" customWidth="1"/>
    <col min="11007" max="11007" width="6.42578125" style="29" customWidth="1"/>
    <col min="11008" max="11008" width="7.28515625" style="29" customWidth="1"/>
    <col min="11009" max="11009" width="13.28515625" style="29" customWidth="1"/>
    <col min="11010" max="11010" width="14.85546875" style="29" customWidth="1"/>
    <col min="11011" max="11011" width="18.28515625" style="29" customWidth="1"/>
    <col min="11012" max="11012" width="12.85546875" style="29" customWidth="1"/>
    <col min="11013" max="11013" width="6.5703125" style="29" customWidth="1"/>
    <col min="11014" max="11014" width="4" style="29" bestFit="1" customWidth="1"/>
    <col min="11015" max="11015" width="11.28515625" style="29" bestFit="1" customWidth="1"/>
    <col min="11016" max="11259" width="8.7109375" style="29"/>
    <col min="11260" max="11260" width="10.7109375" style="29" customWidth="1"/>
    <col min="11261" max="11261" width="48" style="29" customWidth="1"/>
    <col min="11262" max="11262" width="16.85546875" style="29" customWidth="1"/>
    <col min="11263" max="11263" width="6.42578125" style="29" customWidth="1"/>
    <col min="11264" max="11264" width="7.28515625" style="29" customWidth="1"/>
    <col min="11265" max="11265" width="13.28515625" style="29" customWidth="1"/>
    <col min="11266" max="11266" width="14.85546875" style="29" customWidth="1"/>
    <col min="11267" max="11267" width="18.28515625" style="29" customWidth="1"/>
    <col min="11268" max="11268" width="12.85546875" style="29" customWidth="1"/>
    <col min="11269" max="11269" width="6.5703125" style="29" customWidth="1"/>
    <col min="11270" max="11270" width="4" style="29" bestFit="1" customWidth="1"/>
    <col min="11271" max="11271" width="11.28515625" style="29" bestFit="1" customWidth="1"/>
    <col min="11272" max="11515" width="8.7109375" style="29"/>
    <col min="11516" max="11516" width="10.7109375" style="29" customWidth="1"/>
    <col min="11517" max="11517" width="48" style="29" customWidth="1"/>
    <col min="11518" max="11518" width="16.85546875" style="29" customWidth="1"/>
    <col min="11519" max="11519" width="6.42578125" style="29" customWidth="1"/>
    <col min="11520" max="11520" width="7.28515625" style="29" customWidth="1"/>
    <col min="11521" max="11521" width="13.28515625" style="29" customWidth="1"/>
    <col min="11522" max="11522" width="14.85546875" style="29" customWidth="1"/>
    <col min="11523" max="11523" width="18.28515625" style="29" customWidth="1"/>
    <col min="11524" max="11524" width="12.85546875" style="29" customWidth="1"/>
    <col min="11525" max="11525" width="6.5703125" style="29" customWidth="1"/>
    <col min="11526" max="11526" width="4" style="29" bestFit="1" customWidth="1"/>
    <col min="11527" max="11527" width="11.28515625" style="29" bestFit="1" customWidth="1"/>
    <col min="11528" max="11771" width="8.7109375" style="29"/>
    <col min="11772" max="11772" width="10.7109375" style="29" customWidth="1"/>
    <col min="11773" max="11773" width="48" style="29" customWidth="1"/>
    <col min="11774" max="11774" width="16.85546875" style="29" customWidth="1"/>
    <col min="11775" max="11775" width="6.42578125" style="29" customWidth="1"/>
    <col min="11776" max="11776" width="7.28515625" style="29" customWidth="1"/>
    <col min="11777" max="11777" width="13.28515625" style="29" customWidth="1"/>
    <col min="11778" max="11778" width="14.85546875" style="29" customWidth="1"/>
    <col min="11779" max="11779" width="18.28515625" style="29" customWidth="1"/>
    <col min="11780" max="11780" width="12.85546875" style="29" customWidth="1"/>
    <col min="11781" max="11781" width="6.5703125" style="29" customWidth="1"/>
    <col min="11782" max="11782" width="4" style="29" bestFit="1" customWidth="1"/>
    <col min="11783" max="11783" width="11.28515625" style="29" bestFit="1" customWidth="1"/>
    <col min="11784" max="12027" width="8.7109375" style="29"/>
    <col min="12028" max="12028" width="10.7109375" style="29" customWidth="1"/>
    <col min="12029" max="12029" width="48" style="29" customWidth="1"/>
    <col min="12030" max="12030" width="16.85546875" style="29" customWidth="1"/>
    <col min="12031" max="12031" width="6.42578125" style="29" customWidth="1"/>
    <col min="12032" max="12032" width="7.28515625" style="29" customWidth="1"/>
    <col min="12033" max="12033" width="13.28515625" style="29" customWidth="1"/>
    <col min="12034" max="12034" width="14.85546875" style="29" customWidth="1"/>
    <col min="12035" max="12035" width="18.28515625" style="29" customWidth="1"/>
    <col min="12036" max="12036" width="12.85546875" style="29" customWidth="1"/>
    <col min="12037" max="12037" width="6.5703125" style="29" customWidth="1"/>
    <col min="12038" max="12038" width="4" style="29" bestFit="1" customWidth="1"/>
    <col min="12039" max="12039" width="11.28515625" style="29" bestFit="1" customWidth="1"/>
    <col min="12040" max="12283" width="8.7109375" style="29"/>
    <col min="12284" max="12284" width="10.7109375" style="29" customWidth="1"/>
    <col min="12285" max="12285" width="48" style="29" customWidth="1"/>
    <col min="12286" max="12286" width="16.85546875" style="29" customWidth="1"/>
    <col min="12287" max="12287" width="6.42578125" style="29" customWidth="1"/>
    <col min="12288" max="12288" width="7.28515625" style="29" customWidth="1"/>
    <col min="12289" max="12289" width="13.28515625" style="29" customWidth="1"/>
    <col min="12290" max="12290" width="14.85546875" style="29" customWidth="1"/>
    <col min="12291" max="12291" width="18.28515625" style="29" customWidth="1"/>
    <col min="12292" max="12292" width="12.85546875" style="29" customWidth="1"/>
    <col min="12293" max="12293" width="6.5703125" style="29" customWidth="1"/>
    <col min="12294" max="12294" width="4" style="29" bestFit="1" customWidth="1"/>
    <col min="12295" max="12295" width="11.28515625" style="29" bestFit="1" customWidth="1"/>
    <col min="12296" max="12539" width="8.7109375" style="29"/>
    <col min="12540" max="12540" width="10.7109375" style="29" customWidth="1"/>
    <col min="12541" max="12541" width="48" style="29" customWidth="1"/>
    <col min="12542" max="12542" width="16.85546875" style="29" customWidth="1"/>
    <col min="12543" max="12543" width="6.42578125" style="29" customWidth="1"/>
    <col min="12544" max="12544" width="7.28515625" style="29" customWidth="1"/>
    <col min="12545" max="12545" width="13.28515625" style="29" customWidth="1"/>
    <col min="12546" max="12546" width="14.85546875" style="29" customWidth="1"/>
    <col min="12547" max="12547" width="18.28515625" style="29" customWidth="1"/>
    <col min="12548" max="12548" width="12.85546875" style="29" customWidth="1"/>
    <col min="12549" max="12549" width="6.5703125" style="29" customWidth="1"/>
    <col min="12550" max="12550" width="4" style="29" bestFit="1" customWidth="1"/>
    <col min="12551" max="12551" width="11.28515625" style="29" bestFit="1" customWidth="1"/>
    <col min="12552" max="12795" width="8.7109375" style="29"/>
    <col min="12796" max="12796" width="10.7109375" style="29" customWidth="1"/>
    <col min="12797" max="12797" width="48" style="29" customWidth="1"/>
    <col min="12798" max="12798" width="16.85546875" style="29" customWidth="1"/>
    <col min="12799" max="12799" width="6.42578125" style="29" customWidth="1"/>
    <col min="12800" max="12800" width="7.28515625" style="29" customWidth="1"/>
    <col min="12801" max="12801" width="13.28515625" style="29" customWidth="1"/>
    <col min="12802" max="12802" width="14.85546875" style="29" customWidth="1"/>
    <col min="12803" max="12803" width="18.28515625" style="29" customWidth="1"/>
    <col min="12804" max="12804" width="12.85546875" style="29" customWidth="1"/>
    <col min="12805" max="12805" width="6.5703125" style="29" customWidth="1"/>
    <col min="12806" max="12806" width="4" style="29" bestFit="1" customWidth="1"/>
    <col min="12807" max="12807" width="11.28515625" style="29" bestFit="1" customWidth="1"/>
    <col min="12808" max="13051" width="8.7109375" style="29"/>
    <col min="13052" max="13052" width="10.7109375" style="29" customWidth="1"/>
    <col min="13053" max="13053" width="48" style="29" customWidth="1"/>
    <col min="13054" max="13054" width="16.85546875" style="29" customWidth="1"/>
    <col min="13055" max="13055" width="6.42578125" style="29" customWidth="1"/>
    <col min="13056" max="13056" width="7.28515625" style="29" customWidth="1"/>
    <col min="13057" max="13057" width="13.28515625" style="29" customWidth="1"/>
    <col min="13058" max="13058" width="14.85546875" style="29" customWidth="1"/>
    <col min="13059" max="13059" width="18.28515625" style="29" customWidth="1"/>
    <col min="13060" max="13060" width="12.85546875" style="29" customWidth="1"/>
    <col min="13061" max="13061" width="6.5703125" style="29" customWidth="1"/>
    <col min="13062" max="13062" width="4" style="29" bestFit="1" customWidth="1"/>
    <col min="13063" max="13063" width="11.28515625" style="29" bestFit="1" customWidth="1"/>
    <col min="13064" max="13307" width="8.7109375" style="29"/>
    <col min="13308" max="13308" width="10.7109375" style="29" customWidth="1"/>
    <col min="13309" max="13309" width="48" style="29" customWidth="1"/>
    <col min="13310" max="13310" width="16.85546875" style="29" customWidth="1"/>
    <col min="13311" max="13311" width="6.42578125" style="29" customWidth="1"/>
    <col min="13312" max="13312" width="7.28515625" style="29" customWidth="1"/>
    <col min="13313" max="13313" width="13.28515625" style="29" customWidth="1"/>
    <col min="13314" max="13314" width="14.85546875" style="29" customWidth="1"/>
    <col min="13315" max="13315" width="18.28515625" style="29" customWidth="1"/>
    <col min="13316" max="13316" width="12.85546875" style="29" customWidth="1"/>
    <col min="13317" max="13317" width="6.5703125" style="29" customWidth="1"/>
    <col min="13318" max="13318" width="4" style="29" bestFit="1" customWidth="1"/>
    <col min="13319" max="13319" width="11.28515625" style="29" bestFit="1" customWidth="1"/>
    <col min="13320" max="13563" width="8.7109375" style="29"/>
    <col min="13564" max="13564" width="10.7109375" style="29" customWidth="1"/>
    <col min="13565" max="13565" width="48" style="29" customWidth="1"/>
    <col min="13566" max="13566" width="16.85546875" style="29" customWidth="1"/>
    <col min="13567" max="13567" width="6.42578125" style="29" customWidth="1"/>
    <col min="13568" max="13568" width="7.28515625" style="29" customWidth="1"/>
    <col min="13569" max="13569" width="13.28515625" style="29" customWidth="1"/>
    <col min="13570" max="13570" width="14.85546875" style="29" customWidth="1"/>
    <col min="13571" max="13571" width="18.28515625" style="29" customWidth="1"/>
    <col min="13572" max="13572" width="12.85546875" style="29" customWidth="1"/>
    <col min="13573" max="13573" width="6.5703125" style="29" customWidth="1"/>
    <col min="13574" max="13574" width="4" style="29" bestFit="1" customWidth="1"/>
    <col min="13575" max="13575" width="11.28515625" style="29" bestFit="1" customWidth="1"/>
    <col min="13576" max="13819" width="8.7109375" style="29"/>
    <col min="13820" max="13820" width="10.7109375" style="29" customWidth="1"/>
    <col min="13821" max="13821" width="48" style="29" customWidth="1"/>
    <col min="13822" max="13822" width="16.85546875" style="29" customWidth="1"/>
    <col min="13823" max="13823" width="6.42578125" style="29" customWidth="1"/>
    <col min="13824" max="13824" width="7.28515625" style="29" customWidth="1"/>
    <col min="13825" max="13825" width="13.28515625" style="29" customWidth="1"/>
    <col min="13826" max="13826" width="14.85546875" style="29" customWidth="1"/>
    <col min="13827" max="13827" width="18.28515625" style="29" customWidth="1"/>
    <col min="13828" max="13828" width="12.85546875" style="29" customWidth="1"/>
    <col min="13829" max="13829" width="6.5703125" style="29" customWidth="1"/>
    <col min="13830" max="13830" width="4" style="29" bestFit="1" customWidth="1"/>
    <col min="13831" max="13831" width="11.28515625" style="29" bestFit="1" customWidth="1"/>
    <col min="13832" max="14075" width="8.7109375" style="29"/>
    <col min="14076" max="14076" width="10.7109375" style="29" customWidth="1"/>
    <col min="14077" max="14077" width="48" style="29" customWidth="1"/>
    <col min="14078" max="14078" width="16.85546875" style="29" customWidth="1"/>
    <col min="14079" max="14079" width="6.42578125" style="29" customWidth="1"/>
    <col min="14080" max="14080" width="7.28515625" style="29" customWidth="1"/>
    <col min="14081" max="14081" width="13.28515625" style="29" customWidth="1"/>
    <col min="14082" max="14082" width="14.85546875" style="29" customWidth="1"/>
    <col min="14083" max="14083" width="18.28515625" style="29" customWidth="1"/>
    <col min="14084" max="14084" width="12.85546875" style="29" customWidth="1"/>
    <col min="14085" max="14085" width="6.5703125" style="29" customWidth="1"/>
    <col min="14086" max="14086" width="4" style="29" bestFit="1" customWidth="1"/>
    <col min="14087" max="14087" width="11.28515625" style="29" bestFit="1" customWidth="1"/>
    <col min="14088" max="14331" width="8.7109375" style="29"/>
    <col min="14332" max="14332" width="10.7109375" style="29" customWidth="1"/>
    <col min="14333" max="14333" width="48" style="29" customWidth="1"/>
    <col min="14334" max="14334" width="16.85546875" style="29" customWidth="1"/>
    <col min="14335" max="14335" width="6.42578125" style="29" customWidth="1"/>
    <col min="14336" max="14336" width="7.28515625" style="29" customWidth="1"/>
    <col min="14337" max="14337" width="13.28515625" style="29" customWidth="1"/>
    <col min="14338" max="14338" width="14.85546875" style="29" customWidth="1"/>
    <col min="14339" max="14339" width="18.28515625" style="29" customWidth="1"/>
    <col min="14340" max="14340" width="12.85546875" style="29" customWidth="1"/>
    <col min="14341" max="14341" width="6.5703125" style="29" customWidth="1"/>
    <col min="14342" max="14342" width="4" style="29" bestFit="1" customWidth="1"/>
    <col min="14343" max="14343" width="11.28515625" style="29" bestFit="1" customWidth="1"/>
    <col min="14344" max="14587" width="8.7109375" style="29"/>
    <col min="14588" max="14588" width="10.7109375" style="29" customWidth="1"/>
    <col min="14589" max="14589" width="48" style="29" customWidth="1"/>
    <col min="14590" max="14590" width="16.85546875" style="29" customWidth="1"/>
    <col min="14591" max="14591" width="6.42578125" style="29" customWidth="1"/>
    <col min="14592" max="14592" width="7.28515625" style="29" customWidth="1"/>
    <col min="14593" max="14593" width="13.28515625" style="29" customWidth="1"/>
    <col min="14594" max="14594" width="14.85546875" style="29" customWidth="1"/>
    <col min="14595" max="14595" width="18.28515625" style="29" customWidth="1"/>
    <col min="14596" max="14596" width="12.85546875" style="29" customWidth="1"/>
    <col min="14597" max="14597" width="6.5703125" style="29" customWidth="1"/>
    <col min="14598" max="14598" width="4" style="29" bestFit="1" customWidth="1"/>
    <col min="14599" max="14599" width="11.28515625" style="29" bestFit="1" customWidth="1"/>
    <col min="14600" max="14843" width="8.7109375" style="29"/>
    <col min="14844" max="14844" width="10.7109375" style="29" customWidth="1"/>
    <col min="14845" max="14845" width="48" style="29" customWidth="1"/>
    <col min="14846" max="14846" width="16.85546875" style="29" customWidth="1"/>
    <col min="14847" max="14847" width="6.42578125" style="29" customWidth="1"/>
    <col min="14848" max="14848" width="7.28515625" style="29" customWidth="1"/>
    <col min="14849" max="14849" width="13.28515625" style="29" customWidth="1"/>
    <col min="14850" max="14850" width="14.85546875" style="29" customWidth="1"/>
    <col min="14851" max="14851" width="18.28515625" style="29" customWidth="1"/>
    <col min="14852" max="14852" width="12.85546875" style="29" customWidth="1"/>
    <col min="14853" max="14853" width="6.5703125" style="29" customWidth="1"/>
    <col min="14854" max="14854" width="4" style="29" bestFit="1" customWidth="1"/>
    <col min="14855" max="14855" width="11.28515625" style="29" bestFit="1" customWidth="1"/>
    <col min="14856" max="15099" width="8.7109375" style="29"/>
    <col min="15100" max="15100" width="10.7109375" style="29" customWidth="1"/>
    <col min="15101" max="15101" width="48" style="29" customWidth="1"/>
    <col min="15102" max="15102" width="16.85546875" style="29" customWidth="1"/>
    <col min="15103" max="15103" width="6.42578125" style="29" customWidth="1"/>
    <col min="15104" max="15104" width="7.28515625" style="29" customWidth="1"/>
    <col min="15105" max="15105" width="13.28515625" style="29" customWidth="1"/>
    <col min="15106" max="15106" width="14.85546875" style="29" customWidth="1"/>
    <col min="15107" max="15107" width="18.28515625" style="29" customWidth="1"/>
    <col min="15108" max="15108" width="12.85546875" style="29" customWidth="1"/>
    <col min="15109" max="15109" width="6.5703125" style="29" customWidth="1"/>
    <col min="15110" max="15110" width="4" style="29" bestFit="1" customWidth="1"/>
    <col min="15111" max="15111" width="11.28515625" style="29" bestFit="1" customWidth="1"/>
    <col min="15112" max="15355" width="8.7109375" style="29"/>
    <col min="15356" max="15356" width="10.7109375" style="29" customWidth="1"/>
    <col min="15357" max="15357" width="48" style="29" customWidth="1"/>
    <col min="15358" max="15358" width="16.85546875" style="29" customWidth="1"/>
    <col min="15359" max="15359" width="6.42578125" style="29" customWidth="1"/>
    <col min="15360" max="15360" width="7.28515625" style="29" customWidth="1"/>
    <col min="15361" max="15361" width="13.28515625" style="29" customWidth="1"/>
    <col min="15362" max="15362" width="14.85546875" style="29" customWidth="1"/>
    <col min="15363" max="15363" width="18.28515625" style="29" customWidth="1"/>
    <col min="15364" max="15364" width="12.85546875" style="29" customWidth="1"/>
    <col min="15365" max="15365" width="6.5703125" style="29" customWidth="1"/>
    <col min="15366" max="15366" width="4" style="29" bestFit="1" customWidth="1"/>
    <col min="15367" max="15367" width="11.28515625" style="29" bestFit="1" customWidth="1"/>
    <col min="15368" max="15611" width="8.7109375" style="29"/>
    <col min="15612" max="15612" width="10.7109375" style="29" customWidth="1"/>
    <col min="15613" max="15613" width="48" style="29" customWidth="1"/>
    <col min="15614" max="15614" width="16.85546875" style="29" customWidth="1"/>
    <col min="15615" max="15615" width="6.42578125" style="29" customWidth="1"/>
    <col min="15616" max="15616" width="7.28515625" style="29" customWidth="1"/>
    <col min="15617" max="15617" width="13.28515625" style="29" customWidth="1"/>
    <col min="15618" max="15618" width="14.85546875" style="29" customWidth="1"/>
    <col min="15619" max="15619" width="18.28515625" style="29" customWidth="1"/>
    <col min="15620" max="15620" width="12.85546875" style="29" customWidth="1"/>
    <col min="15621" max="15621" width="6.5703125" style="29" customWidth="1"/>
    <col min="15622" max="15622" width="4" style="29" bestFit="1" customWidth="1"/>
    <col min="15623" max="15623" width="11.28515625" style="29" bestFit="1" customWidth="1"/>
    <col min="15624" max="15867" width="8.7109375" style="29"/>
    <col min="15868" max="15868" width="10.7109375" style="29" customWidth="1"/>
    <col min="15869" max="15869" width="48" style="29" customWidth="1"/>
    <col min="15870" max="15870" width="16.85546875" style="29" customWidth="1"/>
    <col min="15871" max="15871" width="6.42578125" style="29" customWidth="1"/>
    <col min="15872" max="15872" width="7.28515625" style="29" customWidth="1"/>
    <col min="15873" max="15873" width="13.28515625" style="29" customWidth="1"/>
    <col min="15874" max="15874" width="14.85546875" style="29" customWidth="1"/>
    <col min="15875" max="15875" width="18.28515625" style="29" customWidth="1"/>
    <col min="15876" max="15876" width="12.85546875" style="29" customWidth="1"/>
    <col min="15877" max="15877" width="6.5703125" style="29" customWidth="1"/>
    <col min="15878" max="15878" width="4" style="29" bestFit="1" customWidth="1"/>
    <col min="15879" max="15879" width="11.28515625" style="29" bestFit="1" customWidth="1"/>
    <col min="15880" max="16123" width="8.7109375" style="29"/>
    <col min="16124" max="16124" width="10.7109375" style="29" customWidth="1"/>
    <col min="16125" max="16125" width="48" style="29" customWidth="1"/>
    <col min="16126" max="16126" width="16.85546875" style="29" customWidth="1"/>
    <col min="16127" max="16127" width="6.42578125" style="29" customWidth="1"/>
    <col min="16128" max="16128" width="7.28515625" style="29" customWidth="1"/>
    <col min="16129" max="16129" width="13.28515625" style="29" customWidth="1"/>
    <col min="16130" max="16130" width="14.85546875" style="29" customWidth="1"/>
    <col min="16131" max="16131" width="18.28515625" style="29" customWidth="1"/>
    <col min="16132" max="16132" width="12.85546875" style="29" customWidth="1"/>
    <col min="16133" max="16133" width="6.5703125" style="29" customWidth="1"/>
    <col min="16134" max="16134" width="4" style="29" bestFit="1" customWidth="1"/>
    <col min="16135" max="16135" width="11.28515625" style="29" bestFit="1" customWidth="1"/>
    <col min="16136" max="16384" width="8.7109375" style="29"/>
  </cols>
  <sheetData>
    <row r="1" spans="1:13">
      <c r="A1" s="25"/>
      <c r="B1" s="25"/>
      <c r="C1" s="25"/>
      <c r="D1" s="25"/>
      <c r="E1" s="26"/>
      <c r="F1" s="27"/>
      <c r="G1" s="25"/>
      <c r="H1" s="26" t="s">
        <v>27</v>
      </c>
    </row>
    <row r="2" spans="1:13">
      <c r="A2" s="25"/>
      <c r="B2" s="25"/>
      <c r="C2" s="25"/>
      <c r="D2" s="25"/>
      <c r="E2" s="26"/>
      <c r="F2" s="27"/>
      <c r="G2" s="25"/>
      <c r="H2" s="26" t="s">
        <v>3</v>
      </c>
    </row>
    <row r="3" spans="1:13">
      <c r="A3" s="27"/>
      <c r="B3" s="27"/>
      <c r="C3" s="27"/>
      <c r="D3" s="27"/>
      <c r="E3" s="26"/>
      <c r="F3" s="27"/>
      <c r="G3" s="50"/>
      <c r="H3" s="26" t="s">
        <v>4</v>
      </c>
    </row>
    <row r="4" spans="1:13">
      <c r="A4" s="27"/>
      <c r="B4" s="27"/>
      <c r="C4" s="50"/>
      <c r="D4" s="50"/>
      <c r="E4" s="50"/>
      <c r="F4" s="51"/>
      <c r="G4" s="398" t="s">
        <v>5</v>
      </c>
      <c r="H4" s="370"/>
    </row>
    <row r="5" spans="1:13">
      <c r="A5" s="27"/>
      <c r="B5" s="27"/>
      <c r="C5" s="50"/>
      <c r="D5" s="50"/>
      <c r="E5" s="380" t="s">
        <v>6</v>
      </c>
      <c r="F5" s="381"/>
      <c r="G5" s="371" t="s">
        <v>28</v>
      </c>
      <c r="H5" s="372"/>
    </row>
    <row r="6" spans="1:13">
      <c r="A6" s="25" t="s">
        <v>7</v>
      </c>
      <c r="B6" s="399" t="s">
        <v>29</v>
      </c>
      <c r="C6" s="399"/>
      <c r="D6" s="25"/>
      <c r="E6" s="51"/>
      <c r="F6" s="52" t="s">
        <v>8</v>
      </c>
      <c r="G6" s="390" t="s">
        <v>29</v>
      </c>
      <c r="H6" s="391"/>
    </row>
    <row r="7" spans="1:13" ht="14.25">
      <c r="A7" s="25"/>
      <c r="B7" s="400" t="s">
        <v>30</v>
      </c>
      <c r="C7" s="400"/>
      <c r="D7" s="51"/>
      <c r="E7" s="51"/>
      <c r="F7" s="51"/>
      <c r="G7" s="392"/>
      <c r="H7" s="393"/>
    </row>
    <row r="8" spans="1:13" ht="13.5" customHeight="1">
      <c r="A8" s="53" t="s">
        <v>129</v>
      </c>
      <c r="B8" s="396" t="str">
        <f>'[1]КС-2 №3'!$C$9</f>
        <v>ООО "ШЕЛЛРОКК", 117535, г. Москва, проезд 3-ий Дорожный, д.6, к.2, кв.54</v>
      </c>
      <c r="C8" s="396"/>
      <c r="D8" s="396"/>
      <c r="E8" s="54"/>
      <c r="F8" s="52" t="s">
        <v>8</v>
      </c>
      <c r="G8" s="390" t="s">
        <v>78</v>
      </c>
      <c r="H8" s="391"/>
    </row>
    <row r="9" spans="1:13">
      <c r="A9" s="55"/>
      <c r="B9" s="397" t="s">
        <v>30</v>
      </c>
      <c r="C9" s="397"/>
      <c r="D9" s="56"/>
      <c r="E9" s="57"/>
      <c r="F9" s="51"/>
      <c r="G9" s="376"/>
      <c r="H9" s="378"/>
    </row>
    <row r="10" spans="1:13">
      <c r="A10" s="53" t="s">
        <v>130</v>
      </c>
      <c r="B10" s="394" t="str">
        <f>'[1]КС-2 №3'!$C$11</f>
        <v>ООО "Центрис", 121352, г. Москва, ул. Давыдковская, д. 12, корп. 3</v>
      </c>
      <c r="C10" s="394"/>
      <c r="D10" s="50"/>
      <c r="E10" s="54"/>
      <c r="F10" s="52" t="s">
        <v>8</v>
      </c>
      <c r="G10" s="376" t="str">
        <f>'[1]КС-2 №3'!$K$11</f>
        <v>03734625</v>
      </c>
      <c r="H10" s="378"/>
    </row>
    <row r="11" spans="1:13">
      <c r="A11" s="55"/>
      <c r="B11" s="389" t="s">
        <v>30</v>
      </c>
      <c r="C11" s="389"/>
      <c r="D11" s="56"/>
      <c r="E11" s="51"/>
      <c r="F11" s="51"/>
      <c r="G11" s="390"/>
      <c r="H11" s="391"/>
    </row>
    <row r="12" spans="1:13">
      <c r="A12" s="55" t="s">
        <v>31</v>
      </c>
      <c r="B12" s="394" t="str">
        <f>'[1]КС-2 №3'!C15</f>
        <v>Ремонт цеха №8, расположенного по адресу: Московская область, г.о. Мытищи, ул.Колонцова, д.4</v>
      </c>
      <c r="C12" s="394"/>
      <c r="D12" s="25"/>
      <c r="E12" s="58"/>
      <c r="F12" s="59"/>
      <c r="G12" s="392"/>
      <c r="H12" s="393"/>
    </row>
    <row r="13" spans="1:13" ht="14.25">
      <c r="A13" s="53"/>
      <c r="B13" s="395" t="s">
        <v>32</v>
      </c>
      <c r="C13" s="395"/>
      <c r="D13" s="51"/>
      <c r="E13" s="54"/>
      <c r="F13" s="57"/>
      <c r="G13" s="390"/>
      <c r="H13" s="391"/>
    </row>
    <row r="14" spans="1:13">
      <c r="A14" s="25"/>
      <c r="B14" s="50"/>
      <c r="C14" s="380" t="s">
        <v>11</v>
      </c>
      <c r="D14" s="380"/>
      <c r="E14" s="380"/>
      <c r="F14" s="381"/>
      <c r="G14" s="392"/>
      <c r="H14" s="393"/>
    </row>
    <row r="15" spans="1:13">
      <c r="A15" s="27"/>
      <c r="B15" s="380" t="s">
        <v>51</v>
      </c>
      <c r="C15" s="380"/>
      <c r="D15" s="380"/>
      <c r="E15" s="381"/>
      <c r="F15" s="60" t="s">
        <v>12</v>
      </c>
      <c r="G15" s="382" t="str">
        <f>'[1]КС-2 №3'!$K$16</f>
        <v>МВМ/19-07-СП4</v>
      </c>
      <c r="H15" s="383"/>
    </row>
    <row r="16" spans="1:13">
      <c r="A16" s="27"/>
      <c r="B16" s="51"/>
      <c r="C16" s="27"/>
      <c r="D16" s="27"/>
      <c r="E16" s="25"/>
      <c r="F16" s="60" t="s">
        <v>13</v>
      </c>
      <c r="G16" s="384">
        <f>'[1]КС-2 №3'!$K$17</f>
        <v>45251</v>
      </c>
      <c r="H16" s="378"/>
      <c r="K16" s="103" t="s">
        <v>103</v>
      </c>
      <c r="L16" s="103" t="s">
        <v>104</v>
      </c>
      <c r="M16" s="103" t="s">
        <v>121</v>
      </c>
    </row>
    <row r="17" spans="1:19">
      <c r="A17" s="27"/>
      <c r="B17" s="380" t="s">
        <v>137</v>
      </c>
      <c r="C17" s="380"/>
      <c r="D17" s="380"/>
      <c r="E17" s="381"/>
      <c r="F17" s="60" t="s">
        <v>12</v>
      </c>
      <c r="G17" s="385" t="s">
        <v>95</v>
      </c>
      <c r="H17" s="386"/>
    </row>
    <row r="18" spans="1:19">
      <c r="A18" s="27"/>
      <c r="B18" s="51"/>
      <c r="C18" s="27"/>
      <c r="D18" s="27"/>
      <c r="E18" s="25"/>
      <c r="F18" s="60" t="s">
        <v>13</v>
      </c>
      <c r="G18" s="387" t="s">
        <v>138</v>
      </c>
      <c r="H18" s="388"/>
      <c r="K18" s="103" t="s">
        <v>103</v>
      </c>
      <c r="L18" s="103" t="s">
        <v>104</v>
      </c>
    </row>
    <row r="19" spans="1:19">
      <c r="A19" s="25"/>
      <c r="B19" s="27"/>
      <c r="C19" s="50"/>
      <c r="D19" s="50"/>
      <c r="E19" s="50"/>
      <c r="F19" s="26" t="s">
        <v>33</v>
      </c>
      <c r="G19" s="371"/>
      <c r="H19" s="372"/>
    </row>
    <row r="20" spans="1:19">
      <c r="A20" s="27"/>
      <c r="B20" s="25"/>
      <c r="C20" s="51"/>
      <c r="D20" s="51"/>
      <c r="E20" s="51"/>
      <c r="F20" s="51"/>
      <c r="G20" s="61"/>
      <c r="H20" s="61"/>
      <c r="J20" s="91"/>
      <c r="K20" s="92">
        <v>31283125.199999999</v>
      </c>
      <c r="L20" s="92">
        <v>31283125.199999999</v>
      </c>
      <c r="M20" s="92">
        <v>35327747.869999997</v>
      </c>
    </row>
    <row r="21" spans="1:19">
      <c r="A21" s="25"/>
      <c r="B21" s="25"/>
      <c r="C21" s="362" t="s">
        <v>34</v>
      </c>
      <c r="D21" s="62"/>
      <c r="E21" s="364" t="s">
        <v>35</v>
      </c>
      <c r="F21" s="365"/>
      <c r="G21" s="376" t="s">
        <v>16</v>
      </c>
      <c r="H21" s="377"/>
      <c r="J21" s="93" t="s">
        <v>105</v>
      </c>
      <c r="K21" s="92">
        <v>23207917.780000001</v>
      </c>
      <c r="L21" s="92">
        <v>23207917.780000001</v>
      </c>
      <c r="M21" s="92">
        <v>23207917.780000001</v>
      </c>
    </row>
    <row r="22" spans="1:19">
      <c r="A22" s="25"/>
      <c r="B22" s="25"/>
      <c r="C22" s="373"/>
      <c r="D22" s="62"/>
      <c r="E22" s="374"/>
      <c r="F22" s="375"/>
      <c r="G22" s="63" t="s">
        <v>20</v>
      </c>
      <c r="H22" s="63" t="s">
        <v>21</v>
      </c>
      <c r="J22" s="91"/>
      <c r="K22" s="92"/>
    </row>
    <row r="23" spans="1:19">
      <c r="A23" s="25"/>
      <c r="B23" s="64" t="s">
        <v>36</v>
      </c>
      <c r="C23" s="65" t="s">
        <v>93</v>
      </c>
      <c r="D23" s="66"/>
      <c r="E23" s="376" t="s">
        <v>109</v>
      </c>
      <c r="F23" s="378"/>
      <c r="G23" s="67">
        <v>45415</v>
      </c>
      <c r="H23" s="68" t="str">
        <f>$E$23</f>
        <v>23.05.2024</v>
      </c>
      <c r="J23" s="104" t="s">
        <v>106</v>
      </c>
      <c r="K23" s="105">
        <v>0.7418669852077312</v>
      </c>
      <c r="L23" s="105">
        <f>L21/L20</f>
        <v>0.7418669852077312</v>
      </c>
      <c r="M23" s="105">
        <f>M21/M20</f>
        <v>0.65693170890488473</v>
      </c>
    </row>
    <row r="24" spans="1:19">
      <c r="A24" s="50"/>
      <c r="B24" s="51" t="s">
        <v>38</v>
      </c>
      <c r="C24" s="51"/>
      <c r="D24" s="51"/>
      <c r="E24" s="51"/>
      <c r="F24" s="379"/>
      <c r="G24" s="379"/>
      <c r="H24" s="51"/>
      <c r="J24" s="93" t="s">
        <v>107</v>
      </c>
      <c r="K24" s="92">
        <v>21885899.90784318</v>
      </c>
      <c r="L24" s="92">
        <f>H37</f>
        <v>1909716.0677999998</v>
      </c>
      <c r="M24" s="92">
        <f>H38</f>
        <v>71984.62</v>
      </c>
      <c r="N24" s="29" t="s">
        <v>51</v>
      </c>
    </row>
    <row r="25" spans="1:19">
      <c r="A25" s="50"/>
      <c r="B25" s="51"/>
      <c r="C25" s="51"/>
      <c r="D25" s="51"/>
      <c r="E25" s="51"/>
      <c r="F25" s="51"/>
      <c r="G25" s="51"/>
      <c r="H25" s="51"/>
      <c r="J25" s="93" t="s">
        <v>108</v>
      </c>
      <c r="K25" s="92">
        <v>29499797.692200001</v>
      </c>
      <c r="L25" s="92">
        <v>1684908</v>
      </c>
      <c r="M25" s="92">
        <f>H37</f>
        <v>1909716.0677999998</v>
      </c>
      <c r="N25" s="28">
        <f>'[3]согласовано (корр СДО)'!$N$41</f>
        <v>29439789.889500003</v>
      </c>
      <c r="O25" s="28"/>
    </row>
    <row r="26" spans="1:19">
      <c r="A26" s="362" t="s">
        <v>39</v>
      </c>
      <c r="B26" s="364" t="s">
        <v>40</v>
      </c>
      <c r="C26" s="365"/>
      <c r="D26" s="364" t="s">
        <v>5</v>
      </c>
      <c r="E26" s="365"/>
      <c r="F26" s="368" t="s">
        <v>74</v>
      </c>
      <c r="G26" s="369"/>
      <c r="H26" s="370"/>
      <c r="J26" s="94"/>
    </row>
    <row r="27" spans="1:19">
      <c r="A27" s="363"/>
      <c r="B27" s="366"/>
      <c r="C27" s="367"/>
      <c r="D27" s="366"/>
      <c r="E27" s="367"/>
      <c r="F27" s="362" t="s">
        <v>41</v>
      </c>
      <c r="G27" s="362" t="s">
        <v>42</v>
      </c>
      <c r="H27" s="362" t="s">
        <v>43</v>
      </c>
      <c r="J27" s="91"/>
      <c r="K27" s="91"/>
    </row>
    <row r="28" spans="1:19">
      <c r="A28" s="363"/>
      <c r="B28" s="366"/>
      <c r="C28" s="367"/>
      <c r="D28" s="366"/>
      <c r="E28" s="367"/>
      <c r="F28" s="363"/>
      <c r="G28" s="363"/>
      <c r="H28" s="363"/>
      <c r="J28" s="91"/>
      <c r="K28" s="92"/>
    </row>
    <row r="29" spans="1:19" s="33" customFormat="1">
      <c r="A29" s="69">
        <v>1</v>
      </c>
      <c r="B29" s="352">
        <v>2</v>
      </c>
      <c r="C29" s="353"/>
      <c r="D29" s="352">
        <v>3</v>
      </c>
      <c r="E29" s="353"/>
      <c r="F29" s="69">
        <v>4</v>
      </c>
      <c r="G29" s="69">
        <v>5</v>
      </c>
      <c r="H29" s="69">
        <v>6</v>
      </c>
      <c r="I29" s="32"/>
      <c r="J29" s="136" t="s">
        <v>125</v>
      </c>
      <c r="K29" s="138" t="s">
        <v>126</v>
      </c>
      <c r="L29" s="138" t="s">
        <v>128</v>
      </c>
      <c r="M29" s="137"/>
      <c r="N29" s="29" t="s">
        <v>127</v>
      </c>
      <c r="O29" s="136" t="s">
        <v>134</v>
      </c>
    </row>
    <row r="30" spans="1:19">
      <c r="A30" s="70"/>
      <c r="B30" s="354" t="s">
        <v>44</v>
      </c>
      <c r="C30" s="355"/>
      <c r="D30" s="356"/>
      <c r="E30" s="357"/>
      <c r="F30" s="71">
        <f>F32+F33+F34</f>
        <v>27578684.800000001</v>
      </c>
      <c r="G30" s="71">
        <f>F30</f>
        <v>27578684.800000001</v>
      </c>
      <c r="H30" s="71">
        <f>'[4]КС-2 №3'!K50</f>
        <v>1591430.0564999999</v>
      </c>
      <c r="J30" s="138">
        <v>24583164.739999998</v>
      </c>
      <c r="K30" s="138">
        <v>1404090</v>
      </c>
      <c r="L30" s="138">
        <f>'[4]КС-2 №3'!K50</f>
        <v>1591430.0564999999</v>
      </c>
      <c r="M30" s="137"/>
      <c r="N30" s="138">
        <f>SUM(J30:M30)</f>
        <v>27578684.796499997</v>
      </c>
      <c r="O30" s="28">
        <f>N25-N30</f>
        <v>1861105.0930000059</v>
      </c>
    </row>
    <row r="31" spans="1:19">
      <c r="A31" s="72"/>
      <c r="B31" s="358" t="s">
        <v>45</v>
      </c>
      <c r="C31" s="359"/>
      <c r="D31" s="360"/>
      <c r="E31" s="361"/>
      <c r="F31" s="71"/>
      <c r="G31" s="71"/>
      <c r="H31" s="71"/>
      <c r="J31" s="33"/>
      <c r="K31" s="92"/>
      <c r="O31" s="166">
        <f>'[3]согласовано (корр СДО) (2)'!$N$41</f>
        <v>1861104.7000000002</v>
      </c>
      <c r="P31" s="167" t="s">
        <v>135</v>
      </c>
      <c r="Q31" s="167"/>
      <c r="R31" s="167"/>
      <c r="S31" s="167"/>
    </row>
    <row r="32" spans="1:19">
      <c r="A32" s="72" t="s">
        <v>37</v>
      </c>
      <c r="B32" s="116" t="s">
        <v>122</v>
      </c>
      <c r="C32" s="74"/>
      <c r="D32" s="113"/>
      <c r="E32" s="114"/>
      <c r="F32" s="117">
        <v>24583164.743500002</v>
      </c>
      <c r="G32" s="117">
        <v>24583164.743500002</v>
      </c>
      <c r="H32" s="71"/>
      <c r="J32" s="33"/>
      <c r="K32" s="33"/>
      <c r="O32" s="28">
        <f>O30-O31</f>
        <v>0.39300000574439764</v>
      </c>
      <c r="P32" s="29" t="s">
        <v>136</v>
      </c>
    </row>
    <row r="33" spans="1:15">
      <c r="A33" s="72" t="s">
        <v>92</v>
      </c>
      <c r="B33" s="73" t="s">
        <v>123</v>
      </c>
      <c r="C33" s="74"/>
      <c r="D33" s="113"/>
      <c r="E33" s="114"/>
      <c r="F33" s="71">
        <v>1404090</v>
      </c>
      <c r="G33" s="71">
        <v>1404090</v>
      </c>
      <c r="H33" s="71"/>
      <c r="J33" s="33"/>
      <c r="K33" s="33"/>
    </row>
    <row r="34" spans="1:15">
      <c r="A34" s="72" t="s">
        <v>93</v>
      </c>
      <c r="B34" s="73" t="s">
        <v>124</v>
      </c>
      <c r="C34" s="74"/>
      <c r="D34" s="348"/>
      <c r="E34" s="349"/>
      <c r="F34" s="71">
        <f>'[1]КС-2 №3'!K48</f>
        <v>1591430.0564999999</v>
      </c>
      <c r="G34" s="71">
        <f>F34</f>
        <v>1591430.0564999999</v>
      </c>
      <c r="H34" s="71">
        <f>G34</f>
        <v>1591430.0564999999</v>
      </c>
      <c r="J34" s="33"/>
      <c r="K34" s="33"/>
    </row>
    <row r="35" spans="1:15">
      <c r="A35" s="75"/>
      <c r="B35" s="76"/>
      <c r="C35" s="75"/>
      <c r="D35" s="75"/>
      <c r="E35" s="75"/>
      <c r="F35" s="75"/>
      <c r="G35" s="97" t="s">
        <v>46</v>
      </c>
      <c r="H35" s="98">
        <f>SUM(H32:H34)</f>
        <v>1591430.0564999999</v>
      </c>
      <c r="J35" s="33"/>
      <c r="K35" s="33"/>
    </row>
    <row r="36" spans="1:15">
      <c r="A36" s="57"/>
      <c r="B36" s="78"/>
      <c r="C36" s="57"/>
      <c r="D36" s="57"/>
      <c r="E36" s="57"/>
      <c r="F36" s="57"/>
      <c r="G36" s="99" t="s">
        <v>54</v>
      </c>
      <c r="H36" s="98">
        <f>H37-H35</f>
        <v>318286.0112999999</v>
      </c>
      <c r="J36" s="33"/>
      <c r="K36" s="33"/>
      <c r="O36" s="31"/>
    </row>
    <row r="37" spans="1:15">
      <c r="A37" s="57"/>
      <c r="B37" s="78"/>
      <c r="C37" s="57"/>
      <c r="D37" s="57"/>
      <c r="E37" s="57"/>
      <c r="F37" s="80"/>
      <c r="G37" s="79" t="s">
        <v>55</v>
      </c>
      <c r="H37" s="77">
        <f>H35*1.2</f>
        <v>1909716.0677999998</v>
      </c>
      <c r="K37" s="33"/>
      <c r="L37" s="91"/>
      <c r="M37" s="31"/>
    </row>
    <row r="38" spans="1:15">
      <c r="A38" s="57"/>
      <c r="B38" s="78"/>
      <c r="C38" s="57"/>
      <c r="D38" s="57"/>
      <c r="E38" s="266"/>
      <c r="F38" s="267"/>
      <c r="G38" s="268" t="s">
        <v>175</v>
      </c>
      <c r="H38" s="269">
        <v>71984.62</v>
      </c>
      <c r="J38" s="105">
        <f>M23</f>
        <v>0.65693170890488473</v>
      </c>
      <c r="K38" s="33"/>
      <c r="L38" s="95"/>
      <c r="N38" s="31"/>
      <c r="O38" s="31"/>
    </row>
    <row r="39" spans="1:15" s="31" customFormat="1" ht="13.5" hidden="1" customHeight="1">
      <c r="A39" s="81"/>
      <c r="B39" s="82"/>
      <c r="C39" s="81"/>
      <c r="D39" s="81"/>
      <c r="E39" s="83"/>
      <c r="F39" s="85"/>
      <c r="G39" s="85" t="s">
        <v>77</v>
      </c>
      <c r="H39" s="77" t="e">
        <f>H36-H38-#REF!</f>
        <v>#REF!</v>
      </c>
      <c r="I39" s="30"/>
      <c r="J39" s="33"/>
      <c r="K39" s="33"/>
      <c r="L39" s="96"/>
      <c r="N39" s="29"/>
      <c r="O39" s="29"/>
    </row>
    <row r="40" spans="1:15">
      <c r="A40" s="57"/>
      <c r="B40" s="78"/>
      <c r="C40" s="57"/>
      <c r="D40" s="57"/>
      <c r="E40" s="80"/>
      <c r="F40" s="84"/>
      <c r="G40" s="85" t="s">
        <v>77</v>
      </c>
      <c r="H40" s="77">
        <f>H37-H38</f>
        <v>1837731.4477999997</v>
      </c>
      <c r="J40" s="33"/>
      <c r="K40" s="33"/>
      <c r="N40" s="31"/>
      <c r="O40" s="31"/>
    </row>
    <row r="41" spans="1:15">
      <c r="A41" s="57"/>
      <c r="B41" s="78"/>
      <c r="C41" s="57"/>
      <c r="D41" s="57"/>
      <c r="E41" s="80"/>
      <c r="F41" s="85"/>
      <c r="G41" s="85"/>
      <c r="H41" s="86"/>
      <c r="J41" s="33"/>
      <c r="K41" s="33"/>
      <c r="L41" s="31"/>
      <c r="M41" s="31"/>
    </row>
    <row r="42" spans="1:15" s="31" customFormat="1">
      <c r="A42" s="87" t="s">
        <v>131</v>
      </c>
      <c r="B42" s="40"/>
      <c r="C42" s="41"/>
      <c r="D42" s="41"/>
      <c r="E42" s="41"/>
      <c r="F42" s="43"/>
      <c r="G42" s="40"/>
      <c r="H42" s="40"/>
      <c r="I42" s="30"/>
      <c r="J42" s="33"/>
      <c r="K42" s="33"/>
    </row>
    <row r="43" spans="1:15" s="31" customFormat="1" ht="13.5" customHeight="1">
      <c r="A43" s="87" t="s">
        <v>2</v>
      </c>
      <c r="B43" s="42" t="s">
        <v>53</v>
      </c>
      <c r="C43" s="41"/>
      <c r="D43" s="345"/>
      <c r="E43" s="345"/>
      <c r="F43" s="43"/>
      <c r="G43" s="47" t="str">
        <f>'[1]КС-2 №3'!H54</f>
        <v>С.А. Ажнов</v>
      </c>
      <c r="H43" s="40"/>
      <c r="I43" s="30"/>
      <c r="J43" s="33"/>
      <c r="K43" s="33"/>
      <c r="L43" s="33"/>
      <c r="M43" s="33"/>
    </row>
    <row r="44" spans="1:15" s="33" customFormat="1">
      <c r="A44" s="24"/>
      <c r="B44" s="88" t="s">
        <v>47</v>
      </c>
      <c r="C44" s="88"/>
      <c r="D44" s="346" t="s">
        <v>48</v>
      </c>
      <c r="E44" s="346"/>
      <c r="F44" s="89"/>
      <c r="G44" s="89" t="s">
        <v>49</v>
      </c>
      <c r="H44" s="50"/>
      <c r="I44" s="32"/>
    </row>
    <row r="45" spans="1:15" s="33" customFormat="1" ht="12.75" customHeight="1">
      <c r="A45" s="24"/>
      <c r="B45" s="88"/>
      <c r="C45" s="88"/>
      <c r="D45" s="88"/>
      <c r="E45" s="88"/>
      <c r="F45" s="89"/>
      <c r="G45" s="89"/>
      <c r="H45" s="89"/>
      <c r="I45" s="32"/>
      <c r="J45" s="29"/>
      <c r="K45" s="29"/>
      <c r="L45" s="29"/>
      <c r="M45" s="29"/>
    </row>
    <row r="46" spans="1:15">
      <c r="A46" s="27"/>
      <c r="B46" s="25"/>
      <c r="C46" s="25" t="s">
        <v>50</v>
      </c>
      <c r="D46" s="25"/>
      <c r="E46" s="25"/>
      <c r="F46" s="25"/>
      <c r="G46" s="25"/>
      <c r="H46" s="106"/>
      <c r="J46" s="31"/>
      <c r="K46" s="31"/>
      <c r="L46" s="31"/>
      <c r="M46" s="31"/>
    </row>
    <row r="47" spans="1:15" s="31" customFormat="1" ht="12.75">
      <c r="A47" s="87" t="s">
        <v>132</v>
      </c>
      <c r="B47" s="87"/>
      <c r="C47" s="87"/>
      <c r="D47" s="87"/>
      <c r="E47" s="87"/>
      <c r="F47" s="87"/>
      <c r="G47" s="87"/>
      <c r="H47" s="87"/>
      <c r="I47" s="30"/>
    </row>
    <row r="48" spans="1:15" s="31" customFormat="1" ht="14.25" customHeight="1">
      <c r="A48" s="87" t="s">
        <v>2</v>
      </c>
      <c r="B48" s="42" t="s">
        <v>82</v>
      </c>
      <c r="C48" s="40"/>
      <c r="D48" s="347"/>
      <c r="E48" s="347"/>
      <c r="F48" s="43"/>
      <c r="G48" s="47" t="str">
        <f>'[1]КС-2 №3'!H60</f>
        <v>Е.А. Бусел</v>
      </c>
      <c r="H48" s="87"/>
      <c r="I48" s="30"/>
      <c r="J48" s="33"/>
      <c r="K48" s="33"/>
      <c r="L48" s="33"/>
      <c r="M48" s="33"/>
    </row>
    <row r="49" spans="1:13" s="33" customFormat="1">
      <c r="A49" s="24"/>
      <c r="B49" s="88" t="s">
        <v>47</v>
      </c>
      <c r="C49" s="88"/>
      <c r="D49" s="346" t="s">
        <v>48</v>
      </c>
      <c r="E49" s="346"/>
      <c r="F49" s="89"/>
      <c r="G49" s="89" t="s">
        <v>49</v>
      </c>
      <c r="H49" s="25"/>
      <c r="I49" s="32"/>
      <c r="J49" s="29"/>
      <c r="K49" s="29"/>
      <c r="L49" s="29"/>
      <c r="M49" s="29"/>
    </row>
    <row r="50" spans="1:13">
      <c r="A50" s="27"/>
      <c r="B50" s="51"/>
      <c r="C50" s="51"/>
      <c r="D50" s="51"/>
      <c r="E50" s="51"/>
      <c r="F50" s="50"/>
      <c r="G50" s="50"/>
      <c r="H50" s="25"/>
    </row>
  </sheetData>
  <mergeCells count="48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F24:G24"/>
    <mergeCell ref="B15:E15"/>
    <mergeCell ref="G15:H15"/>
    <mergeCell ref="G16:H16"/>
    <mergeCell ref="B17:E17"/>
    <mergeCell ref="G17:H17"/>
    <mergeCell ref="G18:H18"/>
    <mergeCell ref="G19:H19"/>
    <mergeCell ref="C21:C22"/>
    <mergeCell ref="E21:F22"/>
    <mergeCell ref="G21:H21"/>
    <mergeCell ref="E23:F23"/>
    <mergeCell ref="A26:A28"/>
    <mergeCell ref="B26:C28"/>
    <mergeCell ref="D26:E28"/>
    <mergeCell ref="F26:H26"/>
    <mergeCell ref="F27:F28"/>
    <mergeCell ref="G27:G28"/>
    <mergeCell ref="H27:H28"/>
    <mergeCell ref="B29:C29"/>
    <mergeCell ref="D29:E29"/>
    <mergeCell ref="B30:C30"/>
    <mergeCell ref="D30:E30"/>
    <mergeCell ref="B31:C31"/>
    <mergeCell ref="D31:E31"/>
    <mergeCell ref="D34:E34"/>
    <mergeCell ref="D43:E43"/>
    <mergeCell ref="D44:E44"/>
    <mergeCell ref="D48:E48"/>
    <mergeCell ref="D49:E49"/>
  </mergeCells>
  <pageMargins left="0.70866141732283472" right="0.31496062992125984" top="0.55118110236220474" bottom="0.74803149606299213" header="0.31496062992125984" footer="0.31496062992125984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  <pageSetUpPr fitToPage="1"/>
  </sheetPr>
  <dimension ref="A1:Q58"/>
  <sheetViews>
    <sheetView view="pageBreakPreview" topLeftCell="A19" zoomScaleNormal="90" zoomScaleSheetLayoutView="100" workbookViewId="0">
      <selection activeCell="A44" sqref="A44:XFD44"/>
    </sheetView>
  </sheetViews>
  <sheetFormatPr defaultColWidth="8.7109375" defaultRowHeight="12.75"/>
  <cols>
    <col min="1" max="1" width="7.140625" style="9" customWidth="1"/>
    <col min="2" max="2" width="16.42578125" style="9" customWidth="1"/>
    <col min="3" max="3" width="89.7109375" style="9" customWidth="1"/>
    <col min="4" max="4" width="39.5703125" style="23" customWidth="1"/>
    <col min="5" max="5" width="7.7109375" style="9" customWidth="1"/>
    <col min="6" max="6" width="7.5703125" style="9" customWidth="1"/>
    <col min="7" max="7" width="11.42578125" style="9" customWidth="1"/>
    <col min="8" max="10" width="12.28515625" style="9" customWidth="1"/>
    <col min="11" max="11" width="12.85546875" style="9" customWidth="1"/>
    <col min="12" max="14" width="8.7109375" style="9"/>
    <col min="15" max="15" width="9.140625" style="9" customWidth="1"/>
    <col min="16" max="16" width="8.7109375" style="9"/>
    <col min="17" max="17" width="9.7109375" style="9" customWidth="1"/>
    <col min="18" max="244" width="8.7109375" style="9"/>
    <col min="245" max="245" width="8.42578125" style="9" customWidth="1"/>
    <col min="246" max="246" width="9.7109375" style="9" customWidth="1"/>
    <col min="247" max="247" width="36.140625" style="9" customWidth="1"/>
    <col min="248" max="248" width="86.28515625" style="9" customWidth="1"/>
    <col min="249" max="249" width="18.85546875" style="9" customWidth="1"/>
    <col min="250" max="250" width="9" style="9" customWidth="1"/>
    <col min="251" max="251" width="8.42578125" style="9" customWidth="1"/>
    <col min="252" max="252" width="12.5703125" style="9" customWidth="1"/>
    <col min="253" max="253" width="11.5703125" style="9" customWidth="1"/>
    <col min="254" max="254" width="11.28515625" style="9" customWidth="1"/>
    <col min="255" max="255" width="13.85546875" style="9" customWidth="1"/>
    <col min="256" max="256" width="14.85546875" style="9" customWidth="1"/>
    <col min="257" max="257" width="13.28515625" style="9" customWidth="1"/>
    <col min="258" max="500" width="8.7109375" style="9"/>
    <col min="501" max="501" width="8.42578125" style="9" customWidth="1"/>
    <col min="502" max="502" width="9.7109375" style="9" customWidth="1"/>
    <col min="503" max="503" width="36.140625" style="9" customWidth="1"/>
    <col min="504" max="504" width="86.28515625" style="9" customWidth="1"/>
    <col min="505" max="505" width="18.85546875" style="9" customWidth="1"/>
    <col min="506" max="506" width="9" style="9" customWidth="1"/>
    <col min="507" max="507" width="8.42578125" style="9" customWidth="1"/>
    <col min="508" max="508" width="12.5703125" style="9" customWidth="1"/>
    <col min="509" max="509" width="11.5703125" style="9" customWidth="1"/>
    <col min="510" max="510" width="11.28515625" style="9" customWidth="1"/>
    <col min="511" max="511" width="13.85546875" style="9" customWidth="1"/>
    <col min="512" max="512" width="14.85546875" style="9" customWidth="1"/>
    <col min="513" max="513" width="13.28515625" style="9" customWidth="1"/>
    <col min="514" max="756" width="8.7109375" style="9"/>
    <col min="757" max="757" width="8.42578125" style="9" customWidth="1"/>
    <col min="758" max="758" width="9.7109375" style="9" customWidth="1"/>
    <col min="759" max="759" width="36.140625" style="9" customWidth="1"/>
    <col min="760" max="760" width="86.28515625" style="9" customWidth="1"/>
    <col min="761" max="761" width="18.85546875" style="9" customWidth="1"/>
    <col min="762" max="762" width="9" style="9" customWidth="1"/>
    <col min="763" max="763" width="8.42578125" style="9" customWidth="1"/>
    <col min="764" max="764" width="12.5703125" style="9" customWidth="1"/>
    <col min="765" max="765" width="11.5703125" style="9" customWidth="1"/>
    <col min="766" max="766" width="11.28515625" style="9" customWidth="1"/>
    <col min="767" max="767" width="13.85546875" style="9" customWidth="1"/>
    <col min="768" max="768" width="14.85546875" style="9" customWidth="1"/>
    <col min="769" max="769" width="13.28515625" style="9" customWidth="1"/>
    <col min="770" max="1012" width="8.7109375" style="9"/>
    <col min="1013" max="1013" width="8.42578125" style="9" customWidth="1"/>
    <col min="1014" max="1014" width="9.7109375" style="9" customWidth="1"/>
    <col min="1015" max="1015" width="36.140625" style="9" customWidth="1"/>
    <col min="1016" max="1016" width="86.28515625" style="9" customWidth="1"/>
    <col min="1017" max="1017" width="18.85546875" style="9" customWidth="1"/>
    <col min="1018" max="1018" width="9" style="9" customWidth="1"/>
    <col min="1019" max="1019" width="8.42578125" style="9" customWidth="1"/>
    <col min="1020" max="1020" width="12.5703125" style="9" customWidth="1"/>
    <col min="1021" max="1021" width="11.5703125" style="9" customWidth="1"/>
    <col min="1022" max="1022" width="11.28515625" style="9" customWidth="1"/>
    <col min="1023" max="1023" width="13.85546875" style="9" customWidth="1"/>
    <col min="1024" max="1024" width="14.85546875" style="9" customWidth="1"/>
    <col min="1025" max="1025" width="13.28515625" style="9" customWidth="1"/>
    <col min="1026" max="1268" width="8.7109375" style="9"/>
    <col min="1269" max="1269" width="8.42578125" style="9" customWidth="1"/>
    <col min="1270" max="1270" width="9.7109375" style="9" customWidth="1"/>
    <col min="1271" max="1271" width="36.140625" style="9" customWidth="1"/>
    <col min="1272" max="1272" width="86.28515625" style="9" customWidth="1"/>
    <col min="1273" max="1273" width="18.85546875" style="9" customWidth="1"/>
    <col min="1274" max="1274" width="9" style="9" customWidth="1"/>
    <col min="1275" max="1275" width="8.42578125" style="9" customWidth="1"/>
    <col min="1276" max="1276" width="12.5703125" style="9" customWidth="1"/>
    <col min="1277" max="1277" width="11.5703125" style="9" customWidth="1"/>
    <col min="1278" max="1278" width="11.28515625" style="9" customWidth="1"/>
    <col min="1279" max="1279" width="13.85546875" style="9" customWidth="1"/>
    <col min="1280" max="1280" width="14.85546875" style="9" customWidth="1"/>
    <col min="1281" max="1281" width="13.28515625" style="9" customWidth="1"/>
    <col min="1282" max="1524" width="8.7109375" style="9"/>
    <col min="1525" max="1525" width="8.42578125" style="9" customWidth="1"/>
    <col min="1526" max="1526" width="9.7109375" style="9" customWidth="1"/>
    <col min="1527" max="1527" width="36.140625" style="9" customWidth="1"/>
    <col min="1528" max="1528" width="86.28515625" style="9" customWidth="1"/>
    <col min="1529" max="1529" width="18.85546875" style="9" customWidth="1"/>
    <col min="1530" max="1530" width="9" style="9" customWidth="1"/>
    <col min="1531" max="1531" width="8.42578125" style="9" customWidth="1"/>
    <col min="1532" max="1532" width="12.5703125" style="9" customWidth="1"/>
    <col min="1533" max="1533" width="11.5703125" style="9" customWidth="1"/>
    <col min="1534" max="1534" width="11.28515625" style="9" customWidth="1"/>
    <col min="1535" max="1535" width="13.85546875" style="9" customWidth="1"/>
    <col min="1536" max="1536" width="14.85546875" style="9" customWidth="1"/>
    <col min="1537" max="1537" width="13.28515625" style="9" customWidth="1"/>
    <col min="1538" max="1780" width="8.7109375" style="9"/>
    <col min="1781" max="1781" width="8.42578125" style="9" customWidth="1"/>
    <col min="1782" max="1782" width="9.7109375" style="9" customWidth="1"/>
    <col min="1783" max="1783" width="36.140625" style="9" customWidth="1"/>
    <col min="1784" max="1784" width="86.28515625" style="9" customWidth="1"/>
    <col min="1785" max="1785" width="18.85546875" style="9" customWidth="1"/>
    <col min="1786" max="1786" width="9" style="9" customWidth="1"/>
    <col min="1787" max="1787" width="8.42578125" style="9" customWidth="1"/>
    <col min="1788" max="1788" width="12.5703125" style="9" customWidth="1"/>
    <col min="1789" max="1789" width="11.5703125" style="9" customWidth="1"/>
    <col min="1790" max="1790" width="11.28515625" style="9" customWidth="1"/>
    <col min="1791" max="1791" width="13.85546875" style="9" customWidth="1"/>
    <col min="1792" max="1792" width="14.85546875" style="9" customWidth="1"/>
    <col min="1793" max="1793" width="13.28515625" style="9" customWidth="1"/>
    <col min="1794" max="2036" width="8.7109375" style="9"/>
    <col min="2037" max="2037" width="8.42578125" style="9" customWidth="1"/>
    <col min="2038" max="2038" width="9.7109375" style="9" customWidth="1"/>
    <col min="2039" max="2039" width="36.140625" style="9" customWidth="1"/>
    <col min="2040" max="2040" width="86.28515625" style="9" customWidth="1"/>
    <col min="2041" max="2041" width="18.85546875" style="9" customWidth="1"/>
    <col min="2042" max="2042" width="9" style="9" customWidth="1"/>
    <col min="2043" max="2043" width="8.42578125" style="9" customWidth="1"/>
    <col min="2044" max="2044" width="12.5703125" style="9" customWidth="1"/>
    <col min="2045" max="2045" width="11.5703125" style="9" customWidth="1"/>
    <col min="2046" max="2046" width="11.28515625" style="9" customWidth="1"/>
    <col min="2047" max="2047" width="13.85546875" style="9" customWidth="1"/>
    <col min="2048" max="2048" width="14.85546875" style="9" customWidth="1"/>
    <col min="2049" max="2049" width="13.28515625" style="9" customWidth="1"/>
    <col min="2050" max="2292" width="8.7109375" style="9"/>
    <col min="2293" max="2293" width="8.42578125" style="9" customWidth="1"/>
    <col min="2294" max="2294" width="9.7109375" style="9" customWidth="1"/>
    <col min="2295" max="2295" width="36.140625" style="9" customWidth="1"/>
    <col min="2296" max="2296" width="86.28515625" style="9" customWidth="1"/>
    <col min="2297" max="2297" width="18.85546875" style="9" customWidth="1"/>
    <col min="2298" max="2298" width="9" style="9" customWidth="1"/>
    <col min="2299" max="2299" width="8.42578125" style="9" customWidth="1"/>
    <col min="2300" max="2300" width="12.5703125" style="9" customWidth="1"/>
    <col min="2301" max="2301" width="11.5703125" style="9" customWidth="1"/>
    <col min="2302" max="2302" width="11.28515625" style="9" customWidth="1"/>
    <col min="2303" max="2303" width="13.85546875" style="9" customWidth="1"/>
    <col min="2304" max="2304" width="14.85546875" style="9" customWidth="1"/>
    <col min="2305" max="2305" width="13.28515625" style="9" customWidth="1"/>
    <col min="2306" max="2548" width="8.7109375" style="9"/>
    <col min="2549" max="2549" width="8.42578125" style="9" customWidth="1"/>
    <col min="2550" max="2550" width="9.7109375" style="9" customWidth="1"/>
    <col min="2551" max="2551" width="36.140625" style="9" customWidth="1"/>
    <col min="2552" max="2552" width="86.28515625" style="9" customWidth="1"/>
    <col min="2553" max="2553" width="18.85546875" style="9" customWidth="1"/>
    <col min="2554" max="2554" width="9" style="9" customWidth="1"/>
    <col min="2555" max="2555" width="8.42578125" style="9" customWidth="1"/>
    <col min="2556" max="2556" width="12.5703125" style="9" customWidth="1"/>
    <col min="2557" max="2557" width="11.5703125" style="9" customWidth="1"/>
    <col min="2558" max="2558" width="11.28515625" style="9" customWidth="1"/>
    <col min="2559" max="2559" width="13.85546875" style="9" customWidth="1"/>
    <col min="2560" max="2560" width="14.85546875" style="9" customWidth="1"/>
    <col min="2561" max="2561" width="13.28515625" style="9" customWidth="1"/>
    <col min="2562" max="2804" width="8.7109375" style="9"/>
    <col min="2805" max="2805" width="8.42578125" style="9" customWidth="1"/>
    <col min="2806" max="2806" width="9.7109375" style="9" customWidth="1"/>
    <col min="2807" max="2807" width="36.140625" style="9" customWidth="1"/>
    <col min="2808" max="2808" width="86.28515625" style="9" customWidth="1"/>
    <col min="2809" max="2809" width="18.85546875" style="9" customWidth="1"/>
    <col min="2810" max="2810" width="9" style="9" customWidth="1"/>
    <col min="2811" max="2811" width="8.42578125" style="9" customWidth="1"/>
    <col min="2812" max="2812" width="12.5703125" style="9" customWidth="1"/>
    <col min="2813" max="2813" width="11.5703125" style="9" customWidth="1"/>
    <col min="2814" max="2814" width="11.28515625" style="9" customWidth="1"/>
    <col min="2815" max="2815" width="13.85546875" style="9" customWidth="1"/>
    <col min="2816" max="2816" width="14.85546875" style="9" customWidth="1"/>
    <col min="2817" max="2817" width="13.28515625" style="9" customWidth="1"/>
    <col min="2818" max="3060" width="8.7109375" style="9"/>
    <col min="3061" max="3061" width="8.42578125" style="9" customWidth="1"/>
    <col min="3062" max="3062" width="9.7109375" style="9" customWidth="1"/>
    <col min="3063" max="3063" width="36.140625" style="9" customWidth="1"/>
    <col min="3064" max="3064" width="86.28515625" style="9" customWidth="1"/>
    <col min="3065" max="3065" width="18.85546875" style="9" customWidth="1"/>
    <col min="3066" max="3066" width="9" style="9" customWidth="1"/>
    <col min="3067" max="3067" width="8.42578125" style="9" customWidth="1"/>
    <col min="3068" max="3068" width="12.5703125" style="9" customWidth="1"/>
    <col min="3069" max="3069" width="11.5703125" style="9" customWidth="1"/>
    <col min="3070" max="3070" width="11.28515625" style="9" customWidth="1"/>
    <col min="3071" max="3071" width="13.85546875" style="9" customWidth="1"/>
    <col min="3072" max="3072" width="14.85546875" style="9" customWidth="1"/>
    <col min="3073" max="3073" width="13.28515625" style="9" customWidth="1"/>
    <col min="3074" max="3316" width="8.7109375" style="9"/>
    <col min="3317" max="3317" width="8.42578125" style="9" customWidth="1"/>
    <col min="3318" max="3318" width="9.7109375" style="9" customWidth="1"/>
    <col min="3319" max="3319" width="36.140625" style="9" customWidth="1"/>
    <col min="3320" max="3320" width="86.28515625" style="9" customWidth="1"/>
    <col min="3321" max="3321" width="18.85546875" style="9" customWidth="1"/>
    <col min="3322" max="3322" width="9" style="9" customWidth="1"/>
    <col min="3323" max="3323" width="8.42578125" style="9" customWidth="1"/>
    <col min="3324" max="3324" width="12.5703125" style="9" customWidth="1"/>
    <col min="3325" max="3325" width="11.5703125" style="9" customWidth="1"/>
    <col min="3326" max="3326" width="11.28515625" style="9" customWidth="1"/>
    <col min="3327" max="3327" width="13.85546875" style="9" customWidth="1"/>
    <col min="3328" max="3328" width="14.85546875" style="9" customWidth="1"/>
    <col min="3329" max="3329" width="13.28515625" style="9" customWidth="1"/>
    <col min="3330" max="3572" width="8.7109375" style="9"/>
    <col min="3573" max="3573" width="8.42578125" style="9" customWidth="1"/>
    <col min="3574" max="3574" width="9.7109375" style="9" customWidth="1"/>
    <col min="3575" max="3575" width="36.140625" style="9" customWidth="1"/>
    <col min="3576" max="3576" width="86.28515625" style="9" customWidth="1"/>
    <col min="3577" max="3577" width="18.85546875" style="9" customWidth="1"/>
    <col min="3578" max="3578" width="9" style="9" customWidth="1"/>
    <col min="3579" max="3579" width="8.42578125" style="9" customWidth="1"/>
    <col min="3580" max="3580" width="12.5703125" style="9" customWidth="1"/>
    <col min="3581" max="3581" width="11.5703125" style="9" customWidth="1"/>
    <col min="3582" max="3582" width="11.28515625" style="9" customWidth="1"/>
    <col min="3583" max="3583" width="13.85546875" style="9" customWidth="1"/>
    <col min="3584" max="3584" width="14.85546875" style="9" customWidth="1"/>
    <col min="3585" max="3585" width="13.28515625" style="9" customWidth="1"/>
    <col min="3586" max="3828" width="8.7109375" style="9"/>
    <col min="3829" max="3829" width="8.42578125" style="9" customWidth="1"/>
    <col min="3830" max="3830" width="9.7109375" style="9" customWidth="1"/>
    <col min="3831" max="3831" width="36.140625" style="9" customWidth="1"/>
    <col min="3832" max="3832" width="86.28515625" style="9" customWidth="1"/>
    <col min="3833" max="3833" width="18.85546875" style="9" customWidth="1"/>
    <col min="3834" max="3834" width="9" style="9" customWidth="1"/>
    <col min="3835" max="3835" width="8.42578125" style="9" customWidth="1"/>
    <col min="3836" max="3836" width="12.5703125" style="9" customWidth="1"/>
    <col min="3837" max="3837" width="11.5703125" style="9" customWidth="1"/>
    <col min="3838" max="3838" width="11.28515625" style="9" customWidth="1"/>
    <col min="3839" max="3839" width="13.85546875" style="9" customWidth="1"/>
    <col min="3840" max="3840" width="14.85546875" style="9" customWidth="1"/>
    <col min="3841" max="3841" width="13.28515625" style="9" customWidth="1"/>
    <col min="3842" max="4084" width="8.7109375" style="9"/>
    <col min="4085" max="4085" width="8.42578125" style="9" customWidth="1"/>
    <col min="4086" max="4086" width="9.7109375" style="9" customWidth="1"/>
    <col min="4087" max="4087" width="36.140625" style="9" customWidth="1"/>
    <col min="4088" max="4088" width="86.28515625" style="9" customWidth="1"/>
    <col min="4089" max="4089" width="18.85546875" style="9" customWidth="1"/>
    <col min="4090" max="4090" width="9" style="9" customWidth="1"/>
    <col min="4091" max="4091" width="8.42578125" style="9" customWidth="1"/>
    <col min="4092" max="4092" width="12.5703125" style="9" customWidth="1"/>
    <col min="4093" max="4093" width="11.5703125" style="9" customWidth="1"/>
    <col min="4094" max="4094" width="11.28515625" style="9" customWidth="1"/>
    <col min="4095" max="4095" width="13.85546875" style="9" customWidth="1"/>
    <col min="4096" max="4096" width="14.85546875" style="9" customWidth="1"/>
    <col min="4097" max="4097" width="13.28515625" style="9" customWidth="1"/>
    <col min="4098" max="4340" width="8.7109375" style="9"/>
    <col min="4341" max="4341" width="8.42578125" style="9" customWidth="1"/>
    <col min="4342" max="4342" width="9.7109375" style="9" customWidth="1"/>
    <col min="4343" max="4343" width="36.140625" style="9" customWidth="1"/>
    <col min="4344" max="4344" width="86.28515625" style="9" customWidth="1"/>
    <col min="4345" max="4345" width="18.85546875" style="9" customWidth="1"/>
    <col min="4346" max="4346" width="9" style="9" customWidth="1"/>
    <col min="4347" max="4347" width="8.42578125" style="9" customWidth="1"/>
    <col min="4348" max="4348" width="12.5703125" style="9" customWidth="1"/>
    <col min="4349" max="4349" width="11.5703125" style="9" customWidth="1"/>
    <col min="4350" max="4350" width="11.28515625" style="9" customWidth="1"/>
    <col min="4351" max="4351" width="13.85546875" style="9" customWidth="1"/>
    <col min="4352" max="4352" width="14.85546875" style="9" customWidth="1"/>
    <col min="4353" max="4353" width="13.28515625" style="9" customWidth="1"/>
    <col min="4354" max="4596" width="8.7109375" style="9"/>
    <col min="4597" max="4597" width="8.42578125" style="9" customWidth="1"/>
    <col min="4598" max="4598" width="9.7109375" style="9" customWidth="1"/>
    <col min="4599" max="4599" width="36.140625" style="9" customWidth="1"/>
    <col min="4600" max="4600" width="86.28515625" style="9" customWidth="1"/>
    <col min="4601" max="4601" width="18.85546875" style="9" customWidth="1"/>
    <col min="4602" max="4602" width="9" style="9" customWidth="1"/>
    <col min="4603" max="4603" width="8.42578125" style="9" customWidth="1"/>
    <col min="4604" max="4604" width="12.5703125" style="9" customWidth="1"/>
    <col min="4605" max="4605" width="11.5703125" style="9" customWidth="1"/>
    <col min="4606" max="4606" width="11.28515625" style="9" customWidth="1"/>
    <col min="4607" max="4607" width="13.85546875" style="9" customWidth="1"/>
    <col min="4608" max="4608" width="14.85546875" style="9" customWidth="1"/>
    <col min="4609" max="4609" width="13.28515625" style="9" customWidth="1"/>
    <col min="4610" max="4852" width="8.7109375" style="9"/>
    <col min="4853" max="4853" width="8.42578125" style="9" customWidth="1"/>
    <col min="4854" max="4854" width="9.7109375" style="9" customWidth="1"/>
    <col min="4855" max="4855" width="36.140625" style="9" customWidth="1"/>
    <col min="4856" max="4856" width="86.28515625" style="9" customWidth="1"/>
    <col min="4857" max="4857" width="18.85546875" style="9" customWidth="1"/>
    <col min="4858" max="4858" width="9" style="9" customWidth="1"/>
    <col min="4859" max="4859" width="8.42578125" style="9" customWidth="1"/>
    <col min="4860" max="4860" width="12.5703125" style="9" customWidth="1"/>
    <col min="4861" max="4861" width="11.5703125" style="9" customWidth="1"/>
    <col min="4862" max="4862" width="11.28515625" style="9" customWidth="1"/>
    <col min="4863" max="4863" width="13.85546875" style="9" customWidth="1"/>
    <col min="4864" max="4864" width="14.85546875" style="9" customWidth="1"/>
    <col min="4865" max="4865" width="13.28515625" style="9" customWidth="1"/>
    <col min="4866" max="5108" width="8.7109375" style="9"/>
    <col min="5109" max="5109" width="8.42578125" style="9" customWidth="1"/>
    <col min="5110" max="5110" width="9.7109375" style="9" customWidth="1"/>
    <col min="5111" max="5111" width="36.140625" style="9" customWidth="1"/>
    <col min="5112" max="5112" width="86.28515625" style="9" customWidth="1"/>
    <col min="5113" max="5113" width="18.85546875" style="9" customWidth="1"/>
    <col min="5114" max="5114" width="9" style="9" customWidth="1"/>
    <col min="5115" max="5115" width="8.42578125" style="9" customWidth="1"/>
    <col min="5116" max="5116" width="12.5703125" style="9" customWidth="1"/>
    <col min="5117" max="5117" width="11.5703125" style="9" customWidth="1"/>
    <col min="5118" max="5118" width="11.28515625" style="9" customWidth="1"/>
    <col min="5119" max="5119" width="13.85546875" style="9" customWidth="1"/>
    <col min="5120" max="5120" width="14.85546875" style="9" customWidth="1"/>
    <col min="5121" max="5121" width="13.28515625" style="9" customWidth="1"/>
    <col min="5122" max="5364" width="8.7109375" style="9"/>
    <col min="5365" max="5365" width="8.42578125" style="9" customWidth="1"/>
    <col min="5366" max="5366" width="9.7109375" style="9" customWidth="1"/>
    <col min="5367" max="5367" width="36.140625" style="9" customWidth="1"/>
    <col min="5368" max="5368" width="86.28515625" style="9" customWidth="1"/>
    <col min="5369" max="5369" width="18.85546875" style="9" customWidth="1"/>
    <col min="5370" max="5370" width="9" style="9" customWidth="1"/>
    <col min="5371" max="5371" width="8.42578125" style="9" customWidth="1"/>
    <col min="5372" max="5372" width="12.5703125" style="9" customWidth="1"/>
    <col min="5373" max="5373" width="11.5703125" style="9" customWidth="1"/>
    <col min="5374" max="5374" width="11.28515625" style="9" customWidth="1"/>
    <col min="5375" max="5375" width="13.85546875" style="9" customWidth="1"/>
    <col min="5376" max="5376" width="14.85546875" style="9" customWidth="1"/>
    <col min="5377" max="5377" width="13.28515625" style="9" customWidth="1"/>
    <col min="5378" max="5620" width="8.7109375" style="9"/>
    <col min="5621" max="5621" width="8.42578125" style="9" customWidth="1"/>
    <col min="5622" max="5622" width="9.7109375" style="9" customWidth="1"/>
    <col min="5623" max="5623" width="36.140625" style="9" customWidth="1"/>
    <col min="5624" max="5624" width="86.28515625" style="9" customWidth="1"/>
    <col min="5625" max="5625" width="18.85546875" style="9" customWidth="1"/>
    <col min="5626" max="5626" width="9" style="9" customWidth="1"/>
    <col min="5627" max="5627" width="8.42578125" style="9" customWidth="1"/>
    <col min="5628" max="5628" width="12.5703125" style="9" customWidth="1"/>
    <col min="5629" max="5629" width="11.5703125" style="9" customWidth="1"/>
    <col min="5630" max="5630" width="11.28515625" style="9" customWidth="1"/>
    <col min="5631" max="5631" width="13.85546875" style="9" customWidth="1"/>
    <col min="5632" max="5632" width="14.85546875" style="9" customWidth="1"/>
    <col min="5633" max="5633" width="13.28515625" style="9" customWidth="1"/>
    <col min="5634" max="5876" width="8.7109375" style="9"/>
    <col min="5877" max="5877" width="8.42578125" style="9" customWidth="1"/>
    <col min="5878" max="5878" width="9.7109375" style="9" customWidth="1"/>
    <col min="5879" max="5879" width="36.140625" style="9" customWidth="1"/>
    <col min="5880" max="5880" width="86.28515625" style="9" customWidth="1"/>
    <col min="5881" max="5881" width="18.85546875" style="9" customWidth="1"/>
    <col min="5882" max="5882" width="9" style="9" customWidth="1"/>
    <col min="5883" max="5883" width="8.42578125" style="9" customWidth="1"/>
    <col min="5884" max="5884" width="12.5703125" style="9" customWidth="1"/>
    <col min="5885" max="5885" width="11.5703125" style="9" customWidth="1"/>
    <col min="5886" max="5886" width="11.28515625" style="9" customWidth="1"/>
    <col min="5887" max="5887" width="13.85546875" style="9" customWidth="1"/>
    <col min="5888" max="5888" width="14.85546875" style="9" customWidth="1"/>
    <col min="5889" max="5889" width="13.28515625" style="9" customWidth="1"/>
    <col min="5890" max="6132" width="8.7109375" style="9"/>
    <col min="6133" max="6133" width="8.42578125" style="9" customWidth="1"/>
    <col min="6134" max="6134" width="9.7109375" style="9" customWidth="1"/>
    <col min="6135" max="6135" width="36.140625" style="9" customWidth="1"/>
    <col min="6136" max="6136" width="86.28515625" style="9" customWidth="1"/>
    <col min="6137" max="6137" width="18.85546875" style="9" customWidth="1"/>
    <col min="6138" max="6138" width="9" style="9" customWidth="1"/>
    <col min="6139" max="6139" width="8.42578125" style="9" customWidth="1"/>
    <col min="6140" max="6140" width="12.5703125" style="9" customWidth="1"/>
    <col min="6141" max="6141" width="11.5703125" style="9" customWidth="1"/>
    <col min="6142" max="6142" width="11.28515625" style="9" customWidth="1"/>
    <col min="6143" max="6143" width="13.85546875" style="9" customWidth="1"/>
    <col min="6144" max="6144" width="14.85546875" style="9" customWidth="1"/>
    <col min="6145" max="6145" width="13.28515625" style="9" customWidth="1"/>
    <col min="6146" max="6388" width="8.7109375" style="9"/>
    <col min="6389" max="6389" width="8.42578125" style="9" customWidth="1"/>
    <col min="6390" max="6390" width="9.7109375" style="9" customWidth="1"/>
    <col min="6391" max="6391" width="36.140625" style="9" customWidth="1"/>
    <col min="6392" max="6392" width="86.28515625" style="9" customWidth="1"/>
    <col min="6393" max="6393" width="18.85546875" style="9" customWidth="1"/>
    <col min="6394" max="6394" width="9" style="9" customWidth="1"/>
    <col min="6395" max="6395" width="8.42578125" style="9" customWidth="1"/>
    <col min="6396" max="6396" width="12.5703125" style="9" customWidth="1"/>
    <col min="6397" max="6397" width="11.5703125" style="9" customWidth="1"/>
    <col min="6398" max="6398" width="11.28515625" style="9" customWidth="1"/>
    <col min="6399" max="6399" width="13.85546875" style="9" customWidth="1"/>
    <col min="6400" max="6400" width="14.85546875" style="9" customWidth="1"/>
    <col min="6401" max="6401" width="13.28515625" style="9" customWidth="1"/>
    <col min="6402" max="6644" width="8.7109375" style="9"/>
    <col min="6645" max="6645" width="8.42578125" style="9" customWidth="1"/>
    <col min="6646" max="6646" width="9.7109375" style="9" customWidth="1"/>
    <col min="6647" max="6647" width="36.140625" style="9" customWidth="1"/>
    <col min="6648" max="6648" width="86.28515625" style="9" customWidth="1"/>
    <col min="6649" max="6649" width="18.85546875" style="9" customWidth="1"/>
    <col min="6650" max="6650" width="9" style="9" customWidth="1"/>
    <col min="6651" max="6651" width="8.42578125" style="9" customWidth="1"/>
    <col min="6652" max="6652" width="12.5703125" style="9" customWidth="1"/>
    <col min="6653" max="6653" width="11.5703125" style="9" customWidth="1"/>
    <col min="6654" max="6654" width="11.28515625" style="9" customWidth="1"/>
    <col min="6655" max="6655" width="13.85546875" style="9" customWidth="1"/>
    <col min="6656" max="6656" width="14.85546875" style="9" customWidth="1"/>
    <col min="6657" max="6657" width="13.28515625" style="9" customWidth="1"/>
    <col min="6658" max="6900" width="8.7109375" style="9"/>
    <col min="6901" max="6901" width="8.42578125" style="9" customWidth="1"/>
    <col min="6902" max="6902" width="9.7109375" style="9" customWidth="1"/>
    <col min="6903" max="6903" width="36.140625" style="9" customWidth="1"/>
    <col min="6904" max="6904" width="86.28515625" style="9" customWidth="1"/>
    <col min="6905" max="6905" width="18.85546875" style="9" customWidth="1"/>
    <col min="6906" max="6906" width="9" style="9" customWidth="1"/>
    <col min="6907" max="6907" width="8.42578125" style="9" customWidth="1"/>
    <col min="6908" max="6908" width="12.5703125" style="9" customWidth="1"/>
    <col min="6909" max="6909" width="11.5703125" style="9" customWidth="1"/>
    <col min="6910" max="6910" width="11.28515625" style="9" customWidth="1"/>
    <col min="6911" max="6911" width="13.85546875" style="9" customWidth="1"/>
    <col min="6912" max="6912" width="14.85546875" style="9" customWidth="1"/>
    <col min="6913" max="6913" width="13.28515625" style="9" customWidth="1"/>
    <col min="6914" max="7156" width="8.7109375" style="9"/>
    <col min="7157" max="7157" width="8.42578125" style="9" customWidth="1"/>
    <col min="7158" max="7158" width="9.7109375" style="9" customWidth="1"/>
    <col min="7159" max="7159" width="36.140625" style="9" customWidth="1"/>
    <col min="7160" max="7160" width="86.28515625" style="9" customWidth="1"/>
    <col min="7161" max="7161" width="18.85546875" style="9" customWidth="1"/>
    <col min="7162" max="7162" width="9" style="9" customWidth="1"/>
    <col min="7163" max="7163" width="8.42578125" style="9" customWidth="1"/>
    <col min="7164" max="7164" width="12.5703125" style="9" customWidth="1"/>
    <col min="7165" max="7165" width="11.5703125" style="9" customWidth="1"/>
    <col min="7166" max="7166" width="11.28515625" style="9" customWidth="1"/>
    <col min="7167" max="7167" width="13.85546875" style="9" customWidth="1"/>
    <col min="7168" max="7168" width="14.85546875" style="9" customWidth="1"/>
    <col min="7169" max="7169" width="13.28515625" style="9" customWidth="1"/>
    <col min="7170" max="7412" width="8.7109375" style="9"/>
    <col min="7413" max="7413" width="8.42578125" style="9" customWidth="1"/>
    <col min="7414" max="7414" width="9.7109375" style="9" customWidth="1"/>
    <col min="7415" max="7415" width="36.140625" style="9" customWidth="1"/>
    <col min="7416" max="7416" width="86.28515625" style="9" customWidth="1"/>
    <col min="7417" max="7417" width="18.85546875" style="9" customWidth="1"/>
    <col min="7418" max="7418" width="9" style="9" customWidth="1"/>
    <col min="7419" max="7419" width="8.42578125" style="9" customWidth="1"/>
    <col min="7420" max="7420" width="12.5703125" style="9" customWidth="1"/>
    <col min="7421" max="7421" width="11.5703125" style="9" customWidth="1"/>
    <col min="7422" max="7422" width="11.28515625" style="9" customWidth="1"/>
    <col min="7423" max="7423" width="13.85546875" style="9" customWidth="1"/>
    <col min="7424" max="7424" width="14.85546875" style="9" customWidth="1"/>
    <col min="7425" max="7425" width="13.28515625" style="9" customWidth="1"/>
    <col min="7426" max="7668" width="8.7109375" style="9"/>
    <col min="7669" max="7669" width="8.42578125" style="9" customWidth="1"/>
    <col min="7670" max="7670" width="9.7109375" style="9" customWidth="1"/>
    <col min="7671" max="7671" width="36.140625" style="9" customWidth="1"/>
    <col min="7672" max="7672" width="86.28515625" style="9" customWidth="1"/>
    <col min="7673" max="7673" width="18.85546875" style="9" customWidth="1"/>
    <col min="7674" max="7674" width="9" style="9" customWidth="1"/>
    <col min="7675" max="7675" width="8.42578125" style="9" customWidth="1"/>
    <col min="7676" max="7676" width="12.5703125" style="9" customWidth="1"/>
    <col min="7677" max="7677" width="11.5703125" style="9" customWidth="1"/>
    <col min="7678" max="7678" width="11.28515625" style="9" customWidth="1"/>
    <col min="7679" max="7679" width="13.85546875" style="9" customWidth="1"/>
    <col min="7680" max="7680" width="14.85546875" style="9" customWidth="1"/>
    <col min="7681" max="7681" width="13.28515625" style="9" customWidth="1"/>
    <col min="7682" max="7924" width="8.7109375" style="9"/>
    <col min="7925" max="7925" width="8.42578125" style="9" customWidth="1"/>
    <col min="7926" max="7926" width="9.7109375" style="9" customWidth="1"/>
    <col min="7927" max="7927" width="36.140625" style="9" customWidth="1"/>
    <col min="7928" max="7928" width="86.28515625" style="9" customWidth="1"/>
    <col min="7929" max="7929" width="18.85546875" style="9" customWidth="1"/>
    <col min="7930" max="7930" width="9" style="9" customWidth="1"/>
    <col min="7931" max="7931" width="8.42578125" style="9" customWidth="1"/>
    <col min="7932" max="7932" width="12.5703125" style="9" customWidth="1"/>
    <col min="7933" max="7933" width="11.5703125" style="9" customWidth="1"/>
    <col min="7934" max="7934" width="11.28515625" style="9" customWidth="1"/>
    <col min="7935" max="7935" width="13.85546875" style="9" customWidth="1"/>
    <col min="7936" max="7936" width="14.85546875" style="9" customWidth="1"/>
    <col min="7937" max="7937" width="13.28515625" style="9" customWidth="1"/>
    <col min="7938" max="8180" width="8.7109375" style="9"/>
    <col min="8181" max="8181" width="8.42578125" style="9" customWidth="1"/>
    <col min="8182" max="8182" width="9.7109375" style="9" customWidth="1"/>
    <col min="8183" max="8183" width="36.140625" style="9" customWidth="1"/>
    <col min="8184" max="8184" width="86.28515625" style="9" customWidth="1"/>
    <col min="8185" max="8185" width="18.85546875" style="9" customWidth="1"/>
    <col min="8186" max="8186" width="9" style="9" customWidth="1"/>
    <col min="8187" max="8187" width="8.42578125" style="9" customWidth="1"/>
    <col min="8188" max="8188" width="12.5703125" style="9" customWidth="1"/>
    <col min="8189" max="8189" width="11.5703125" style="9" customWidth="1"/>
    <col min="8190" max="8190" width="11.28515625" style="9" customWidth="1"/>
    <col min="8191" max="8191" width="13.85546875" style="9" customWidth="1"/>
    <col min="8192" max="8192" width="14.85546875" style="9" customWidth="1"/>
    <col min="8193" max="8193" width="13.28515625" style="9" customWidth="1"/>
    <col min="8194" max="8436" width="8.7109375" style="9"/>
    <col min="8437" max="8437" width="8.42578125" style="9" customWidth="1"/>
    <col min="8438" max="8438" width="9.7109375" style="9" customWidth="1"/>
    <col min="8439" max="8439" width="36.140625" style="9" customWidth="1"/>
    <col min="8440" max="8440" width="86.28515625" style="9" customWidth="1"/>
    <col min="8441" max="8441" width="18.85546875" style="9" customWidth="1"/>
    <col min="8442" max="8442" width="9" style="9" customWidth="1"/>
    <col min="8443" max="8443" width="8.42578125" style="9" customWidth="1"/>
    <col min="8444" max="8444" width="12.5703125" style="9" customWidth="1"/>
    <col min="8445" max="8445" width="11.5703125" style="9" customWidth="1"/>
    <col min="8446" max="8446" width="11.28515625" style="9" customWidth="1"/>
    <col min="8447" max="8447" width="13.85546875" style="9" customWidth="1"/>
    <col min="8448" max="8448" width="14.85546875" style="9" customWidth="1"/>
    <col min="8449" max="8449" width="13.28515625" style="9" customWidth="1"/>
    <col min="8450" max="8692" width="8.7109375" style="9"/>
    <col min="8693" max="8693" width="8.42578125" style="9" customWidth="1"/>
    <col min="8694" max="8694" width="9.7109375" style="9" customWidth="1"/>
    <col min="8695" max="8695" width="36.140625" style="9" customWidth="1"/>
    <col min="8696" max="8696" width="86.28515625" style="9" customWidth="1"/>
    <col min="8697" max="8697" width="18.85546875" style="9" customWidth="1"/>
    <col min="8698" max="8698" width="9" style="9" customWidth="1"/>
    <col min="8699" max="8699" width="8.42578125" style="9" customWidth="1"/>
    <col min="8700" max="8700" width="12.5703125" style="9" customWidth="1"/>
    <col min="8701" max="8701" width="11.5703125" style="9" customWidth="1"/>
    <col min="8702" max="8702" width="11.28515625" style="9" customWidth="1"/>
    <col min="8703" max="8703" width="13.85546875" style="9" customWidth="1"/>
    <col min="8704" max="8704" width="14.85546875" style="9" customWidth="1"/>
    <col min="8705" max="8705" width="13.28515625" style="9" customWidth="1"/>
    <col min="8706" max="8948" width="8.7109375" style="9"/>
    <col min="8949" max="8949" width="8.42578125" style="9" customWidth="1"/>
    <col min="8950" max="8950" width="9.7109375" style="9" customWidth="1"/>
    <col min="8951" max="8951" width="36.140625" style="9" customWidth="1"/>
    <col min="8952" max="8952" width="86.28515625" style="9" customWidth="1"/>
    <col min="8953" max="8953" width="18.85546875" style="9" customWidth="1"/>
    <col min="8954" max="8954" width="9" style="9" customWidth="1"/>
    <col min="8955" max="8955" width="8.42578125" style="9" customWidth="1"/>
    <col min="8956" max="8956" width="12.5703125" style="9" customWidth="1"/>
    <col min="8957" max="8957" width="11.5703125" style="9" customWidth="1"/>
    <col min="8958" max="8958" width="11.28515625" style="9" customWidth="1"/>
    <col min="8959" max="8959" width="13.85546875" style="9" customWidth="1"/>
    <col min="8960" max="8960" width="14.85546875" style="9" customWidth="1"/>
    <col min="8961" max="8961" width="13.28515625" style="9" customWidth="1"/>
    <col min="8962" max="9204" width="8.7109375" style="9"/>
    <col min="9205" max="9205" width="8.42578125" style="9" customWidth="1"/>
    <col min="9206" max="9206" width="9.7109375" style="9" customWidth="1"/>
    <col min="9207" max="9207" width="36.140625" style="9" customWidth="1"/>
    <col min="9208" max="9208" width="86.28515625" style="9" customWidth="1"/>
    <col min="9209" max="9209" width="18.85546875" style="9" customWidth="1"/>
    <col min="9210" max="9210" width="9" style="9" customWidth="1"/>
    <col min="9211" max="9211" width="8.42578125" style="9" customWidth="1"/>
    <col min="9212" max="9212" width="12.5703125" style="9" customWidth="1"/>
    <col min="9213" max="9213" width="11.5703125" style="9" customWidth="1"/>
    <col min="9214" max="9214" width="11.28515625" style="9" customWidth="1"/>
    <col min="9215" max="9215" width="13.85546875" style="9" customWidth="1"/>
    <col min="9216" max="9216" width="14.85546875" style="9" customWidth="1"/>
    <col min="9217" max="9217" width="13.28515625" style="9" customWidth="1"/>
    <col min="9218" max="9460" width="8.7109375" style="9"/>
    <col min="9461" max="9461" width="8.42578125" style="9" customWidth="1"/>
    <col min="9462" max="9462" width="9.7109375" style="9" customWidth="1"/>
    <col min="9463" max="9463" width="36.140625" style="9" customWidth="1"/>
    <col min="9464" max="9464" width="86.28515625" style="9" customWidth="1"/>
    <col min="9465" max="9465" width="18.85546875" style="9" customWidth="1"/>
    <col min="9466" max="9466" width="9" style="9" customWidth="1"/>
    <col min="9467" max="9467" width="8.42578125" style="9" customWidth="1"/>
    <col min="9468" max="9468" width="12.5703125" style="9" customWidth="1"/>
    <col min="9469" max="9469" width="11.5703125" style="9" customWidth="1"/>
    <col min="9470" max="9470" width="11.28515625" style="9" customWidth="1"/>
    <col min="9471" max="9471" width="13.85546875" style="9" customWidth="1"/>
    <col min="9472" max="9472" width="14.85546875" style="9" customWidth="1"/>
    <col min="9473" max="9473" width="13.28515625" style="9" customWidth="1"/>
    <col min="9474" max="9716" width="8.7109375" style="9"/>
    <col min="9717" max="9717" width="8.42578125" style="9" customWidth="1"/>
    <col min="9718" max="9718" width="9.7109375" style="9" customWidth="1"/>
    <col min="9719" max="9719" width="36.140625" style="9" customWidth="1"/>
    <col min="9720" max="9720" width="86.28515625" style="9" customWidth="1"/>
    <col min="9721" max="9721" width="18.85546875" style="9" customWidth="1"/>
    <col min="9722" max="9722" width="9" style="9" customWidth="1"/>
    <col min="9723" max="9723" width="8.42578125" style="9" customWidth="1"/>
    <col min="9724" max="9724" width="12.5703125" style="9" customWidth="1"/>
    <col min="9725" max="9725" width="11.5703125" style="9" customWidth="1"/>
    <col min="9726" max="9726" width="11.28515625" style="9" customWidth="1"/>
    <col min="9727" max="9727" width="13.85546875" style="9" customWidth="1"/>
    <col min="9728" max="9728" width="14.85546875" style="9" customWidth="1"/>
    <col min="9729" max="9729" width="13.28515625" style="9" customWidth="1"/>
    <col min="9730" max="9972" width="8.7109375" style="9"/>
    <col min="9973" max="9973" width="8.42578125" style="9" customWidth="1"/>
    <col min="9974" max="9974" width="9.7109375" style="9" customWidth="1"/>
    <col min="9975" max="9975" width="36.140625" style="9" customWidth="1"/>
    <col min="9976" max="9976" width="86.28515625" style="9" customWidth="1"/>
    <col min="9977" max="9977" width="18.85546875" style="9" customWidth="1"/>
    <col min="9978" max="9978" width="9" style="9" customWidth="1"/>
    <col min="9979" max="9979" width="8.42578125" style="9" customWidth="1"/>
    <col min="9980" max="9980" width="12.5703125" style="9" customWidth="1"/>
    <col min="9981" max="9981" width="11.5703125" style="9" customWidth="1"/>
    <col min="9982" max="9982" width="11.28515625" style="9" customWidth="1"/>
    <col min="9983" max="9983" width="13.85546875" style="9" customWidth="1"/>
    <col min="9984" max="9984" width="14.85546875" style="9" customWidth="1"/>
    <col min="9985" max="9985" width="13.28515625" style="9" customWidth="1"/>
    <col min="9986" max="10228" width="8.7109375" style="9"/>
    <col min="10229" max="10229" width="8.42578125" style="9" customWidth="1"/>
    <col min="10230" max="10230" width="9.7109375" style="9" customWidth="1"/>
    <col min="10231" max="10231" width="36.140625" style="9" customWidth="1"/>
    <col min="10232" max="10232" width="86.28515625" style="9" customWidth="1"/>
    <col min="10233" max="10233" width="18.85546875" style="9" customWidth="1"/>
    <col min="10234" max="10234" width="9" style="9" customWidth="1"/>
    <col min="10235" max="10235" width="8.42578125" style="9" customWidth="1"/>
    <col min="10236" max="10236" width="12.5703125" style="9" customWidth="1"/>
    <col min="10237" max="10237" width="11.5703125" style="9" customWidth="1"/>
    <col min="10238" max="10238" width="11.28515625" style="9" customWidth="1"/>
    <col min="10239" max="10239" width="13.85546875" style="9" customWidth="1"/>
    <col min="10240" max="10240" width="14.85546875" style="9" customWidth="1"/>
    <col min="10241" max="10241" width="13.28515625" style="9" customWidth="1"/>
    <col min="10242" max="10484" width="8.7109375" style="9"/>
    <col min="10485" max="10485" width="8.42578125" style="9" customWidth="1"/>
    <col min="10486" max="10486" width="9.7109375" style="9" customWidth="1"/>
    <col min="10487" max="10487" width="36.140625" style="9" customWidth="1"/>
    <col min="10488" max="10488" width="86.28515625" style="9" customWidth="1"/>
    <col min="10489" max="10489" width="18.85546875" style="9" customWidth="1"/>
    <col min="10490" max="10490" width="9" style="9" customWidth="1"/>
    <col min="10491" max="10491" width="8.42578125" style="9" customWidth="1"/>
    <col min="10492" max="10492" width="12.5703125" style="9" customWidth="1"/>
    <col min="10493" max="10493" width="11.5703125" style="9" customWidth="1"/>
    <col min="10494" max="10494" width="11.28515625" style="9" customWidth="1"/>
    <col min="10495" max="10495" width="13.85546875" style="9" customWidth="1"/>
    <col min="10496" max="10496" width="14.85546875" style="9" customWidth="1"/>
    <col min="10497" max="10497" width="13.28515625" style="9" customWidth="1"/>
    <col min="10498" max="10740" width="8.7109375" style="9"/>
    <col min="10741" max="10741" width="8.42578125" style="9" customWidth="1"/>
    <col min="10742" max="10742" width="9.7109375" style="9" customWidth="1"/>
    <col min="10743" max="10743" width="36.140625" style="9" customWidth="1"/>
    <col min="10744" max="10744" width="86.28515625" style="9" customWidth="1"/>
    <col min="10745" max="10745" width="18.85546875" style="9" customWidth="1"/>
    <col min="10746" max="10746" width="9" style="9" customWidth="1"/>
    <col min="10747" max="10747" width="8.42578125" style="9" customWidth="1"/>
    <col min="10748" max="10748" width="12.5703125" style="9" customWidth="1"/>
    <col min="10749" max="10749" width="11.5703125" style="9" customWidth="1"/>
    <col min="10750" max="10750" width="11.28515625" style="9" customWidth="1"/>
    <col min="10751" max="10751" width="13.85546875" style="9" customWidth="1"/>
    <col min="10752" max="10752" width="14.85546875" style="9" customWidth="1"/>
    <col min="10753" max="10753" width="13.28515625" style="9" customWidth="1"/>
    <col min="10754" max="10996" width="8.7109375" style="9"/>
    <col min="10997" max="10997" width="8.42578125" style="9" customWidth="1"/>
    <col min="10998" max="10998" width="9.7109375" style="9" customWidth="1"/>
    <col min="10999" max="10999" width="36.140625" style="9" customWidth="1"/>
    <col min="11000" max="11000" width="86.28515625" style="9" customWidth="1"/>
    <col min="11001" max="11001" width="18.85546875" style="9" customWidth="1"/>
    <col min="11002" max="11002" width="9" style="9" customWidth="1"/>
    <col min="11003" max="11003" width="8.42578125" style="9" customWidth="1"/>
    <col min="11004" max="11004" width="12.5703125" style="9" customWidth="1"/>
    <col min="11005" max="11005" width="11.5703125" style="9" customWidth="1"/>
    <col min="11006" max="11006" width="11.28515625" style="9" customWidth="1"/>
    <col min="11007" max="11007" width="13.85546875" style="9" customWidth="1"/>
    <col min="11008" max="11008" width="14.85546875" style="9" customWidth="1"/>
    <col min="11009" max="11009" width="13.28515625" style="9" customWidth="1"/>
    <col min="11010" max="11252" width="8.7109375" style="9"/>
    <col min="11253" max="11253" width="8.42578125" style="9" customWidth="1"/>
    <col min="11254" max="11254" width="9.7109375" style="9" customWidth="1"/>
    <col min="11255" max="11255" width="36.140625" style="9" customWidth="1"/>
    <col min="11256" max="11256" width="86.28515625" style="9" customWidth="1"/>
    <col min="11257" max="11257" width="18.85546875" style="9" customWidth="1"/>
    <col min="11258" max="11258" width="9" style="9" customWidth="1"/>
    <col min="11259" max="11259" width="8.42578125" style="9" customWidth="1"/>
    <col min="11260" max="11260" width="12.5703125" style="9" customWidth="1"/>
    <col min="11261" max="11261" width="11.5703125" style="9" customWidth="1"/>
    <col min="11262" max="11262" width="11.28515625" style="9" customWidth="1"/>
    <col min="11263" max="11263" width="13.85546875" style="9" customWidth="1"/>
    <col min="11264" max="11264" width="14.85546875" style="9" customWidth="1"/>
    <col min="11265" max="11265" width="13.28515625" style="9" customWidth="1"/>
    <col min="11266" max="11508" width="8.7109375" style="9"/>
    <col min="11509" max="11509" width="8.42578125" style="9" customWidth="1"/>
    <col min="11510" max="11510" width="9.7109375" style="9" customWidth="1"/>
    <col min="11511" max="11511" width="36.140625" style="9" customWidth="1"/>
    <col min="11512" max="11512" width="86.28515625" style="9" customWidth="1"/>
    <col min="11513" max="11513" width="18.85546875" style="9" customWidth="1"/>
    <col min="11514" max="11514" width="9" style="9" customWidth="1"/>
    <col min="11515" max="11515" width="8.42578125" style="9" customWidth="1"/>
    <col min="11516" max="11516" width="12.5703125" style="9" customWidth="1"/>
    <col min="11517" max="11517" width="11.5703125" style="9" customWidth="1"/>
    <col min="11518" max="11518" width="11.28515625" style="9" customWidth="1"/>
    <col min="11519" max="11519" width="13.85546875" style="9" customWidth="1"/>
    <col min="11520" max="11520" width="14.85546875" style="9" customWidth="1"/>
    <col min="11521" max="11521" width="13.28515625" style="9" customWidth="1"/>
    <col min="11522" max="11764" width="8.7109375" style="9"/>
    <col min="11765" max="11765" width="8.42578125" style="9" customWidth="1"/>
    <col min="11766" max="11766" width="9.7109375" style="9" customWidth="1"/>
    <col min="11767" max="11767" width="36.140625" style="9" customWidth="1"/>
    <col min="11768" max="11768" width="86.28515625" style="9" customWidth="1"/>
    <col min="11769" max="11769" width="18.85546875" style="9" customWidth="1"/>
    <col min="11770" max="11770" width="9" style="9" customWidth="1"/>
    <col min="11771" max="11771" width="8.42578125" style="9" customWidth="1"/>
    <col min="11772" max="11772" width="12.5703125" style="9" customWidth="1"/>
    <col min="11773" max="11773" width="11.5703125" style="9" customWidth="1"/>
    <col min="11774" max="11774" width="11.28515625" style="9" customWidth="1"/>
    <col min="11775" max="11775" width="13.85546875" style="9" customWidth="1"/>
    <col min="11776" max="11776" width="14.85546875" style="9" customWidth="1"/>
    <col min="11777" max="11777" width="13.28515625" style="9" customWidth="1"/>
    <col min="11778" max="12020" width="8.7109375" style="9"/>
    <col min="12021" max="12021" width="8.42578125" style="9" customWidth="1"/>
    <col min="12022" max="12022" width="9.7109375" style="9" customWidth="1"/>
    <col min="12023" max="12023" width="36.140625" style="9" customWidth="1"/>
    <col min="12024" max="12024" width="86.28515625" style="9" customWidth="1"/>
    <col min="12025" max="12025" width="18.85546875" style="9" customWidth="1"/>
    <col min="12026" max="12026" width="9" style="9" customWidth="1"/>
    <col min="12027" max="12027" width="8.42578125" style="9" customWidth="1"/>
    <col min="12028" max="12028" width="12.5703125" style="9" customWidth="1"/>
    <col min="12029" max="12029" width="11.5703125" style="9" customWidth="1"/>
    <col min="12030" max="12030" width="11.28515625" style="9" customWidth="1"/>
    <col min="12031" max="12031" width="13.85546875" style="9" customWidth="1"/>
    <col min="12032" max="12032" width="14.85546875" style="9" customWidth="1"/>
    <col min="12033" max="12033" width="13.28515625" style="9" customWidth="1"/>
    <col min="12034" max="12276" width="8.7109375" style="9"/>
    <col min="12277" max="12277" width="8.42578125" style="9" customWidth="1"/>
    <col min="12278" max="12278" width="9.7109375" style="9" customWidth="1"/>
    <col min="12279" max="12279" width="36.140625" style="9" customWidth="1"/>
    <col min="12280" max="12280" width="86.28515625" style="9" customWidth="1"/>
    <col min="12281" max="12281" width="18.85546875" style="9" customWidth="1"/>
    <col min="12282" max="12282" width="9" style="9" customWidth="1"/>
    <col min="12283" max="12283" width="8.42578125" style="9" customWidth="1"/>
    <col min="12284" max="12284" width="12.5703125" style="9" customWidth="1"/>
    <col min="12285" max="12285" width="11.5703125" style="9" customWidth="1"/>
    <col min="12286" max="12286" width="11.28515625" style="9" customWidth="1"/>
    <col min="12287" max="12287" width="13.85546875" style="9" customWidth="1"/>
    <col min="12288" max="12288" width="14.85546875" style="9" customWidth="1"/>
    <col min="12289" max="12289" width="13.28515625" style="9" customWidth="1"/>
    <col min="12290" max="12532" width="8.7109375" style="9"/>
    <col min="12533" max="12533" width="8.42578125" style="9" customWidth="1"/>
    <col min="12534" max="12534" width="9.7109375" style="9" customWidth="1"/>
    <col min="12535" max="12535" width="36.140625" style="9" customWidth="1"/>
    <col min="12536" max="12536" width="86.28515625" style="9" customWidth="1"/>
    <col min="12537" max="12537" width="18.85546875" style="9" customWidth="1"/>
    <col min="12538" max="12538" width="9" style="9" customWidth="1"/>
    <col min="12539" max="12539" width="8.42578125" style="9" customWidth="1"/>
    <col min="12540" max="12540" width="12.5703125" style="9" customWidth="1"/>
    <col min="12541" max="12541" width="11.5703125" style="9" customWidth="1"/>
    <col min="12542" max="12542" width="11.28515625" style="9" customWidth="1"/>
    <col min="12543" max="12543" width="13.85546875" style="9" customWidth="1"/>
    <col min="12544" max="12544" width="14.85546875" style="9" customWidth="1"/>
    <col min="12545" max="12545" width="13.28515625" style="9" customWidth="1"/>
    <col min="12546" max="12788" width="8.7109375" style="9"/>
    <col min="12789" max="12789" width="8.42578125" style="9" customWidth="1"/>
    <col min="12790" max="12790" width="9.7109375" style="9" customWidth="1"/>
    <col min="12791" max="12791" width="36.140625" style="9" customWidth="1"/>
    <col min="12792" max="12792" width="86.28515625" style="9" customWidth="1"/>
    <col min="12793" max="12793" width="18.85546875" style="9" customWidth="1"/>
    <col min="12794" max="12794" width="9" style="9" customWidth="1"/>
    <col min="12795" max="12795" width="8.42578125" style="9" customWidth="1"/>
    <col min="12796" max="12796" width="12.5703125" style="9" customWidth="1"/>
    <col min="12797" max="12797" width="11.5703125" style="9" customWidth="1"/>
    <col min="12798" max="12798" width="11.28515625" style="9" customWidth="1"/>
    <col min="12799" max="12799" width="13.85546875" style="9" customWidth="1"/>
    <col min="12800" max="12800" width="14.85546875" style="9" customWidth="1"/>
    <col min="12801" max="12801" width="13.28515625" style="9" customWidth="1"/>
    <col min="12802" max="13044" width="8.7109375" style="9"/>
    <col min="13045" max="13045" width="8.42578125" style="9" customWidth="1"/>
    <col min="13046" max="13046" width="9.7109375" style="9" customWidth="1"/>
    <col min="13047" max="13047" width="36.140625" style="9" customWidth="1"/>
    <col min="13048" max="13048" width="86.28515625" style="9" customWidth="1"/>
    <col min="13049" max="13049" width="18.85546875" style="9" customWidth="1"/>
    <col min="13050" max="13050" width="9" style="9" customWidth="1"/>
    <col min="13051" max="13051" width="8.42578125" style="9" customWidth="1"/>
    <col min="13052" max="13052" width="12.5703125" style="9" customWidth="1"/>
    <col min="13053" max="13053" width="11.5703125" style="9" customWidth="1"/>
    <col min="13054" max="13054" width="11.28515625" style="9" customWidth="1"/>
    <col min="13055" max="13055" width="13.85546875" style="9" customWidth="1"/>
    <col min="13056" max="13056" width="14.85546875" style="9" customWidth="1"/>
    <col min="13057" max="13057" width="13.28515625" style="9" customWidth="1"/>
    <col min="13058" max="13300" width="8.7109375" style="9"/>
    <col min="13301" max="13301" width="8.42578125" style="9" customWidth="1"/>
    <col min="13302" max="13302" width="9.7109375" style="9" customWidth="1"/>
    <col min="13303" max="13303" width="36.140625" style="9" customWidth="1"/>
    <col min="13304" max="13304" width="86.28515625" style="9" customWidth="1"/>
    <col min="13305" max="13305" width="18.85546875" style="9" customWidth="1"/>
    <col min="13306" max="13306" width="9" style="9" customWidth="1"/>
    <col min="13307" max="13307" width="8.42578125" style="9" customWidth="1"/>
    <col min="13308" max="13308" width="12.5703125" style="9" customWidth="1"/>
    <col min="13309" max="13309" width="11.5703125" style="9" customWidth="1"/>
    <col min="13310" max="13310" width="11.28515625" style="9" customWidth="1"/>
    <col min="13311" max="13311" width="13.85546875" style="9" customWidth="1"/>
    <col min="13312" max="13312" width="14.85546875" style="9" customWidth="1"/>
    <col min="13313" max="13313" width="13.28515625" style="9" customWidth="1"/>
    <col min="13314" max="13556" width="8.7109375" style="9"/>
    <col min="13557" max="13557" width="8.42578125" style="9" customWidth="1"/>
    <col min="13558" max="13558" width="9.7109375" style="9" customWidth="1"/>
    <col min="13559" max="13559" width="36.140625" style="9" customWidth="1"/>
    <col min="13560" max="13560" width="86.28515625" style="9" customWidth="1"/>
    <col min="13561" max="13561" width="18.85546875" style="9" customWidth="1"/>
    <col min="13562" max="13562" width="9" style="9" customWidth="1"/>
    <col min="13563" max="13563" width="8.42578125" style="9" customWidth="1"/>
    <col min="13564" max="13564" width="12.5703125" style="9" customWidth="1"/>
    <col min="13565" max="13565" width="11.5703125" style="9" customWidth="1"/>
    <col min="13566" max="13566" width="11.28515625" style="9" customWidth="1"/>
    <col min="13567" max="13567" width="13.85546875" style="9" customWidth="1"/>
    <col min="13568" max="13568" width="14.85546875" style="9" customWidth="1"/>
    <col min="13569" max="13569" width="13.28515625" style="9" customWidth="1"/>
    <col min="13570" max="13812" width="8.7109375" style="9"/>
    <col min="13813" max="13813" width="8.42578125" style="9" customWidth="1"/>
    <col min="13814" max="13814" width="9.7109375" style="9" customWidth="1"/>
    <col min="13815" max="13815" width="36.140625" style="9" customWidth="1"/>
    <col min="13816" max="13816" width="86.28515625" style="9" customWidth="1"/>
    <col min="13817" max="13817" width="18.85546875" style="9" customWidth="1"/>
    <col min="13818" max="13818" width="9" style="9" customWidth="1"/>
    <col min="13819" max="13819" width="8.42578125" style="9" customWidth="1"/>
    <col min="13820" max="13820" width="12.5703125" style="9" customWidth="1"/>
    <col min="13821" max="13821" width="11.5703125" style="9" customWidth="1"/>
    <col min="13822" max="13822" width="11.28515625" style="9" customWidth="1"/>
    <col min="13823" max="13823" width="13.85546875" style="9" customWidth="1"/>
    <col min="13824" max="13824" width="14.85546875" style="9" customWidth="1"/>
    <col min="13825" max="13825" width="13.28515625" style="9" customWidth="1"/>
    <col min="13826" max="14068" width="8.7109375" style="9"/>
    <col min="14069" max="14069" width="8.42578125" style="9" customWidth="1"/>
    <col min="14070" max="14070" width="9.7109375" style="9" customWidth="1"/>
    <col min="14071" max="14071" width="36.140625" style="9" customWidth="1"/>
    <col min="14072" max="14072" width="86.28515625" style="9" customWidth="1"/>
    <col min="14073" max="14073" width="18.85546875" style="9" customWidth="1"/>
    <col min="14074" max="14074" width="9" style="9" customWidth="1"/>
    <col min="14075" max="14075" width="8.42578125" style="9" customWidth="1"/>
    <col min="14076" max="14076" width="12.5703125" style="9" customWidth="1"/>
    <col min="14077" max="14077" width="11.5703125" style="9" customWidth="1"/>
    <col min="14078" max="14078" width="11.28515625" style="9" customWidth="1"/>
    <col min="14079" max="14079" width="13.85546875" style="9" customWidth="1"/>
    <col min="14080" max="14080" width="14.85546875" style="9" customWidth="1"/>
    <col min="14081" max="14081" width="13.28515625" style="9" customWidth="1"/>
    <col min="14082" max="14324" width="8.7109375" style="9"/>
    <col min="14325" max="14325" width="8.42578125" style="9" customWidth="1"/>
    <col min="14326" max="14326" width="9.7109375" style="9" customWidth="1"/>
    <col min="14327" max="14327" width="36.140625" style="9" customWidth="1"/>
    <col min="14328" max="14328" width="86.28515625" style="9" customWidth="1"/>
    <col min="14329" max="14329" width="18.85546875" style="9" customWidth="1"/>
    <col min="14330" max="14330" width="9" style="9" customWidth="1"/>
    <col min="14331" max="14331" width="8.42578125" style="9" customWidth="1"/>
    <col min="14332" max="14332" width="12.5703125" style="9" customWidth="1"/>
    <col min="14333" max="14333" width="11.5703125" style="9" customWidth="1"/>
    <col min="14334" max="14334" width="11.28515625" style="9" customWidth="1"/>
    <col min="14335" max="14335" width="13.85546875" style="9" customWidth="1"/>
    <col min="14336" max="14336" width="14.85546875" style="9" customWidth="1"/>
    <col min="14337" max="14337" width="13.28515625" style="9" customWidth="1"/>
    <col min="14338" max="14580" width="8.7109375" style="9"/>
    <col min="14581" max="14581" width="8.42578125" style="9" customWidth="1"/>
    <col min="14582" max="14582" width="9.7109375" style="9" customWidth="1"/>
    <col min="14583" max="14583" width="36.140625" style="9" customWidth="1"/>
    <col min="14584" max="14584" width="86.28515625" style="9" customWidth="1"/>
    <col min="14585" max="14585" width="18.85546875" style="9" customWidth="1"/>
    <col min="14586" max="14586" width="9" style="9" customWidth="1"/>
    <col min="14587" max="14587" width="8.42578125" style="9" customWidth="1"/>
    <col min="14588" max="14588" width="12.5703125" style="9" customWidth="1"/>
    <col min="14589" max="14589" width="11.5703125" style="9" customWidth="1"/>
    <col min="14590" max="14590" width="11.28515625" style="9" customWidth="1"/>
    <col min="14591" max="14591" width="13.85546875" style="9" customWidth="1"/>
    <col min="14592" max="14592" width="14.85546875" style="9" customWidth="1"/>
    <col min="14593" max="14593" width="13.28515625" style="9" customWidth="1"/>
    <col min="14594" max="14836" width="8.7109375" style="9"/>
    <col min="14837" max="14837" width="8.42578125" style="9" customWidth="1"/>
    <col min="14838" max="14838" width="9.7109375" style="9" customWidth="1"/>
    <col min="14839" max="14839" width="36.140625" style="9" customWidth="1"/>
    <col min="14840" max="14840" width="86.28515625" style="9" customWidth="1"/>
    <col min="14841" max="14841" width="18.85546875" style="9" customWidth="1"/>
    <col min="14842" max="14842" width="9" style="9" customWidth="1"/>
    <col min="14843" max="14843" width="8.42578125" style="9" customWidth="1"/>
    <col min="14844" max="14844" width="12.5703125" style="9" customWidth="1"/>
    <col min="14845" max="14845" width="11.5703125" style="9" customWidth="1"/>
    <col min="14846" max="14846" width="11.28515625" style="9" customWidth="1"/>
    <col min="14847" max="14847" width="13.85546875" style="9" customWidth="1"/>
    <col min="14848" max="14848" width="14.85546875" style="9" customWidth="1"/>
    <col min="14849" max="14849" width="13.28515625" style="9" customWidth="1"/>
    <col min="14850" max="15092" width="8.7109375" style="9"/>
    <col min="15093" max="15093" width="8.42578125" style="9" customWidth="1"/>
    <col min="15094" max="15094" width="9.7109375" style="9" customWidth="1"/>
    <col min="15095" max="15095" width="36.140625" style="9" customWidth="1"/>
    <col min="15096" max="15096" width="86.28515625" style="9" customWidth="1"/>
    <col min="15097" max="15097" width="18.85546875" style="9" customWidth="1"/>
    <col min="15098" max="15098" width="9" style="9" customWidth="1"/>
    <col min="15099" max="15099" width="8.42578125" style="9" customWidth="1"/>
    <col min="15100" max="15100" width="12.5703125" style="9" customWidth="1"/>
    <col min="15101" max="15101" width="11.5703125" style="9" customWidth="1"/>
    <col min="15102" max="15102" width="11.28515625" style="9" customWidth="1"/>
    <col min="15103" max="15103" width="13.85546875" style="9" customWidth="1"/>
    <col min="15104" max="15104" width="14.85546875" style="9" customWidth="1"/>
    <col min="15105" max="15105" width="13.28515625" style="9" customWidth="1"/>
    <col min="15106" max="15348" width="8.7109375" style="9"/>
    <col min="15349" max="15349" width="8.42578125" style="9" customWidth="1"/>
    <col min="15350" max="15350" width="9.7109375" style="9" customWidth="1"/>
    <col min="15351" max="15351" width="36.140625" style="9" customWidth="1"/>
    <col min="15352" max="15352" width="86.28515625" style="9" customWidth="1"/>
    <col min="15353" max="15353" width="18.85546875" style="9" customWidth="1"/>
    <col min="15354" max="15354" width="9" style="9" customWidth="1"/>
    <col min="15355" max="15355" width="8.42578125" style="9" customWidth="1"/>
    <col min="15356" max="15356" width="12.5703125" style="9" customWidth="1"/>
    <col min="15357" max="15357" width="11.5703125" style="9" customWidth="1"/>
    <col min="15358" max="15358" width="11.28515625" style="9" customWidth="1"/>
    <col min="15359" max="15359" width="13.85546875" style="9" customWidth="1"/>
    <col min="15360" max="15360" width="14.85546875" style="9" customWidth="1"/>
    <col min="15361" max="15361" width="13.28515625" style="9" customWidth="1"/>
    <col min="15362" max="15604" width="8.7109375" style="9"/>
    <col min="15605" max="15605" width="8.42578125" style="9" customWidth="1"/>
    <col min="15606" max="15606" width="9.7109375" style="9" customWidth="1"/>
    <col min="15607" max="15607" width="36.140625" style="9" customWidth="1"/>
    <col min="15608" max="15608" width="86.28515625" style="9" customWidth="1"/>
    <col min="15609" max="15609" width="18.85546875" style="9" customWidth="1"/>
    <col min="15610" max="15610" width="9" style="9" customWidth="1"/>
    <col min="15611" max="15611" width="8.42578125" style="9" customWidth="1"/>
    <col min="15612" max="15612" width="12.5703125" style="9" customWidth="1"/>
    <col min="15613" max="15613" width="11.5703125" style="9" customWidth="1"/>
    <col min="15614" max="15614" width="11.28515625" style="9" customWidth="1"/>
    <col min="15615" max="15615" width="13.85546875" style="9" customWidth="1"/>
    <col min="15616" max="15616" width="14.85546875" style="9" customWidth="1"/>
    <col min="15617" max="15617" width="13.28515625" style="9" customWidth="1"/>
    <col min="15618" max="15860" width="8.7109375" style="9"/>
    <col min="15861" max="15861" width="8.42578125" style="9" customWidth="1"/>
    <col min="15862" max="15862" width="9.7109375" style="9" customWidth="1"/>
    <col min="15863" max="15863" width="36.140625" style="9" customWidth="1"/>
    <col min="15864" max="15864" width="86.28515625" style="9" customWidth="1"/>
    <col min="15865" max="15865" width="18.85546875" style="9" customWidth="1"/>
    <col min="15866" max="15866" width="9" style="9" customWidth="1"/>
    <col min="15867" max="15867" width="8.42578125" style="9" customWidth="1"/>
    <col min="15868" max="15868" width="12.5703125" style="9" customWidth="1"/>
    <col min="15869" max="15869" width="11.5703125" style="9" customWidth="1"/>
    <col min="15870" max="15870" width="11.28515625" style="9" customWidth="1"/>
    <col min="15871" max="15871" width="13.85546875" style="9" customWidth="1"/>
    <col min="15872" max="15872" width="14.85546875" style="9" customWidth="1"/>
    <col min="15873" max="15873" width="13.28515625" style="9" customWidth="1"/>
    <col min="15874" max="16116" width="8.7109375" style="9"/>
    <col min="16117" max="16117" width="8.42578125" style="9" customWidth="1"/>
    <col min="16118" max="16118" width="9.7109375" style="9" customWidth="1"/>
    <col min="16119" max="16119" width="36.140625" style="9" customWidth="1"/>
    <col min="16120" max="16120" width="86.28515625" style="9" customWidth="1"/>
    <col min="16121" max="16121" width="18.85546875" style="9" customWidth="1"/>
    <col min="16122" max="16122" width="9" style="9" customWidth="1"/>
    <col min="16123" max="16123" width="8.42578125" style="9" customWidth="1"/>
    <col min="16124" max="16124" width="12.5703125" style="9" customWidth="1"/>
    <col min="16125" max="16125" width="11.5703125" style="9" customWidth="1"/>
    <col min="16126" max="16126" width="11.28515625" style="9" customWidth="1"/>
    <col min="16127" max="16127" width="13.85546875" style="9" customWidth="1"/>
    <col min="16128" max="16128" width="14.85546875" style="9" customWidth="1"/>
    <col min="16129" max="16129" width="13.28515625" style="9" customWidth="1"/>
    <col min="16130" max="16380" width="8.7109375" style="9"/>
    <col min="16381" max="16384" width="9.140625" style="9" customWidth="1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3" t="s">
        <v>133</v>
      </c>
      <c r="C9" s="404" t="s">
        <v>79</v>
      </c>
      <c r="D9" s="404"/>
      <c r="E9" s="12"/>
      <c r="F9" s="5"/>
      <c r="G9" s="5"/>
      <c r="J9" s="8" t="s">
        <v>8</v>
      </c>
      <c r="K9" s="121" t="s">
        <v>78</v>
      </c>
    </row>
    <row r="10" spans="1:11" s="2" customFormat="1">
      <c r="B10" s="3"/>
      <c r="C10" s="1"/>
      <c r="D10" s="44"/>
      <c r="F10" s="5"/>
      <c r="G10" s="5"/>
      <c r="J10" s="5"/>
      <c r="K10" s="119"/>
    </row>
    <row r="11" spans="1:11" s="2" customFormat="1">
      <c r="B11" s="3" t="s">
        <v>131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115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 ht="13.5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1" s="2" customFormat="1" ht="13.5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1" s="2" customFormat="1" ht="13.5">
      <c r="A18" s="1"/>
      <c r="B18" s="3"/>
      <c r="C18" s="12"/>
      <c r="D18" s="34"/>
      <c r="F18" s="13"/>
      <c r="I18" s="13" t="s">
        <v>137</v>
      </c>
      <c r="J18" s="14" t="s">
        <v>12</v>
      </c>
      <c r="K18" s="169" t="s">
        <v>95</v>
      </c>
    </row>
    <row r="19" spans="1:11" s="2" customFormat="1" ht="13.5">
      <c r="A19" s="1"/>
      <c r="B19" s="3"/>
      <c r="C19" s="7"/>
      <c r="D19" s="44"/>
      <c r="F19" s="5"/>
      <c r="I19" s="5"/>
      <c r="J19" s="124" t="s">
        <v>13</v>
      </c>
      <c r="K19" s="170" t="s">
        <v>138</v>
      </c>
    </row>
    <row r="20" spans="1:11" s="2" customFormat="1">
      <c r="A20" s="1"/>
      <c r="B20" s="3"/>
      <c r="C20" s="7"/>
      <c r="D20" s="44"/>
      <c r="F20" s="5"/>
      <c r="G20" s="5"/>
      <c r="J20" s="15"/>
      <c r="K20" s="16"/>
    </row>
    <row r="21" spans="1:11" s="2" customFormat="1">
      <c r="A21" s="1"/>
      <c r="B21" s="3"/>
      <c r="C21" s="1"/>
      <c r="D21" s="44"/>
      <c r="F21" s="5"/>
      <c r="G21" s="5"/>
      <c r="J21" s="11"/>
      <c r="K21" s="5"/>
    </row>
    <row r="22" spans="1:11" s="2" customFormat="1">
      <c r="A22" s="1"/>
      <c r="B22" s="3"/>
      <c r="C22" s="17"/>
      <c r="D22" s="17"/>
      <c r="H22" s="37" t="s">
        <v>14</v>
      </c>
      <c r="I22" s="37" t="s">
        <v>15</v>
      </c>
      <c r="J22" s="405" t="s">
        <v>16</v>
      </c>
      <c r="K22" s="406"/>
    </row>
    <row r="23" spans="1:11" s="2" customFormat="1">
      <c r="A23" s="1"/>
      <c r="B23" s="3"/>
      <c r="C23" s="17"/>
      <c r="D23" s="17"/>
      <c r="H23" s="36" t="s">
        <v>18</v>
      </c>
      <c r="I23" s="36" t="s">
        <v>19</v>
      </c>
      <c r="J23" s="49" t="s">
        <v>20</v>
      </c>
      <c r="K23" s="109" t="s">
        <v>21</v>
      </c>
    </row>
    <row r="24" spans="1:11" s="2" customFormat="1">
      <c r="A24" s="1"/>
      <c r="B24" s="3"/>
      <c r="D24" s="35"/>
      <c r="H24" s="109">
        <v>3</v>
      </c>
      <c r="I24" s="139" t="s">
        <v>109</v>
      </c>
      <c r="J24" s="110">
        <v>45415</v>
      </c>
      <c r="K24" s="111" t="s">
        <v>109</v>
      </c>
    </row>
    <row r="25" spans="1:11" s="140" customFormat="1" ht="18.75">
      <c r="A25" s="407" t="s">
        <v>73</v>
      </c>
      <c r="B25" s="407"/>
      <c r="C25" s="407"/>
      <c r="D25" s="407"/>
      <c r="E25" s="407"/>
      <c r="F25" s="407"/>
      <c r="G25" s="407"/>
      <c r="H25" s="407"/>
      <c r="I25" s="407"/>
      <c r="J25" s="407"/>
      <c r="K25" s="407"/>
    </row>
    <row r="26" spans="1:11" s="140" customFormat="1" ht="18.75">
      <c r="A26" s="407" t="s">
        <v>17</v>
      </c>
      <c r="B26" s="407"/>
      <c r="C26" s="407"/>
      <c r="D26" s="407"/>
      <c r="E26" s="407"/>
      <c r="F26" s="407"/>
      <c r="G26" s="407"/>
      <c r="H26" s="407"/>
      <c r="I26" s="407"/>
      <c r="J26" s="407"/>
      <c r="K26" s="407"/>
    </row>
    <row r="27" spans="1:11" s="2" customFormat="1">
      <c r="A27" s="1"/>
      <c r="B27" s="3"/>
      <c r="C27" s="1"/>
      <c r="D27" s="44"/>
      <c r="E27" s="5"/>
      <c r="F27" s="11"/>
      <c r="G27" s="11"/>
      <c r="H27" s="5"/>
    </row>
    <row r="28" spans="1:11" s="140" customFormat="1" ht="16.5">
      <c r="A28" s="408" t="s">
        <v>60</v>
      </c>
      <c r="B28" s="408"/>
      <c r="C28" s="408"/>
      <c r="D28" s="408"/>
      <c r="E28" s="408"/>
      <c r="F28" s="409">
        <v>35327747.867400005</v>
      </c>
      <c r="G28" s="409"/>
      <c r="H28" s="141" t="s">
        <v>22</v>
      </c>
      <c r="I28" s="141"/>
      <c r="J28" s="48" t="s">
        <v>61</v>
      </c>
      <c r="K28" s="100">
        <f>F28-F28/1.2</f>
        <v>5887957.9778999984</v>
      </c>
    </row>
    <row r="29" spans="1:11" s="140" customFormat="1" ht="10.5" customHeight="1">
      <c r="A29" s="403"/>
      <c r="B29" s="403"/>
      <c r="C29" s="403"/>
      <c r="D29" s="403"/>
      <c r="E29" s="403"/>
      <c r="F29" s="403"/>
      <c r="G29" s="403"/>
      <c r="H29" s="403"/>
      <c r="I29" s="403"/>
      <c r="J29" s="403"/>
      <c r="K29" s="403"/>
    </row>
    <row r="30" spans="1:11" s="140" customFormat="1" ht="14.1" customHeight="1">
      <c r="A30" s="401" t="s">
        <v>14</v>
      </c>
      <c r="B30" s="401"/>
      <c r="C30" s="402" t="s">
        <v>62</v>
      </c>
      <c r="D30" s="402" t="s">
        <v>63</v>
      </c>
      <c r="E30" s="402" t="s">
        <v>64</v>
      </c>
      <c r="F30" s="402" t="s">
        <v>65</v>
      </c>
      <c r="G30" s="402" t="s">
        <v>66</v>
      </c>
      <c r="H30" s="402"/>
      <c r="I30" s="402" t="s">
        <v>67</v>
      </c>
      <c r="J30" s="402"/>
      <c r="K30" s="402" t="s">
        <v>68</v>
      </c>
    </row>
    <row r="31" spans="1:11" s="140" customFormat="1" ht="14.1" customHeight="1">
      <c r="A31" s="401" t="s">
        <v>69</v>
      </c>
      <c r="B31" s="401" t="s">
        <v>70</v>
      </c>
      <c r="C31" s="402"/>
      <c r="D31" s="402"/>
      <c r="E31" s="402"/>
      <c r="F31" s="402"/>
      <c r="G31" s="402"/>
      <c r="H31" s="402"/>
      <c r="I31" s="402"/>
      <c r="J31" s="402"/>
      <c r="K31" s="402"/>
    </row>
    <row r="32" spans="1:11" s="140" customFormat="1" ht="14.1" customHeight="1">
      <c r="A32" s="401"/>
      <c r="B32" s="401"/>
      <c r="C32" s="402"/>
      <c r="D32" s="402"/>
      <c r="E32" s="402"/>
      <c r="F32" s="402"/>
      <c r="G32" s="402" t="s">
        <v>71</v>
      </c>
      <c r="H32" s="402" t="s">
        <v>72</v>
      </c>
      <c r="I32" s="402" t="s">
        <v>71</v>
      </c>
      <c r="J32" s="402" t="s">
        <v>72</v>
      </c>
      <c r="K32" s="402"/>
    </row>
    <row r="33" spans="1:17" s="140" customFormat="1" ht="14.1" customHeight="1">
      <c r="A33" s="401"/>
      <c r="B33" s="401"/>
      <c r="C33" s="402"/>
      <c r="D33" s="402"/>
      <c r="E33" s="402"/>
      <c r="F33" s="402"/>
      <c r="G33" s="402"/>
      <c r="H33" s="402"/>
      <c r="I33" s="402"/>
      <c r="J33" s="402"/>
      <c r="K33" s="402"/>
    </row>
    <row r="34" spans="1:17" s="143" customFormat="1">
      <c r="A34" s="142">
        <v>1</v>
      </c>
      <c r="B34" s="142">
        <v>2</v>
      </c>
      <c r="C34" s="142">
        <v>3</v>
      </c>
      <c r="D34" s="142">
        <v>4</v>
      </c>
      <c r="E34" s="142">
        <v>5</v>
      </c>
      <c r="F34" s="142">
        <v>6</v>
      </c>
      <c r="G34" s="142">
        <v>7</v>
      </c>
      <c r="H34" s="142">
        <v>8</v>
      </c>
      <c r="I34" s="142">
        <v>9</v>
      </c>
      <c r="J34" s="142">
        <v>10</v>
      </c>
      <c r="K34" s="142">
        <v>11</v>
      </c>
    </row>
    <row r="35" spans="1:17" s="143" customFormat="1" ht="13.3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7" ht="14.1" customHeight="1">
      <c r="A36" s="144"/>
      <c r="B36" s="145"/>
      <c r="C36" s="146" t="s">
        <v>84</v>
      </c>
      <c r="D36" s="147"/>
      <c r="E36" s="148"/>
      <c r="F36" s="149"/>
      <c r="G36" s="150"/>
      <c r="H36" s="150"/>
      <c r="I36" s="151"/>
      <c r="J36" s="152"/>
      <c r="K36" s="150"/>
      <c r="L36" s="143"/>
      <c r="M36" s="143"/>
      <c r="N36" s="143"/>
      <c r="O36" s="143"/>
      <c r="P36" s="143"/>
      <c r="Q36" s="143"/>
    </row>
    <row r="37" spans="1:17" ht="14.1" customHeight="1">
      <c r="A37" s="144" t="s">
        <v>37</v>
      </c>
      <c r="B37" s="153">
        <v>19</v>
      </c>
      <c r="C37" s="154" t="s">
        <v>87</v>
      </c>
      <c r="D37" s="107"/>
      <c r="E37" s="155"/>
      <c r="F37" s="155"/>
      <c r="G37" s="108"/>
      <c r="H37" s="101"/>
      <c r="I37" s="108"/>
      <c r="J37" s="101"/>
      <c r="K37" s="101"/>
      <c r="L37" s="143"/>
      <c r="M37" s="143"/>
      <c r="N37" s="143"/>
      <c r="O37" s="143"/>
      <c r="P37" s="143"/>
      <c r="Q37" s="143"/>
    </row>
    <row r="38" spans="1:17" ht="14.1" customHeight="1">
      <c r="A38" s="144" t="s">
        <v>92</v>
      </c>
      <c r="B38" s="153">
        <v>20</v>
      </c>
      <c r="C38" s="155" t="s">
        <v>88</v>
      </c>
      <c r="D38" s="107"/>
      <c r="E38" s="153" t="s">
        <v>89</v>
      </c>
      <c r="F38" s="108">
        <v>303.11</v>
      </c>
      <c r="G38" s="108">
        <v>365.27499999999998</v>
      </c>
      <c r="H38" s="108">
        <f>F38*G38</f>
        <v>110718.50525</v>
      </c>
      <c r="I38" s="108">
        <v>30.058333333333334</v>
      </c>
      <c r="J38" s="101">
        <f t="shared" ref="J38:J42" si="0">F38*I38</f>
        <v>9110.9814166666674</v>
      </c>
      <c r="K38" s="101">
        <f t="shared" ref="K38:K42" si="1">H38+J38</f>
        <v>119829.48666666666</v>
      </c>
      <c r="L38" s="143"/>
      <c r="M38" s="143"/>
      <c r="N38" s="143"/>
      <c r="O38" s="143"/>
      <c r="P38" s="143"/>
      <c r="Q38" s="143"/>
    </row>
    <row r="39" spans="1:17" ht="14.1" customHeight="1">
      <c r="A39" s="144" t="s">
        <v>93</v>
      </c>
      <c r="B39" s="153">
        <v>21</v>
      </c>
      <c r="C39" s="155" t="s">
        <v>90</v>
      </c>
      <c r="D39" s="107"/>
      <c r="E39" s="153" t="s">
        <v>89</v>
      </c>
      <c r="F39" s="108">
        <v>303.11</v>
      </c>
      <c r="G39" s="108">
        <v>65.275000000000006</v>
      </c>
      <c r="H39" s="108">
        <f t="shared" ref="H39:H48" si="2">F39*G39</f>
        <v>19785.505250000002</v>
      </c>
      <c r="I39" s="108">
        <v>35.725000000000001</v>
      </c>
      <c r="J39" s="101">
        <f t="shared" si="0"/>
        <v>10828.60475</v>
      </c>
      <c r="K39" s="101">
        <f t="shared" si="1"/>
        <v>30614.11</v>
      </c>
      <c r="L39" s="143"/>
      <c r="M39" s="143"/>
      <c r="N39" s="143"/>
      <c r="O39" s="143"/>
      <c r="P39" s="143"/>
      <c r="Q39" s="143"/>
    </row>
    <row r="40" spans="1:17" ht="14.1" customHeight="1">
      <c r="A40" s="144" t="s">
        <v>94</v>
      </c>
      <c r="B40" s="153">
        <v>22</v>
      </c>
      <c r="C40" s="155" t="s">
        <v>91</v>
      </c>
      <c r="D40" s="107"/>
      <c r="E40" s="153" t="s">
        <v>89</v>
      </c>
      <c r="F40" s="108">
        <v>303.11</v>
      </c>
      <c r="G40" s="108">
        <v>812.5</v>
      </c>
      <c r="H40" s="108">
        <f t="shared" si="2"/>
        <v>246276.875</v>
      </c>
      <c r="I40" s="108">
        <v>254.99166666666667</v>
      </c>
      <c r="J40" s="101">
        <f t="shared" si="0"/>
        <v>77290.524083333337</v>
      </c>
      <c r="K40" s="101">
        <f t="shared" si="1"/>
        <v>323567.39908333332</v>
      </c>
      <c r="L40" s="143"/>
      <c r="M40" s="143"/>
      <c r="N40" s="143"/>
      <c r="O40" s="143"/>
      <c r="P40" s="143"/>
      <c r="Q40" s="143"/>
    </row>
    <row r="41" spans="1:17" ht="14.1" customHeight="1">
      <c r="A41" s="144" t="s">
        <v>95</v>
      </c>
      <c r="B41" s="153">
        <v>23</v>
      </c>
      <c r="C41" s="155" t="s">
        <v>90</v>
      </c>
      <c r="D41" s="107"/>
      <c r="E41" s="153" t="s">
        <v>89</v>
      </c>
      <c r="F41" s="108">
        <v>348</v>
      </c>
      <c r="G41" s="108">
        <v>65.275000000000006</v>
      </c>
      <c r="H41" s="108">
        <f t="shared" si="2"/>
        <v>22715.7</v>
      </c>
      <c r="I41" s="108">
        <v>35.725000000000001</v>
      </c>
      <c r="J41" s="101">
        <f t="shared" si="0"/>
        <v>12432.300000000001</v>
      </c>
      <c r="K41" s="101">
        <f t="shared" si="1"/>
        <v>35148</v>
      </c>
      <c r="L41" s="143"/>
      <c r="M41" s="143"/>
      <c r="N41" s="143"/>
      <c r="O41" s="143"/>
      <c r="P41" s="143"/>
      <c r="Q41" s="143"/>
    </row>
    <row r="42" spans="1:17" ht="14.1" customHeight="1">
      <c r="A42" s="144" t="s">
        <v>85</v>
      </c>
      <c r="B42" s="153">
        <v>24</v>
      </c>
      <c r="C42" s="155" t="s">
        <v>83</v>
      </c>
      <c r="D42" s="107"/>
      <c r="E42" s="153" t="s">
        <v>89</v>
      </c>
      <c r="F42" s="108">
        <v>303.11</v>
      </c>
      <c r="G42" s="108">
        <v>297.22500000000002</v>
      </c>
      <c r="H42" s="108">
        <f t="shared" si="2"/>
        <v>90091.869750000013</v>
      </c>
      <c r="I42" s="108">
        <v>378.1</v>
      </c>
      <c r="J42" s="101">
        <f t="shared" si="0"/>
        <v>114605.89100000002</v>
      </c>
      <c r="K42" s="101">
        <f t="shared" si="1"/>
        <v>204697.76075000002</v>
      </c>
      <c r="L42" s="143"/>
      <c r="M42" s="143"/>
      <c r="N42" s="143"/>
      <c r="O42" s="143"/>
      <c r="P42" s="143"/>
      <c r="Q42" s="143"/>
    </row>
    <row r="43" spans="1:17" ht="14.1" customHeight="1">
      <c r="A43" s="144" t="s">
        <v>110</v>
      </c>
      <c r="B43" s="153">
        <v>25</v>
      </c>
      <c r="C43" s="154" t="s">
        <v>111</v>
      </c>
      <c r="D43" s="107"/>
      <c r="E43" s="126"/>
      <c r="F43" s="127"/>
      <c r="G43" s="108"/>
      <c r="H43" s="108"/>
      <c r="I43" s="108"/>
      <c r="J43" s="101"/>
      <c r="K43" s="101"/>
    </row>
    <row r="44" spans="1:17" ht="14.1" customHeight="1">
      <c r="A44" s="144" t="s">
        <v>112</v>
      </c>
      <c r="B44" s="153">
        <v>27</v>
      </c>
      <c r="C44" s="128" t="s">
        <v>90</v>
      </c>
      <c r="D44" s="107"/>
      <c r="E44" s="127" t="s">
        <v>89</v>
      </c>
      <c r="F44" s="127">
        <v>425</v>
      </c>
      <c r="G44" s="108">
        <v>75</v>
      </c>
      <c r="H44" s="108">
        <f t="shared" si="2"/>
        <v>31875</v>
      </c>
      <c r="I44" s="108">
        <v>35.729999999999997</v>
      </c>
      <c r="J44" s="101">
        <f t="shared" ref="J44:J45" si="3">F44*I44</f>
        <v>15185.249999999998</v>
      </c>
      <c r="K44" s="101">
        <f t="shared" ref="K44:K45" si="4">H44+J44</f>
        <v>47060.25</v>
      </c>
    </row>
    <row r="45" spans="1:17" ht="14.1" customHeight="1">
      <c r="A45" s="144" t="s">
        <v>113</v>
      </c>
      <c r="B45" s="153">
        <v>28</v>
      </c>
      <c r="C45" s="128" t="s">
        <v>114</v>
      </c>
      <c r="D45" s="107"/>
      <c r="E45" s="127" t="s">
        <v>89</v>
      </c>
      <c r="F45" s="127">
        <v>425</v>
      </c>
      <c r="G45" s="108">
        <v>297.23</v>
      </c>
      <c r="H45" s="101">
        <f>F45*G45</f>
        <v>126322.75000000001</v>
      </c>
      <c r="I45" s="108">
        <v>627.5</v>
      </c>
      <c r="J45" s="101">
        <f t="shared" si="3"/>
        <v>266687.5</v>
      </c>
      <c r="K45" s="101">
        <f t="shared" si="4"/>
        <v>393010.25</v>
      </c>
    </row>
    <row r="46" spans="1:17" ht="14.1" customHeight="1">
      <c r="A46" s="144" t="s">
        <v>115</v>
      </c>
      <c r="B46" s="153">
        <v>34</v>
      </c>
      <c r="C46" s="156" t="s">
        <v>116</v>
      </c>
      <c r="D46" s="107"/>
      <c r="E46" s="127"/>
      <c r="F46" s="127"/>
      <c r="G46" s="108"/>
      <c r="H46" s="101"/>
      <c r="I46" s="108"/>
      <c r="J46" s="101"/>
      <c r="K46" s="101"/>
    </row>
    <row r="47" spans="1:17" ht="14.1" customHeight="1">
      <c r="A47" s="144" t="s">
        <v>117</v>
      </c>
      <c r="B47" s="153">
        <v>35</v>
      </c>
      <c r="C47" s="129" t="s">
        <v>118</v>
      </c>
      <c r="D47" s="107"/>
      <c r="E47" s="127" t="s">
        <v>89</v>
      </c>
      <c r="F47" s="127">
        <v>410</v>
      </c>
      <c r="G47" s="108">
        <v>62.22</v>
      </c>
      <c r="H47" s="101">
        <f t="shared" si="2"/>
        <v>25510.2</v>
      </c>
      <c r="I47" s="108">
        <v>0</v>
      </c>
      <c r="J47" s="101">
        <f t="shared" ref="J47:J48" si="5">F47*I47</f>
        <v>0</v>
      </c>
      <c r="K47" s="101">
        <f t="shared" ref="K47:K48" si="6">H47+J47</f>
        <v>25510.2</v>
      </c>
    </row>
    <row r="48" spans="1:17" ht="14.1" customHeight="1">
      <c r="A48" s="144" t="s">
        <v>119</v>
      </c>
      <c r="B48" s="153">
        <v>36</v>
      </c>
      <c r="C48" s="129" t="s">
        <v>120</v>
      </c>
      <c r="D48" s="107"/>
      <c r="E48" s="127" t="s">
        <v>89</v>
      </c>
      <c r="F48" s="127">
        <v>410</v>
      </c>
      <c r="G48" s="108">
        <v>297.23</v>
      </c>
      <c r="H48" s="101">
        <f t="shared" si="2"/>
        <v>121864.3</v>
      </c>
      <c r="I48" s="108">
        <v>707.63</v>
      </c>
      <c r="J48" s="101">
        <f t="shared" si="5"/>
        <v>290128.3</v>
      </c>
      <c r="K48" s="101">
        <f t="shared" si="6"/>
        <v>411992.6</v>
      </c>
    </row>
    <row r="49" spans="1:16" ht="14.1" customHeight="1">
      <c r="A49" s="144"/>
      <c r="B49" s="145"/>
      <c r="C49" s="130"/>
      <c r="D49" s="107"/>
      <c r="E49" s="157"/>
      <c r="F49" s="157"/>
      <c r="G49" s="101"/>
      <c r="H49" s="101"/>
      <c r="I49" s="101"/>
      <c r="J49" s="101"/>
      <c r="K49" s="101"/>
    </row>
    <row r="50" spans="1:16">
      <c r="A50" s="158"/>
      <c r="B50" s="158"/>
      <c r="C50" s="159" t="s">
        <v>80</v>
      </c>
      <c r="D50" s="158"/>
      <c r="E50" s="160"/>
      <c r="F50" s="160"/>
      <c r="G50" s="160"/>
      <c r="H50" s="161"/>
      <c r="I50" s="161"/>
      <c r="J50" s="161"/>
      <c r="K50" s="161">
        <f>SUM(K37:K49)</f>
        <v>1591430.0564999999</v>
      </c>
    </row>
    <row r="51" spans="1:16">
      <c r="A51" s="112"/>
      <c r="B51" s="102"/>
      <c r="C51" s="162" t="s">
        <v>61</v>
      </c>
      <c r="D51" s="131"/>
      <c r="E51" s="132"/>
      <c r="F51" s="133"/>
      <c r="G51" s="134"/>
      <c r="H51" s="135"/>
      <c r="I51" s="135"/>
      <c r="J51" s="135"/>
      <c r="K51" s="135">
        <f>K52-K50</f>
        <v>318286.0112999999</v>
      </c>
    </row>
    <row r="52" spans="1:16">
      <c r="A52" s="112"/>
      <c r="B52" s="102"/>
      <c r="C52" s="163" t="s">
        <v>75</v>
      </c>
      <c r="D52" s="164"/>
      <c r="E52" s="165"/>
      <c r="F52" s="165"/>
      <c r="G52" s="165"/>
      <c r="H52" s="165"/>
      <c r="I52" s="165"/>
      <c r="J52" s="165"/>
      <c r="K52" s="150">
        <f>K50*1.2</f>
        <v>1909716.0677999998</v>
      </c>
    </row>
    <row r="54" spans="1:16">
      <c r="B54" s="19" t="s">
        <v>99</v>
      </c>
      <c r="C54" s="20" t="s">
        <v>1</v>
      </c>
      <c r="D54" s="20"/>
      <c r="F54" s="21" t="s">
        <v>23</v>
      </c>
      <c r="G54" s="18"/>
      <c r="H54" s="20" t="s">
        <v>100</v>
      </c>
    </row>
    <row r="55" spans="1:16" s="24" customFormat="1" ht="13.5">
      <c r="A55" s="9"/>
      <c r="B55" s="9"/>
      <c r="C55" s="38" t="s">
        <v>24</v>
      </c>
      <c r="D55" s="23"/>
      <c r="E55" s="9"/>
      <c r="F55" s="38" t="s">
        <v>57</v>
      </c>
      <c r="G55" s="39"/>
      <c r="H55" s="39" t="s">
        <v>25</v>
      </c>
      <c r="I55" s="9"/>
      <c r="J55" s="9"/>
      <c r="K55" s="9"/>
      <c r="L55" s="9"/>
      <c r="M55" s="9"/>
      <c r="N55" s="9"/>
      <c r="O55" s="9"/>
      <c r="P55" s="9"/>
    </row>
    <row r="57" spans="1:16">
      <c r="B57" s="19" t="s">
        <v>26</v>
      </c>
      <c r="C57" s="20" t="s">
        <v>1</v>
      </c>
      <c r="D57" s="20"/>
      <c r="F57" s="21" t="s">
        <v>23</v>
      </c>
      <c r="G57" s="18"/>
      <c r="H57" s="20" t="s">
        <v>81</v>
      </c>
    </row>
    <row r="58" spans="1:16" s="24" customFormat="1">
      <c r="C58" s="38" t="s">
        <v>24</v>
      </c>
      <c r="D58" s="38"/>
      <c r="F58" s="38" t="s">
        <v>57</v>
      </c>
      <c r="G58" s="39"/>
      <c r="H58" s="39" t="s">
        <v>25</v>
      </c>
    </row>
  </sheetData>
  <mergeCells count="21">
    <mergeCell ref="C9:D9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3" fitToHeight="0" orientation="landscape" blackAndWhite="1" r:id="rId1"/>
  <headerFooter alignWithMargins="0">
    <oddHeader>Страница &amp;P из &amp;N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кс-6а на 09.12</vt:lpstr>
      <vt:lpstr>КС-3 №6</vt:lpstr>
      <vt:lpstr>КС-2 №6</vt:lpstr>
      <vt:lpstr>КС-3 №5</vt:lpstr>
      <vt:lpstr>КС-2 №5</vt:lpstr>
      <vt:lpstr>КС-3 №4</vt:lpstr>
      <vt:lpstr>КС-2 №4</vt:lpstr>
      <vt:lpstr>КС-3 №3</vt:lpstr>
      <vt:lpstr>КС-2 №3</vt:lpstr>
      <vt:lpstr>КС-3 №2</vt:lpstr>
      <vt:lpstr>КС-2 №2</vt:lpstr>
      <vt:lpstr>КС-3 №1</vt:lpstr>
      <vt:lpstr>КС-2 №1</vt:lpstr>
      <vt:lpstr>кс-6а</vt:lpstr>
      <vt:lpstr>'КС-2 №1'!Заголовки_для_печати</vt:lpstr>
      <vt:lpstr>'КС-2 №2'!Заголовки_для_печати</vt:lpstr>
      <vt:lpstr>'КС-2 №3'!Заголовки_для_печати</vt:lpstr>
      <vt:lpstr>'КС-2 №4'!Заголовки_для_печати</vt:lpstr>
      <vt:lpstr>'КС-2 №1'!Область_печати</vt:lpstr>
      <vt:lpstr>'КС-2 №2'!Область_печати</vt:lpstr>
      <vt:lpstr>'КС-2 №3'!Область_печати</vt:lpstr>
      <vt:lpstr>'КС-2 №4'!Область_печати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'кс-6а'!Область_печати</vt:lpstr>
      <vt:lpstr>'кс-6а на 09.12'!Область_печати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Анастасия</cp:lastModifiedBy>
  <cp:lastPrinted>2024-06-24T15:18:21Z</cp:lastPrinted>
  <dcterms:created xsi:type="dcterms:W3CDTF">1996-10-14T23:33:28Z</dcterms:created>
  <dcterms:modified xsi:type="dcterms:W3CDTF">2024-12-09T06:28:50Z</dcterms:modified>
</cp:coreProperties>
</file>