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"/>
    </mc:Choice>
  </mc:AlternateContent>
  <xr:revisionPtr revIDLastSave="0" documentId="13_ncr:1_{C41FD5FA-2AEC-4331-B7E3-CE50F3D2EE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!!!согласовано_ЛСР на 93 млн_Мо" sheetId="1" r:id="rId1"/>
  </sheets>
  <definedNames>
    <definedName name="_xlnm._FilterDatabase" localSheetId="0" hidden="1">'!!!согласовано_ЛСР на 93 млн_Мо'!$A$5:$BI$237</definedName>
    <definedName name="_xlnm.Print_Titles" localSheetId="0">'!!!согласовано_ЛСР на 93 млн_Мо'!$5:$5</definedName>
    <definedName name="_xlnm.Print_Area" localSheetId="0">'!!!согласовано_ЛСР на 93 млн_Мо'!$A$1:$I$238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1" l="1"/>
  <c r="K17" i="1"/>
  <c r="L23" i="1"/>
  <c r="O23" i="1" s="1"/>
  <c r="O22" i="1"/>
  <c r="K22" i="1"/>
  <c r="K21" i="1"/>
  <c r="N20" i="1"/>
  <c r="K20" i="1"/>
  <c r="H11" i="1"/>
  <c r="I11" i="1" s="1"/>
  <c r="H12" i="1"/>
  <c r="I12" i="1" s="1"/>
  <c r="H13" i="1"/>
  <c r="I13" i="1" s="1"/>
  <c r="H14" i="1"/>
  <c r="I14" i="1" s="1"/>
  <c r="H15" i="1"/>
  <c r="I15" i="1"/>
  <c r="H16" i="1"/>
  <c r="I16" i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/>
  <c r="H27" i="1"/>
  <c r="I27" i="1"/>
  <c r="H28" i="1"/>
  <c r="I28" i="1" s="1"/>
  <c r="H29" i="1"/>
  <c r="I29" i="1" s="1"/>
  <c r="H30" i="1"/>
  <c r="I30" i="1" s="1"/>
  <c r="H32" i="1"/>
  <c r="I32" i="1" s="1"/>
  <c r="H33" i="1"/>
  <c r="I33" i="1" s="1"/>
  <c r="H34" i="1"/>
  <c r="I34" i="1" s="1"/>
  <c r="H35" i="1"/>
  <c r="I35" i="1" s="1"/>
  <c r="H37" i="1"/>
  <c r="I37" i="1" s="1"/>
  <c r="H38" i="1"/>
  <c r="I38" i="1" s="1"/>
  <c r="H39" i="1"/>
  <c r="I39" i="1" s="1"/>
  <c r="H40" i="1"/>
  <c r="I40" i="1" s="1"/>
  <c r="H42" i="1"/>
  <c r="I42" i="1" s="1"/>
  <c r="H43" i="1"/>
  <c r="I43" i="1" s="1"/>
  <c r="H44" i="1"/>
  <c r="I44" i="1" s="1"/>
  <c r="H45" i="1"/>
  <c r="I45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2" i="1"/>
  <c r="I62" i="1" s="1"/>
  <c r="H63" i="1"/>
  <c r="I63" i="1"/>
  <c r="H64" i="1"/>
  <c r="I64" i="1" s="1"/>
  <c r="H66" i="1"/>
  <c r="I66" i="1" s="1"/>
  <c r="H67" i="1"/>
  <c r="I67" i="1" s="1"/>
  <c r="H68" i="1"/>
  <c r="I68" i="1" s="1"/>
  <c r="H69" i="1"/>
  <c r="I69" i="1" s="1"/>
  <c r="H71" i="1"/>
  <c r="I71" i="1" s="1"/>
  <c r="H72" i="1"/>
  <c r="I72" i="1" s="1"/>
  <c r="H73" i="1"/>
  <c r="I73" i="1" s="1"/>
  <c r="H74" i="1"/>
  <c r="I74" i="1"/>
  <c r="H75" i="1"/>
  <c r="I75" i="1" s="1"/>
  <c r="H76" i="1"/>
  <c r="I76" i="1" s="1"/>
  <c r="H77" i="1"/>
  <c r="I77" i="1" s="1"/>
  <c r="H78" i="1"/>
  <c r="I78" i="1" s="1"/>
  <c r="H79" i="1"/>
  <c r="I79" i="1" s="1"/>
  <c r="H80" i="1"/>
  <c r="I80" i="1" s="1"/>
  <c r="H81" i="1"/>
  <c r="I81" i="1"/>
  <c r="H82" i="1"/>
  <c r="I82" i="1" s="1"/>
  <c r="H83" i="1"/>
  <c r="I83" i="1" s="1"/>
  <c r="H84" i="1"/>
  <c r="I84" i="1" s="1"/>
  <c r="H85" i="1"/>
  <c r="I85" i="1" s="1"/>
  <c r="H86" i="1"/>
  <c r="I86" i="1" s="1"/>
  <c r="H87" i="1"/>
  <c r="I87" i="1" s="1"/>
  <c r="H88" i="1"/>
  <c r="I88" i="1"/>
  <c r="H90" i="1"/>
  <c r="I90" i="1" s="1"/>
  <c r="H91" i="1"/>
  <c r="I91" i="1" s="1"/>
  <c r="H92" i="1"/>
  <c r="I92" i="1" s="1"/>
  <c r="H93" i="1"/>
  <c r="I93" i="1" s="1"/>
  <c r="H95" i="1"/>
  <c r="I95" i="1" s="1"/>
  <c r="H96" i="1"/>
  <c r="I96" i="1" s="1"/>
  <c r="H97" i="1"/>
  <c r="I97" i="1" s="1"/>
  <c r="H98" i="1"/>
  <c r="I98" i="1"/>
  <c r="H99" i="1"/>
  <c r="I99" i="1" s="1"/>
  <c r="H100" i="1"/>
  <c r="I100" i="1" s="1"/>
  <c r="H101" i="1"/>
  <c r="I101" i="1" s="1"/>
  <c r="H102" i="1"/>
  <c r="I102" i="1" s="1"/>
  <c r="H103" i="1"/>
  <c r="I103" i="1"/>
  <c r="H104" i="1"/>
  <c r="I104" i="1" s="1"/>
  <c r="H105" i="1"/>
  <c r="I105" i="1" s="1"/>
  <c r="H106" i="1"/>
  <c r="I106" i="1" s="1"/>
  <c r="H107" i="1"/>
  <c r="I107" i="1" s="1"/>
  <c r="H108" i="1"/>
  <c r="I108" i="1" s="1"/>
  <c r="H109" i="1"/>
  <c r="I109" i="1"/>
  <c r="H110" i="1"/>
  <c r="I110" i="1" s="1"/>
  <c r="H111" i="1"/>
  <c r="I111" i="1" s="1"/>
  <c r="H112" i="1"/>
  <c r="I112" i="1" s="1"/>
  <c r="H114" i="1"/>
  <c r="I114" i="1" s="1"/>
  <c r="H115" i="1"/>
  <c r="I115" i="1" s="1"/>
  <c r="H116" i="1"/>
  <c r="I116" i="1" s="1"/>
  <c r="H117" i="1"/>
  <c r="I117" i="1" s="1"/>
  <c r="H119" i="1"/>
  <c r="I119" i="1" s="1"/>
  <c r="H120" i="1"/>
  <c r="I120" i="1" s="1"/>
  <c r="H121" i="1"/>
  <c r="I121" i="1" s="1"/>
  <c r="H122" i="1"/>
  <c r="I122" i="1" s="1"/>
  <c r="H123" i="1"/>
  <c r="I123" i="1"/>
  <c r="H124" i="1"/>
  <c r="I124" i="1"/>
  <c r="H125" i="1"/>
  <c r="I125" i="1" s="1"/>
  <c r="H126" i="1"/>
  <c r="I126" i="1" s="1"/>
  <c r="H127" i="1"/>
  <c r="I127" i="1" s="1"/>
  <c r="H128" i="1"/>
  <c r="I128" i="1"/>
  <c r="H129" i="1"/>
  <c r="I129" i="1" s="1"/>
  <c r="H130" i="1"/>
  <c r="I130" i="1" s="1"/>
  <c r="H131" i="1"/>
  <c r="I131" i="1" s="1"/>
  <c r="H132" i="1"/>
  <c r="I132" i="1" s="1"/>
  <c r="H133" i="1"/>
  <c r="I133" i="1" s="1"/>
  <c r="H134" i="1"/>
  <c r="I134" i="1" s="1"/>
  <c r="H135" i="1"/>
  <c r="I135" i="1" s="1"/>
  <c r="H136" i="1"/>
  <c r="I136" i="1" s="1"/>
  <c r="H138" i="1"/>
  <c r="I138" i="1" s="1"/>
  <c r="H139" i="1"/>
  <c r="I139" i="1" s="1"/>
  <c r="H140" i="1"/>
  <c r="I140" i="1" s="1"/>
  <c r="H141" i="1"/>
  <c r="I141" i="1"/>
  <c r="H143" i="1"/>
  <c r="I143" i="1" s="1"/>
  <c r="H144" i="1"/>
  <c r="I144" i="1" s="1"/>
  <c r="H145" i="1"/>
  <c r="I145" i="1" s="1"/>
  <c r="H146" i="1"/>
  <c r="I146" i="1" s="1"/>
  <c r="H147" i="1"/>
  <c r="I147" i="1"/>
  <c r="H148" i="1"/>
  <c r="I148" i="1" s="1"/>
  <c r="H149" i="1"/>
  <c r="I149" i="1" s="1"/>
  <c r="H150" i="1"/>
  <c r="I150" i="1" s="1"/>
  <c r="H151" i="1"/>
  <c r="I151" i="1" s="1"/>
  <c r="H152" i="1"/>
  <c r="I152" i="1" s="1"/>
  <c r="H153" i="1"/>
  <c r="I153" i="1" s="1"/>
  <c r="H154" i="1"/>
  <c r="I154" i="1" s="1"/>
  <c r="H155" i="1"/>
  <c r="I155" i="1" s="1"/>
  <c r="H156" i="1"/>
  <c r="I156" i="1" s="1"/>
  <c r="H157" i="1"/>
  <c r="I157" i="1"/>
  <c r="H158" i="1"/>
  <c r="I158" i="1" s="1"/>
  <c r="H159" i="1"/>
  <c r="I159" i="1" s="1"/>
  <c r="H160" i="1"/>
  <c r="I160" i="1" s="1"/>
  <c r="H162" i="1"/>
  <c r="I162" i="1" s="1"/>
  <c r="H163" i="1"/>
  <c r="I163" i="1"/>
  <c r="H164" i="1"/>
  <c r="I164" i="1"/>
  <c r="H165" i="1"/>
  <c r="I165" i="1" s="1"/>
  <c r="H167" i="1"/>
  <c r="I167" i="1" s="1"/>
  <c r="H168" i="1"/>
  <c r="I168" i="1" s="1"/>
  <c r="H169" i="1"/>
  <c r="I169" i="1" s="1"/>
  <c r="H170" i="1"/>
  <c r="I170" i="1" s="1"/>
  <c r="H171" i="1"/>
  <c r="I171" i="1"/>
  <c r="H172" i="1"/>
  <c r="I172" i="1" s="1"/>
  <c r="H173" i="1"/>
  <c r="I173" i="1" s="1"/>
  <c r="H174" i="1"/>
  <c r="I174" i="1" s="1"/>
  <c r="H175" i="1"/>
  <c r="I175" i="1"/>
  <c r="H176" i="1"/>
  <c r="I176" i="1" s="1"/>
  <c r="H177" i="1"/>
  <c r="I177" i="1" s="1"/>
  <c r="H178" i="1"/>
  <c r="I178" i="1" s="1"/>
  <c r="H179" i="1"/>
  <c r="I179" i="1" s="1"/>
  <c r="H180" i="1"/>
  <c r="I180" i="1" s="1"/>
  <c r="H181" i="1"/>
  <c r="I181" i="1"/>
  <c r="H182" i="1"/>
  <c r="I182" i="1" s="1"/>
  <c r="H183" i="1"/>
  <c r="I183" i="1"/>
  <c r="H184" i="1"/>
  <c r="I184" i="1" s="1"/>
  <c r="H186" i="1"/>
  <c r="I186" i="1" s="1"/>
  <c r="H187" i="1"/>
  <c r="I187" i="1" s="1"/>
  <c r="H188" i="1"/>
  <c r="I188" i="1"/>
  <c r="H189" i="1"/>
  <c r="I189" i="1" s="1"/>
  <c r="H191" i="1"/>
  <c r="I191" i="1" s="1"/>
  <c r="H192" i="1"/>
  <c r="I192" i="1" s="1"/>
  <c r="H193" i="1"/>
  <c r="I193" i="1" s="1"/>
  <c r="H194" i="1"/>
  <c r="I194" i="1" s="1"/>
  <c r="H195" i="1"/>
  <c r="I195" i="1" s="1"/>
  <c r="H196" i="1"/>
  <c r="I196" i="1" s="1"/>
  <c r="H197" i="1"/>
  <c r="I197" i="1" s="1"/>
  <c r="H198" i="1"/>
  <c r="I198" i="1" s="1"/>
  <c r="H199" i="1"/>
  <c r="I199" i="1" s="1"/>
  <c r="H200" i="1"/>
  <c r="I200" i="1" s="1"/>
  <c r="H201" i="1"/>
  <c r="I201" i="1" s="1"/>
  <c r="H202" i="1"/>
  <c r="I202" i="1" s="1"/>
  <c r="H203" i="1"/>
  <c r="I203" i="1" s="1"/>
  <c r="H204" i="1"/>
  <c r="I204" i="1" s="1"/>
  <c r="H205" i="1"/>
  <c r="I205" i="1" s="1"/>
  <c r="H206" i="1"/>
  <c r="I206" i="1"/>
  <c r="H207" i="1"/>
  <c r="I207" i="1" s="1"/>
  <c r="H208" i="1"/>
  <c r="I208" i="1" s="1"/>
  <c r="H210" i="1"/>
  <c r="I210" i="1" s="1"/>
  <c r="H211" i="1"/>
  <c r="I211" i="1" s="1"/>
  <c r="H212" i="1"/>
  <c r="I212" i="1" s="1"/>
  <c r="H213" i="1"/>
  <c r="I213" i="1" s="1"/>
  <c r="H215" i="1"/>
  <c r="I215" i="1" s="1"/>
  <c r="H216" i="1"/>
  <c r="I216" i="1" s="1"/>
  <c r="H217" i="1"/>
  <c r="I217" i="1" s="1"/>
  <c r="H218" i="1"/>
  <c r="I218" i="1" s="1"/>
  <c r="H219" i="1"/>
  <c r="I219" i="1" s="1"/>
  <c r="H220" i="1"/>
  <c r="I220" i="1" s="1"/>
  <c r="H221" i="1"/>
  <c r="I221" i="1" s="1"/>
  <c r="H222" i="1"/>
  <c r="I222" i="1" s="1"/>
  <c r="H223" i="1"/>
  <c r="I223" i="1" s="1"/>
  <c r="H224" i="1"/>
  <c r="I224" i="1" s="1"/>
  <c r="H225" i="1"/>
  <c r="I225" i="1" s="1"/>
  <c r="H226" i="1"/>
  <c r="I226" i="1" s="1"/>
  <c r="H227" i="1"/>
  <c r="I227" i="1" s="1"/>
  <c r="H228" i="1"/>
  <c r="I228" i="1" s="1"/>
  <c r="H229" i="1"/>
  <c r="I229" i="1" s="1"/>
  <c r="H230" i="1"/>
  <c r="I230" i="1" s="1"/>
  <c r="H231" i="1"/>
  <c r="I231" i="1" s="1"/>
  <c r="H232" i="1"/>
  <c r="I232" i="1"/>
  <c r="H234" i="1"/>
  <c r="I234" i="1" s="1"/>
  <c r="H235" i="1"/>
  <c r="I235" i="1" s="1"/>
  <c r="H236" i="1"/>
  <c r="I236" i="1" s="1"/>
  <c r="H237" i="1"/>
  <c r="I237" i="1" s="1"/>
  <c r="H8" i="1"/>
  <c r="I8" i="1" s="1"/>
  <c r="H9" i="1"/>
  <c r="I9" i="1"/>
  <c r="H10" i="1"/>
  <c r="I10" i="1"/>
  <c r="H7" i="1"/>
  <c r="I7" i="1" s="1"/>
</calcChain>
</file>

<file path=xl/sharedStrings.xml><?xml version="1.0" encoding="utf-8"?>
<sst xmlns="http://schemas.openxmlformats.org/spreadsheetml/2006/main" count="917" uniqueCount="358">
  <si>
    <t/>
  </si>
  <si>
    <t>на Модернизация железнодорожного пути и стрелочных переводов  на территории АО "Коломенский завод"., Модернизация железнодорожного пути и стрелочных переводов  на территории АО "Коломенский завод".</t>
  </si>
  <si>
    <t>№ п/п</t>
  </si>
  <si>
    <t>Обоснование</t>
  </si>
  <si>
    <t>Наименование</t>
  </si>
  <si>
    <t>Ед. изм.</t>
  </si>
  <si>
    <t>Кол.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</si>
  <si>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</si>
  <si>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</si>
  <si>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</si>
  <si>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
НР 89% ФОТ (от 161,53): 143,76 руб.
СП 40%*0.85 ФОТ (от 161,53): 54,92 руб.
Состав работ: 
1. Разметка очертания ям.
2. Разработка грунта с выбрасыванием на бровку.
3. Зачистка дна и поверхности стенок.
4. Переходы от ямы к яме.</t>
  </si>
  <si>
    <t>100 м3</t>
  </si>
  <si>
    <t>2</t>
  </si>
  <si>
    <t>ФЕР28-01-006-01</t>
  </si>
  <si>
    <t>Разборка пути звеньями рельсошпальной решетки, шпалы: деревянные
НР 109% ФОТ (от 734,27): 800,35 руб.
СП 65%*0.85 ФОТ (от 734,27): 405,68 руб.
Состав работ: 
1. Снятие путевых пикетных знаков.
2. Разболчивание стыков.
3. Разборка пути звеньями рельсошпальной решетки с погрузкой их на платформы и выгрузкой на базе с укладкой в штабели.
4. Планировка балластной призмы.</t>
  </si>
  <si>
    <t>км пути</t>
  </si>
  <si>
    <t>3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</si>
  <si>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</si>
  <si>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
НР 102% ФОТ (от 591,98): 603,82 руб.
СП 54% ФОТ (от 591,98): 319,67 руб.
Состав работ: 
1. Очистка покрытия или основания.
2. Разборка покрытия и основания.
3. Сгребание материала, полученного от разборки.
4. Отправка в штабеля материала, полученного при разборке.</t>
  </si>
  <si>
    <t>4</t>
  </si>
  <si>
    <t>ФЕР01-02-005-01</t>
  </si>
  <si>
    <t>Уплотнение грунта пневматическими трамбовками, группа грунтов: 1-2
НР 92% ФОТ (от 277,14): 254,97 руб.
СП 46%*0.85 ФОТ (от 277,14): 108,36 руб.
Состав работ: 
1. Уплотнение грунта.</t>
  </si>
  <si>
    <t>5</t>
  </si>
  <si>
    <t>ФЕР27-04-001-04</t>
  </si>
  <si>
    <t>Устройство подстилающих и выравнивающих слоев оснований: из щебня
НР 147% ФОТ (от 917,07): 1 348,09 руб.
СП 134%*0.85 ФОТ (от 917,07): 1 044,54 руб.
Состав работ: 
1. Планировка и прикатка земляного полотна с поливом водой.
2. Россыпь и разравнивание материалов.
3. Уплотнение россыпей с поливкой водой.</t>
  </si>
  <si>
    <t>6</t>
  </si>
  <si>
    <t>ТЦ_25.1.00.00_50_5047268891_30.07.2025_02</t>
  </si>
  <si>
    <t>Щебень гранитный 20/40 (РЖД)</t>
  </si>
  <si>
    <t>м3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</si>
  <si>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</si>
  <si>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</si>
  <si>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
НР 109% ФОТ (от 5 505,73): 6 001,25 руб.
СП 65%*0.85 ФОТ (от 5 505,73): 3 041,92 руб.
Состав работ: 
1. Погрузка на базе и разгрузка у места укладки, развозка и раскладка по фронту работ укладочных материалов.
2. Исправление отдельных мест основной площадки земляного полотна.
3. Крепление рельсов к шпалам.
4. Сболчивание стыков.
5. Рихтовка пути и регулировка стыковых зазоров.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</si>
  <si>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</si>
  <si>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</si>
  <si>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</si>
  <si>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</si>
  <si>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</si>
  <si>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</si>
  <si>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</si>
  <si>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</si>
  <si>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</si>
  <si>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</si>
  <si>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</si>
  <si>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</si>
  <si>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</si>
  <si>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</si>
  <si>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</si>
  <si>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</si>
  <si>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</si>
  <si>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</si>
  <si>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</si>
  <si>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</si>
  <si>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</si>
  <si>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</si>
  <si>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</si>
  <si>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</si>
  <si>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</si>
  <si>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</si>
  <si>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</si>
  <si>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</si>
  <si>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17</t>
  </si>
  <si>
    <t>Накладки переходные Р65/Р50 литые</t>
  </si>
  <si>
    <t>компл.</t>
  </si>
  <si>
    <t>18</t>
  </si>
  <si>
    <t>ФЕР09-05-006-01
Применительно</t>
  </si>
  <si>
    <t>Резка стального профилированного настила/применит. Резка рельс при стыковке с сущ. путями, 38 шт
НР 93% ФОТ (от 20,86): 19,40 руб.
СП 62%*0.85 ФОТ (от 20,86): 10,99 руб.
Состав работ: 
1. Резка стального профилированного настила.</t>
  </si>
  <si>
    <t>м реза</t>
  </si>
  <si>
    <t>19</t>
  </si>
  <si>
    <t>ФЕР28-01-027-04</t>
  </si>
  <si>
    <t>Балластировка пути и стрелочных переводов на железобетонных шпалах, балласт: щебеночный
НР 109% ФОТ (от 398,22): 434,06 руб.
СП 65%*0.85 ФОТ (от 398,22): 220,02 руб.
Состав работ: 
1. Дозировка балласта, подъемка пути и стрелочных переводов.
2. Выправка и рихтовка пути со сплошной подбивкой шпал и уплотнением балласта.
3. Стабилизация пути и оправка балластной призмы.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</si>
  <si>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</si>
  <si>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</si>
  <si>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</si>
  <si>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</si>
  <si>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</si>
  <si>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</si>
  <si>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</si>
  <si>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</si>
  <si>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</si>
  <si>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</si>
  <si>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</si>
  <si>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</si>
  <si>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</si>
  <si>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</si>
  <si>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</si>
  <si>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</si>
  <si>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</si>
  <si>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</si>
  <si>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
НР 109% ФОТ (от 318,48): 347,14 руб.
СП 65%*0.85 ФОТ (от 318,48): 175,96 руб.
Состав работ: 
1. Демонтаж блоков стрелочного перевода.
2. Снятие металлических частей перевода краном.
3. Укладка в пакеты переводных брусьев и шпал краном в стеллаж.
4. Уборка пакетов брусьев и шпал краном в стеллаж.
5. Сборка скреплений в контейнеры.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</si>
  <si>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</si>
  <si>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</si>
  <si>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</si>
  <si>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</si>
  <si>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</si>
  <si>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</si>
  <si>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Раздел 3. Демонтаж СПЗ 1/6, правая</t>
  </si>
  <si>
    <t>28</t>
  </si>
  <si>
    <t>29</t>
  </si>
  <si>
    <t>30</t>
  </si>
  <si>
    <t>31</t>
  </si>
  <si>
    <t>Раздел 4. Демонтаж СП15 1/9, правая</t>
  </si>
  <si>
    <t>32</t>
  </si>
  <si>
    <t>33</t>
  </si>
  <si>
    <t>34</t>
  </si>
  <si>
    <t>35</t>
  </si>
  <si>
    <t>Раздел 5. Замена СП6 1/7,  левая</t>
  </si>
  <si>
    <t>36</t>
  </si>
  <si>
    <t>37</t>
  </si>
  <si>
    <t>Разборка покрытий и оснований: щебеночных/применит. Выемка грунта (загрязнённого балласта) под основание стр.перевода
НР 102% ФОТ (от 44,08): 44,96 руб.
СП 54% ФОТ (от 44,08): 23,80 руб.
Состав работ: 
1. Очистка покрытия или основания.
2. Разборка покрытия и основания.
3. Сгребание материала, полученного от разборки.
4. Отправка в штабеля материала, полученного при разборке.</t>
  </si>
  <si>
    <t>38</t>
  </si>
  <si>
    <t>Уплотнение грунта пневматическими трамбовками, группа грунтов: 1-2
НР 92% ФОТ (от 20,71): 19,05 руб.
СП 46%*0.85 ФОТ (от 20,71): 8,10 руб.
Состав работ: 
1. Уплотнение грунта.</t>
  </si>
  <si>
    <t>39</t>
  </si>
  <si>
    <t>Устройство подстилающих и выравнивающих слоев оснований: из щебня
НР 147% ФОТ (от 68,34): 100,46 руб.
СП 134%*0.85 ФОТ (от 68,34): 77,84 руб.
Состав работ: 
1. Планировка и прикатка земляного полотна с поливом водой.
2. Россыпь и разравнивание материалов.
3. Уплотнение россыпей с поливкой водой.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</si>
  <si>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</si>
  <si>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</si>
  <si>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</si>
  <si>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
НР 109% ФОТ (от 645,15): 703,21 руб.
СП 65%*0.85 ФОТ (от 645,15): 356,45 руб.
Состав работ: 
1. Планировка земляного полотна.
2. Укладка стрелочного перевода с постановкой скреплений.
3. Резка рельсов и сверление в них отверстий.
4. Выправка, рихтовка и регулировка стрелочного перевода после выгрузки щебня.
5. Стабилизация балластной призмы динамическим стабилизатором пути.
6. Окончательная выправка стрелочного перевода и подходов к нему в плане и профиле.</t>
  </si>
  <si>
    <t>42</t>
  </si>
  <si>
    <t>ТЦ_25.1.01.02_77_7729790078_30.07.2025_02</t>
  </si>
  <si>
    <t>Брус композитный</t>
  </si>
  <si>
    <t>комплект</t>
  </si>
  <si>
    <t>43</t>
  </si>
  <si>
    <t>ТЦ_25.1.06.15_77_7718148430_01.07.2025_02</t>
  </si>
  <si>
    <t>Перевод стрелочный типа Р65 марки 1/7 проект ЛПTП.665121.103M, левый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</si>
  <si>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</si>
  <si>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</si>
  <si>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
НР 92% ФОТ (от 263,90): 242,79 руб.
СП 49% ФОТ (от 263,90): 129,31 руб.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</si>
  <si>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</si>
  <si>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</si>
  <si>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</si>
  <si>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</si>
  <si>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</si>
  <si>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</si>
  <si>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</si>
  <si>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</si>
  <si>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</si>
  <si>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48</t>
  </si>
  <si>
    <t>Закладка запорная в сборе</t>
  </si>
  <si>
    <t>49</t>
  </si>
  <si>
    <t>ФЕР32-09-001-01
Применительно</t>
  </si>
  <si>
    <t>Сборка стыков на болтах/применит. Монтаж стыковочных накладок Р-65 (6-ти отверстных)
НР 106% ФОТ (от 76,46): 81,05 руб.
СП 56%*0.85 ФОТ (от 76,46): 36,39 руб.
Состав работ: 
1. Погрузка и разгрузка материалов.
2. Сборка стыков с установкой накладок, болтов и шайб.
3. Приварка электросоединений.
4. Выправка стыков на кривых участках.</t>
  </si>
  <si>
    <t>100 шт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</si>
  <si>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</si>
  <si>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</si>
  <si>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</si>
  <si>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</si>
  <si>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</si>
  <si>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</si>
  <si>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</si>
  <si>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</si>
  <si>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
НР 109% ФОТ (от 25,70): 28,01 руб.
СП 65%*0.85 ФОТ (от 25,70): 14,20 руб.
Состав работ: 
1. Дозировка балласта, подъемка пути и стрелочных переводов.
2. Выправка и рихтовка пути со сплошной подбивкой шпал и уплотнением балласта.
3. Стабилизация пути и оправка балластной призмы.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</si>
  <si>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</si>
  <si>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</si>
  <si>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</si>
  <si>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</si>
  <si>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</si>
  <si>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</si>
  <si>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Раздел 6. Замена СП7 1/7,  левая</t>
  </si>
  <si>
    <t>58</t>
  </si>
  <si>
    <t>59</t>
  </si>
  <si>
    <t>Разборка покрытий и оснований: щебеночных/применит. Выемка грунта (загрязнённого балласта) под основание стр.перевода
НР 102% ФОТ (от 37,60): 38,35 руб.
СП 54% ФОТ (от 37,60): 20,30 руб.
Состав работ: 
1. Очистка покрытия или основания.
2. Разборка покрытия и основания.
3. Сгребание материала, полученного от разборки.
4. Отправка в штабеля материала, полученного при разборке.</t>
  </si>
  <si>
    <t>60</t>
  </si>
  <si>
    <t>Уплотнение грунта пневматическими трамбовками, группа грунтов: 1-2
НР 92% ФОТ (от 18,14): 16,69 руб.
СП 46%*0.85 ФОТ (от 18,14): 7,09 руб.
Состав работ: 
1. Уплотнение грунта.</t>
  </si>
  <si>
    <t>61</t>
  </si>
  <si>
    <t>Устройство подстилающих и выравнивающих слоев оснований: из щебня
НР 147% ФОТ (от 59,96): 88,14 руб.
СП 134%*0.85 ФОТ (от 59,96): 68,29 руб.
Состав работ: 
1. Планировка и прикатка земляного полотна с поливом водой.
2. Россыпь и разравнивание материалов.
3. Уплотнение россыпей с поливкой водой.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</si>
  <si>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</si>
  <si>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</si>
  <si>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</si>
  <si>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</si>
  <si>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</si>
  <si>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</si>
  <si>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</si>
  <si>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</si>
  <si>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</si>
  <si>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</si>
  <si>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</si>
  <si>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</si>
  <si>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</si>
  <si>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</si>
  <si>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Балластировка пути и стрелочных переводов на деревянных шпалах, балласт: щебеночный
НР 109% ФОТ (от 25,65): 27,96 руб.
СП 65%*0.85 ФОТ (от 25,65): 14,17 руб.
Состав работ: 
1. Дозировка балласта, подъемка пути и стрелочных переводов.
2. Выправка и рихтовка пути со сплошной подбивкой шпал и уплотнением балласта.
3. Стабилизация пути и оправка балластной призмы.</t>
  </si>
  <si>
    <t>76</t>
  </si>
  <si>
    <t>77</t>
  </si>
  <si>
    <t>78</t>
  </si>
  <si>
    <t>79</t>
  </si>
  <si>
    <t>Раздел 7. Замена СП8 1/7,  левая</t>
  </si>
  <si>
    <t>80</t>
  </si>
  <si>
    <t>81</t>
  </si>
  <si>
    <t>Разборка покрытий и оснований: щебеночных/применит. Выемка грунта (загрязнённого балласта) под основание стр.перевода
НР 102% ФОТ (от 33,45): 34,12 руб.
СП 54% ФОТ (от 33,45): 18,06 руб.
Состав работ: 
1. Очистка покрытия или основания.
2. Разборка покрытия и основания.
3. Сгребание материала, полученного от разборки.
4. Отправка в штабеля материала, полученного при разборке.</t>
  </si>
  <si>
    <t>82</t>
  </si>
  <si>
    <t>Уплотнение грунта пневматическими трамбовками, группа грунтов: 1-2
НР 92% ФОТ (от 16,48): 15,16 руб.
СП 46%*0.85 ФОТ (от 16,48): 6,44 руб.
Состав работ: 
1. Уплотнение грунта.</t>
  </si>
  <si>
    <t>83</t>
  </si>
  <si>
    <t>Устройство подстилающих и выравнивающих слоев оснований: из щебня
НР 147% ФОТ (от 54,67): 80,36 руб.
СП 134%*0.85 ФОТ (от 54,67): 62,27 руб.
Состав работ: 
1. Планировка и прикатка земляного полотна с поливом водой.
2. Россыпь и разравнивание материалов.
3. Уплотнение россыпей с поливкой водой.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</si>
  <si>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</si>
  <si>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</si>
  <si>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</si>
  <si>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</si>
  <si>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</si>
  <si>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</si>
  <si>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</si>
  <si>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</si>
  <si>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</si>
  <si>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</si>
  <si>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</si>
  <si>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</si>
  <si>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</si>
  <si>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</si>
  <si>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</si>
  <si>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</si>
  <si>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</si>
  <si>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</si>
  <si>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Раздел 8. Замена СП9 1/7,  левая</t>
  </si>
  <si>
    <t>102</t>
  </si>
  <si>
    <t>103</t>
  </si>
  <si>
    <t>Разборка покрытий и оснований: щебеночных/применит. Выемка грунта (загрязнённого балласта) под основание стр.перевода
НР 102% ФОТ (от 28,26): 28,83 руб.
СП 54% ФОТ (от 28,26): 15,26 руб.
Состав работ: 
1. Очистка покрытия или основания.
2. Разборка покрытия и основания.
3. Сгребание материала, полученного от разборки.
4. Отправка в штабеля материала, полученного при разборке.</t>
  </si>
  <si>
    <t>104</t>
  </si>
  <si>
    <t>Уплотнение грунта пневматическими трамбовками, группа грунтов: 1-2
НР 92% ФОТ (от 14,41): 13,26 руб.
СП 46%*0.85 ФОТ (от 14,41): 5,63 руб.
Состав работ: 
1. Уплотнение грунта.</t>
  </si>
  <si>
    <t>105</t>
  </si>
  <si>
    <t>Устройство подстилающих и выравнивающих слоев оснований: из щебня
НР 147% ФОТ (от 47,62): 70,00 руб.
СП 134%*0.85 ФОТ (от 47,62): 54,24 руб.
Состав работ: 
1. Планировка и прикатка земляного полотна с поливом водой.
2. Россыпь и разравнивание материалов.
3. Уплотнение россыпей с поливкой водой.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</si>
  <si>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</si>
  <si>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</si>
  <si>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</si>
  <si>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</si>
  <si>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</si>
  <si>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</si>
  <si>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</si>
  <si>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</si>
  <si>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</si>
  <si>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</si>
  <si>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</si>
  <si>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</si>
  <si>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</si>
  <si>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</si>
  <si>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</si>
  <si>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</si>
  <si>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</si>
  <si>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</si>
  <si>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Раздел 9. Замена СП10 1/7,  левая</t>
  </si>
  <si>
    <t>124</t>
  </si>
  <si>
    <t>125</t>
  </si>
  <si>
    <t>Разборка покрытий и оснований: щебеночных/применит. Выемка грунта (загрязнённого балласта) под основание стр.перевода
НР 102% ФОТ (от 38,76): 39,54 руб.
СП 54% ФОТ (от 38,76): 20,93 руб.
Состав работ: 
1. Очистка покрытия или основания.
2. Разборка покрытия и основания.
3. Сгребание материала, полученного от разборки.
4. Отправка в штабеля материала, полученного при разборке.</t>
  </si>
  <si>
    <t>126</t>
  </si>
  <si>
    <t>Уплотнение грунта пневматическими трамбовками, группа грунтов: 1-2
НР 92% ФОТ (от 18,59): 17,10 руб.
СП 46%*0.85 ФОТ (от 18,59): 7,27 руб.
Состав работ: 
1. Уплотнение грунта.</t>
  </si>
  <si>
    <t>127</t>
  </si>
  <si>
    <t>Устройство подстилающих и выравнивающих слоев оснований: из щебня
НР 147% ФОТ (от 61,72): 90,73 руб.
СП 134%*0.85 ФОТ (от 61,72): 70,30 руб.
Состав работ: 
1. Планировка и прикатка земляного полотна с поливом водой.
2. Россыпь и разравнивание материалов.
3. Уплотнение россыпей с поливкой водой.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</si>
  <si>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</si>
  <si>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</si>
  <si>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</si>
  <si>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</si>
  <si>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</si>
  <si>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</si>
  <si>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</si>
  <si>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</si>
  <si>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</si>
  <si>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</si>
  <si>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</si>
  <si>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</si>
  <si>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</si>
  <si>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</si>
  <si>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</si>
  <si>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</si>
  <si>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</si>
  <si>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</si>
  <si>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Раздел 10. Замена СП11 1/7,  левая</t>
  </si>
  <si>
    <t>146</t>
  </si>
  <si>
    <t>147</t>
  </si>
  <si>
    <t>Разборка покрытий и оснований: щебеночных/применит. Выемка грунта (загрязнённого балласта) под основание стр.перевода
НР 102% ФОТ (от 30,72): 31,33 руб.
СП 54% ФОТ (от 30,72): 16,59 руб.
Состав работ: 
1. Очистка покрытия или основания.
2. Разборка покрытия и основания.
3. Сгребание материала, полученного от разборки.
4. Отправка в штабеля материала, полученного при разборке.</t>
  </si>
  <si>
    <t>148</t>
  </si>
  <si>
    <t>Уплотнение грунта пневматическими трамбовками, группа грунтов: 1-2
НР 92% ФОТ (от 15,41): 14,18 руб.
СП 46%*0.85 ФОТ (от 15,41): 6,03 руб.
Состав работ: 
1. Уплотнение грунта.</t>
  </si>
  <si>
    <t>149</t>
  </si>
  <si>
    <t>Устройство подстилающих и выравнивающих слоев оснований: из щебня
НР 147% ФОТ (от 51,14): 75,18 руб.
СП 134%*0.85 ФОТ (от 51,14): 58,25 руб.
Состав работ: 
1. Планировка и прикатка земляного полотна с поливом водой.
2. Россыпь и разравнивание материалов.
3. Уплотнение россыпей с поливкой водой.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</si>
  <si>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</si>
  <si>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</si>
  <si>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</si>
  <si>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</si>
  <si>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</si>
  <si>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</si>
  <si>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</si>
  <si>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</si>
  <si>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</si>
  <si>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</si>
  <si>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</si>
  <si>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</si>
  <si>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</si>
  <si>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</si>
  <si>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</si>
  <si>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</si>
  <si>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</si>
  <si>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</si>
  <si>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Раздел 11. Замена СП13 1/7,  левая</t>
  </si>
  <si>
    <t>168</t>
  </si>
  <si>
    <t>169</t>
  </si>
  <si>
    <t>Разборка покрытий и оснований: щебеночных/применит. Выемка грунта (загрязнённого балласта) под основание стр.перевода
НР 102% ФОТ (от 30,60): 31,21 руб.
СП 54% ФОТ (от 30,60): 16,52 руб.
Состав работ: 
1. Очистка покрытия или основания.
2. Разборка покрытия и основания.
3. Сгребание материала, полученного от разборки.
4. Отправка в штабеля материала, полученного при разборке.</t>
  </si>
  <si>
    <t>170</t>
  </si>
  <si>
    <t>Уплотнение грунта пневматическими трамбовками, группа грунтов: 1-2
НР 92% ФОТ (от 15,35): 14,12 руб.
СП 46%*0.85 ФОТ (от 15,35): 6,00 руб.
Состав работ: 
1. Уплотнение грунта.</t>
  </si>
  <si>
    <t>171</t>
  </si>
  <si>
    <t>Устройство подстилающих и выравнивающих слоев оснований: из щебня
НР 147% ФОТ (от 50,70): 74,53 руб.
СП 134%*0.85 ФОТ (от 50,70): 57,75 руб.
Состав работ: 
1. Планировка и прикатка земляного полотна с поливом водой.
2. Россыпь и разравнивание материалов.
3. Уплотнение россыпей с поливкой водой.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</si>
  <si>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</si>
  <si>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</si>
  <si>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</si>
  <si>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</si>
  <si>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</si>
  <si>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</si>
  <si>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</si>
  <si>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</si>
  <si>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</si>
  <si>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</si>
  <si>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</si>
  <si>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</si>
  <si>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</si>
  <si>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</si>
  <si>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</si>
  <si>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</si>
  <si>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</si>
  <si>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</si>
  <si>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</si>
  <si>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Раздел 12. Замена СП14 1/7,  правая</t>
  </si>
  <si>
    <t>190</t>
  </si>
  <si>
    <t>191</t>
  </si>
  <si>
    <t>Разборка покрытий и оснований: щебеночных/применит. Выемка грунта (загрязнённого балласта) под основание стр.перевода
НР 102% ФОТ (от 36,82): 37,56 руб.
СП 54% ФОТ (от 36,82): 19,88 руб.
Состав работ: 
1. Очистка покрытия или основания.
2. Разборка покрытия и основания.
3. Сгребание материала, полученного от разборки.
4. Отправка в штабеля материала, полученного при разборке.</t>
  </si>
  <si>
    <t>192</t>
  </si>
  <si>
    <t>Уплотнение грунта пневматическими трамбовками, группа грунтов: 1-2
НР 92% ФОТ (от 17,80): 16,38 руб.
СП 46%*0.85 ФОТ (от 17,80): 6,96 руб.
Состав работ: 
1. Уплотнение грунта.</t>
  </si>
  <si>
    <t>193</t>
  </si>
  <si>
    <t>Устройство подстилающих и выравнивающих слоев оснований: из щебня
НР 147% ФОТ (от 59,08): 86,85 руб.
СП 134%*0.85 ФОТ (от 59,08): 67,29 руб.
Состав работ: 
1. Планировка и прикатка земляного полотна с поливом водой.
2. Россыпь и разравнивание материалов.
3. Уплотнение россыпей с поливкой водой.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</si>
  <si>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</si>
  <si>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</si>
  <si>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</si>
  <si>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</si>
  <si>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</si>
  <si>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</si>
  <si>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</si>
  <si>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</si>
  <si>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</si>
  <si>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</si>
  <si>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Сборка стыков на болтах/применит. Монтаж стыковочных накладок Р-65 (6-ти отверстных)
НР 106% ФОТ (от 76,69): 81,29 руб.
СП 56%*0.85 ФОТ (от 76,69): 36,50 руб.
Состав работ: 
1. Погрузка и разгрузка материалов.
2. Сборка стыков с установкой накладок, болтов и шайб.
3. Приварка электросоединений.
4. Выправка стыков на кривых участках.</t>
  </si>
  <si>
    <t>204</t>
  </si>
  <si>
    <t>205</t>
  </si>
  <si>
    <t>206</t>
  </si>
  <si>
    <t>207</t>
  </si>
  <si>
    <t>208</t>
  </si>
  <si>
    <t>209</t>
  </si>
  <si>
    <t>210</t>
  </si>
  <si>
    <t>211</t>
  </si>
  <si>
    <t>ноябрь</t>
  </si>
  <si>
    <t>декабрь</t>
  </si>
  <si>
    <t>Выполнено всего</t>
  </si>
  <si>
    <t>Остаток</t>
  </si>
  <si>
    <t xml:space="preserve">0,2051
</t>
  </si>
  <si>
    <t xml:space="preserve">0,06
</t>
  </si>
  <si>
    <t xml:space="preserve">0,136
</t>
  </si>
  <si>
    <t xml:space="preserve">17,14
</t>
  </si>
  <si>
    <t xml:space="preserve">0,36
</t>
  </si>
  <si>
    <t xml:space="preserve">0,0133
</t>
  </si>
  <si>
    <t xml:space="preserve">15,62
</t>
  </si>
  <si>
    <t xml:space="preserve">0,1156
</t>
  </si>
  <si>
    <t xml:space="preserve">14,62
</t>
  </si>
  <si>
    <t>КС-6</t>
  </si>
  <si>
    <t>Модернизация железнодорожного пути и стрелочных переводов  на территории АО "Коломенский завод"., Модернизация железнодорожного пути и стрелочных переводов  на территории АО "Коломенский завод".</t>
  </si>
  <si>
    <t>106 шт на 855 шпал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</si>
</sst>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"/>
    <numFmt numFmtId="167" formatCode="#,##0.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sz val="9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i/>
      <sz val="9"/>
      <color rgb="FF000000"/>
      <name val="Arial"/>
      <charset val="204"/>
    </font>
    <font>
      <b/>
      <sz val="2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Arial"/>
      <family val="2"/>
      <charset val="204"/>
    </font>
    <font>
      <sz val="11"/>
      <color theme="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/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6" fillId="0" borderId="3" xfId="0" applyNumberFormat="1" applyFont="1" applyFill="1" applyBorder="1" applyAlignment="1" applyProtection="1">
      <alignment horizontal="left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/>
    <xf numFmtId="49" fontId="10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center"/>
    </xf>
    <xf numFmtId="49" fontId="7" fillId="2" borderId="3" xfId="0" applyNumberFormat="1" applyFont="1" applyFill="1" applyBorder="1" applyAlignment="1" applyProtection="1">
      <alignment horizontal="center" vertical="top"/>
    </xf>
    <xf numFmtId="49" fontId="7" fillId="0" borderId="3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1" fontId="7" fillId="0" borderId="3" xfId="0" applyNumberFormat="1" applyFont="1" applyFill="1" applyBorder="1" applyAlignment="1" applyProtection="1">
      <alignment horizontal="right" vertical="top"/>
    </xf>
    <xf numFmtId="2" fontId="7" fillId="0" borderId="3" xfId="0" applyNumberFormat="1" applyFont="1" applyFill="1" applyBorder="1" applyAlignment="1" applyProtection="1">
      <alignment horizontal="right" vertical="top"/>
    </xf>
    <xf numFmtId="0" fontId="7" fillId="0" borderId="3" xfId="0" applyNumberFormat="1" applyFont="1" applyFill="1" applyBorder="1" applyAlignment="1" applyProtection="1">
      <alignment horizontal="right" vertical="top"/>
    </xf>
    <xf numFmtId="164" fontId="7" fillId="0" borderId="3" xfId="0" applyNumberFormat="1" applyFont="1" applyFill="1" applyBorder="1" applyAlignment="1" applyProtection="1">
      <alignment horizontal="right" vertical="top"/>
    </xf>
    <xf numFmtId="1" fontId="7" fillId="0" borderId="3" xfId="0" applyNumberFormat="1" applyFont="1" applyFill="1" applyBorder="1" applyAlignment="1" applyProtection="1">
      <alignment horizontal="center" vertical="top"/>
    </xf>
    <xf numFmtId="165" fontId="7" fillId="0" borderId="3" xfId="0" applyNumberFormat="1" applyFont="1" applyFill="1" applyBorder="1" applyAlignment="1" applyProtection="1">
      <alignment horizontal="center" vertical="top"/>
    </xf>
    <xf numFmtId="2" fontId="7" fillId="0" borderId="3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left" vertical="center"/>
    </xf>
    <xf numFmtId="166" fontId="7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 vertical="center"/>
    </xf>
    <xf numFmtId="0" fontId="0" fillId="0" borderId="0" xfId="0" applyAlignment="1">
      <alignment wrapText="1"/>
    </xf>
    <xf numFmtId="49" fontId="5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wrapText="1"/>
    </xf>
    <xf numFmtId="4" fontId="7" fillId="0" borderId="3" xfId="0" applyNumberFormat="1" applyFont="1" applyFill="1" applyBorder="1" applyAlignment="1" applyProtection="1">
      <alignment horizontal="right" vertical="top"/>
    </xf>
    <xf numFmtId="49" fontId="7" fillId="2" borderId="2" xfId="0" applyNumberFormat="1" applyFont="1" applyFill="1" applyBorder="1" applyAlignment="1" applyProtection="1">
      <alignment horizontal="center" vertical="top"/>
    </xf>
    <xf numFmtId="0" fontId="6" fillId="0" borderId="2" xfId="0" applyNumberFormat="1" applyFont="1" applyFill="1" applyBorder="1" applyAlignment="1" applyProtection="1">
      <alignment horizontal="left" vertical="top" wrapText="1"/>
    </xf>
    <xf numFmtId="49" fontId="7" fillId="0" borderId="2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vertical="top"/>
    </xf>
    <xf numFmtId="167" fontId="0" fillId="0" borderId="0" xfId="0" applyNumberFormat="1" applyAlignment="1"/>
    <xf numFmtId="167" fontId="7" fillId="0" borderId="2" xfId="0" applyNumberFormat="1" applyFont="1" applyFill="1" applyBorder="1" applyAlignment="1" applyProtection="1">
      <alignment horizontal="center" vertical="center"/>
    </xf>
    <xf numFmtId="167" fontId="7" fillId="0" borderId="3" xfId="0" applyNumberFormat="1" applyFont="1" applyFill="1" applyBorder="1" applyAlignment="1" applyProtection="1">
      <alignment horizontal="right" vertical="top"/>
    </xf>
    <xf numFmtId="167" fontId="7" fillId="0" borderId="2" xfId="0" applyNumberFormat="1" applyFont="1" applyFill="1" applyBorder="1" applyAlignment="1" applyProtection="1">
      <alignment horizontal="right" vertical="top"/>
    </xf>
    <xf numFmtId="167" fontId="1" fillId="0" borderId="0" xfId="0" applyNumberFormat="1" applyFont="1" applyFill="1" applyBorder="1" applyAlignment="1" applyProtection="1"/>
    <xf numFmtId="3" fontId="7" fillId="0" borderId="2" xfId="0" applyNumberFormat="1" applyFont="1" applyFill="1" applyBorder="1" applyAlignment="1" applyProtection="1">
      <alignment horizontal="center" vertical="center"/>
    </xf>
    <xf numFmtId="49" fontId="8" fillId="3" borderId="2" xfId="0" applyNumberFormat="1" applyFont="1" applyFill="1" applyBorder="1" applyAlignment="1" applyProtection="1">
      <alignment vertical="center"/>
    </xf>
    <xf numFmtId="49" fontId="8" fillId="3" borderId="2" xfId="0" applyNumberFormat="1" applyFont="1" applyFill="1" applyBorder="1" applyAlignment="1" applyProtection="1">
      <alignment vertical="center" wrapText="1"/>
    </xf>
    <xf numFmtId="167" fontId="8" fillId="3" borderId="2" xfId="0" applyNumberFormat="1" applyFont="1" applyFill="1" applyBorder="1" applyAlignment="1" applyProtection="1">
      <alignment vertical="center"/>
    </xf>
    <xf numFmtId="167" fontId="7" fillId="3" borderId="3" xfId="0" applyNumberFormat="1" applyFont="1" applyFill="1" applyBorder="1" applyAlignment="1" applyProtection="1">
      <alignment horizontal="right" vertical="top"/>
    </xf>
    <xf numFmtId="49" fontId="9" fillId="4" borderId="2" xfId="0" applyNumberFormat="1" applyFont="1" applyFill="1" applyBorder="1" applyAlignment="1" applyProtection="1">
      <alignment vertical="center"/>
    </xf>
    <xf numFmtId="49" fontId="9" fillId="4" borderId="2" xfId="0" applyNumberFormat="1" applyFont="1" applyFill="1" applyBorder="1" applyAlignment="1" applyProtection="1">
      <alignment vertical="center" wrapText="1"/>
    </xf>
    <xf numFmtId="167" fontId="7" fillId="4" borderId="2" xfId="0" applyNumberFormat="1" applyFont="1" applyFill="1" applyBorder="1" applyAlignment="1" applyProtection="1">
      <alignment horizontal="right" vertical="top"/>
    </xf>
    <xf numFmtId="2" fontId="0" fillId="0" borderId="0" xfId="0" applyNumberFormat="1" applyAlignment="1"/>
    <xf numFmtId="1" fontId="0" fillId="0" borderId="0" xfId="0" applyNumberFormat="1" applyAlignment="1"/>
    <xf numFmtId="0" fontId="13" fillId="5" borderId="0" xfId="0" applyFont="1" applyFill="1" applyAlignment="1"/>
    <xf numFmtId="2" fontId="13" fillId="5" borderId="0" xfId="0" applyNumberFormat="1" applyFont="1" applyFill="1" applyAlignment="1"/>
    <xf numFmtId="0" fontId="12" fillId="0" borderId="1" xfId="0" applyNumberFormat="1" applyFont="1" applyFill="1" applyBorder="1" applyAlignment="1" applyProtection="1">
      <alignment horizontal="left" wrapText="1"/>
    </xf>
    <xf numFmtId="0" fontId="4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239"/>
  <sheetViews>
    <sheetView tabSelected="1" workbookViewId="0">
      <selection activeCell="C8" sqref="C8"/>
    </sheetView>
  </sheetViews>
  <sheetFormatPr defaultColWidth="9.140625" defaultRowHeight="11.25" customHeight="1" x14ac:dyDescent="0.2"/>
  <cols>
    <col min="1" max="1" width="9" style="1" customWidth="1"/>
    <col min="2" max="2" width="15.5703125" style="3" customWidth="1"/>
    <col min="3" max="3" width="101.140625" style="3" customWidth="1"/>
    <col min="4" max="4" width="8.5703125" style="1" customWidth="1"/>
    <col min="5" max="5" width="10.85546875" style="1" customWidth="1"/>
    <col min="6" max="6" width="11.28515625" style="1" customWidth="1"/>
    <col min="7" max="7" width="15" style="1" customWidth="1"/>
    <col min="8" max="8" width="15.5703125" style="51" customWidth="1"/>
    <col min="9" max="9" width="13.5703125" style="51" customWidth="1"/>
    <col min="10" max="10" width="0" style="1" hidden="1" customWidth="1"/>
    <col min="11" max="19" width="9.140625" style="1"/>
    <col min="20" max="22" width="66" style="32" hidden="1" customWidth="1"/>
    <col min="23" max="27" width="58" style="12" hidden="1" customWidth="1"/>
    <col min="28" max="29" width="24.5703125" style="1" hidden="1" customWidth="1"/>
    <col min="30" max="32" width="33.85546875" style="33" hidden="1" customWidth="1"/>
    <col min="33" max="50" width="108.7109375" style="13" hidden="1" customWidth="1"/>
    <col min="51" max="52" width="232.7109375" style="34" hidden="1" customWidth="1"/>
    <col min="53" max="53" width="134.85546875" style="32" hidden="1" customWidth="1"/>
    <col min="54" max="16384" width="9.140625" style="1"/>
  </cols>
  <sheetData>
    <row r="1" spans="1:51" s="15" customFormat="1" ht="42" customHeight="1" x14ac:dyDescent="0.4">
      <c r="B1" s="16" t="s">
        <v>355</v>
      </c>
      <c r="C1" s="64" t="s">
        <v>356</v>
      </c>
      <c r="D1" s="65"/>
      <c r="E1" s="65"/>
      <c r="F1" s="65"/>
      <c r="G1" s="65"/>
      <c r="H1" s="65"/>
      <c r="I1" s="65"/>
      <c r="AP1" s="18" t="s">
        <v>1</v>
      </c>
      <c r="AQ1" s="18" t="s">
        <v>0</v>
      </c>
      <c r="AR1" s="18" t="s">
        <v>0</v>
      </c>
      <c r="AS1" s="18" t="s">
        <v>0</v>
      </c>
      <c r="AT1" s="18" t="s">
        <v>0</v>
      </c>
      <c r="AU1" s="18" t="s">
        <v>0</v>
      </c>
      <c r="AV1" s="18" t="s">
        <v>0</v>
      </c>
      <c r="AW1" s="18" t="s">
        <v>0</v>
      </c>
      <c r="AX1" s="18" t="s">
        <v>0</v>
      </c>
    </row>
    <row r="2" spans="1:51" s="15" customFormat="1" ht="12" customHeight="1" x14ac:dyDescent="0.25">
      <c r="B2" s="36"/>
      <c r="C2" s="35"/>
      <c r="D2" s="5"/>
      <c r="E2" s="5"/>
      <c r="F2" s="5"/>
      <c r="G2" s="5"/>
      <c r="H2" s="46"/>
      <c r="I2" s="46"/>
    </row>
    <row r="3" spans="1:51" s="15" customFormat="1" ht="8.25" customHeight="1" x14ac:dyDescent="0.25">
      <c r="A3" s="6"/>
      <c r="B3" s="37"/>
      <c r="C3" s="35"/>
      <c r="E3" s="6"/>
      <c r="H3" s="47"/>
      <c r="I3" s="47"/>
    </row>
    <row r="4" spans="1:51" s="15" customFormat="1" ht="18" customHeight="1" x14ac:dyDescent="0.25">
      <c r="A4" s="8" t="s">
        <v>2</v>
      </c>
      <c r="B4" s="7" t="s">
        <v>3</v>
      </c>
      <c r="C4" s="7" t="s">
        <v>4</v>
      </c>
      <c r="D4" s="8" t="s">
        <v>5</v>
      </c>
      <c r="E4" s="8" t="s">
        <v>6</v>
      </c>
      <c r="F4" s="8" t="s">
        <v>342</v>
      </c>
      <c r="G4" s="8" t="s">
        <v>343</v>
      </c>
      <c r="H4" s="48" t="s">
        <v>344</v>
      </c>
      <c r="I4" s="48" t="s">
        <v>345</v>
      </c>
    </row>
    <row r="5" spans="1:51" s="15" customFormat="1" ht="15" x14ac:dyDescent="0.25">
      <c r="A5" s="8">
        <v>1</v>
      </c>
      <c r="B5" s="7">
        <v>2</v>
      </c>
      <c r="C5" s="7">
        <v>3</v>
      </c>
      <c r="D5" s="8">
        <v>4</v>
      </c>
      <c r="E5" s="8">
        <v>5</v>
      </c>
      <c r="F5" s="8">
        <v>6</v>
      </c>
      <c r="G5" s="8">
        <v>7</v>
      </c>
      <c r="H5" s="52">
        <v>8</v>
      </c>
      <c r="I5" s="52">
        <v>9</v>
      </c>
    </row>
    <row r="6" spans="1:51" s="15" customFormat="1" ht="15" x14ac:dyDescent="0.25">
      <c r="A6" s="53" t="s">
        <v>7</v>
      </c>
      <c r="B6" s="54"/>
      <c r="C6" s="54"/>
      <c r="D6" s="53"/>
      <c r="E6" s="53"/>
      <c r="F6" s="53"/>
      <c r="G6" s="53"/>
      <c r="H6" s="55"/>
      <c r="I6" s="55"/>
      <c r="AY6" s="17" t="s">
        <v>7</v>
      </c>
    </row>
    <row r="7" spans="1:51" s="15" customFormat="1" ht="99.95" customHeight="1" x14ac:dyDescent="0.25">
      <c r="A7" s="19" t="s">
        <v>8</v>
      </c>
      <c r="B7" s="9" t="s">
        <v>9</v>
      </c>
      <c r="C7" s="10" t="s">
        <v>10</v>
      </c>
      <c r="D7" s="20" t="s">
        <v>11</v>
      </c>
      <c r="E7" s="21">
        <v>0.17549999999999999</v>
      </c>
      <c r="F7" s="39"/>
      <c r="G7" s="39"/>
      <c r="H7" s="49">
        <f>F7+G7</f>
        <v>0</v>
      </c>
      <c r="I7" s="49">
        <f>E7-H7</f>
        <v>0.17549999999999999</v>
      </c>
      <c r="AY7" s="17"/>
    </row>
    <row r="8" spans="1:51" s="15" customFormat="1" ht="111.75" customHeight="1" x14ac:dyDescent="0.25">
      <c r="A8" s="19" t="s">
        <v>12</v>
      </c>
      <c r="B8" s="9" t="s">
        <v>13</v>
      </c>
      <c r="C8" s="10" t="s">
        <v>14</v>
      </c>
      <c r="D8" s="20" t="s">
        <v>15</v>
      </c>
      <c r="E8" s="21">
        <v>0.78</v>
      </c>
      <c r="F8" s="25"/>
      <c r="G8" s="23"/>
      <c r="H8" s="49">
        <f t="shared" ref="H8:H10" si="0">F8+G8</f>
        <v>0</v>
      </c>
      <c r="I8" s="49">
        <f t="shared" ref="I8:I10" si="1">E8-H8</f>
        <v>0.78</v>
      </c>
      <c r="AY8" s="17"/>
    </row>
    <row r="9" spans="1:51" s="15" customFormat="1" ht="120" customHeight="1" x14ac:dyDescent="0.25">
      <c r="A9" s="19" t="s">
        <v>16</v>
      </c>
      <c r="B9" s="9" t="s">
        <v>17</v>
      </c>
      <c r="C9" s="10" t="s">
        <v>18</v>
      </c>
      <c r="D9" s="20" t="s">
        <v>11</v>
      </c>
      <c r="E9" s="21">
        <v>4.5659999999999998</v>
      </c>
      <c r="F9" s="25"/>
      <c r="G9" s="23"/>
      <c r="H9" s="49">
        <f t="shared" si="0"/>
        <v>0</v>
      </c>
      <c r="I9" s="49">
        <f t="shared" si="1"/>
        <v>4.5659999999999998</v>
      </c>
      <c r="AY9" s="17"/>
    </row>
    <row r="10" spans="1:51" s="15" customFormat="1" ht="99.95" customHeight="1" x14ac:dyDescent="0.25">
      <c r="A10" s="19" t="s">
        <v>19</v>
      </c>
      <c r="B10" s="9" t="s">
        <v>20</v>
      </c>
      <c r="C10" s="10" t="s">
        <v>21</v>
      </c>
      <c r="D10" s="20" t="s">
        <v>11</v>
      </c>
      <c r="E10" s="21">
        <v>2.08</v>
      </c>
      <c r="F10" s="23"/>
      <c r="G10" s="23"/>
      <c r="H10" s="49">
        <f t="shared" si="0"/>
        <v>0</v>
      </c>
      <c r="I10" s="49">
        <f t="shared" si="1"/>
        <v>2.08</v>
      </c>
      <c r="AY10" s="17"/>
    </row>
    <row r="11" spans="1:51" s="15" customFormat="1" ht="99.95" customHeight="1" x14ac:dyDescent="0.25">
      <c r="A11" s="19" t="s">
        <v>22</v>
      </c>
      <c r="B11" s="9" t="s">
        <v>23</v>
      </c>
      <c r="C11" s="10" t="s">
        <v>24</v>
      </c>
      <c r="D11" s="20" t="s">
        <v>11</v>
      </c>
      <c r="E11" s="21">
        <v>2.08</v>
      </c>
      <c r="F11" s="25"/>
      <c r="G11" s="23"/>
      <c r="H11" s="49">
        <f t="shared" ref="H11:H74" si="2">F11+G11</f>
        <v>0</v>
      </c>
      <c r="I11" s="49">
        <f t="shared" ref="I11:I74" si="3">E11-H11</f>
        <v>2.08</v>
      </c>
      <c r="AY11" s="17"/>
    </row>
    <row r="12" spans="1:51" s="15" customFormat="1" ht="36" x14ac:dyDescent="0.25">
      <c r="A12" s="19" t="s">
        <v>25</v>
      </c>
      <c r="B12" s="9" t="s">
        <v>26</v>
      </c>
      <c r="C12" s="10" t="s">
        <v>27</v>
      </c>
      <c r="D12" s="20" t="s">
        <v>28</v>
      </c>
      <c r="E12" s="21">
        <v>262.08</v>
      </c>
      <c r="F12" s="24"/>
      <c r="G12" s="24"/>
      <c r="H12" s="49">
        <f t="shared" si="2"/>
        <v>0</v>
      </c>
      <c r="I12" s="49">
        <f t="shared" si="3"/>
        <v>262.08</v>
      </c>
      <c r="AY12" s="17"/>
    </row>
    <row r="13" spans="1:51" s="15" customFormat="1" ht="120" x14ac:dyDescent="0.25">
      <c r="A13" s="19" t="s">
        <v>29</v>
      </c>
      <c r="B13" s="9" t="s">
        <v>30</v>
      </c>
      <c r="C13" s="10" t="s">
        <v>31</v>
      </c>
      <c r="D13" s="20" t="s">
        <v>15</v>
      </c>
      <c r="E13" s="21">
        <v>0.4647</v>
      </c>
      <c r="F13" s="22"/>
      <c r="G13" s="23"/>
      <c r="H13" s="49">
        <f t="shared" si="2"/>
        <v>0</v>
      </c>
      <c r="I13" s="49">
        <f t="shared" si="3"/>
        <v>0.4647</v>
      </c>
      <c r="AY13" s="17"/>
    </row>
    <row r="14" spans="1:51" s="15" customFormat="1" ht="24" x14ac:dyDescent="0.25">
      <c r="A14" s="19" t="s">
        <v>32</v>
      </c>
      <c r="B14" s="9" t="s">
        <v>33</v>
      </c>
      <c r="C14" s="10" t="s">
        <v>34</v>
      </c>
      <c r="D14" s="20" t="s">
        <v>35</v>
      </c>
      <c r="E14" s="26">
        <v>-855</v>
      </c>
      <c r="F14" s="24"/>
      <c r="G14" s="24"/>
      <c r="H14" s="49">
        <f t="shared" si="2"/>
        <v>0</v>
      </c>
      <c r="I14" s="49">
        <f t="shared" si="3"/>
        <v>-855</v>
      </c>
      <c r="AY14" s="17"/>
    </row>
    <row r="15" spans="1:51" s="15" customFormat="1" ht="24" x14ac:dyDescent="0.25">
      <c r="A15" s="19" t="s">
        <v>36</v>
      </c>
      <c r="B15" s="9" t="s">
        <v>37</v>
      </c>
      <c r="C15" s="10" t="s">
        <v>38</v>
      </c>
      <c r="D15" s="20" t="s">
        <v>35</v>
      </c>
      <c r="E15" s="26">
        <v>-1710</v>
      </c>
      <c r="F15" s="24"/>
      <c r="G15" s="24"/>
      <c r="H15" s="49">
        <f t="shared" si="2"/>
        <v>0</v>
      </c>
      <c r="I15" s="49">
        <f t="shared" si="3"/>
        <v>-1710</v>
      </c>
      <c r="AY15" s="17"/>
    </row>
    <row r="16" spans="1:51" s="15" customFormat="1" ht="36" x14ac:dyDescent="0.25">
      <c r="A16" s="19" t="s">
        <v>39</v>
      </c>
      <c r="B16" s="9" t="s">
        <v>40</v>
      </c>
      <c r="C16" s="10" t="s">
        <v>41</v>
      </c>
      <c r="D16" s="20" t="s">
        <v>35</v>
      </c>
      <c r="E16" s="26">
        <v>855</v>
      </c>
      <c r="F16" s="24"/>
      <c r="G16" s="24"/>
      <c r="H16" s="49">
        <f t="shared" si="2"/>
        <v>0</v>
      </c>
      <c r="I16" s="49">
        <f t="shared" si="3"/>
        <v>855</v>
      </c>
      <c r="K16" s="15">
        <v>3.18</v>
      </c>
      <c r="L16" s="15">
        <v>464.7</v>
      </c>
      <c r="AY16" s="17"/>
    </row>
    <row r="17" spans="1:52" s="15" customFormat="1" ht="24" x14ac:dyDescent="0.25">
      <c r="A17" s="19" t="s">
        <v>42</v>
      </c>
      <c r="B17" s="9" t="s">
        <v>43</v>
      </c>
      <c r="C17" s="10" t="s">
        <v>44</v>
      </c>
      <c r="D17" s="20" t="s">
        <v>45</v>
      </c>
      <c r="E17" s="27">
        <v>-0.307</v>
      </c>
      <c r="F17" s="24"/>
      <c r="G17" s="24"/>
      <c r="H17" s="49">
        <f t="shared" si="2"/>
        <v>0</v>
      </c>
      <c r="I17" s="49">
        <f t="shared" si="3"/>
        <v>-0.307</v>
      </c>
      <c r="K17" s="60">
        <f>K16*L17/L16</f>
        <v>0.56010974822466109</v>
      </c>
      <c r="L17" s="15">
        <v>81.849999999999994</v>
      </c>
      <c r="AY17" s="17"/>
    </row>
    <row r="18" spans="1:52" s="15" customFormat="1" ht="36" x14ac:dyDescent="0.25">
      <c r="A18" s="19" t="s">
        <v>46</v>
      </c>
      <c r="B18" s="9" t="s">
        <v>40</v>
      </c>
      <c r="C18" s="10" t="s">
        <v>47</v>
      </c>
      <c r="D18" s="20" t="s">
        <v>48</v>
      </c>
      <c r="E18" s="27">
        <v>0.307</v>
      </c>
      <c r="F18" s="24"/>
      <c r="G18" s="24"/>
      <c r="H18" s="49">
        <f t="shared" si="2"/>
        <v>0</v>
      </c>
      <c r="I18" s="49">
        <f t="shared" si="3"/>
        <v>0.307</v>
      </c>
      <c r="AY18" s="17"/>
    </row>
    <row r="19" spans="1:52" s="15" customFormat="1" ht="24" x14ac:dyDescent="0.25">
      <c r="A19" s="19" t="s">
        <v>49</v>
      </c>
      <c r="B19" s="9" t="s">
        <v>50</v>
      </c>
      <c r="C19" s="10" t="s">
        <v>51</v>
      </c>
      <c r="D19" s="20" t="s">
        <v>35</v>
      </c>
      <c r="E19" s="26">
        <v>-149</v>
      </c>
      <c r="F19" s="24"/>
      <c r="G19" s="24"/>
      <c r="H19" s="49">
        <f t="shared" si="2"/>
        <v>0</v>
      </c>
      <c r="I19" s="49">
        <f t="shared" si="3"/>
        <v>-149</v>
      </c>
      <c r="N19" s="15">
        <v>3.18</v>
      </c>
      <c r="O19" s="15">
        <v>855</v>
      </c>
      <c r="AY19" s="17"/>
    </row>
    <row r="20" spans="1:52" s="15" customFormat="1" ht="36" x14ac:dyDescent="0.25">
      <c r="A20" s="19" t="s">
        <v>52</v>
      </c>
      <c r="B20" s="9" t="s">
        <v>40</v>
      </c>
      <c r="C20" s="10" t="s">
        <v>53</v>
      </c>
      <c r="D20" s="20" t="s">
        <v>48</v>
      </c>
      <c r="E20" s="21">
        <v>3.18</v>
      </c>
      <c r="F20" s="24"/>
      <c r="G20" s="24"/>
      <c r="H20" s="49">
        <f t="shared" si="2"/>
        <v>0</v>
      </c>
      <c r="I20" s="49">
        <f t="shared" si="3"/>
        <v>3.18</v>
      </c>
      <c r="K20" s="15">
        <f>0.03*106</f>
        <v>3.1799999999999997</v>
      </c>
      <c r="L20" s="15" t="s">
        <v>357</v>
      </c>
      <c r="N20" s="60">
        <f>N19*O20/O19</f>
        <v>0.56161403508771934</v>
      </c>
      <c r="O20" s="15">
        <v>151</v>
      </c>
      <c r="AY20" s="17"/>
    </row>
    <row r="21" spans="1:52" s="15" customFormat="1" ht="24" x14ac:dyDescent="0.25">
      <c r="A21" s="19" t="s">
        <v>54</v>
      </c>
      <c r="B21" s="9" t="s">
        <v>55</v>
      </c>
      <c r="C21" s="10" t="s">
        <v>56</v>
      </c>
      <c r="D21" s="20" t="s">
        <v>57</v>
      </c>
      <c r="E21" s="28">
        <v>-929.4</v>
      </c>
      <c r="F21" s="24"/>
      <c r="G21" s="24"/>
      <c r="H21" s="49">
        <f t="shared" si="2"/>
        <v>0</v>
      </c>
      <c r="I21" s="49">
        <f t="shared" si="3"/>
        <v>-929.4</v>
      </c>
      <c r="K21" s="61">
        <f>0.56/0.03</f>
        <v>18.666666666666668</v>
      </c>
      <c r="AY21" s="17"/>
    </row>
    <row r="22" spans="1:52" s="15" customFormat="1" ht="36" x14ac:dyDescent="0.25">
      <c r="A22" s="19" t="s">
        <v>58</v>
      </c>
      <c r="B22" s="9" t="s">
        <v>40</v>
      </c>
      <c r="C22" s="10" t="s">
        <v>59</v>
      </c>
      <c r="D22" s="20" t="s">
        <v>48</v>
      </c>
      <c r="E22" s="21">
        <v>60.75</v>
      </c>
      <c r="F22" s="24"/>
      <c r="G22" s="24"/>
      <c r="H22" s="49">
        <f t="shared" si="2"/>
        <v>0</v>
      </c>
      <c r="I22" s="49">
        <f t="shared" si="3"/>
        <v>60.75</v>
      </c>
      <c r="K22" s="15">
        <f>75*0.81</f>
        <v>60.750000000000007</v>
      </c>
      <c r="L22" s="62">
        <v>16</v>
      </c>
      <c r="M22" s="15">
        <v>464.7</v>
      </c>
      <c r="O22" s="62">
        <f>L22*0.81</f>
        <v>12.96</v>
      </c>
      <c r="AY22" s="17"/>
    </row>
    <row r="23" spans="1:52" s="15" customFormat="1" ht="36" x14ac:dyDescent="0.25">
      <c r="A23" s="19" t="s">
        <v>60</v>
      </c>
      <c r="B23" s="9" t="s">
        <v>40</v>
      </c>
      <c r="C23" s="10" t="s">
        <v>61</v>
      </c>
      <c r="D23" s="20" t="s">
        <v>62</v>
      </c>
      <c r="E23" s="26">
        <v>16</v>
      </c>
      <c r="F23" s="24"/>
      <c r="G23" s="24"/>
      <c r="H23" s="49">
        <f t="shared" si="2"/>
        <v>0</v>
      </c>
      <c r="I23" s="49">
        <f t="shared" si="3"/>
        <v>16</v>
      </c>
      <c r="L23" s="61">
        <f>L22*M23/M22</f>
        <v>2.8181622552184202</v>
      </c>
      <c r="M23" s="15">
        <v>81.849999999999994</v>
      </c>
      <c r="O23" s="63">
        <f>L23*0.81</f>
        <v>2.2827114267269204</v>
      </c>
      <c r="AY23" s="17"/>
    </row>
    <row r="24" spans="1:52" s="15" customFormat="1" ht="60" x14ac:dyDescent="0.25">
      <c r="A24" s="19" t="s">
        <v>63</v>
      </c>
      <c r="B24" s="9" t="s">
        <v>64</v>
      </c>
      <c r="C24" s="10" t="s">
        <v>65</v>
      </c>
      <c r="D24" s="20" t="s">
        <v>66</v>
      </c>
      <c r="E24" s="21">
        <v>6.84</v>
      </c>
      <c r="F24" s="23"/>
      <c r="G24" s="23"/>
      <c r="H24" s="49">
        <f t="shared" si="2"/>
        <v>0</v>
      </c>
      <c r="I24" s="49">
        <f t="shared" si="3"/>
        <v>6.84</v>
      </c>
      <c r="L24" s="15">
        <v>16</v>
      </c>
      <c r="M24" s="15">
        <v>464.7</v>
      </c>
      <c r="AY24" s="17"/>
    </row>
    <row r="25" spans="1:52" s="15" customFormat="1" ht="84" x14ac:dyDescent="0.25">
      <c r="A25" s="19" t="s">
        <v>67</v>
      </c>
      <c r="B25" s="9" t="s">
        <v>68</v>
      </c>
      <c r="C25" s="10" t="s">
        <v>69</v>
      </c>
      <c r="D25" s="20" t="s">
        <v>70</v>
      </c>
      <c r="E25" s="21" t="s">
        <v>346</v>
      </c>
      <c r="F25" s="23"/>
      <c r="G25" s="23"/>
      <c r="H25" s="49">
        <f t="shared" si="2"/>
        <v>0</v>
      </c>
      <c r="I25" s="49" t="e">
        <f t="shared" si="3"/>
        <v>#VALUE!</v>
      </c>
      <c r="L25" s="15">
        <f>L24*M25/M24</f>
        <v>2.8181622552184202</v>
      </c>
      <c r="M25" s="15">
        <v>81.849999999999994</v>
      </c>
      <c r="AY25" s="17"/>
    </row>
    <row r="26" spans="1:52" s="15" customFormat="1" ht="15" x14ac:dyDescent="0.25">
      <c r="A26" s="57" t="s">
        <v>71</v>
      </c>
      <c r="B26" s="58"/>
      <c r="C26" s="58"/>
      <c r="D26" s="57"/>
      <c r="E26" s="57"/>
      <c r="F26" s="57"/>
      <c r="G26" s="57"/>
      <c r="H26" s="59"/>
      <c r="I26" s="59"/>
      <c r="AY26" s="17"/>
      <c r="AZ26" s="29" t="s">
        <v>71</v>
      </c>
    </row>
    <row r="27" spans="1:52" s="15" customFormat="1" ht="24" x14ac:dyDescent="0.25">
      <c r="A27" s="19" t="s">
        <v>72</v>
      </c>
      <c r="B27" s="9" t="s">
        <v>73</v>
      </c>
      <c r="C27" s="10" t="s">
        <v>74</v>
      </c>
      <c r="D27" s="20" t="s">
        <v>75</v>
      </c>
      <c r="E27" s="30">
        <v>829.75</v>
      </c>
      <c r="F27" s="24"/>
      <c r="G27" s="24"/>
      <c r="H27" s="49">
        <f t="shared" si="2"/>
        <v>0</v>
      </c>
      <c r="I27" s="49">
        <f t="shared" si="3"/>
        <v>829.75</v>
      </c>
      <c r="AY27" s="17"/>
      <c r="AZ27" s="29"/>
    </row>
    <row r="28" spans="1:52" s="15" customFormat="1" ht="24" x14ac:dyDescent="0.25">
      <c r="A28" s="19" t="s">
        <v>76</v>
      </c>
      <c r="B28" s="9" t="s">
        <v>77</v>
      </c>
      <c r="C28" s="10" t="s">
        <v>78</v>
      </c>
      <c r="D28" s="20" t="s">
        <v>75</v>
      </c>
      <c r="E28" s="30">
        <v>86.37</v>
      </c>
      <c r="F28" s="24"/>
      <c r="G28" s="24"/>
      <c r="H28" s="49">
        <f t="shared" si="2"/>
        <v>0</v>
      </c>
      <c r="I28" s="49">
        <f t="shared" si="3"/>
        <v>86.37</v>
      </c>
      <c r="AY28" s="17"/>
      <c r="AZ28" s="29"/>
    </row>
    <row r="29" spans="1:52" s="15" customFormat="1" ht="24" x14ac:dyDescent="0.25">
      <c r="A29" s="19" t="s">
        <v>79</v>
      </c>
      <c r="B29" s="9" t="s">
        <v>80</v>
      </c>
      <c r="C29" s="10" t="s">
        <v>81</v>
      </c>
      <c r="D29" s="20" t="s">
        <v>75</v>
      </c>
      <c r="E29" s="30">
        <v>133.68</v>
      </c>
      <c r="F29" s="24"/>
      <c r="G29" s="24"/>
      <c r="H29" s="49">
        <f t="shared" si="2"/>
        <v>0</v>
      </c>
      <c r="I29" s="49">
        <f t="shared" si="3"/>
        <v>133.68</v>
      </c>
      <c r="AY29" s="17"/>
      <c r="AZ29" s="29"/>
    </row>
    <row r="30" spans="1:52" s="15" customFormat="1" ht="24" x14ac:dyDescent="0.25">
      <c r="A30" s="19" t="s">
        <v>82</v>
      </c>
      <c r="B30" s="9" t="s">
        <v>83</v>
      </c>
      <c r="C30" s="10" t="s">
        <v>84</v>
      </c>
      <c r="D30" s="20" t="s">
        <v>75</v>
      </c>
      <c r="E30" s="21">
        <v>1049.8</v>
      </c>
      <c r="F30" s="24"/>
      <c r="G30" s="24"/>
      <c r="H30" s="49">
        <f t="shared" si="2"/>
        <v>0</v>
      </c>
      <c r="I30" s="49">
        <f t="shared" si="3"/>
        <v>1049.8</v>
      </c>
      <c r="AY30" s="17"/>
      <c r="AZ30" s="29"/>
    </row>
    <row r="31" spans="1:52" s="15" customFormat="1" ht="15" x14ac:dyDescent="0.25">
      <c r="A31" s="53" t="s">
        <v>85</v>
      </c>
      <c r="B31" s="54"/>
      <c r="C31" s="54"/>
      <c r="D31" s="53"/>
      <c r="E31" s="53"/>
      <c r="F31" s="53"/>
      <c r="G31" s="53"/>
      <c r="H31" s="56"/>
      <c r="I31" s="56"/>
      <c r="AY31" s="17" t="s">
        <v>85</v>
      </c>
      <c r="AZ31" s="29"/>
    </row>
    <row r="32" spans="1:52" s="15" customFormat="1" ht="108" x14ac:dyDescent="0.25">
      <c r="A32" s="19" t="s">
        <v>86</v>
      </c>
      <c r="B32" s="9" t="s">
        <v>87</v>
      </c>
      <c r="C32" s="10" t="s">
        <v>88</v>
      </c>
      <c r="D32" s="20" t="s">
        <v>89</v>
      </c>
      <c r="E32" s="26">
        <v>1</v>
      </c>
      <c r="F32" s="23"/>
      <c r="G32" s="23"/>
      <c r="H32" s="49">
        <f t="shared" si="2"/>
        <v>0</v>
      </c>
      <c r="I32" s="49">
        <f t="shared" si="3"/>
        <v>1</v>
      </c>
      <c r="AY32" s="17"/>
      <c r="AZ32" s="29"/>
    </row>
    <row r="33" spans="1:52" s="15" customFormat="1" ht="24" x14ac:dyDescent="0.25">
      <c r="A33" s="19" t="s">
        <v>90</v>
      </c>
      <c r="B33" s="9" t="s">
        <v>77</v>
      </c>
      <c r="C33" s="10" t="s">
        <v>91</v>
      </c>
      <c r="D33" s="20" t="s">
        <v>75</v>
      </c>
      <c r="E33" s="30">
        <v>8.6199999999999992</v>
      </c>
      <c r="F33" s="24"/>
      <c r="G33" s="24"/>
      <c r="H33" s="49">
        <f t="shared" si="2"/>
        <v>0</v>
      </c>
      <c r="I33" s="49">
        <f t="shared" si="3"/>
        <v>8.6199999999999992</v>
      </c>
      <c r="AY33" s="17"/>
      <c r="AZ33" s="29"/>
    </row>
    <row r="34" spans="1:52" s="15" customFormat="1" ht="24" x14ac:dyDescent="0.25">
      <c r="A34" s="19" t="s">
        <v>92</v>
      </c>
      <c r="B34" s="9" t="s">
        <v>80</v>
      </c>
      <c r="C34" s="10" t="s">
        <v>93</v>
      </c>
      <c r="D34" s="20" t="s">
        <v>75</v>
      </c>
      <c r="E34" s="30">
        <v>5.04</v>
      </c>
      <c r="F34" s="24"/>
      <c r="G34" s="24"/>
      <c r="H34" s="49">
        <f t="shared" si="2"/>
        <v>0</v>
      </c>
      <c r="I34" s="49">
        <f t="shared" si="3"/>
        <v>5.04</v>
      </c>
      <c r="AY34" s="17"/>
      <c r="AZ34" s="29"/>
    </row>
    <row r="35" spans="1:52" s="15" customFormat="1" ht="24" x14ac:dyDescent="0.25">
      <c r="A35" s="19" t="s">
        <v>94</v>
      </c>
      <c r="B35" s="9" t="s">
        <v>83</v>
      </c>
      <c r="C35" s="10" t="s">
        <v>84</v>
      </c>
      <c r="D35" s="20" t="s">
        <v>75</v>
      </c>
      <c r="E35" s="21">
        <v>13.66</v>
      </c>
      <c r="F35" s="24"/>
      <c r="G35" s="24"/>
      <c r="H35" s="49">
        <f t="shared" si="2"/>
        <v>0</v>
      </c>
      <c r="I35" s="49">
        <f t="shared" si="3"/>
        <v>13.66</v>
      </c>
      <c r="AY35" s="17"/>
      <c r="AZ35" s="29"/>
    </row>
    <row r="36" spans="1:52" s="15" customFormat="1" ht="15" x14ac:dyDescent="0.25">
      <c r="A36" s="53" t="s">
        <v>95</v>
      </c>
      <c r="B36" s="54"/>
      <c r="C36" s="54"/>
      <c r="D36" s="53"/>
      <c r="E36" s="53"/>
      <c r="F36" s="53"/>
      <c r="G36" s="53"/>
      <c r="H36" s="56"/>
      <c r="I36" s="56"/>
      <c r="AY36" s="17" t="s">
        <v>95</v>
      </c>
      <c r="AZ36" s="29"/>
    </row>
    <row r="37" spans="1:52" s="15" customFormat="1" ht="108" x14ac:dyDescent="0.25">
      <c r="A37" s="19" t="s">
        <v>96</v>
      </c>
      <c r="B37" s="9" t="s">
        <v>87</v>
      </c>
      <c r="C37" s="10" t="s">
        <v>88</v>
      </c>
      <c r="D37" s="20" t="s">
        <v>89</v>
      </c>
      <c r="E37" s="26">
        <v>1</v>
      </c>
      <c r="F37" s="23"/>
      <c r="G37" s="23"/>
      <c r="H37" s="49">
        <f t="shared" si="2"/>
        <v>0</v>
      </c>
      <c r="I37" s="49">
        <f t="shared" si="3"/>
        <v>1</v>
      </c>
      <c r="AY37" s="17"/>
      <c r="AZ37" s="29"/>
    </row>
    <row r="38" spans="1:52" s="15" customFormat="1" ht="24" x14ac:dyDescent="0.25">
      <c r="A38" s="19" t="s">
        <v>97</v>
      </c>
      <c r="B38" s="9" t="s">
        <v>77</v>
      </c>
      <c r="C38" s="10" t="s">
        <v>91</v>
      </c>
      <c r="D38" s="20" t="s">
        <v>75</v>
      </c>
      <c r="E38" s="30">
        <v>8.6199999999999992</v>
      </c>
      <c r="F38" s="24"/>
      <c r="G38" s="24"/>
      <c r="H38" s="49">
        <f t="shared" si="2"/>
        <v>0</v>
      </c>
      <c r="I38" s="49">
        <f t="shared" si="3"/>
        <v>8.6199999999999992</v>
      </c>
      <c r="AY38" s="17"/>
      <c r="AZ38" s="29"/>
    </row>
    <row r="39" spans="1:52" s="15" customFormat="1" ht="24" x14ac:dyDescent="0.25">
      <c r="A39" s="19" t="s">
        <v>98</v>
      </c>
      <c r="B39" s="9" t="s">
        <v>80</v>
      </c>
      <c r="C39" s="10" t="s">
        <v>93</v>
      </c>
      <c r="D39" s="20" t="s">
        <v>75</v>
      </c>
      <c r="E39" s="30">
        <v>5.04</v>
      </c>
      <c r="F39" s="24"/>
      <c r="G39" s="24"/>
      <c r="H39" s="49">
        <f t="shared" si="2"/>
        <v>0</v>
      </c>
      <c r="I39" s="49">
        <f t="shared" si="3"/>
        <v>5.04</v>
      </c>
      <c r="AY39" s="17"/>
      <c r="AZ39" s="29"/>
    </row>
    <row r="40" spans="1:52" s="15" customFormat="1" ht="24" x14ac:dyDescent="0.25">
      <c r="A40" s="19" t="s">
        <v>99</v>
      </c>
      <c r="B40" s="9" t="s">
        <v>83</v>
      </c>
      <c r="C40" s="10" t="s">
        <v>84</v>
      </c>
      <c r="D40" s="20" t="s">
        <v>75</v>
      </c>
      <c r="E40" s="21">
        <v>13.66</v>
      </c>
      <c r="F40" s="24"/>
      <c r="G40" s="24"/>
      <c r="H40" s="49">
        <f t="shared" si="2"/>
        <v>0</v>
      </c>
      <c r="I40" s="49">
        <f t="shared" si="3"/>
        <v>13.66</v>
      </c>
      <c r="AY40" s="17"/>
      <c r="AZ40" s="29"/>
    </row>
    <row r="41" spans="1:52" s="15" customFormat="1" ht="15" x14ac:dyDescent="0.25">
      <c r="A41" s="53" t="s">
        <v>100</v>
      </c>
      <c r="B41" s="54"/>
      <c r="C41" s="54"/>
      <c r="D41" s="53"/>
      <c r="E41" s="53"/>
      <c r="F41" s="53"/>
      <c r="G41" s="53"/>
      <c r="H41" s="56"/>
      <c r="I41" s="56"/>
      <c r="AY41" s="17" t="s">
        <v>100</v>
      </c>
      <c r="AZ41" s="29"/>
    </row>
    <row r="42" spans="1:52" s="15" customFormat="1" ht="108" x14ac:dyDescent="0.25">
      <c r="A42" s="19" t="s">
        <v>101</v>
      </c>
      <c r="B42" s="9" t="s">
        <v>87</v>
      </c>
      <c r="C42" s="10" t="s">
        <v>88</v>
      </c>
      <c r="D42" s="20" t="s">
        <v>89</v>
      </c>
      <c r="E42" s="26">
        <v>1</v>
      </c>
      <c r="F42" s="23"/>
      <c r="G42" s="23"/>
      <c r="H42" s="49">
        <f t="shared" si="2"/>
        <v>0</v>
      </c>
      <c r="I42" s="49">
        <f t="shared" si="3"/>
        <v>1</v>
      </c>
      <c r="AY42" s="17"/>
      <c r="AZ42" s="29"/>
    </row>
    <row r="43" spans="1:52" s="15" customFormat="1" ht="24" x14ac:dyDescent="0.25">
      <c r="A43" s="19" t="s">
        <v>102</v>
      </c>
      <c r="B43" s="9" t="s">
        <v>77</v>
      </c>
      <c r="C43" s="10" t="s">
        <v>91</v>
      </c>
      <c r="D43" s="20" t="s">
        <v>75</v>
      </c>
      <c r="E43" s="30">
        <v>11.71</v>
      </c>
      <c r="F43" s="24"/>
      <c r="G43" s="24"/>
      <c r="H43" s="49">
        <f t="shared" si="2"/>
        <v>0</v>
      </c>
      <c r="I43" s="49">
        <f t="shared" si="3"/>
        <v>11.71</v>
      </c>
      <c r="AY43" s="17"/>
      <c r="AZ43" s="29"/>
    </row>
    <row r="44" spans="1:52" s="15" customFormat="1" ht="24" x14ac:dyDescent="0.25">
      <c r="A44" s="19" t="s">
        <v>103</v>
      </c>
      <c r="B44" s="9" t="s">
        <v>80</v>
      </c>
      <c r="C44" s="10" t="s">
        <v>93</v>
      </c>
      <c r="D44" s="20" t="s">
        <v>75</v>
      </c>
      <c r="E44" s="30">
        <v>5.04</v>
      </c>
      <c r="F44" s="24"/>
      <c r="G44" s="24"/>
      <c r="H44" s="49">
        <f t="shared" si="2"/>
        <v>0</v>
      </c>
      <c r="I44" s="49">
        <f t="shared" si="3"/>
        <v>5.04</v>
      </c>
      <c r="AY44" s="17"/>
      <c r="AZ44" s="29"/>
    </row>
    <row r="45" spans="1:52" s="15" customFormat="1" ht="24" x14ac:dyDescent="0.25">
      <c r="A45" s="19" t="s">
        <v>104</v>
      </c>
      <c r="B45" s="9" t="s">
        <v>83</v>
      </c>
      <c r="C45" s="10" t="s">
        <v>84</v>
      </c>
      <c r="D45" s="20" t="s">
        <v>75</v>
      </c>
      <c r="E45" s="21">
        <v>16.75</v>
      </c>
      <c r="F45" s="24"/>
      <c r="G45" s="24"/>
      <c r="H45" s="49">
        <f t="shared" si="2"/>
        <v>0</v>
      </c>
      <c r="I45" s="49">
        <f t="shared" si="3"/>
        <v>16.75</v>
      </c>
      <c r="AY45" s="17"/>
      <c r="AZ45" s="29"/>
    </row>
    <row r="46" spans="1:52" s="15" customFormat="1" ht="15" x14ac:dyDescent="0.25">
      <c r="A46" s="53" t="s">
        <v>105</v>
      </c>
      <c r="B46" s="54"/>
      <c r="C46" s="54"/>
      <c r="D46" s="53"/>
      <c r="E46" s="53"/>
      <c r="F46" s="53"/>
      <c r="G46" s="53"/>
      <c r="H46" s="56"/>
      <c r="I46" s="56"/>
      <c r="AY46" s="17" t="s">
        <v>105</v>
      </c>
      <c r="AZ46" s="29"/>
    </row>
    <row r="47" spans="1:52" s="15" customFormat="1" ht="108" x14ac:dyDescent="0.25">
      <c r="A47" s="19" t="s">
        <v>106</v>
      </c>
      <c r="B47" s="9" t="s">
        <v>87</v>
      </c>
      <c r="C47" s="10" t="s">
        <v>88</v>
      </c>
      <c r="D47" s="20" t="s">
        <v>89</v>
      </c>
      <c r="E47" s="26">
        <v>1</v>
      </c>
      <c r="F47" s="23"/>
      <c r="G47" s="23"/>
      <c r="H47" s="49">
        <f t="shared" si="2"/>
        <v>0</v>
      </c>
      <c r="I47" s="49">
        <f t="shared" si="3"/>
        <v>1</v>
      </c>
      <c r="AY47" s="17"/>
      <c r="AZ47" s="29"/>
    </row>
    <row r="48" spans="1:52" s="15" customFormat="1" ht="108" x14ac:dyDescent="0.25">
      <c r="A48" s="19" t="s">
        <v>107</v>
      </c>
      <c r="B48" s="9" t="s">
        <v>17</v>
      </c>
      <c r="C48" s="10" t="s">
        <v>108</v>
      </c>
      <c r="D48" s="20" t="s">
        <v>11</v>
      </c>
      <c r="E48" s="21">
        <v>0.34</v>
      </c>
      <c r="F48" s="25"/>
      <c r="G48" s="23"/>
      <c r="H48" s="49">
        <f t="shared" si="2"/>
        <v>0</v>
      </c>
      <c r="I48" s="49">
        <f t="shared" si="3"/>
        <v>0.34</v>
      </c>
      <c r="AY48" s="17"/>
      <c r="AZ48" s="29"/>
    </row>
    <row r="49" spans="1:52" s="15" customFormat="1" ht="60" x14ac:dyDescent="0.25">
      <c r="A49" s="19" t="s">
        <v>109</v>
      </c>
      <c r="B49" s="9" t="s">
        <v>20</v>
      </c>
      <c r="C49" s="10" t="s">
        <v>110</v>
      </c>
      <c r="D49" s="20" t="s">
        <v>11</v>
      </c>
      <c r="E49" s="21">
        <v>0.15540000000000001</v>
      </c>
      <c r="F49" s="23"/>
      <c r="G49" s="23"/>
      <c r="H49" s="49">
        <f t="shared" si="2"/>
        <v>0</v>
      </c>
      <c r="I49" s="49">
        <f t="shared" si="3"/>
        <v>0.15540000000000001</v>
      </c>
      <c r="AY49" s="17"/>
      <c r="AZ49" s="29"/>
    </row>
    <row r="50" spans="1:52" s="15" customFormat="1" ht="84" x14ac:dyDescent="0.25">
      <c r="A50" s="19" t="s">
        <v>111</v>
      </c>
      <c r="B50" s="9" t="s">
        <v>23</v>
      </c>
      <c r="C50" s="10" t="s">
        <v>112</v>
      </c>
      <c r="D50" s="20" t="s">
        <v>11</v>
      </c>
      <c r="E50" s="21">
        <v>0.155</v>
      </c>
      <c r="F50" s="25"/>
      <c r="G50" s="23"/>
      <c r="H50" s="49">
        <f t="shared" si="2"/>
        <v>0</v>
      </c>
      <c r="I50" s="49">
        <f t="shared" si="3"/>
        <v>0.155</v>
      </c>
      <c r="AY50" s="17"/>
      <c r="AZ50" s="29"/>
    </row>
    <row r="51" spans="1:52" s="15" customFormat="1" ht="36" x14ac:dyDescent="0.25">
      <c r="A51" s="19" t="s">
        <v>113</v>
      </c>
      <c r="B51" s="9" t="s">
        <v>26</v>
      </c>
      <c r="C51" s="10" t="s">
        <v>27</v>
      </c>
      <c r="D51" s="20" t="s">
        <v>28</v>
      </c>
      <c r="E51" s="45">
        <v>19.53</v>
      </c>
      <c r="F51" s="24"/>
      <c r="G51" s="24"/>
      <c r="H51" s="49">
        <f t="shared" si="2"/>
        <v>0</v>
      </c>
      <c r="I51" s="49">
        <f t="shared" si="3"/>
        <v>19.53</v>
      </c>
      <c r="AY51" s="17"/>
      <c r="AZ51" s="29"/>
    </row>
    <row r="52" spans="1:52" s="15" customFormat="1" ht="132" x14ac:dyDescent="0.25">
      <c r="A52" s="19" t="s">
        <v>114</v>
      </c>
      <c r="B52" s="9" t="s">
        <v>115</v>
      </c>
      <c r="C52" s="10" t="s">
        <v>116</v>
      </c>
      <c r="D52" s="20" t="s">
        <v>89</v>
      </c>
      <c r="E52" s="26">
        <v>1</v>
      </c>
      <c r="F52" s="23"/>
      <c r="G52" s="23"/>
      <c r="H52" s="49">
        <f t="shared" si="2"/>
        <v>0</v>
      </c>
      <c r="I52" s="49">
        <f t="shared" si="3"/>
        <v>1</v>
      </c>
      <c r="AY52" s="17"/>
      <c r="AZ52" s="29"/>
    </row>
    <row r="53" spans="1:52" s="15" customFormat="1" ht="36" x14ac:dyDescent="0.25">
      <c r="A53" s="19" t="s">
        <v>117</v>
      </c>
      <c r="B53" s="9" t="s">
        <v>118</v>
      </c>
      <c r="C53" s="10" t="s">
        <v>119</v>
      </c>
      <c r="D53" s="20" t="s">
        <v>120</v>
      </c>
      <c r="E53" s="26">
        <v>1</v>
      </c>
      <c r="F53" s="24"/>
      <c r="G53" s="24"/>
      <c r="H53" s="49">
        <f t="shared" si="2"/>
        <v>0</v>
      </c>
      <c r="I53" s="49">
        <f t="shared" si="3"/>
        <v>1</v>
      </c>
      <c r="AY53" s="17"/>
      <c r="AZ53" s="29"/>
    </row>
    <row r="54" spans="1:52" s="15" customFormat="1" ht="36" x14ac:dyDescent="0.25">
      <c r="A54" s="19" t="s">
        <v>121</v>
      </c>
      <c r="B54" s="9" t="s">
        <v>122</v>
      </c>
      <c r="C54" s="10" t="s">
        <v>123</v>
      </c>
      <c r="D54" s="20" t="s">
        <v>120</v>
      </c>
      <c r="E54" s="26">
        <v>1</v>
      </c>
      <c r="F54" s="24"/>
      <c r="G54" s="24"/>
      <c r="H54" s="49">
        <f t="shared" si="2"/>
        <v>0</v>
      </c>
      <c r="I54" s="49">
        <f t="shared" si="3"/>
        <v>1</v>
      </c>
      <c r="AY54" s="17"/>
      <c r="AZ54" s="29"/>
    </row>
    <row r="55" spans="1:52" s="15" customFormat="1" ht="48" x14ac:dyDescent="0.25">
      <c r="A55" s="19" t="s">
        <v>124</v>
      </c>
      <c r="B55" s="9" t="s">
        <v>125</v>
      </c>
      <c r="C55" s="10" t="s">
        <v>126</v>
      </c>
      <c r="D55" s="20" t="s">
        <v>35</v>
      </c>
      <c r="E55" s="26">
        <v>1</v>
      </c>
      <c r="F55" s="25"/>
      <c r="G55" s="25"/>
      <c r="H55" s="49">
        <f t="shared" si="2"/>
        <v>0</v>
      </c>
      <c r="I55" s="49">
        <f t="shared" si="3"/>
        <v>1</v>
      </c>
      <c r="AY55" s="17"/>
      <c r="AZ55" s="29"/>
    </row>
    <row r="56" spans="1:52" s="15" customFormat="1" ht="24" x14ac:dyDescent="0.25">
      <c r="A56" s="19" t="s">
        <v>127</v>
      </c>
      <c r="B56" s="9" t="s">
        <v>128</v>
      </c>
      <c r="C56" s="10" t="s">
        <v>129</v>
      </c>
      <c r="D56" s="20" t="s">
        <v>35</v>
      </c>
      <c r="E56" s="26">
        <v>-2</v>
      </c>
      <c r="F56" s="24"/>
      <c r="G56" s="24"/>
      <c r="H56" s="49">
        <f t="shared" si="2"/>
        <v>0</v>
      </c>
      <c r="I56" s="49">
        <f t="shared" si="3"/>
        <v>-2</v>
      </c>
      <c r="AY56" s="17"/>
      <c r="AZ56" s="29"/>
    </row>
    <row r="57" spans="1:52" s="15" customFormat="1" ht="36" x14ac:dyDescent="0.25">
      <c r="A57" s="19" t="s">
        <v>130</v>
      </c>
      <c r="B57" s="9" t="s">
        <v>131</v>
      </c>
      <c r="C57" s="10" t="s">
        <v>132</v>
      </c>
      <c r="D57" s="20" t="s">
        <v>35</v>
      </c>
      <c r="E57" s="26">
        <v>2</v>
      </c>
      <c r="F57" s="24"/>
      <c r="G57" s="24"/>
      <c r="H57" s="49">
        <f t="shared" si="2"/>
        <v>0</v>
      </c>
      <c r="I57" s="49">
        <f t="shared" si="3"/>
        <v>2</v>
      </c>
      <c r="AY57" s="17"/>
      <c r="AZ57" s="29"/>
    </row>
    <row r="58" spans="1:52" s="15" customFormat="1" ht="36" x14ac:dyDescent="0.25">
      <c r="A58" s="19" t="s">
        <v>133</v>
      </c>
      <c r="B58" s="9" t="s">
        <v>134</v>
      </c>
      <c r="C58" s="10" t="s">
        <v>135</v>
      </c>
      <c r="D58" s="20" t="s">
        <v>35</v>
      </c>
      <c r="E58" s="26">
        <v>1</v>
      </c>
      <c r="F58" s="24"/>
      <c r="G58" s="24"/>
      <c r="H58" s="49">
        <f t="shared" si="2"/>
        <v>0</v>
      </c>
      <c r="I58" s="49">
        <f t="shared" si="3"/>
        <v>1</v>
      </c>
      <c r="AY58" s="17"/>
      <c r="AZ58" s="29"/>
    </row>
    <row r="59" spans="1:52" s="15" customFormat="1" ht="36" x14ac:dyDescent="0.25">
      <c r="A59" s="19" t="s">
        <v>136</v>
      </c>
      <c r="B59" s="9" t="s">
        <v>40</v>
      </c>
      <c r="C59" s="10" t="s">
        <v>137</v>
      </c>
      <c r="D59" s="20" t="s">
        <v>35</v>
      </c>
      <c r="E59" s="26">
        <v>1</v>
      </c>
      <c r="F59" s="24"/>
      <c r="G59" s="24"/>
      <c r="H59" s="49">
        <f t="shared" si="2"/>
        <v>0</v>
      </c>
      <c r="I59" s="49">
        <f t="shared" si="3"/>
        <v>1</v>
      </c>
      <c r="AY59" s="17"/>
      <c r="AZ59" s="29"/>
    </row>
    <row r="60" spans="1:52" s="15" customFormat="1" ht="96" x14ac:dyDescent="0.25">
      <c r="A60" s="19" t="s">
        <v>138</v>
      </c>
      <c r="B60" s="9" t="s">
        <v>139</v>
      </c>
      <c r="C60" s="10" t="s">
        <v>140</v>
      </c>
      <c r="D60" s="20" t="s">
        <v>141</v>
      </c>
      <c r="E60" s="21">
        <v>0.06</v>
      </c>
      <c r="F60" s="22"/>
      <c r="G60" s="23"/>
      <c r="H60" s="49">
        <f t="shared" si="2"/>
        <v>0</v>
      </c>
      <c r="I60" s="49">
        <f t="shared" si="3"/>
        <v>0.06</v>
      </c>
      <c r="AY60" s="17"/>
      <c r="AZ60" s="29"/>
    </row>
    <row r="61" spans="1:52" s="15" customFormat="1" ht="24" x14ac:dyDescent="0.25">
      <c r="A61" s="19" t="s">
        <v>142</v>
      </c>
      <c r="B61" s="9" t="s">
        <v>143</v>
      </c>
      <c r="C61" s="10" t="s">
        <v>144</v>
      </c>
      <c r="D61" s="20" t="s">
        <v>45</v>
      </c>
      <c r="E61" s="27">
        <v>-2.9000000000000001E-2</v>
      </c>
      <c r="F61" s="24"/>
      <c r="G61" s="24"/>
      <c r="H61" s="49">
        <f t="shared" si="2"/>
        <v>0</v>
      </c>
      <c r="I61" s="49">
        <f t="shared" si="3"/>
        <v>-2.9000000000000001E-2</v>
      </c>
      <c r="AY61" s="17"/>
      <c r="AZ61" s="29"/>
    </row>
    <row r="62" spans="1:52" s="15" customFormat="1" ht="36" x14ac:dyDescent="0.25">
      <c r="A62" s="19" t="s">
        <v>145</v>
      </c>
      <c r="B62" s="9" t="s">
        <v>40</v>
      </c>
      <c r="C62" s="10" t="s">
        <v>146</v>
      </c>
      <c r="D62" s="20" t="s">
        <v>48</v>
      </c>
      <c r="E62" s="45">
        <v>0.36</v>
      </c>
      <c r="F62" s="24"/>
      <c r="G62" s="24"/>
      <c r="H62" s="49">
        <f t="shared" si="2"/>
        <v>0</v>
      </c>
      <c r="I62" s="49">
        <f t="shared" si="3"/>
        <v>0.36</v>
      </c>
      <c r="AY62" s="17"/>
      <c r="AZ62" s="29"/>
    </row>
    <row r="63" spans="1:52" s="15" customFormat="1" ht="36" x14ac:dyDescent="0.25">
      <c r="A63" s="19" t="s">
        <v>147</v>
      </c>
      <c r="B63" s="9" t="s">
        <v>40</v>
      </c>
      <c r="C63" s="10" t="s">
        <v>47</v>
      </c>
      <c r="D63" s="20" t="s">
        <v>48</v>
      </c>
      <c r="E63" s="27">
        <v>2.9000000000000001E-2</v>
      </c>
      <c r="F63" s="24"/>
      <c r="G63" s="24"/>
      <c r="H63" s="49">
        <f t="shared" si="2"/>
        <v>0</v>
      </c>
      <c r="I63" s="49">
        <f t="shared" si="3"/>
        <v>2.9000000000000001E-2</v>
      </c>
      <c r="AY63" s="17"/>
      <c r="AZ63" s="29"/>
    </row>
    <row r="64" spans="1:52" s="15" customFormat="1" ht="84" x14ac:dyDescent="0.25">
      <c r="A64" s="19" t="s">
        <v>148</v>
      </c>
      <c r="B64" s="9" t="s">
        <v>149</v>
      </c>
      <c r="C64" s="10" t="s">
        <v>150</v>
      </c>
      <c r="D64" s="20" t="s">
        <v>70</v>
      </c>
      <c r="E64" s="21">
        <v>1.333E-2</v>
      </c>
      <c r="F64" s="23"/>
      <c r="G64" s="23"/>
      <c r="H64" s="49">
        <f t="shared" si="2"/>
        <v>0</v>
      </c>
      <c r="I64" s="49">
        <f t="shared" si="3"/>
        <v>1.333E-2</v>
      </c>
      <c r="AY64" s="17"/>
      <c r="AZ64" s="29"/>
    </row>
    <row r="65" spans="1:52" s="15" customFormat="1" ht="15" x14ac:dyDescent="0.25">
      <c r="A65" s="57" t="s">
        <v>71</v>
      </c>
      <c r="B65" s="58"/>
      <c r="C65" s="58"/>
      <c r="D65" s="57"/>
      <c r="E65" s="57"/>
      <c r="F65" s="57"/>
      <c r="G65" s="57"/>
      <c r="H65" s="59"/>
      <c r="I65" s="59"/>
      <c r="AY65" s="17"/>
      <c r="AZ65" s="29" t="s">
        <v>71</v>
      </c>
    </row>
    <row r="66" spans="1:52" s="15" customFormat="1" ht="24" x14ac:dyDescent="0.25">
      <c r="A66" s="19" t="s">
        <v>151</v>
      </c>
      <c r="B66" s="9" t="s">
        <v>73</v>
      </c>
      <c r="C66" s="10" t="s">
        <v>74</v>
      </c>
      <c r="D66" s="20" t="s">
        <v>75</v>
      </c>
      <c r="E66" s="30">
        <v>59.55</v>
      </c>
      <c r="F66" s="24"/>
      <c r="G66" s="24"/>
      <c r="H66" s="49">
        <f t="shared" si="2"/>
        <v>0</v>
      </c>
      <c r="I66" s="49">
        <f t="shared" si="3"/>
        <v>59.55</v>
      </c>
      <c r="AY66" s="17"/>
      <c r="AZ66" s="29"/>
    </row>
    <row r="67" spans="1:52" s="15" customFormat="1" ht="24" x14ac:dyDescent="0.25">
      <c r="A67" s="19" t="s">
        <v>152</v>
      </c>
      <c r="B67" s="9" t="s">
        <v>77</v>
      </c>
      <c r="C67" s="10" t="s">
        <v>153</v>
      </c>
      <c r="D67" s="20" t="s">
        <v>75</v>
      </c>
      <c r="E67" s="28">
        <v>9.9</v>
      </c>
      <c r="F67" s="24"/>
      <c r="G67" s="24"/>
      <c r="H67" s="49">
        <f t="shared" si="2"/>
        <v>0</v>
      </c>
      <c r="I67" s="49">
        <f t="shared" si="3"/>
        <v>9.9</v>
      </c>
      <c r="AY67" s="17"/>
      <c r="AZ67" s="29"/>
    </row>
    <row r="68" spans="1:52" s="15" customFormat="1" ht="24" x14ac:dyDescent="0.25">
      <c r="A68" s="19" t="s">
        <v>154</v>
      </c>
      <c r="B68" s="9" t="s">
        <v>80</v>
      </c>
      <c r="C68" s="10" t="s">
        <v>155</v>
      </c>
      <c r="D68" s="20" t="s">
        <v>75</v>
      </c>
      <c r="E68" s="26">
        <v>5</v>
      </c>
      <c r="F68" s="24"/>
      <c r="G68" s="24"/>
      <c r="H68" s="49">
        <f t="shared" si="2"/>
        <v>0</v>
      </c>
      <c r="I68" s="49">
        <f t="shared" si="3"/>
        <v>5</v>
      </c>
      <c r="AY68" s="17"/>
      <c r="AZ68" s="29"/>
    </row>
    <row r="69" spans="1:52" s="15" customFormat="1" ht="24" x14ac:dyDescent="0.25">
      <c r="A69" s="19" t="s">
        <v>156</v>
      </c>
      <c r="B69" s="9" t="s">
        <v>83</v>
      </c>
      <c r="C69" s="10" t="s">
        <v>84</v>
      </c>
      <c r="D69" s="20" t="s">
        <v>75</v>
      </c>
      <c r="E69" s="21">
        <v>74.45</v>
      </c>
      <c r="F69" s="24"/>
      <c r="G69" s="24"/>
      <c r="H69" s="49">
        <f t="shared" si="2"/>
        <v>0</v>
      </c>
      <c r="I69" s="49">
        <f t="shared" si="3"/>
        <v>74.45</v>
      </c>
      <c r="AY69" s="17"/>
      <c r="AZ69" s="29"/>
    </row>
    <row r="70" spans="1:52" s="15" customFormat="1" ht="15" x14ac:dyDescent="0.25">
      <c r="A70" s="53" t="s">
        <v>157</v>
      </c>
      <c r="B70" s="54"/>
      <c r="C70" s="54"/>
      <c r="D70" s="53"/>
      <c r="E70" s="53"/>
      <c r="F70" s="53"/>
      <c r="G70" s="53"/>
      <c r="H70" s="56"/>
      <c r="I70" s="56"/>
      <c r="AY70" s="17" t="s">
        <v>157</v>
      </c>
      <c r="AZ70" s="29"/>
    </row>
    <row r="71" spans="1:52" s="15" customFormat="1" ht="108" x14ac:dyDescent="0.25">
      <c r="A71" s="19" t="s">
        <v>158</v>
      </c>
      <c r="B71" s="9" t="s">
        <v>87</v>
      </c>
      <c r="C71" s="10" t="s">
        <v>88</v>
      </c>
      <c r="D71" s="20" t="s">
        <v>89</v>
      </c>
      <c r="E71" s="26">
        <v>1</v>
      </c>
      <c r="F71" s="23"/>
      <c r="G71" s="23"/>
      <c r="H71" s="49">
        <f t="shared" si="2"/>
        <v>0</v>
      </c>
      <c r="I71" s="49">
        <f t="shared" si="3"/>
        <v>1</v>
      </c>
      <c r="AY71" s="17"/>
      <c r="AZ71" s="29"/>
    </row>
    <row r="72" spans="1:52" s="15" customFormat="1" ht="108" x14ac:dyDescent="0.25">
      <c r="A72" s="19" t="s">
        <v>159</v>
      </c>
      <c r="B72" s="9" t="s">
        <v>17</v>
      </c>
      <c r="C72" s="10" t="s">
        <v>160</v>
      </c>
      <c r="D72" s="20" t="s">
        <v>11</v>
      </c>
      <c r="E72" s="21">
        <v>0.28999999999999998</v>
      </c>
      <c r="F72" s="25"/>
      <c r="G72" s="23"/>
      <c r="H72" s="49">
        <f t="shared" si="2"/>
        <v>0</v>
      </c>
      <c r="I72" s="49">
        <f t="shared" si="3"/>
        <v>0.28999999999999998</v>
      </c>
      <c r="AY72" s="17"/>
      <c r="AZ72" s="29"/>
    </row>
    <row r="73" spans="1:52" s="15" customFormat="1" ht="60" x14ac:dyDescent="0.25">
      <c r="A73" s="19" t="s">
        <v>161</v>
      </c>
      <c r="B73" s="9" t="s">
        <v>20</v>
      </c>
      <c r="C73" s="10" t="s">
        <v>162</v>
      </c>
      <c r="D73" s="20" t="s">
        <v>11</v>
      </c>
      <c r="E73" s="21">
        <v>0.1361</v>
      </c>
      <c r="F73" s="23"/>
      <c r="G73" s="23"/>
      <c r="H73" s="49">
        <f t="shared" si="2"/>
        <v>0</v>
      </c>
      <c r="I73" s="49">
        <f t="shared" si="3"/>
        <v>0.1361</v>
      </c>
      <c r="AY73" s="17"/>
      <c r="AZ73" s="29"/>
    </row>
    <row r="74" spans="1:52" s="15" customFormat="1" ht="84" x14ac:dyDescent="0.25">
      <c r="A74" s="19" t="s">
        <v>163</v>
      </c>
      <c r="B74" s="9" t="s">
        <v>23</v>
      </c>
      <c r="C74" s="10" t="s">
        <v>164</v>
      </c>
      <c r="D74" s="20" t="s">
        <v>11</v>
      </c>
      <c r="E74" s="21" t="s">
        <v>348</v>
      </c>
      <c r="F74" s="25"/>
      <c r="G74" s="23"/>
      <c r="H74" s="49">
        <f t="shared" si="2"/>
        <v>0</v>
      </c>
      <c r="I74" s="49" t="e">
        <f t="shared" si="3"/>
        <v>#VALUE!</v>
      </c>
      <c r="AY74" s="17"/>
      <c r="AZ74" s="29"/>
    </row>
    <row r="75" spans="1:52" s="15" customFormat="1" ht="36" x14ac:dyDescent="0.25">
      <c r="A75" s="19" t="s">
        <v>165</v>
      </c>
      <c r="B75" s="9" t="s">
        <v>26</v>
      </c>
      <c r="C75" s="10" t="s">
        <v>27</v>
      </c>
      <c r="D75" s="20" t="s">
        <v>28</v>
      </c>
      <c r="E75" s="21" t="s">
        <v>349</v>
      </c>
      <c r="F75" s="24"/>
      <c r="G75" s="24"/>
      <c r="H75" s="49">
        <f t="shared" ref="H75:H138" si="4">F75+G75</f>
        <v>0</v>
      </c>
      <c r="I75" s="49" t="e">
        <f t="shared" ref="I75:I138" si="5">E75-H75</f>
        <v>#VALUE!</v>
      </c>
      <c r="AY75" s="17"/>
      <c r="AZ75" s="29"/>
    </row>
    <row r="76" spans="1:52" s="15" customFormat="1" ht="132" x14ac:dyDescent="0.25">
      <c r="A76" s="19" t="s">
        <v>166</v>
      </c>
      <c r="B76" s="9" t="s">
        <v>115</v>
      </c>
      <c r="C76" s="10" t="s">
        <v>116</v>
      </c>
      <c r="D76" s="20" t="s">
        <v>89</v>
      </c>
      <c r="E76" s="26">
        <v>1</v>
      </c>
      <c r="F76" s="23"/>
      <c r="G76" s="23"/>
      <c r="H76" s="49">
        <f t="shared" si="4"/>
        <v>0</v>
      </c>
      <c r="I76" s="49">
        <f t="shared" si="5"/>
        <v>1</v>
      </c>
      <c r="AY76" s="17"/>
      <c r="AZ76" s="29"/>
    </row>
    <row r="77" spans="1:52" s="15" customFormat="1" ht="36" x14ac:dyDescent="0.25">
      <c r="A77" s="19" t="s">
        <v>167</v>
      </c>
      <c r="B77" s="9" t="s">
        <v>118</v>
      </c>
      <c r="C77" s="10" t="s">
        <v>119</v>
      </c>
      <c r="D77" s="20" t="s">
        <v>120</v>
      </c>
      <c r="E77" s="26">
        <v>1</v>
      </c>
      <c r="F77" s="24"/>
      <c r="G77" s="24"/>
      <c r="H77" s="49">
        <f t="shared" si="4"/>
        <v>0</v>
      </c>
      <c r="I77" s="49">
        <f t="shared" si="5"/>
        <v>1</v>
      </c>
      <c r="AY77" s="17"/>
      <c r="AZ77" s="29"/>
    </row>
    <row r="78" spans="1:52" s="15" customFormat="1" ht="36" x14ac:dyDescent="0.25">
      <c r="A78" s="19" t="s">
        <v>168</v>
      </c>
      <c r="B78" s="9" t="s">
        <v>122</v>
      </c>
      <c r="C78" s="10" t="s">
        <v>123</v>
      </c>
      <c r="D78" s="20" t="s">
        <v>120</v>
      </c>
      <c r="E78" s="26">
        <v>1</v>
      </c>
      <c r="F78" s="24"/>
      <c r="G78" s="24"/>
      <c r="H78" s="49">
        <f t="shared" si="4"/>
        <v>0</v>
      </c>
      <c r="I78" s="49">
        <f t="shared" si="5"/>
        <v>1</v>
      </c>
      <c r="AY78" s="17"/>
      <c r="AZ78" s="29"/>
    </row>
    <row r="79" spans="1:52" s="15" customFormat="1" ht="48" x14ac:dyDescent="0.25">
      <c r="A79" s="19" t="s">
        <v>169</v>
      </c>
      <c r="B79" s="9" t="s">
        <v>125</v>
      </c>
      <c r="C79" s="10" t="s">
        <v>126</v>
      </c>
      <c r="D79" s="20" t="s">
        <v>35</v>
      </c>
      <c r="E79" s="26">
        <v>1</v>
      </c>
      <c r="F79" s="25"/>
      <c r="G79" s="25"/>
      <c r="H79" s="49">
        <f t="shared" si="4"/>
        <v>0</v>
      </c>
      <c r="I79" s="49">
        <f t="shared" si="5"/>
        <v>1</v>
      </c>
      <c r="AY79" s="17"/>
      <c r="AZ79" s="29"/>
    </row>
    <row r="80" spans="1:52" s="15" customFormat="1" ht="24" x14ac:dyDescent="0.25">
      <c r="A80" s="19" t="s">
        <v>170</v>
      </c>
      <c r="B80" s="9" t="s">
        <v>128</v>
      </c>
      <c r="C80" s="10" t="s">
        <v>129</v>
      </c>
      <c r="D80" s="20" t="s">
        <v>35</v>
      </c>
      <c r="E80" s="26">
        <v>-2</v>
      </c>
      <c r="F80" s="24"/>
      <c r="G80" s="24"/>
      <c r="H80" s="49">
        <f t="shared" si="4"/>
        <v>0</v>
      </c>
      <c r="I80" s="49">
        <f t="shared" si="5"/>
        <v>-2</v>
      </c>
      <c r="AY80" s="17"/>
      <c r="AZ80" s="29"/>
    </row>
    <row r="81" spans="1:52" s="15" customFormat="1" ht="36" x14ac:dyDescent="0.25">
      <c r="A81" s="19" t="s">
        <v>171</v>
      </c>
      <c r="B81" s="9" t="s">
        <v>131</v>
      </c>
      <c r="C81" s="10" t="s">
        <v>132</v>
      </c>
      <c r="D81" s="20" t="s">
        <v>35</v>
      </c>
      <c r="E81" s="26">
        <v>2</v>
      </c>
      <c r="F81" s="24"/>
      <c r="G81" s="24"/>
      <c r="H81" s="49">
        <f t="shared" si="4"/>
        <v>0</v>
      </c>
      <c r="I81" s="49">
        <f t="shared" si="5"/>
        <v>2</v>
      </c>
      <c r="AY81" s="17"/>
      <c r="AZ81" s="29"/>
    </row>
    <row r="82" spans="1:52" s="15" customFormat="1" ht="36" x14ac:dyDescent="0.25">
      <c r="A82" s="19" t="s">
        <v>172</v>
      </c>
      <c r="B82" s="9" t="s">
        <v>134</v>
      </c>
      <c r="C82" s="10" t="s">
        <v>135</v>
      </c>
      <c r="D82" s="20" t="s">
        <v>35</v>
      </c>
      <c r="E82" s="26">
        <v>1</v>
      </c>
      <c r="F82" s="24"/>
      <c r="G82" s="24"/>
      <c r="H82" s="49">
        <f t="shared" si="4"/>
        <v>0</v>
      </c>
      <c r="I82" s="49">
        <f t="shared" si="5"/>
        <v>1</v>
      </c>
      <c r="AY82" s="17"/>
      <c r="AZ82" s="29"/>
    </row>
    <row r="83" spans="1:52" s="15" customFormat="1" ht="36" x14ac:dyDescent="0.25">
      <c r="A83" s="19" t="s">
        <v>173</v>
      </c>
      <c r="B83" s="9" t="s">
        <v>40</v>
      </c>
      <c r="C83" s="10" t="s">
        <v>137</v>
      </c>
      <c r="D83" s="20" t="s">
        <v>35</v>
      </c>
      <c r="E83" s="26">
        <v>1</v>
      </c>
      <c r="F83" s="24"/>
      <c r="G83" s="24"/>
      <c r="H83" s="49">
        <f t="shared" si="4"/>
        <v>0</v>
      </c>
      <c r="I83" s="49">
        <f t="shared" si="5"/>
        <v>1</v>
      </c>
      <c r="AY83" s="17"/>
      <c r="AZ83" s="29"/>
    </row>
    <row r="84" spans="1:52" s="15" customFormat="1" ht="96" x14ac:dyDescent="0.25">
      <c r="A84" s="19" t="s">
        <v>174</v>
      </c>
      <c r="B84" s="9" t="s">
        <v>139</v>
      </c>
      <c r="C84" s="10" t="s">
        <v>140</v>
      </c>
      <c r="D84" s="20" t="s">
        <v>141</v>
      </c>
      <c r="E84" s="21">
        <v>0.06</v>
      </c>
      <c r="F84" s="22"/>
      <c r="G84" s="23"/>
      <c r="H84" s="49">
        <f t="shared" si="4"/>
        <v>0</v>
      </c>
      <c r="I84" s="49">
        <f t="shared" si="5"/>
        <v>0.06</v>
      </c>
      <c r="AY84" s="17"/>
      <c r="AZ84" s="29"/>
    </row>
    <row r="85" spans="1:52" s="15" customFormat="1" ht="24" x14ac:dyDescent="0.25">
      <c r="A85" s="19" t="s">
        <v>175</v>
      </c>
      <c r="B85" s="9" t="s">
        <v>143</v>
      </c>
      <c r="C85" s="10" t="s">
        <v>144</v>
      </c>
      <c r="D85" s="20" t="s">
        <v>45</v>
      </c>
      <c r="E85" s="27">
        <v>-2.9000000000000001E-2</v>
      </c>
      <c r="F85" s="24"/>
      <c r="G85" s="24"/>
      <c r="H85" s="49">
        <f t="shared" si="4"/>
        <v>0</v>
      </c>
      <c r="I85" s="49">
        <f t="shared" si="5"/>
        <v>-2.9000000000000001E-2</v>
      </c>
      <c r="AY85" s="17"/>
      <c r="AZ85" s="29"/>
    </row>
    <row r="86" spans="1:52" s="15" customFormat="1" ht="36" x14ac:dyDescent="0.25">
      <c r="A86" s="19" t="s">
        <v>176</v>
      </c>
      <c r="B86" s="9" t="s">
        <v>40</v>
      </c>
      <c r="C86" s="10" t="s">
        <v>146</v>
      </c>
      <c r="D86" s="20" t="s">
        <v>48</v>
      </c>
      <c r="E86" s="21">
        <v>0.36</v>
      </c>
      <c r="F86" s="24"/>
      <c r="G86" s="24"/>
      <c r="H86" s="49">
        <f t="shared" si="4"/>
        <v>0</v>
      </c>
      <c r="I86" s="49">
        <f t="shared" si="5"/>
        <v>0.36</v>
      </c>
      <c r="AY86" s="17"/>
      <c r="AZ86" s="29"/>
    </row>
    <row r="87" spans="1:52" s="15" customFormat="1" ht="36" x14ac:dyDescent="0.25">
      <c r="A87" s="19" t="s">
        <v>177</v>
      </c>
      <c r="B87" s="9" t="s">
        <v>40</v>
      </c>
      <c r="C87" s="10" t="s">
        <v>47</v>
      </c>
      <c r="D87" s="20" t="s">
        <v>48</v>
      </c>
      <c r="E87" s="27">
        <v>2.9000000000000001E-2</v>
      </c>
      <c r="F87" s="24"/>
      <c r="G87" s="24"/>
      <c r="H87" s="49">
        <f t="shared" si="4"/>
        <v>0</v>
      </c>
      <c r="I87" s="49">
        <f t="shared" si="5"/>
        <v>2.9000000000000001E-2</v>
      </c>
      <c r="AY87" s="17"/>
      <c r="AZ87" s="29"/>
    </row>
    <row r="88" spans="1:52" s="15" customFormat="1" ht="84" x14ac:dyDescent="0.25">
      <c r="A88" s="19" t="s">
        <v>178</v>
      </c>
      <c r="B88" s="9" t="s">
        <v>149</v>
      </c>
      <c r="C88" s="10" t="s">
        <v>179</v>
      </c>
      <c r="D88" s="20" t="s">
        <v>70</v>
      </c>
      <c r="E88" s="21">
        <v>1.3299999999999999E-2</v>
      </c>
      <c r="F88" s="23"/>
      <c r="G88" s="23"/>
      <c r="H88" s="49">
        <f t="shared" si="4"/>
        <v>0</v>
      </c>
      <c r="I88" s="49">
        <f t="shared" si="5"/>
        <v>1.3299999999999999E-2</v>
      </c>
      <c r="AY88" s="17"/>
      <c r="AZ88" s="29"/>
    </row>
    <row r="89" spans="1:52" s="15" customFormat="1" ht="15" x14ac:dyDescent="0.25">
      <c r="A89" s="57" t="s">
        <v>71</v>
      </c>
      <c r="B89" s="58"/>
      <c r="C89" s="58"/>
      <c r="D89" s="57"/>
      <c r="E89" s="57"/>
      <c r="F89" s="57"/>
      <c r="G89" s="57"/>
      <c r="H89" s="59"/>
      <c r="I89" s="59"/>
      <c r="AY89" s="17"/>
      <c r="AZ89" s="29" t="s">
        <v>71</v>
      </c>
    </row>
    <row r="90" spans="1:52" s="15" customFormat="1" ht="24" x14ac:dyDescent="0.25">
      <c r="A90" s="19" t="s">
        <v>180</v>
      </c>
      <c r="B90" s="9" t="s">
        <v>73</v>
      </c>
      <c r="C90" s="10" t="s">
        <v>74</v>
      </c>
      <c r="D90" s="20" t="s">
        <v>75</v>
      </c>
      <c r="E90" s="28">
        <v>50.7</v>
      </c>
      <c r="F90" s="24"/>
      <c r="G90" s="24"/>
      <c r="H90" s="49">
        <f t="shared" si="4"/>
        <v>0</v>
      </c>
      <c r="I90" s="49">
        <f t="shared" si="5"/>
        <v>50.7</v>
      </c>
      <c r="AY90" s="17"/>
      <c r="AZ90" s="29"/>
    </row>
    <row r="91" spans="1:52" s="15" customFormat="1" ht="24" x14ac:dyDescent="0.25">
      <c r="A91" s="19" t="s">
        <v>181</v>
      </c>
      <c r="B91" s="9" t="s">
        <v>77</v>
      </c>
      <c r="C91" s="10" t="s">
        <v>153</v>
      </c>
      <c r="D91" s="20" t="s">
        <v>75</v>
      </c>
      <c r="E91" s="28">
        <v>9.9</v>
      </c>
      <c r="F91" s="24"/>
      <c r="G91" s="24"/>
      <c r="H91" s="49">
        <f t="shared" si="4"/>
        <v>0</v>
      </c>
      <c r="I91" s="49">
        <f t="shared" si="5"/>
        <v>9.9</v>
      </c>
      <c r="AY91" s="17"/>
      <c r="AZ91" s="29"/>
    </row>
    <row r="92" spans="1:52" s="15" customFormat="1" ht="24" x14ac:dyDescent="0.25">
      <c r="A92" s="19" t="s">
        <v>182</v>
      </c>
      <c r="B92" s="9" t="s">
        <v>80</v>
      </c>
      <c r="C92" s="10" t="s">
        <v>155</v>
      </c>
      <c r="D92" s="20" t="s">
        <v>75</v>
      </c>
      <c r="E92" s="26">
        <v>5</v>
      </c>
      <c r="F92" s="24"/>
      <c r="G92" s="24"/>
      <c r="H92" s="49">
        <f t="shared" si="4"/>
        <v>0</v>
      </c>
      <c r="I92" s="49">
        <f t="shared" si="5"/>
        <v>5</v>
      </c>
      <c r="AY92" s="17"/>
      <c r="AZ92" s="29"/>
    </row>
    <row r="93" spans="1:52" s="15" customFormat="1" ht="24" x14ac:dyDescent="0.25">
      <c r="A93" s="19" t="s">
        <v>183</v>
      </c>
      <c r="B93" s="9" t="s">
        <v>83</v>
      </c>
      <c r="C93" s="10" t="s">
        <v>84</v>
      </c>
      <c r="D93" s="20" t="s">
        <v>75</v>
      </c>
      <c r="E93" s="21">
        <v>65.599999999999994</v>
      </c>
      <c r="F93" s="24"/>
      <c r="G93" s="24"/>
      <c r="H93" s="49">
        <f t="shared" si="4"/>
        <v>0</v>
      </c>
      <c r="I93" s="49">
        <f t="shared" si="5"/>
        <v>65.599999999999994</v>
      </c>
      <c r="AY93" s="17"/>
      <c r="AZ93" s="29"/>
    </row>
    <row r="94" spans="1:52" s="15" customFormat="1" ht="15" x14ac:dyDescent="0.25">
      <c r="A94" s="53" t="s">
        <v>184</v>
      </c>
      <c r="B94" s="54"/>
      <c r="C94" s="54"/>
      <c r="D94" s="53"/>
      <c r="E94" s="53"/>
      <c r="F94" s="53"/>
      <c r="G94" s="53"/>
      <c r="H94" s="56"/>
      <c r="I94" s="56"/>
      <c r="AY94" s="17" t="s">
        <v>184</v>
      </c>
      <c r="AZ94" s="29"/>
    </row>
    <row r="95" spans="1:52" s="15" customFormat="1" ht="108" x14ac:dyDescent="0.25">
      <c r="A95" s="19" t="s">
        <v>185</v>
      </c>
      <c r="B95" s="9" t="s">
        <v>87</v>
      </c>
      <c r="C95" s="10" t="s">
        <v>88</v>
      </c>
      <c r="D95" s="20" t="s">
        <v>89</v>
      </c>
      <c r="E95" s="26">
        <v>1</v>
      </c>
      <c r="F95" s="23"/>
      <c r="G95" s="23"/>
      <c r="H95" s="49">
        <f t="shared" si="4"/>
        <v>0</v>
      </c>
      <c r="I95" s="49">
        <f t="shared" si="5"/>
        <v>1</v>
      </c>
      <c r="AY95" s="17"/>
      <c r="AZ95" s="29"/>
    </row>
    <row r="96" spans="1:52" s="15" customFormat="1" ht="108" x14ac:dyDescent="0.25">
      <c r="A96" s="19" t="s">
        <v>186</v>
      </c>
      <c r="B96" s="9" t="s">
        <v>17</v>
      </c>
      <c r="C96" s="10" t="s">
        <v>187</v>
      </c>
      <c r="D96" s="20" t="s">
        <v>11</v>
      </c>
      <c r="E96" s="21">
        <v>0.25800000000000001</v>
      </c>
      <c r="F96" s="25"/>
      <c r="G96" s="23"/>
      <c r="H96" s="49">
        <f t="shared" si="4"/>
        <v>0</v>
      </c>
      <c r="I96" s="49">
        <f t="shared" si="5"/>
        <v>0.25800000000000001</v>
      </c>
      <c r="AY96" s="17"/>
      <c r="AZ96" s="29"/>
    </row>
    <row r="97" spans="1:52" s="15" customFormat="1" ht="60" x14ac:dyDescent="0.25">
      <c r="A97" s="19" t="s">
        <v>188</v>
      </c>
      <c r="B97" s="9" t="s">
        <v>20</v>
      </c>
      <c r="C97" s="10" t="s">
        <v>189</v>
      </c>
      <c r="D97" s="20" t="s">
        <v>11</v>
      </c>
      <c r="E97" s="21">
        <v>0.1237</v>
      </c>
      <c r="F97" s="23"/>
      <c r="G97" s="23"/>
      <c r="H97" s="49">
        <f t="shared" si="4"/>
        <v>0</v>
      </c>
      <c r="I97" s="49">
        <f t="shared" si="5"/>
        <v>0.1237</v>
      </c>
      <c r="AY97" s="17"/>
      <c r="AZ97" s="29"/>
    </row>
    <row r="98" spans="1:52" s="15" customFormat="1" ht="84" x14ac:dyDescent="0.25">
      <c r="A98" s="19" t="s">
        <v>190</v>
      </c>
      <c r="B98" s="9" t="s">
        <v>23</v>
      </c>
      <c r="C98" s="10" t="s">
        <v>191</v>
      </c>
      <c r="D98" s="20" t="s">
        <v>11</v>
      </c>
      <c r="E98" s="21">
        <v>0.124</v>
      </c>
      <c r="F98" s="25"/>
      <c r="G98" s="23"/>
      <c r="H98" s="49">
        <f t="shared" si="4"/>
        <v>0</v>
      </c>
      <c r="I98" s="49">
        <f t="shared" si="5"/>
        <v>0.124</v>
      </c>
      <c r="AY98" s="17"/>
      <c r="AZ98" s="29"/>
    </row>
    <row r="99" spans="1:52" s="15" customFormat="1" ht="36" x14ac:dyDescent="0.25">
      <c r="A99" s="19" t="s">
        <v>192</v>
      </c>
      <c r="B99" s="9" t="s">
        <v>26</v>
      </c>
      <c r="C99" s="10" t="s">
        <v>27</v>
      </c>
      <c r="D99" s="20" t="s">
        <v>28</v>
      </c>
      <c r="E99" s="21" t="s">
        <v>352</v>
      </c>
      <c r="F99" s="24"/>
      <c r="G99" s="24"/>
      <c r="H99" s="49">
        <f t="shared" si="4"/>
        <v>0</v>
      </c>
      <c r="I99" s="49" t="e">
        <f t="shared" si="5"/>
        <v>#VALUE!</v>
      </c>
      <c r="AY99" s="17"/>
      <c r="AZ99" s="29"/>
    </row>
    <row r="100" spans="1:52" s="15" customFormat="1" ht="132" x14ac:dyDescent="0.25">
      <c r="A100" s="19" t="s">
        <v>193</v>
      </c>
      <c r="B100" s="9" t="s">
        <v>115</v>
      </c>
      <c r="C100" s="10" t="s">
        <v>116</v>
      </c>
      <c r="D100" s="20" t="s">
        <v>89</v>
      </c>
      <c r="E100" s="26">
        <v>1</v>
      </c>
      <c r="F100" s="23"/>
      <c r="G100" s="23"/>
      <c r="H100" s="49">
        <f t="shared" si="4"/>
        <v>0</v>
      </c>
      <c r="I100" s="49">
        <f t="shared" si="5"/>
        <v>1</v>
      </c>
      <c r="AY100" s="17"/>
      <c r="AZ100" s="29"/>
    </row>
    <row r="101" spans="1:52" s="15" customFormat="1" ht="36" x14ac:dyDescent="0.25">
      <c r="A101" s="19" t="s">
        <v>194</v>
      </c>
      <c r="B101" s="9" t="s">
        <v>118</v>
      </c>
      <c r="C101" s="10" t="s">
        <v>119</v>
      </c>
      <c r="D101" s="20" t="s">
        <v>120</v>
      </c>
      <c r="E101" s="26">
        <v>1</v>
      </c>
      <c r="F101" s="24"/>
      <c r="G101" s="24"/>
      <c r="H101" s="49">
        <f t="shared" si="4"/>
        <v>0</v>
      </c>
      <c r="I101" s="49">
        <f t="shared" si="5"/>
        <v>1</v>
      </c>
      <c r="AY101" s="17"/>
      <c r="AZ101" s="29"/>
    </row>
    <row r="102" spans="1:52" s="15" customFormat="1" ht="36" x14ac:dyDescent="0.25">
      <c r="A102" s="19" t="s">
        <v>195</v>
      </c>
      <c r="B102" s="9" t="s">
        <v>122</v>
      </c>
      <c r="C102" s="10" t="s">
        <v>123</v>
      </c>
      <c r="D102" s="20" t="s">
        <v>120</v>
      </c>
      <c r="E102" s="26">
        <v>1</v>
      </c>
      <c r="F102" s="24"/>
      <c r="G102" s="24"/>
      <c r="H102" s="49">
        <f t="shared" si="4"/>
        <v>0</v>
      </c>
      <c r="I102" s="49">
        <f t="shared" si="5"/>
        <v>1</v>
      </c>
      <c r="AY102" s="17"/>
      <c r="AZ102" s="29"/>
    </row>
    <row r="103" spans="1:52" s="15" customFormat="1" ht="48" x14ac:dyDescent="0.25">
      <c r="A103" s="19" t="s">
        <v>196</v>
      </c>
      <c r="B103" s="9" t="s">
        <v>125</v>
      </c>
      <c r="C103" s="10" t="s">
        <v>126</v>
      </c>
      <c r="D103" s="20" t="s">
        <v>35</v>
      </c>
      <c r="E103" s="26">
        <v>1</v>
      </c>
      <c r="F103" s="25"/>
      <c r="G103" s="25"/>
      <c r="H103" s="49">
        <f t="shared" si="4"/>
        <v>0</v>
      </c>
      <c r="I103" s="49">
        <f t="shared" si="5"/>
        <v>1</v>
      </c>
      <c r="AY103" s="17"/>
      <c r="AZ103" s="29"/>
    </row>
    <row r="104" spans="1:52" s="15" customFormat="1" ht="24" x14ac:dyDescent="0.25">
      <c r="A104" s="19" t="s">
        <v>197</v>
      </c>
      <c r="B104" s="9" t="s">
        <v>128</v>
      </c>
      <c r="C104" s="10" t="s">
        <v>129</v>
      </c>
      <c r="D104" s="20" t="s">
        <v>35</v>
      </c>
      <c r="E104" s="26">
        <v>-2</v>
      </c>
      <c r="F104" s="24"/>
      <c r="G104" s="24"/>
      <c r="H104" s="49">
        <f t="shared" si="4"/>
        <v>0</v>
      </c>
      <c r="I104" s="49">
        <f t="shared" si="5"/>
        <v>-2</v>
      </c>
      <c r="AY104" s="17"/>
      <c r="AZ104" s="29"/>
    </row>
    <row r="105" spans="1:52" s="15" customFormat="1" ht="36" x14ac:dyDescent="0.25">
      <c r="A105" s="19" t="s">
        <v>198</v>
      </c>
      <c r="B105" s="9" t="s">
        <v>131</v>
      </c>
      <c r="C105" s="10" t="s">
        <v>132</v>
      </c>
      <c r="D105" s="20" t="s">
        <v>35</v>
      </c>
      <c r="E105" s="26">
        <v>2</v>
      </c>
      <c r="F105" s="24"/>
      <c r="G105" s="24"/>
      <c r="H105" s="49">
        <f t="shared" si="4"/>
        <v>0</v>
      </c>
      <c r="I105" s="49">
        <f t="shared" si="5"/>
        <v>2</v>
      </c>
      <c r="AY105" s="17"/>
      <c r="AZ105" s="29"/>
    </row>
    <row r="106" spans="1:52" s="15" customFormat="1" ht="36" x14ac:dyDescent="0.25">
      <c r="A106" s="19" t="s">
        <v>199</v>
      </c>
      <c r="B106" s="9" t="s">
        <v>134</v>
      </c>
      <c r="C106" s="10" t="s">
        <v>135</v>
      </c>
      <c r="D106" s="20" t="s">
        <v>35</v>
      </c>
      <c r="E106" s="26">
        <v>1</v>
      </c>
      <c r="F106" s="24"/>
      <c r="G106" s="24"/>
      <c r="H106" s="49">
        <f t="shared" si="4"/>
        <v>0</v>
      </c>
      <c r="I106" s="49">
        <f t="shared" si="5"/>
        <v>1</v>
      </c>
      <c r="AY106" s="17"/>
      <c r="AZ106" s="29"/>
    </row>
    <row r="107" spans="1:52" s="15" customFormat="1" ht="36" x14ac:dyDescent="0.25">
      <c r="A107" s="19" t="s">
        <v>200</v>
      </c>
      <c r="B107" s="9" t="s">
        <v>40</v>
      </c>
      <c r="C107" s="10" t="s">
        <v>137</v>
      </c>
      <c r="D107" s="20" t="s">
        <v>35</v>
      </c>
      <c r="E107" s="26">
        <v>1</v>
      </c>
      <c r="F107" s="24"/>
      <c r="G107" s="24"/>
      <c r="H107" s="49">
        <f t="shared" si="4"/>
        <v>0</v>
      </c>
      <c r="I107" s="49">
        <f t="shared" si="5"/>
        <v>1</v>
      </c>
      <c r="AY107" s="17"/>
      <c r="AZ107" s="29"/>
    </row>
    <row r="108" spans="1:52" s="15" customFormat="1" ht="96" x14ac:dyDescent="0.25">
      <c r="A108" s="19" t="s">
        <v>201</v>
      </c>
      <c r="B108" s="9" t="s">
        <v>139</v>
      </c>
      <c r="C108" s="10" t="s">
        <v>140</v>
      </c>
      <c r="D108" s="20" t="s">
        <v>141</v>
      </c>
      <c r="E108" s="21">
        <v>0.06</v>
      </c>
      <c r="F108" s="22"/>
      <c r="G108" s="23"/>
      <c r="H108" s="49">
        <f t="shared" si="4"/>
        <v>0</v>
      </c>
      <c r="I108" s="49">
        <f t="shared" si="5"/>
        <v>0.06</v>
      </c>
      <c r="AY108" s="17"/>
      <c r="AZ108" s="29"/>
    </row>
    <row r="109" spans="1:52" s="15" customFormat="1" ht="24" x14ac:dyDescent="0.25">
      <c r="A109" s="19" t="s">
        <v>202</v>
      </c>
      <c r="B109" s="9" t="s">
        <v>143</v>
      </c>
      <c r="C109" s="10" t="s">
        <v>144</v>
      </c>
      <c r="D109" s="20" t="s">
        <v>45</v>
      </c>
      <c r="E109" s="27">
        <v>-2.9000000000000001E-2</v>
      </c>
      <c r="F109" s="24"/>
      <c r="G109" s="24"/>
      <c r="H109" s="49">
        <f t="shared" si="4"/>
        <v>0</v>
      </c>
      <c r="I109" s="49">
        <f t="shared" si="5"/>
        <v>-2.9000000000000001E-2</v>
      </c>
      <c r="AY109" s="17"/>
      <c r="AZ109" s="29"/>
    </row>
    <row r="110" spans="1:52" s="15" customFormat="1" ht="36" x14ac:dyDescent="0.25">
      <c r="A110" s="19" t="s">
        <v>203</v>
      </c>
      <c r="B110" s="9" t="s">
        <v>40</v>
      </c>
      <c r="C110" s="10" t="s">
        <v>146</v>
      </c>
      <c r="D110" s="20" t="s">
        <v>48</v>
      </c>
      <c r="E110" s="21">
        <v>0.36</v>
      </c>
      <c r="F110" s="24"/>
      <c r="G110" s="24"/>
      <c r="H110" s="49">
        <f t="shared" si="4"/>
        <v>0</v>
      </c>
      <c r="I110" s="49">
        <f t="shared" si="5"/>
        <v>0.36</v>
      </c>
      <c r="AY110" s="17"/>
      <c r="AZ110" s="29"/>
    </row>
    <row r="111" spans="1:52" s="15" customFormat="1" ht="36" x14ac:dyDescent="0.25">
      <c r="A111" s="19" t="s">
        <v>204</v>
      </c>
      <c r="B111" s="9" t="s">
        <v>40</v>
      </c>
      <c r="C111" s="10" t="s">
        <v>47</v>
      </c>
      <c r="D111" s="20" t="s">
        <v>48</v>
      </c>
      <c r="E111" s="27">
        <v>2.9000000000000001E-2</v>
      </c>
      <c r="F111" s="24"/>
      <c r="G111" s="24"/>
      <c r="H111" s="49">
        <f t="shared" si="4"/>
        <v>0</v>
      </c>
      <c r="I111" s="49">
        <f t="shared" si="5"/>
        <v>2.9000000000000001E-2</v>
      </c>
      <c r="AY111" s="17"/>
      <c r="AZ111" s="29"/>
    </row>
    <row r="112" spans="1:52" s="15" customFormat="1" ht="84" x14ac:dyDescent="0.25">
      <c r="A112" s="19" t="s">
        <v>205</v>
      </c>
      <c r="B112" s="9" t="s">
        <v>149</v>
      </c>
      <c r="C112" s="10" t="s">
        <v>179</v>
      </c>
      <c r="D112" s="20" t="s">
        <v>70</v>
      </c>
      <c r="E112" s="21">
        <v>1.3299999999999999E-2</v>
      </c>
      <c r="F112" s="23"/>
      <c r="G112" s="23"/>
      <c r="H112" s="49">
        <f t="shared" si="4"/>
        <v>0</v>
      </c>
      <c r="I112" s="49">
        <f t="shared" si="5"/>
        <v>1.3299999999999999E-2</v>
      </c>
      <c r="AY112" s="17"/>
      <c r="AZ112" s="29"/>
    </row>
    <row r="113" spans="1:52" s="15" customFormat="1" ht="15" x14ac:dyDescent="0.25">
      <c r="A113" s="57" t="s">
        <v>71</v>
      </c>
      <c r="B113" s="58"/>
      <c r="C113" s="58"/>
      <c r="D113" s="57"/>
      <c r="E113" s="57"/>
      <c r="F113" s="57"/>
      <c r="G113" s="57"/>
      <c r="H113" s="59"/>
      <c r="I113" s="59"/>
      <c r="AY113" s="17"/>
      <c r="AZ113" s="29" t="s">
        <v>71</v>
      </c>
    </row>
    <row r="114" spans="1:52" s="15" customFormat="1" ht="24" x14ac:dyDescent="0.25">
      <c r="A114" s="19" t="s">
        <v>206</v>
      </c>
      <c r="B114" s="9" t="s">
        <v>73</v>
      </c>
      <c r="C114" s="10" t="s">
        <v>74</v>
      </c>
      <c r="D114" s="20" t="s">
        <v>75</v>
      </c>
      <c r="E114" s="28">
        <v>45.2</v>
      </c>
      <c r="F114" s="24"/>
      <c r="G114" s="24"/>
      <c r="H114" s="49">
        <f t="shared" si="4"/>
        <v>0</v>
      </c>
      <c r="I114" s="49">
        <f t="shared" si="5"/>
        <v>45.2</v>
      </c>
      <c r="AY114" s="17"/>
      <c r="AZ114" s="29"/>
    </row>
    <row r="115" spans="1:52" s="15" customFormat="1" ht="24" x14ac:dyDescent="0.25">
      <c r="A115" s="19" t="s">
        <v>207</v>
      </c>
      <c r="B115" s="9" t="s">
        <v>77</v>
      </c>
      <c r="C115" s="10" t="s">
        <v>153</v>
      </c>
      <c r="D115" s="20" t="s">
        <v>75</v>
      </c>
      <c r="E115" s="28">
        <v>9.9</v>
      </c>
      <c r="F115" s="24"/>
      <c r="G115" s="24"/>
      <c r="H115" s="49">
        <f t="shared" si="4"/>
        <v>0</v>
      </c>
      <c r="I115" s="49">
        <f t="shared" si="5"/>
        <v>9.9</v>
      </c>
      <c r="AY115" s="17"/>
      <c r="AZ115" s="29"/>
    </row>
    <row r="116" spans="1:52" s="15" customFormat="1" ht="24" x14ac:dyDescent="0.25">
      <c r="A116" s="19" t="s">
        <v>208</v>
      </c>
      <c r="B116" s="9" t="s">
        <v>80</v>
      </c>
      <c r="C116" s="10" t="s">
        <v>155</v>
      </c>
      <c r="D116" s="20" t="s">
        <v>75</v>
      </c>
      <c r="E116" s="26">
        <v>5</v>
      </c>
      <c r="F116" s="24"/>
      <c r="G116" s="24"/>
      <c r="H116" s="49">
        <f t="shared" si="4"/>
        <v>0</v>
      </c>
      <c r="I116" s="49">
        <f t="shared" si="5"/>
        <v>5</v>
      </c>
      <c r="AY116" s="17"/>
      <c r="AZ116" s="29"/>
    </row>
    <row r="117" spans="1:52" s="15" customFormat="1" ht="24" x14ac:dyDescent="0.25">
      <c r="A117" s="19" t="s">
        <v>209</v>
      </c>
      <c r="B117" s="9" t="s">
        <v>83</v>
      </c>
      <c r="C117" s="10" t="s">
        <v>84</v>
      </c>
      <c r="D117" s="20" t="s">
        <v>75</v>
      </c>
      <c r="E117" s="21">
        <v>60.1</v>
      </c>
      <c r="F117" s="24"/>
      <c r="G117" s="24"/>
      <c r="H117" s="49">
        <f t="shared" si="4"/>
        <v>0</v>
      </c>
      <c r="I117" s="49">
        <f t="shared" si="5"/>
        <v>60.1</v>
      </c>
      <c r="AY117" s="17"/>
      <c r="AZ117" s="29"/>
    </row>
    <row r="118" spans="1:52" s="15" customFormat="1" ht="15" x14ac:dyDescent="0.25">
      <c r="A118" s="53" t="s">
        <v>210</v>
      </c>
      <c r="B118" s="54"/>
      <c r="C118" s="54"/>
      <c r="D118" s="53"/>
      <c r="E118" s="53"/>
      <c r="F118" s="53"/>
      <c r="G118" s="53"/>
      <c r="H118" s="56"/>
      <c r="I118" s="56"/>
      <c r="AY118" s="17" t="s">
        <v>210</v>
      </c>
      <c r="AZ118" s="29"/>
    </row>
    <row r="119" spans="1:52" s="15" customFormat="1" ht="108" x14ac:dyDescent="0.25">
      <c r="A119" s="19" t="s">
        <v>211</v>
      </c>
      <c r="B119" s="9" t="s">
        <v>87</v>
      </c>
      <c r="C119" s="10" t="s">
        <v>88</v>
      </c>
      <c r="D119" s="20" t="s">
        <v>89</v>
      </c>
      <c r="E119" s="26">
        <v>1</v>
      </c>
      <c r="F119" s="23"/>
      <c r="G119" s="23"/>
      <c r="H119" s="49">
        <f t="shared" si="4"/>
        <v>0</v>
      </c>
      <c r="I119" s="49">
        <f t="shared" si="5"/>
        <v>1</v>
      </c>
      <c r="AY119" s="17"/>
      <c r="AZ119" s="29"/>
    </row>
    <row r="120" spans="1:52" s="15" customFormat="1" ht="108" x14ac:dyDescent="0.25">
      <c r="A120" s="19" t="s">
        <v>212</v>
      </c>
      <c r="B120" s="9" t="s">
        <v>17</v>
      </c>
      <c r="C120" s="10" t="s">
        <v>213</v>
      </c>
      <c r="D120" s="20" t="s">
        <v>11</v>
      </c>
      <c r="E120" s="21">
        <v>0.218</v>
      </c>
      <c r="F120" s="25"/>
      <c r="G120" s="23"/>
      <c r="H120" s="49">
        <f t="shared" si="4"/>
        <v>0</v>
      </c>
      <c r="I120" s="49">
        <f t="shared" si="5"/>
        <v>0.218</v>
      </c>
      <c r="AY120" s="17"/>
      <c r="AZ120" s="29"/>
    </row>
    <row r="121" spans="1:52" s="15" customFormat="1" ht="60" x14ac:dyDescent="0.25">
      <c r="A121" s="19" t="s">
        <v>214</v>
      </c>
      <c r="B121" s="9" t="s">
        <v>20</v>
      </c>
      <c r="C121" s="10" t="s">
        <v>215</v>
      </c>
      <c r="D121" s="20" t="s">
        <v>11</v>
      </c>
      <c r="E121" s="21">
        <v>0.1082</v>
      </c>
      <c r="F121" s="23"/>
      <c r="G121" s="23"/>
      <c r="H121" s="49">
        <f t="shared" si="4"/>
        <v>0</v>
      </c>
      <c r="I121" s="49">
        <f t="shared" si="5"/>
        <v>0.1082</v>
      </c>
      <c r="AY121" s="17"/>
      <c r="AZ121" s="29"/>
    </row>
    <row r="122" spans="1:52" s="15" customFormat="1" ht="84" x14ac:dyDescent="0.25">
      <c r="A122" s="19" t="s">
        <v>216</v>
      </c>
      <c r="B122" s="9" t="s">
        <v>23</v>
      </c>
      <c r="C122" s="10" t="s">
        <v>217</v>
      </c>
      <c r="D122" s="20" t="s">
        <v>11</v>
      </c>
      <c r="E122" s="21">
        <v>0.108</v>
      </c>
      <c r="F122" s="25"/>
      <c r="G122" s="23"/>
      <c r="H122" s="49">
        <f t="shared" si="4"/>
        <v>0</v>
      </c>
      <c r="I122" s="49">
        <f t="shared" si="5"/>
        <v>0.108</v>
      </c>
      <c r="AY122" s="17"/>
      <c r="AZ122" s="29"/>
    </row>
    <row r="123" spans="1:52" s="15" customFormat="1" ht="36" x14ac:dyDescent="0.25">
      <c r="A123" s="19" t="s">
        <v>218</v>
      </c>
      <c r="B123" s="9" t="s">
        <v>26</v>
      </c>
      <c r="C123" s="10" t="s">
        <v>27</v>
      </c>
      <c r="D123" s="20" t="s">
        <v>28</v>
      </c>
      <c r="E123" s="21" t="s">
        <v>352</v>
      </c>
      <c r="F123" s="24"/>
      <c r="G123" s="24"/>
      <c r="H123" s="49">
        <f t="shared" si="4"/>
        <v>0</v>
      </c>
      <c r="I123" s="49" t="e">
        <f t="shared" si="5"/>
        <v>#VALUE!</v>
      </c>
      <c r="AY123" s="17"/>
      <c r="AZ123" s="29"/>
    </row>
    <row r="124" spans="1:52" s="15" customFormat="1" ht="132" x14ac:dyDescent="0.25">
      <c r="A124" s="19" t="s">
        <v>219</v>
      </c>
      <c r="B124" s="9" t="s">
        <v>115</v>
      </c>
      <c r="C124" s="10" t="s">
        <v>116</v>
      </c>
      <c r="D124" s="20" t="s">
        <v>89</v>
      </c>
      <c r="E124" s="26">
        <v>1</v>
      </c>
      <c r="F124" s="23"/>
      <c r="G124" s="23"/>
      <c r="H124" s="49">
        <f t="shared" si="4"/>
        <v>0</v>
      </c>
      <c r="I124" s="49">
        <f t="shared" si="5"/>
        <v>1</v>
      </c>
      <c r="AY124" s="17"/>
      <c r="AZ124" s="29"/>
    </row>
    <row r="125" spans="1:52" s="15" customFormat="1" ht="36" x14ac:dyDescent="0.25">
      <c r="A125" s="19" t="s">
        <v>220</v>
      </c>
      <c r="B125" s="9" t="s">
        <v>118</v>
      </c>
      <c r="C125" s="10" t="s">
        <v>119</v>
      </c>
      <c r="D125" s="20" t="s">
        <v>120</v>
      </c>
      <c r="E125" s="26">
        <v>1</v>
      </c>
      <c r="F125" s="24"/>
      <c r="G125" s="24"/>
      <c r="H125" s="49">
        <f t="shared" si="4"/>
        <v>0</v>
      </c>
      <c r="I125" s="49">
        <f t="shared" si="5"/>
        <v>1</v>
      </c>
      <c r="AY125" s="17"/>
      <c r="AZ125" s="29"/>
    </row>
    <row r="126" spans="1:52" s="15" customFormat="1" ht="36" x14ac:dyDescent="0.25">
      <c r="A126" s="19" t="s">
        <v>221</v>
      </c>
      <c r="B126" s="9" t="s">
        <v>122</v>
      </c>
      <c r="C126" s="10" t="s">
        <v>123</v>
      </c>
      <c r="D126" s="20" t="s">
        <v>120</v>
      </c>
      <c r="E126" s="26">
        <v>1</v>
      </c>
      <c r="F126" s="24"/>
      <c r="G126" s="24"/>
      <c r="H126" s="49">
        <f t="shared" si="4"/>
        <v>0</v>
      </c>
      <c r="I126" s="49">
        <f t="shared" si="5"/>
        <v>1</v>
      </c>
      <c r="AY126" s="17"/>
      <c r="AZ126" s="29"/>
    </row>
    <row r="127" spans="1:52" s="15" customFormat="1" ht="48" x14ac:dyDescent="0.25">
      <c r="A127" s="19" t="s">
        <v>222</v>
      </c>
      <c r="B127" s="9" t="s">
        <v>125</v>
      </c>
      <c r="C127" s="10" t="s">
        <v>126</v>
      </c>
      <c r="D127" s="20" t="s">
        <v>35</v>
      </c>
      <c r="E127" s="26">
        <v>1</v>
      </c>
      <c r="F127" s="25"/>
      <c r="G127" s="25"/>
      <c r="H127" s="49">
        <f t="shared" si="4"/>
        <v>0</v>
      </c>
      <c r="I127" s="49">
        <f t="shared" si="5"/>
        <v>1</v>
      </c>
      <c r="AY127" s="17"/>
      <c r="AZ127" s="29"/>
    </row>
    <row r="128" spans="1:52" s="15" customFormat="1" ht="24" x14ac:dyDescent="0.25">
      <c r="A128" s="19" t="s">
        <v>223</v>
      </c>
      <c r="B128" s="9" t="s">
        <v>128</v>
      </c>
      <c r="C128" s="10" t="s">
        <v>129</v>
      </c>
      <c r="D128" s="20" t="s">
        <v>35</v>
      </c>
      <c r="E128" s="26">
        <v>-2</v>
      </c>
      <c r="F128" s="24"/>
      <c r="G128" s="24"/>
      <c r="H128" s="49">
        <f t="shared" si="4"/>
        <v>0</v>
      </c>
      <c r="I128" s="49">
        <f t="shared" si="5"/>
        <v>-2</v>
      </c>
      <c r="AY128" s="17"/>
      <c r="AZ128" s="29"/>
    </row>
    <row r="129" spans="1:52" s="15" customFormat="1" ht="36" x14ac:dyDescent="0.25">
      <c r="A129" s="19" t="s">
        <v>224</v>
      </c>
      <c r="B129" s="9" t="s">
        <v>131</v>
      </c>
      <c r="C129" s="10" t="s">
        <v>132</v>
      </c>
      <c r="D129" s="20" t="s">
        <v>35</v>
      </c>
      <c r="E129" s="26">
        <v>2</v>
      </c>
      <c r="F129" s="24"/>
      <c r="G129" s="24"/>
      <c r="H129" s="49">
        <f t="shared" si="4"/>
        <v>0</v>
      </c>
      <c r="I129" s="49">
        <f t="shared" si="5"/>
        <v>2</v>
      </c>
      <c r="AY129" s="17"/>
      <c r="AZ129" s="29"/>
    </row>
    <row r="130" spans="1:52" s="15" customFormat="1" ht="36" x14ac:dyDescent="0.25">
      <c r="A130" s="19" t="s">
        <v>225</v>
      </c>
      <c r="B130" s="9" t="s">
        <v>134</v>
      </c>
      <c r="C130" s="10" t="s">
        <v>135</v>
      </c>
      <c r="D130" s="20" t="s">
        <v>35</v>
      </c>
      <c r="E130" s="26">
        <v>1</v>
      </c>
      <c r="F130" s="24"/>
      <c r="G130" s="24"/>
      <c r="H130" s="49">
        <f t="shared" si="4"/>
        <v>0</v>
      </c>
      <c r="I130" s="49">
        <f t="shared" si="5"/>
        <v>1</v>
      </c>
      <c r="AY130" s="17"/>
      <c r="AZ130" s="29"/>
    </row>
    <row r="131" spans="1:52" s="15" customFormat="1" ht="36" x14ac:dyDescent="0.25">
      <c r="A131" s="19" t="s">
        <v>226</v>
      </c>
      <c r="B131" s="9" t="s">
        <v>40</v>
      </c>
      <c r="C131" s="10" t="s">
        <v>137</v>
      </c>
      <c r="D131" s="20" t="s">
        <v>35</v>
      </c>
      <c r="E131" s="26">
        <v>1</v>
      </c>
      <c r="F131" s="24"/>
      <c r="G131" s="24"/>
      <c r="H131" s="49">
        <f t="shared" si="4"/>
        <v>0</v>
      </c>
      <c r="I131" s="49">
        <f t="shared" si="5"/>
        <v>1</v>
      </c>
      <c r="AY131" s="17"/>
      <c r="AZ131" s="29"/>
    </row>
    <row r="132" spans="1:52" s="15" customFormat="1" ht="96" x14ac:dyDescent="0.25">
      <c r="A132" s="19" t="s">
        <v>227</v>
      </c>
      <c r="B132" s="9" t="s">
        <v>139</v>
      </c>
      <c r="C132" s="10" t="s">
        <v>140</v>
      </c>
      <c r="D132" s="20" t="s">
        <v>141</v>
      </c>
      <c r="E132" s="21" t="s">
        <v>347</v>
      </c>
      <c r="F132" s="22"/>
      <c r="G132" s="23"/>
      <c r="H132" s="49">
        <f t="shared" si="4"/>
        <v>0</v>
      </c>
      <c r="I132" s="49" t="e">
        <f t="shared" si="5"/>
        <v>#VALUE!</v>
      </c>
      <c r="AY132" s="17"/>
      <c r="AZ132" s="29"/>
    </row>
    <row r="133" spans="1:52" s="15" customFormat="1" ht="24" x14ac:dyDescent="0.25">
      <c r="A133" s="19" t="s">
        <v>228</v>
      </c>
      <c r="B133" s="9" t="s">
        <v>143</v>
      </c>
      <c r="C133" s="10" t="s">
        <v>144</v>
      </c>
      <c r="D133" s="20" t="s">
        <v>45</v>
      </c>
      <c r="E133" s="27">
        <v>-2.9000000000000001E-2</v>
      </c>
      <c r="F133" s="24"/>
      <c r="G133" s="24"/>
      <c r="H133" s="49">
        <f t="shared" si="4"/>
        <v>0</v>
      </c>
      <c r="I133" s="49">
        <f t="shared" si="5"/>
        <v>-2.9000000000000001E-2</v>
      </c>
      <c r="AY133" s="17"/>
      <c r="AZ133" s="29"/>
    </row>
    <row r="134" spans="1:52" s="15" customFormat="1" ht="36" x14ac:dyDescent="0.25">
      <c r="A134" s="19" t="s">
        <v>229</v>
      </c>
      <c r="B134" s="9" t="s">
        <v>40</v>
      </c>
      <c r="C134" s="10" t="s">
        <v>146</v>
      </c>
      <c r="D134" s="20" t="s">
        <v>48</v>
      </c>
      <c r="E134" s="21">
        <v>0.36</v>
      </c>
      <c r="F134" s="24"/>
      <c r="G134" s="24"/>
      <c r="H134" s="49">
        <f t="shared" si="4"/>
        <v>0</v>
      </c>
      <c r="I134" s="49">
        <f t="shared" si="5"/>
        <v>0.36</v>
      </c>
      <c r="AY134" s="17"/>
      <c r="AZ134" s="29"/>
    </row>
    <row r="135" spans="1:52" s="15" customFormat="1" ht="36" x14ac:dyDescent="0.25">
      <c r="A135" s="19" t="s">
        <v>230</v>
      </c>
      <c r="B135" s="9" t="s">
        <v>40</v>
      </c>
      <c r="C135" s="10" t="s">
        <v>47</v>
      </c>
      <c r="D135" s="20" t="s">
        <v>48</v>
      </c>
      <c r="E135" s="27">
        <v>2.9000000000000001E-2</v>
      </c>
      <c r="F135" s="24"/>
      <c r="G135" s="24"/>
      <c r="H135" s="49">
        <f t="shared" si="4"/>
        <v>0</v>
      </c>
      <c r="I135" s="49">
        <f t="shared" si="5"/>
        <v>2.9000000000000001E-2</v>
      </c>
      <c r="AY135" s="17"/>
      <c r="AZ135" s="29"/>
    </row>
    <row r="136" spans="1:52" s="15" customFormat="1" ht="84" x14ac:dyDescent="0.25">
      <c r="A136" s="19" t="s">
        <v>231</v>
      </c>
      <c r="B136" s="9" t="s">
        <v>149</v>
      </c>
      <c r="C136" s="10" t="s">
        <v>179</v>
      </c>
      <c r="D136" s="20" t="s">
        <v>70</v>
      </c>
      <c r="E136" s="21">
        <v>1.3299999999999999E-2</v>
      </c>
      <c r="F136" s="23"/>
      <c r="G136" s="23"/>
      <c r="H136" s="49">
        <f t="shared" si="4"/>
        <v>0</v>
      </c>
      <c r="I136" s="49">
        <f t="shared" si="5"/>
        <v>1.3299999999999999E-2</v>
      </c>
      <c r="AY136" s="17"/>
      <c r="AZ136" s="29"/>
    </row>
    <row r="137" spans="1:52" s="15" customFormat="1" ht="15" x14ac:dyDescent="0.25">
      <c r="A137" s="57" t="s">
        <v>71</v>
      </c>
      <c r="B137" s="58"/>
      <c r="C137" s="58"/>
      <c r="D137" s="57"/>
      <c r="E137" s="57"/>
      <c r="F137" s="57"/>
      <c r="G137" s="57"/>
      <c r="H137" s="59"/>
      <c r="I137" s="59"/>
      <c r="AY137" s="17"/>
      <c r="AZ137" s="29" t="s">
        <v>71</v>
      </c>
    </row>
    <row r="138" spans="1:52" s="15" customFormat="1" ht="24" x14ac:dyDescent="0.25">
      <c r="A138" s="19" t="s">
        <v>232</v>
      </c>
      <c r="B138" s="9" t="s">
        <v>73</v>
      </c>
      <c r="C138" s="10" t="s">
        <v>74</v>
      </c>
      <c r="D138" s="20" t="s">
        <v>75</v>
      </c>
      <c r="E138" s="28">
        <v>38.1</v>
      </c>
      <c r="F138" s="24"/>
      <c r="G138" s="24"/>
      <c r="H138" s="49">
        <f t="shared" si="4"/>
        <v>0</v>
      </c>
      <c r="I138" s="49">
        <f t="shared" si="5"/>
        <v>38.1</v>
      </c>
      <c r="AY138" s="17"/>
      <c r="AZ138" s="29"/>
    </row>
    <row r="139" spans="1:52" s="15" customFormat="1" ht="24" x14ac:dyDescent="0.25">
      <c r="A139" s="19" t="s">
        <v>233</v>
      </c>
      <c r="B139" s="9" t="s">
        <v>77</v>
      </c>
      <c r="C139" s="10" t="s">
        <v>153</v>
      </c>
      <c r="D139" s="20" t="s">
        <v>75</v>
      </c>
      <c r="E139" s="28">
        <v>9.9</v>
      </c>
      <c r="F139" s="24"/>
      <c r="G139" s="24"/>
      <c r="H139" s="49">
        <f t="shared" ref="H139:H202" si="6">F139+G139</f>
        <v>0</v>
      </c>
      <c r="I139" s="49">
        <f t="shared" ref="I139:I202" si="7">E139-H139</f>
        <v>9.9</v>
      </c>
      <c r="AY139" s="17"/>
      <c r="AZ139" s="29"/>
    </row>
    <row r="140" spans="1:52" s="15" customFormat="1" ht="24" x14ac:dyDescent="0.25">
      <c r="A140" s="19" t="s">
        <v>234</v>
      </c>
      <c r="B140" s="9" t="s">
        <v>80</v>
      </c>
      <c r="C140" s="10" t="s">
        <v>155</v>
      </c>
      <c r="D140" s="20" t="s">
        <v>75</v>
      </c>
      <c r="E140" s="26">
        <v>5</v>
      </c>
      <c r="F140" s="24"/>
      <c r="G140" s="24"/>
      <c r="H140" s="49">
        <f t="shared" si="6"/>
        <v>0</v>
      </c>
      <c r="I140" s="49">
        <f t="shared" si="7"/>
        <v>5</v>
      </c>
      <c r="AY140" s="17"/>
      <c r="AZ140" s="29"/>
    </row>
    <row r="141" spans="1:52" s="15" customFormat="1" ht="24" x14ac:dyDescent="0.25">
      <c r="A141" s="19" t="s">
        <v>235</v>
      </c>
      <c r="B141" s="9" t="s">
        <v>83</v>
      </c>
      <c r="C141" s="10" t="s">
        <v>84</v>
      </c>
      <c r="D141" s="20" t="s">
        <v>75</v>
      </c>
      <c r="E141" s="21">
        <v>53</v>
      </c>
      <c r="F141" s="24"/>
      <c r="G141" s="24"/>
      <c r="H141" s="49">
        <f t="shared" si="6"/>
        <v>0</v>
      </c>
      <c r="I141" s="49">
        <f t="shared" si="7"/>
        <v>53</v>
      </c>
      <c r="AY141" s="17"/>
      <c r="AZ141" s="29"/>
    </row>
    <row r="142" spans="1:52" s="15" customFormat="1" ht="15" x14ac:dyDescent="0.25">
      <c r="A142" s="53" t="s">
        <v>236</v>
      </c>
      <c r="B142" s="54"/>
      <c r="C142" s="54"/>
      <c r="D142" s="53"/>
      <c r="E142" s="53"/>
      <c r="F142" s="53"/>
      <c r="G142" s="53"/>
      <c r="H142" s="56"/>
      <c r="I142" s="56"/>
      <c r="AY142" s="17" t="s">
        <v>236</v>
      </c>
      <c r="AZ142" s="29"/>
    </row>
    <row r="143" spans="1:52" s="15" customFormat="1" ht="108" x14ac:dyDescent="0.25">
      <c r="A143" s="19" t="s">
        <v>237</v>
      </c>
      <c r="B143" s="9" t="s">
        <v>87</v>
      </c>
      <c r="C143" s="10" t="s">
        <v>88</v>
      </c>
      <c r="D143" s="20" t="s">
        <v>89</v>
      </c>
      <c r="E143" s="26">
        <v>1</v>
      </c>
      <c r="F143" s="23"/>
      <c r="G143" s="23"/>
      <c r="H143" s="49">
        <f t="shared" si="6"/>
        <v>0</v>
      </c>
      <c r="I143" s="49">
        <f t="shared" si="7"/>
        <v>1</v>
      </c>
      <c r="AY143" s="17"/>
      <c r="AZ143" s="29"/>
    </row>
    <row r="144" spans="1:52" s="15" customFormat="1" ht="108" x14ac:dyDescent="0.25">
      <c r="A144" s="19" t="s">
        <v>238</v>
      </c>
      <c r="B144" s="9" t="s">
        <v>17</v>
      </c>
      <c r="C144" s="10" t="s">
        <v>239</v>
      </c>
      <c r="D144" s="20" t="s">
        <v>11</v>
      </c>
      <c r="E144" s="21">
        <v>0.29899999999999999</v>
      </c>
      <c r="F144" s="25"/>
      <c r="G144" s="25"/>
      <c r="H144" s="49">
        <f t="shared" si="6"/>
        <v>0</v>
      </c>
      <c r="I144" s="49">
        <f t="shared" si="7"/>
        <v>0.29899999999999999</v>
      </c>
      <c r="AY144" s="17"/>
      <c r="AZ144" s="29"/>
    </row>
    <row r="145" spans="1:52" s="15" customFormat="1" ht="60" x14ac:dyDescent="0.25">
      <c r="A145" s="19" t="s">
        <v>240</v>
      </c>
      <c r="B145" s="9" t="s">
        <v>20</v>
      </c>
      <c r="C145" s="10" t="s">
        <v>241</v>
      </c>
      <c r="D145" s="20" t="s">
        <v>11</v>
      </c>
      <c r="E145" s="21">
        <v>0.13950000000000001</v>
      </c>
      <c r="F145" s="23"/>
      <c r="G145" s="23"/>
      <c r="H145" s="49">
        <f t="shared" si="6"/>
        <v>0</v>
      </c>
      <c r="I145" s="49">
        <f t="shared" si="7"/>
        <v>0.13950000000000001</v>
      </c>
      <c r="AY145" s="17"/>
      <c r="AZ145" s="29"/>
    </row>
    <row r="146" spans="1:52" s="15" customFormat="1" ht="84" x14ac:dyDescent="0.25">
      <c r="A146" s="19" t="s">
        <v>242</v>
      </c>
      <c r="B146" s="9" t="s">
        <v>23</v>
      </c>
      <c r="C146" s="10" t="s">
        <v>243</v>
      </c>
      <c r="D146" s="20" t="s">
        <v>11</v>
      </c>
      <c r="E146" s="21">
        <v>0.14000000000000001</v>
      </c>
      <c r="F146" s="25"/>
      <c r="G146" s="23"/>
      <c r="H146" s="49">
        <f t="shared" si="6"/>
        <v>0</v>
      </c>
      <c r="I146" s="49">
        <f t="shared" si="7"/>
        <v>0.14000000000000001</v>
      </c>
      <c r="AY146" s="17"/>
      <c r="AZ146" s="29"/>
    </row>
    <row r="147" spans="1:52" s="15" customFormat="1" ht="36" x14ac:dyDescent="0.25">
      <c r="A147" s="19" t="s">
        <v>244</v>
      </c>
      <c r="B147" s="9" t="s">
        <v>26</v>
      </c>
      <c r="C147" s="10" t="s">
        <v>27</v>
      </c>
      <c r="D147" s="20" t="s">
        <v>28</v>
      </c>
      <c r="E147" s="21">
        <v>17.64</v>
      </c>
      <c r="F147" s="24"/>
      <c r="G147" s="24"/>
      <c r="H147" s="49">
        <f t="shared" si="6"/>
        <v>0</v>
      </c>
      <c r="I147" s="49">
        <f t="shared" si="7"/>
        <v>17.64</v>
      </c>
      <c r="AY147" s="17"/>
      <c r="AZ147" s="29"/>
    </row>
    <row r="148" spans="1:52" s="15" customFormat="1" ht="132" x14ac:dyDescent="0.25">
      <c r="A148" s="19" t="s">
        <v>245</v>
      </c>
      <c r="B148" s="9" t="s">
        <v>115</v>
      </c>
      <c r="C148" s="10" t="s">
        <v>116</v>
      </c>
      <c r="D148" s="20" t="s">
        <v>89</v>
      </c>
      <c r="E148" s="26">
        <v>1</v>
      </c>
      <c r="F148" s="23"/>
      <c r="G148" s="23"/>
      <c r="H148" s="49">
        <f t="shared" si="6"/>
        <v>0</v>
      </c>
      <c r="I148" s="49">
        <f t="shared" si="7"/>
        <v>1</v>
      </c>
      <c r="AY148" s="17"/>
      <c r="AZ148" s="29"/>
    </row>
    <row r="149" spans="1:52" s="15" customFormat="1" ht="36" x14ac:dyDescent="0.25">
      <c r="A149" s="19" t="s">
        <v>246</v>
      </c>
      <c r="B149" s="9" t="s">
        <v>118</v>
      </c>
      <c r="C149" s="10" t="s">
        <v>119</v>
      </c>
      <c r="D149" s="20" t="s">
        <v>120</v>
      </c>
      <c r="E149" s="26">
        <v>1</v>
      </c>
      <c r="F149" s="24"/>
      <c r="G149" s="24"/>
      <c r="H149" s="49">
        <f t="shared" si="6"/>
        <v>0</v>
      </c>
      <c r="I149" s="49">
        <f t="shared" si="7"/>
        <v>1</v>
      </c>
      <c r="AY149" s="17"/>
      <c r="AZ149" s="29"/>
    </row>
    <row r="150" spans="1:52" s="15" customFormat="1" ht="36" x14ac:dyDescent="0.25">
      <c r="A150" s="19" t="s">
        <v>247</v>
      </c>
      <c r="B150" s="9" t="s">
        <v>122</v>
      </c>
      <c r="C150" s="10" t="s">
        <v>123</v>
      </c>
      <c r="D150" s="20" t="s">
        <v>120</v>
      </c>
      <c r="E150" s="26">
        <v>1</v>
      </c>
      <c r="F150" s="24"/>
      <c r="G150" s="24"/>
      <c r="H150" s="49">
        <f t="shared" si="6"/>
        <v>0</v>
      </c>
      <c r="I150" s="49">
        <f t="shared" si="7"/>
        <v>1</v>
      </c>
      <c r="AY150" s="17"/>
      <c r="AZ150" s="29"/>
    </row>
    <row r="151" spans="1:52" s="15" customFormat="1" ht="48" x14ac:dyDescent="0.25">
      <c r="A151" s="19" t="s">
        <v>248</v>
      </c>
      <c r="B151" s="9" t="s">
        <v>125</v>
      </c>
      <c r="C151" s="10" t="s">
        <v>126</v>
      </c>
      <c r="D151" s="20" t="s">
        <v>35</v>
      </c>
      <c r="E151" s="26">
        <v>1</v>
      </c>
      <c r="F151" s="25"/>
      <c r="G151" s="25"/>
      <c r="H151" s="49">
        <f t="shared" si="6"/>
        <v>0</v>
      </c>
      <c r="I151" s="49">
        <f t="shared" si="7"/>
        <v>1</v>
      </c>
      <c r="AY151" s="17"/>
      <c r="AZ151" s="29"/>
    </row>
    <row r="152" spans="1:52" s="15" customFormat="1" ht="24" x14ac:dyDescent="0.25">
      <c r="A152" s="19" t="s">
        <v>249</v>
      </c>
      <c r="B152" s="9" t="s">
        <v>128</v>
      </c>
      <c r="C152" s="10" t="s">
        <v>129</v>
      </c>
      <c r="D152" s="20" t="s">
        <v>35</v>
      </c>
      <c r="E152" s="26">
        <v>-2</v>
      </c>
      <c r="F152" s="24"/>
      <c r="G152" s="24"/>
      <c r="H152" s="49">
        <f t="shared" si="6"/>
        <v>0</v>
      </c>
      <c r="I152" s="49">
        <f t="shared" si="7"/>
        <v>-2</v>
      </c>
      <c r="AY152" s="17"/>
      <c r="AZ152" s="29"/>
    </row>
    <row r="153" spans="1:52" s="15" customFormat="1" ht="36" x14ac:dyDescent="0.25">
      <c r="A153" s="19" t="s">
        <v>250</v>
      </c>
      <c r="B153" s="9" t="s">
        <v>131</v>
      </c>
      <c r="C153" s="10" t="s">
        <v>132</v>
      </c>
      <c r="D153" s="20" t="s">
        <v>35</v>
      </c>
      <c r="E153" s="26">
        <v>2</v>
      </c>
      <c r="F153" s="24"/>
      <c r="G153" s="24"/>
      <c r="H153" s="49">
        <f t="shared" si="6"/>
        <v>0</v>
      </c>
      <c r="I153" s="49">
        <f t="shared" si="7"/>
        <v>2</v>
      </c>
      <c r="AY153" s="17"/>
      <c r="AZ153" s="29"/>
    </row>
    <row r="154" spans="1:52" s="15" customFormat="1" ht="36" x14ac:dyDescent="0.25">
      <c r="A154" s="19" t="s">
        <v>251</v>
      </c>
      <c r="B154" s="9" t="s">
        <v>134</v>
      </c>
      <c r="C154" s="10" t="s">
        <v>135</v>
      </c>
      <c r="D154" s="20" t="s">
        <v>35</v>
      </c>
      <c r="E154" s="26">
        <v>1</v>
      </c>
      <c r="F154" s="24"/>
      <c r="G154" s="24"/>
      <c r="H154" s="49">
        <f t="shared" si="6"/>
        <v>0</v>
      </c>
      <c r="I154" s="49">
        <f t="shared" si="7"/>
        <v>1</v>
      </c>
      <c r="AY154" s="17"/>
      <c r="AZ154" s="29"/>
    </row>
    <row r="155" spans="1:52" s="15" customFormat="1" ht="36" x14ac:dyDescent="0.25">
      <c r="A155" s="19" t="s">
        <v>252</v>
      </c>
      <c r="B155" s="9" t="s">
        <v>40</v>
      </c>
      <c r="C155" s="10" t="s">
        <v>137</v>
      </c>
      <c r="D155" s="20" t="s">
        <v>35</v>
      </c>
      <c r="E155" s="26">
        <v>1</v>
      </c>
      <c r="F155" s="24"/>
      <c r="G155" s="24"/>
      <c r="H155" s="49">
        <f t="shared" si="6"/>
        <v>0</v>
      </c>
      <c r="I155" s="49">
        <f t="shared" si="7"/>
        <v>1</v>
      </c>
      <c r="AY155" s="17"/>
      <c r="AZ155" s="29"/>
    </row>
    <row r="156" spans="1:52" s="15" customFormat="1" ht="96" x14ac:dyDescent="0.25">
      <c r="A156" s="19" t="s">
        <v>253</v>
      </c>
      <c r="B156" s="9" t="s">
        <v>139</v>
      </c>
      <c r="C156" s="10" t="s">
        <v>140</v>
      </c>
      <c r="D156" s="20" t="s">
        <v>141</v>
      </c>
      <c r="E156" s="21">
        <v>0.06</v>
      </c>
      <c r="F156" s="22"/>
      <c r="G156" s="23"/>
      <c r="H156" s="49">
        <f t="shared" si="6"/>
        <v>0</v>
      </c>
      <c r="I156" s="49">
        <f t="shared" si="7"/>
        <v>0.06</v>
      </c>
      <c r="AY156" s="17"/>
      <c r="AZ156" s="29"/>
    </row>
    <row r="157" spans="1:52" s="15" customFormat="1" ht="24" x14ac:dyDescent="0.25">
      <c r="A157" s="19" t="s">
        <v>254</v>
      </c>
      <c r="B157" s="9" t="s">
        <v>143</v>
      </c>
      <c r="C157" s="10" t="s">
        <v>144</v>
      </c>
      <c r="D157" s="20" t="s">
        <v>45</v>
      </c>
      <c r="E157" s="27">
        <v>-2.9000000000000001E-2</v>
      </c>
      <c r="F157" s="24"/>
      <c r="G157" s="24"/>
      <c r="H157" s="49">
        <f t="shared" si="6"/>
        <v>0</v>
      </c>
      <c r="I157" s="49">
        <f t="shared" si="7"/>
        <v>-2.9000000000000001E-2</v>
      </c>
      <c r="AY157" s="17"/>
      <c r="AZ157" s="29"/>
    </row>
    <row r="158" spans="1:52" s="15" customFormat="1" ht="36" x14ac:dyDescent="0.25">
      <c r="A158" s="19" t="s">
        <v>255</v>
      </c>
      <c r="B158" s="9" t="s">
        <v>40</v>
      </c>
      <c r="C158" s="10" t="s">
        <v>146</v>
      </c>
      <c r="D158" s="20" t="s">
        <v>48</v>
      </c>
      <c r="E158" s="21">
        <v>0.36</v>
      </c>
      <c r="F158" s="24"/>
      <c r="G158" s="24"/>
      <c r="H158" s="49">
        <f t="shared" si="6"/>
        <v>0</v>
      </c>
      <c r="I158" s="49">
        <f t="shared" si="7"/>
        <v>0.36</v>
      </c>
      <c r="AY158" s="17"/>
      <c r="AZ158" s="29"/>
    </row>
    <row r="159" spans="1:52" s="15" customFormat="1" ht="36" x14ac:dyDescent="0.25">
      <c r="A159" s="19" t="s">
        <v>256</v>
      </c>
      <c r="B159" s="9" t="s">
        <v>40</v>
      </c>
      <c r="C159" s="10" t="s">
        <v>47</v>
      </c>
      <c r="D159" s="20" t="s">
        <v>48</v>
      </c>
      <c r="E159" s="27">
        <v>2.9000000000000001E-2</v>
      </c>
      <c r="F159" s="24"/>
      <c r="G159" s="24"/>
      <c r="H159" s="49">
        <f t="shared" si="6"/>
        <v>0</v>
      </c>
      <c r="I159" s="49">
        <f t="shared" si="7"/>
        <v>2.9000000000000001E-2</v>
      </c>
      <c r="AY159" s="17"/>
      <c r="AZ159" s="29"/>
    </row>
    <row r="160" spans="1:52" s="15" customFormat="1" ht="84" x14ac:dyDescent="0.25">
      <c r="A160" s="19" t="s">
        <v>257</v>
      </c>
      <c r="B160" s="9" t="s">
        <v>149</v>
      </c>
      <c r="C160" s="10" t="s">
        <v>179</v>
      </c>
      <c r="D160" s="20" t="s">
        <v>70</v>
      </c>
      <c r="E160" s="21">
        <v>1.3299999999999999E-2</v>
      </c>
      <c r="F160" s="23"/>
      <c r="G160" s="23"/>
      <c r="H160" s="49">
        <f t="shared" si="6"/>
        <v>0</v>
      </c>
      <c r="I160" s="49">
        <f t="shared" si="7"/>
        <v>1.3299999999999999E-2</v>
      </c>
      <c r="AY160" s="17"/>
      <c r="AZ160" s="29"/>
    </row>
    <row r="161" spans="1:52" s="15" customFormat="1" ht="15" x14ac:dyDescent="0.25">
      <c r="A161" s="57" t="s">
        <v>71</v>
      </c>
      <c r="B161" s="58"/>
      <c r="C161" s="58"/>
      <c r="D161" s="57"/>
      <c r="E161" s="57"/>
      <c r="F161" s="57"/>
      <c r="G161" s="57"/>
      <c r="H161" s="59"/>
      <c r="I161" s="59"/>
      <c r="AY161" s="17"/>
      <c r="AZ161" s="29" t="s">
        <v>71</v>
      </c>
    </row>
    <row r="162" spans="1:52" s="15" customFormat="1" ht="24" x14ac:dyDescent="0.25">
      <c r="A162" s="19" t="s">
        <v>258</v>
      </c>
      <c r="B162" s="9" t="s">
        <v>73</v>
      </c>
      <c r="C162" s="10" t="s">
        <v>74</v>
      </c>
      <c r="D162" s="20" t="s">
        <v>75</v>
      </c>
      <c r="E162" s="28">
        <v>52.3</v>
      </c>
      <c r="F162" s="24"/>
      <c r="G162" s="24"/>
      <c r="H162" s="49">
        <f t="shared" si="6"/>
        <v>0</v>
      </c>
      <c r="I162" s="49">
        <f t="shared" si="7"/>
        <v>52.3</v>
      </c>
      <c r="AY162" s="17"/>
      <c r="AZ162" s="29"/>
    </row>
    <row r="163" spans="1:52" s="15" customFormat="1" ht="24" x14ac:dyDescent="0.25">
      <c r="A163" s="19" t="s">
        <v>259</v>
      </c>
      <c r="B163" s="9" t="s">
        <v>77</v>
      </c>
      <c r="C163" s="10" t="s">
        <v>153</v>
      </c>
      <c r="D163" s="20" t="s">
        <v>75</v>
      </c>
      <c r="E163" s="28">
        <v>9.9</v>
      </c>
      <c r="F163" s="24"/>
      <c r="G163" s="24"/>
      <c r="H163" s="49">
        <f t="shared" si="6"/>
        <v>0</v>
      </c>
      <c r="I163" s="49">
        <f t="shared" si="7"/>
        <v>9.9</v>
      </c>
      <c r="AY163" s="17"/>
      <c r="AZ163" s="29"/>
    </row>
    <row r="164" spans="1:52" s="15" customFormat="1" ht="24" x14ac:dyDescent="0.25">
      <c r="A164" s="19" t="s">
        <v>260</v>
      </c>
      <c r="B164" s="9" t="s">
        <v>80</v>
      </c>
      <c r="C164" s="10" t="s">
        <v>155</v>
      </c>
      <c r="D164" s="20" t="s">
        <v>75</v>
      </c>
      <c r="E164" s="26">
        <v>5</v>
      </c>
      <c r="F164" s="24"/>
      <c r="G164" s="24"/>
      <c r="H164" s="49">
        <f t="shared" si="6"/>
        <v>0</v>
      </c>
      <c r="I164" s="49">
        <f t="shared" si="7"/>
        <v>5</v>
      </c>
      <c r="AY164" s="17"/>
      <c r="AZ164" s="29"/>
    </row>
    <row r="165" spans="1:52" s="15" customFormat="1" ht="24" x14ac:dyDescent="0.25">
      <c r="A165" s="19" t="s">
        <v>261</v>
      </c>
      <c r="B165" s="9" t="s">
        <v>83</v>
      </c>
      <c r="C165" s="10" t="s">
        <v>84</v>
      </c>
      <c r="D165" s="20" t="s">
        <v>75</v>
      </c>
      <c r="E165" s="21">
        <v>67.2</v>
      </c>
      <c r="F165" s="24"/>
      <c r="G165" s="24"/>
      <c r="H165" s="49">
        <f t="shared" si="6"/>
        <v>0</v>
      </c>
      <c r="I165" s="49">
        <f t="shared" si="7"/>
        <v>67.2</v>
      </c>
      <c r="AY165" s="17"/>
      <c r="AZ165" s="29"/>
    </row>
    <row r="166" spans="1:52" s="15" customFormat="1" ht="15" x14ac:dyDescent="0.25">
      <c r="A166" s="53" t="s">
        <v>262</v>
      </c>
      <c r="B166" s="54"/>
      <c r="C166" s="54"/>
      <c r="D166" s="53"/>
      <c r="E166" s="53"/>
      <c r="F166" s="53"/>
      <c r="G166" s="53"/>
      <c r="H166" s="56"/>
      <c r="I166" s="56"/>
      <c r="AY166" s="17" t="s">
        <v>262</v>
      </c>
      <c r="AZ166" s="29"/>
    </row>
    <row r="167" spans="1:52" s="15" customFormat="1" ht="108" x14ac:dyDescent="0.25">
      <c r="A167" s="19" t="s">
        <v>263</v>
      </c>
      <c r="B167" s="9" t="s">
        <v>87</v>
      </c>
      <c r="C167" s="10" t="s">
        <v>88</v>
      </c>
      <c r="D167" s="20" t="s">
        <v>89</v>
      </c>
      <c r="E167" s="26">
        <v>1</v>
      </c>
      <c r="F167" s="23"/>
      <c r="G167" s="23"/>
      <c r="H167" s="49">
        <f t="shared" si="6"/>
        <v>0</v>
      </c>
      <c r="I167" s="49">
        <f t="shared" si="7"/>
        <v>1</v>
      </c>
      <c r="AY167" s="17"/>
      <c r="AZ167" s="29"/>
    </row>
    <row r="168" spans="1:52" s="15" customFormat="1" ht="108" x14ac:dyDescent="0.25">
      <c r="A168" s="19" t="s">
        <v>264</v>
      </c>
      <c r="B168" s="9" t="s">
        <v>17</v>
      </c>
      <c r="C168" s="10" t="s">
        <v>265</v>
      </c>
      <c r="D168" s="20" t="s">
        <v>11</v>
      </c>
      <c r="E168" s="21">
        <v>0.23699999999999999</v>
      </c>
      <c r="F168" s="25"/>
      <c r="G168" s="23"/>
      <c r="H168" s="49">
        <f t="shared" si="6"/>
        <v>0</v>
      </c>
      <c r="I168" s="49">
        <f t="shared" si="7"/>
        <v>0.23699999999999999</v>
      </c>
      <c r="AY168" s="17"/>
      <c r="AZ168" s="29"/>
    </row>
    <row r="169" spans="1:52" s="15" customFormat="1" ht="60" x14ac:dyDescent="0.25">
      <c r="A169" s="19" t="s">
        <v>266</v>
      </c>
      <c r="B169" s="9" t="s">
        <v>20</v>
      </c>
      <c r="C169" s="10" t="s">
        <v>267</v>
      </c>
      <c r="D169" s="20" t="s">
        <v>11</v>
      </c>
      <c r="E169" s="21" t="s">
        <v>353</v>
      </c>
      <c r="F169" s="23"/>
      <c r="G169" s="23"/>
      <c r="H169" s="49">
        <f t="shared" si="6"/>
        <v>0</v>
      </c>
      <c r="I169" s="49" t="e">
        <f t="shared" si="7"/>
        <v>#VALUE!</v>
      </c>
      <c r="AY169" s="17"/>
      <c r="AZ169" s="29"/>
    </row>
    <row r="170" spans="1:52" s="15" customFormat="1" ht="84" x14ac:dyDescent="0.25">
      <c r="A170" s="19" t="s">
        <v>268</v>
      </c>
      <c r="B170" s="9" t="s">
        <v>23</v>
      </c>
      <c r="C170" s="10" t="s">
        <v>269</v>
      </c>
      <c r="D170" s="20" t="s">
        <v>11</v>
      </c>
      <c r="E170" s="21">
        <v>0.11600000000000001</v>
      </c>
      <c r="F170" s="25"/>
      <c r="G170" s="23"/>
      <c r="H170" s="49">
        <f t="shared" si="6"/>
        <v>0</v>
      </c>
      <c r="I170" s="49">
        <f t="shared" si="7"/>
        <v>0.11600000000000001</v>
      </c>
      <c r="AY170" s="17"/>
      <c r="AZ170" s="29"/>
    </row>
    <row r="171" spans="1:52" s="15" customFormat="1" ht="36" x14ac:dyDescent="0.25">
      <c r="A171" s="19" t="s">
        <v>270</v>
      </c>
      <c r="B171" s="9" t="s">
        <v>26</v>
      </c>
      <c r="C171" s="10" t="s">
        <v>27</v>
      </c>
      <c r="D171" s="20" t="s">
        <v>28</v>
      </c>
      <c r="E171" s="21" t="s">
        <v>354</v>
      </c>
      <c r="F171" s="24"/>
      <c r="G171" s="24"/>
      <c r="H171" s="49">
        <f t="shared" si="6"/>
        <v>0</v>
      </c>
      <c r="I171" s="49" t="e">
        <f t="shared" si="7"/>
        <v>#VALUE!</v>
      </c>
      <c r="AY171" s="17"/>
      <c r="AZ171" s="29"/>
    </row>
    <row r="172" spans="1:52" s="15" customFormat="1" ht="132" x14ac:dyDescent="0.25">
      <c r="A172" s="19" t="s">
        <v>271</v>
      </c>
      <c r="B172" s="9" t="s">
        <v>115</v>
      </c>
      <c r="C172" s="10" t="s">
        <v>116</v>
      </c>
      <c r="D172" s="20" t="s">
        <v>89</v>
      </c>
      <c r="E172" s="26">
        <v>1</v>
      </c>
      <c r="F172" s="23"/>
      <c r="G172" s="23"/>
      <c r="H172" s="49">
        <f t="shared" si="6"/>
        <v>0</v>
      </c>
      <c r="I172" s="49">
        <f t="shared" si="7"/>
        <v>1</v>
      </c>
      <c r="AY172" s="17"/>
      <c r="AZ172" s="29"/>
    </row>
    <row r="173" spans="1:52" s="15" customFormat="1" ht="36" x14ac:dyDescent="0.25">
      <c r="A173" s="19" t="s">
        <v>272</v>
      </c>
      <c r="B173" s="9" t="s">
        <v>118</v>
      </c>
      <c r="C173" s="10" t="s">
        <v>119</v>
      </c>
      <c r="D173" s="20" t="s">
        <v>120</v>
      </c>
      <c r="E173" s="26">
        <v>1</v>
      </c>
      <c r="F173" s="24"/>
      <c r="G173" s="24"/>
      <c r="H173" s="49">
        <f t="shared" si="6"/>
        <v>0</v>
      </c>
      <c r="I173" s="49">
        <f t="shared" si="7"/>
        <v>1</v>
      </c>
      <c r="AY173" s="17"/>
      <c r="AZ173" s="29"/>
    </row>
    <row r="174" spans="1:52" s="15" customFormat="1" ht="36" x14ac:dyDescent="0.25">
      <c r="A174" s="19" t="s">
        <v>273</v>
      </c>
      <c r="B174" s="9" t="s">
        <v>122</v>
      </c>
      <c r="C174" s="10" t="s">
        <v>123</v>
      </c>
      <c r="D174" s="20" t="s">
        <v>120</v>
      </c>
      <c r="E174" s="26">
        <v>1</v>
      </c>
      <c r="F174" s="24"/>
      <c r="G174" s="24"/>
      <c r="H174" s="49">
        <f t="shared" si="6"/>
        <v>0</v>
      </c>
      <c r="I174" s="49">
        <f t="shared" si="7"/>
        <v>1</v>
      </c>
      <c r="AY174" s="17"/>
      <c r="AZ174" s="29"/>
    </row>
    <row r="175" spans="1:52" s="15" customFormat="1" ht="48" x14ac:dyDescent="0.25">
      <c r="A175" s="19" t="s">
        <v>274</v>
      </c>
      <c r="B175" s="9" t="s">
        <v>125</v>
      </c>
      <c r="C175" s="10" t="s">
        <v>126</v>
      </c>
      <c r="D175" s="20" t="s">
        <v>35</v>
      </c>
      <c r="E175" s="26">
        <v>1</v>
      </c>
      <c r="F175" s="25"/>
      <c r="G175" s="25"/>
      <c r="H175" s="49">
        <f t="shared" si="6"/>
        <v>0</v>
      </c>
      <c r="I175" s="49">
        <f t="shared" si="7"/>
        <v>1</v>
      </c>
      <c r="AY175" s="17"/>
      <c r="AZ175" s="29"/>
    </row>
    <row r="176" spans="1:52" s="15" customFormat="1" ht="24" x14ac:dyDescent="0.25">
      <c r="A176" s="19" t="s">
        <v>275</v>
      </c>
      <c r="B176" s="9" t="s">
        <v>128</v>
      </c>
      <c r="C176" s="10" t="s">
        <v>129</v>
      </c>
      <c r="D176" s="20" t="s">
        <v>35</v>
      </c>
      <c r="E176" s="26">
        <v>-2</v>
      </c>
      <c r="F176" s="24"/>
      <c r="G176" s="24"/>
      <c r="H176" s="49">
        <f t="shared" si="6"/>
        <v>0</v>
      </c>
      <c r="I176" s="49">
        <f t="shared" si="7"/>
        <v>-2</v>
      </c>
      <c r="AY176" s="17"/>
      <c r="AZ176" s="29"/>
    </row>
    <row r="177" spans="1:52" s="15" customFormat="1" ht="36" x14ac:dyDescent="0.25">
      <c r="A177" s="19" t="s">
        <v>276</v>
      </c>
      <c r="B177" s="9" t="s">
        <v>131</v>
      </c>
      <c r="C177" s="10" t="s">
        <v>132</v>
      </c>
      <c r="D177" s="20" t="s">
        <v>35</v>
      </c>
      <c r="E177" s="26">
        <v>2</v>
      </c>
      <c r="F177" s="24"/>
      <c r="G177" s="24"/>
      <c r="H177" s="49">
        <f t="shared" si="6"/>
        <v>0</v>
      </c>
      <c r="I177" s="49">
        <f t="shared" si="7"/>
        <v>2</v>
      </c>
      <c r="AY177" s="17"/>
      <c r="AZ177" s="29"/>
    </row>
    <row r="178" spans="1:52" s="15" customFormat="1" ht="36" x14ac:dyDescent="0.25">
      <c r="A178" s="19" t="s">
        <v>277</v>
      </c>
      <c r="B178" s="9" t="s">
        <v>134</v>
      </c>
      <c r="C178" s="10" t="s">
        <v>135</v>
      </c>
      <c r="D178" s="20" t="s">
        <v>35</v>
      </c>
      <c r="E178" s="26">
        <v>1</v>
      </c>
      <c r="F178" s="24"/>
      <c r="G178" s="24"/>
      <c r="H178" s="49">
        <f t="shared" si="6"/>
        <v>0</v>
      </c>
      <c r="I178" s="49">
        <f t="shared" si="7"/>
        <v>1</v>
      </c>
      <c r="AY178" s="17"/>
      <c r="AZ178" s="29"/>
    </row>
    <row r="179" spans="1:52" s="15" customFormat="1" ht="36" x14ac:dyDescent="0.25">
      <c r="A179" s="19" t="s">
        <v>278</v>
      </c>
      <c r="B179" s="9" t="s">
        <v>40</v>
      </c>
      <c r="C179" s="10" t="s">
        <v>137</v>
      </c>
      <c r="D179" s="20" t="s">
        <v>35</v>
      </c>
      <c r="E179" s="26">
        <v>1</v>
      </c>
      <c r="F179" s="24"/>
      <c r="G179" s="24"/>
      <c r="H179" s="49">
        <f t="shared" si="6"/>
        <v>0</v>
      </c>
      <c r="I179" s="49">
        <f t="shared" si="7"/>
        <v>1</v>
      </c>
      <c r="AY179" s="17"/>
      <c r="AZ179" s="29"/>
    </row>
    <row r="180" spans="1:52" s="15" customFormat="1" ht="96" x14ac:dyDescent="0.25">
      <c r="A180" s="19" t="s">
        <v>279</v>
      </c>
      <c r="B180" s="9" t="s">
        <v>139</v>
      </c>
      <c r="C180" s="10" t="s">
        <v>140</v>
      </c>
      <c r="D180" s="20" t="s">
        <v>141</v>
      </c>
      <c r="E180" s="21">
        <v>0.06</v>
      </c>
      <c r="F180" s="22"/>
      <c r="G180" s="23"/>
      <c r="H180" s="49">
        <f t="shared" si="6"/>
        <v>0</v>
      </c>
      <c r="I180" s="49">
        <f t="shared" si="7"/>
        <v>0.06</v>
      </c>
      <c r="AY180" s="17"/>
      <c r="AZ180" s="29"/>
    </row>
    <row r="181" spans="1:52" s="15" customFormat="1" ht="24" x14ac:dyDescent="0.25">
      <c r="A181" s="19" t="s">
        <v>280</v>
      </c>
      <c r="B181" s="9" t="s">
        <v>143</v>
      </c>
      <c r="C181" s="10" t="s">
        <v>144</v>
      </c>
      <c r="D181" s="20" t="s">
        <v>45</v>
      </c>
      <c r="E181" s="27">
        <v>-2.9000000000000001E-2</v>
      </c>
      <c r="F181" s="24"/>
      <c r="G181" s="24"/>
      <c r="H181" s="49">
        <f t="shared" si="6"/>
        <v>0</v>
      </c>
      <c r="I181" s="49">
        <f t="shared" si="7"/>
        <v>-2.9000000000000001E-2</v>
      </c>
      <c r="AY181" s="17"/>
      <c r="AZ181" s="29"/>
    </row>
    <row r="182" spans="1:52" s="15" customFormat="1" ht="36" x14ac:dyDescent="0.25">
      <c r="A182" s="19" t="s">
        <v>281</v>
      </c>
      <c r="B182" s="9" t="s">
        <v>40</v>
      </c>
      <c r="C182" s="10" t="s">
        <v>146</v>
      </c>
      <c r="D182" s="20" t="s">
        <v>48</v>
      </c>
      <c r="E182" s="21">
        <v>0.36</v>
      </c>
      <c r="F182" s="24"/>
      <c r="G182" s="24"/>
      <c r="H182" s="49">
        <f t="shared" si="6"/>
        <v>0</v>
      </c>
      <c r="I182" s="49">
        <f t="shared" si="7"/>
        <v>0.36</v>
      </c>
      <c r="AY182" s="17"/>
      <c r="AZ182" s="29"/>
    </row>
    <row r="183" spans="1:52" s="15" customFormat="1" ht="36" x14ac:dyDescent="0.25">
      <c r="A183" s="19" t="s">
        <v>282</v>
      </c>
      <c r="B183" s="9" t="s">
        <v>40</v>
      </c>
      <c r="C183" s="10" t="s">
        <v>47</v>
      </c>
      <c r="D183" s="20" t="s">
        <v>48</v>
      </c>
      <c r="E183" s="27">
        <v>2.9000000000000001E-2</v>
      </c>
      <c r="F183" s="24"/>
      <c r="G183" s="24"/>
      <c r="H183" s="49">
        <f t="shared" si="6"/>
        <v>0</v>
      </c>
      <c r="I183" s="49">
        <f t="shared" si="7"/>
        <v>2.9000000000000001E-2</v>
      </c>
      <c r="AY183" s="17"/>
      <c r="AZ183" s="29"/>
    </row>
    <row r="184" spans="1:52" s="15" customFormat="1" ht="84" x14ac:dyDescent="0.25">
      <c r="A184" s="19" t="s">
        <v>283</v>
      </c>
      <c r="B184" s="9" t="s">
        <v>149</v>
      </c>
      <c r="C184" s="10" t="s">
        <v>179</v>
      </c>
      <c r="D184" s="20" t="s">
        <v>70</v>
      </c>
      <c r="E184" s="21" t="s">
        <v>351</v>
      </c>
      <c r="F184" s="23"/>
      <c r="G184" s="23"/>
      <c r="H184" s="49">
        <f t="shared" si="6"/>
        <v>0</v>
      </c>
      <c r="I184" s="49" t="e">
        <f t="shared" si="7"/>
        <v>#VALUE!</v>
      </c>
      <c r="AY184" s="17"/>
      <c r="AZ184" s="29"/>
    </row>
    <row r="185" spans="1:52" s="15" customFormat="1" ht="15" x14ac:dyDescent="0.25">
      <c r="A185" s="57" t="s">
        <v>71</v>
      </c>
      <c r="B185" s="58"/>
      <c r="C185" s="58"/>
      <c r="D185" s="57"/>
      <c r="E185" s="57"/>
      <c r="F185" s="57"/>
      <c r="G185" s="57"/>
      <c r="H185" s="59"/>
      <c r="I185" s="59"/>
      <c r="AY185" s="17"/>
      <c r="AZ185" s="29" t="s">
        <v>71</v>
      </c>
    </row>
    <row r="186" spans="1:52" s="15" customFormat="1" ht="24" x14ac:dyDescent="0.25">
      <c r="A186" s="19" t="s">
        <v>284</v>
      </c>
      <c r="B186" s="9" t="s">
        <v>73</v>
      </c>
      <c r="C186" s="10" t="s">
        <v>74</v>
      </c>
      <c r="D186" s="20" t="s">
        <v>75</v>
      </c>
      <c r="E186" s="28">
        <v>41.5</v>
      </c>
      <c r="F186" s="24"/>
      <c r="G186" s="24"/>
      <c r="H186" s="49">
        <f t="shared" si="6"/>
        <v>0</v>
      </c>
      <c r="I186" s="49">
        <f t="shared" si="7"/>
        <v>41.5</v>
      </c>
      <c r="AY186" s="17"/>
      <c r="AZ186" s="29"/>
    </row>
    <row r="187" spans="1:52" s="15" customFormat="1" ht="24" x14ac:dyDescent="0.25">
      <c r="A187" s="19" t="s">
        <v>285</v>
      </c>
      <c r="B187" s="9" t="s">
        <v>77</v>
      </c>
      <c r="C187" s="10" t="s">
        <v>153</v>
      </c>
      <c r="D187" s="20" t="s">
        <v>75</v>
      </c>
      <c r="E187" s="28">
        <v>9.9</v>
      </c>
      <c r="F187" s="24"/>
      <c r="G187" s="24"/>
      <c r="H187" s="49">
        <f t="shared" si="6"/>
        <v>0</v>
      </c>
      <c r="I187" s="49">
        <f t="shared" si="7"/>
        <v>9.9</v>
      </c>
      <c r="AY187" s="17"/>
      <c r="AZ187" s="29"/>
    </row>
    <row r="188" spans="1:52" s="15" customFormat="1" ht="24" x14ac:dyDescent="0.25">
      <c r="A188" s="19" t="s">
        <v>286</v>
      </c>
      <c r="B188" s="9" t="s">
        <v>80</v>
      </c>
      <c r="C188" s="10" t="s">
        <v>155</v>
      </c>
      <c r="D188" s="20" t="s">
        <v>75</v>
      </c>
      <c r="E188" s="26">
        <v>5</v>
      </c>
      <c r="F188" s="24"/>
      <c r="G188" s="24"/>
      <c r="H188" s="49">
        <f t="shared" si="6"/>
        <v>0</v>
      </c>
      <c r="I188" s="49">
        <f t="shared" si="7"/>
        <v>5</v>
      </c>
      <c r="AY188" s="17"/>
      <c r="AZ188" s="29"/>
    </row>
    <row r="189" spans="1:52" s="15" customFormat="1" ht="24" x14ac:dyDescent="0.25">
      <c r="A189" s="19" t="s">
        <v>287</v>
      </c>
      <c r="B189" s="9" t="s">
        <v>83</v>
      </c>
      <c r="C189" s="10" t="s">
        <v>84</v>
      </c>
      <c r="D189" s="20" t="s">
        <v>75</v>
      </c>
      <c r="E189" s="21">
        <v>56.4</v>
      </c>
      <c r="F189" s="24"/>
      <c r="G189" s="24"/>
      <c r="H189" s="49">
        <f t="shared" si="6"/>
        <v>0</v>
      </c>
      <c r="I189" s="49">
        <f t="shared" si="7"/>
        <v>56.4</v>
      </c>
      <c r="AY189" s="17"/>
      <c r="AZ189" s="29"/>
    </row>
    <row r="190" spans="1:52" s="15" customFormat="1" ht="15" x14ac:dyDescent="0.25">
      <c r="A190" s="53" t="s">
        <v>288</v>
      </c>
      <c r="B190" s="54"/>
      <c r="C190" s="54"/>
      <c r="D190" s="53"/>
      <c r="E190" s="53"/>
      <c r="F190" s="53"/>
      <c r="G190" s="53"/>
      <c r="H190" s="56"/>
      <c r="I190" s="56"/>
      <c r="AY190" s="17" t="s">
        <v>288</v>
      </c>
      <c r="AZ190" s="29"/>
    </row>
    <row r="191" spans="1:52" s="15" customFormat="1" ht="108" x14ac:dyDescent="0.25">
      <c r="A191" s="19" t="s">
        <v>289</v>
      </c>
      <c r="B191" s="9" t="s">
        <v>87</v>
      </c>
      <c r="C191" s="10" t="s">
        <v>88</v>
      </c>
      <c r="D191" s="20" t="s">
        <v>89</v>
      </c>
      <c r="E191" s="26">
        <v>1</v>
      </c>
      <c r="F191" s="23"/>
      <c r="G191" s="23"/>
      <c r="H191" s="49">
        <f t="shared" si="6"/>
        <v>0</v>
      </c>
      <c r="I191" s="49">
        <f t="shared" si="7"/>
        <v>1</v>
      </c>
      <c r="AY191" s="17"/>
      <c r="AZ191" s="29"/>
    </row>
    <row r="192" spans="1:52" s="15" customFormat="1" ht="108" x14ac:dyDescent="0.25">
      <c r="A192" s="19" t="s">
        <v>290</v>
      </c>
      <c r="B192" s="9" t="s">
        <v>17</v>
      </c>
      <c r="C192" s="10" t="s">
        <v>291</v>
      </c>
      <c r="D192" s="20" t="s">
        <v>11</v>
      </c>
      <c r="E192" s="21">
        <v>0.23599999999999999</v>
      </c>
      <c r="F192" s="25"/>
      <c r="G192" s="23"/>
      <c r="H192" s="49">
        <f t="shared" si="6"/>
        <v>0</v>
      </c>
      <c r="I192" s="49">
        <f t="shared" si="7"/>
        <v>0.23599999999999999</v>
      </c>
      <c r="AY192" s="17"/>
      <c r="AZ192" s="29"/>
    </row>
    <row r="193" spans="1:52" s="15" customFormat="1" ht="60" x14ac:dyDescent="0.25">
      <c r="A193" s="19" t="s">
        <v>292</v>
      </c>
      <c r="B193" s="9" t="s">
        <v>20</v>
      </c>
      <c r="C193" s="10" t="s">
        <v>293</v>
      </c>
      <c r="D193" s="20" t="s">
        <v>11</v>
      </c>
      <c r="E193" s="21">
        <v>0.1152</v>
      </c>
      <c r="F193" s="23"/>
      <c r="G193" s="23"/>
      <c r="H193" s="49">
        <f t="shared" si="6"/>
        <v>0</v>
      </c>
      <c r="I193" s="49">
        <f t="shared" si="7"/>
        <v>0.1152</v>
      </c>
      <c r="AY193" s="17"/>
      <c r="AZ193" s="29"/>
    </row>
    <row r="194" spans="1:52" s="15" customFormat="1" ht="84" x14ac:dyDescent="0.25">
      <c r="A194" s="19" t="s">
        <v>294</v>
      </c>
      <c r="B194" s="9" t="s">
        <v>23</v>
      </c>
      <c r="C194" s="10" t="s">
        <v>295</v>
      </c>
      <c r="D194" s="20" t="s">
        <v>11</v>
      </c>
      <c r="E194" s="21">
        <v>0.115</v>
      </c>
      <c r="F194" s="25"/>
      <c r="G194" s="23"/>
      <c r="H194" s="49">
        <f t="shared" si="6"/>
        <v>0</v>
      </c>
      <c r="I194" s="49">
        <f t="shared" si="7"/>
        <v>0.115</v>
      </c>
      <c r="AY194" s="17"/>
      <c r="AZ194" s="29"/>
    </row>
    <row r="195" spans="1:52" s="15" customFormat="1" ht="36" x14ac:dyDescent="0.25">
      <c r="A195" s="19" t="s">
        <v>296</v>
      </c>
      <c r="B195" s="9" t="s">
        <v>26</v>
      </c>
      <c r="C195" s="10" t="s">
        <v>27</v>
      </c>
      <c r="D195" s="20" t="s">
        <v>28</v>
      </c>
      <c r="E195" s="21">
        <v>14.49</v>
      </c>
      <c r="F195" s="24"/>
      <c r="G195" s="24"/>
      <c r="H195" s="49">
        <f t="shared" si="6"/>
        <v>0</v>
      </c>
      <c r="I195" s="49">
        <f t="shared" si="7"/>
        <v>14.49</v>
      </c>
      <c r="AY195" s="17"/>
      <c r="AZ195" s="29"/>
    </row>
    <row r="196" spans="1:52" s="15" customFormat="1" ht="132" x14ac:dyDescent="0.25">
      <c r="A196" s="19" t="s">
        <v>297</v>
      </c>
      <c r="B196" s="9" t="s">
        <v>115</v>
      </c>
      <c r="C196" s="10" t="s">
        <v>116</v>
      </c>
      <c r="D196" s="20" t="s">
        <v>89</v>
      </c>
      <c r="E196" s="26">
        <v>1</v>
      </c>
      <c r="F196" s="23"/>
      <c r="G196" s="23"/>
      <c r="H196" s="49">
        <f t="shared" si="6"/>
        <v>0</v>
      </c>
      <c r="I196" s="49">
        <f t="shared" si="7"/>
        <v>1</v>
      </c>
      <c r="AY196" s="17"/>
      <c r="AZ196" s="29"/>
    </row>
    <row r="197" spans="1:52" s="15" customFormat="1" ht="36" x14ac:dyDescent="0.25">
      <c r="A197" s="19" t="s">
        <v>298</v>
      </c>
      <c r="B197" s="9" t="s">
        <v>118</v>
      </c>
      <c r="C197" s="10" t="s">
        <v>119</v>
      </c>
      <c r="D197" s="20" t="s">
        <v>120</v>
      </c>
      <c r="E197" s="26">
        <v>1</v>
      </c>
      <c r="F197" s="24"/>
      <c r="G197" s="24"/>
      <c r="H197" s="49">
        <f t="shared" si="6"/>
        <v>0</v>
      </c>
      <c r="I197" s="49">
        <f t="shared" si="7"/>
        <v>1</v>
      </c>
      <c r="AY197" s="17"/>
      <c r="AZ197" s="29"/>
    </row>
    <row r="198" spans="1:52" s="15" customFormat="1" ht="36" x14ac:dyDescent="0.25">
      <c r="A198" s="19" t="s">
        <v>299</v>
      </c>
      <c r="B198" s="9" t="s">
        <v>122</v>
      </c>
      <c r="C198" s="10" t="s">
        <v>300</v>
      </c>
      <c r="D198" s="20" t="s">
        <v>120</v>
      </c>
      <c r="E198" s="26">
        <v>1</v>
      </c>
      <c r="F198" s="24"/>
      <c r="G198" s="24"/>
      <c r="H198" s="49">
        <f t="shared" si="6"/>
        <v>0</v>
      </c>
      <c r="I198" s="49">
        <f t="shared" si="7"/>
        <v>1</v>
      </c>
      <c r="AY198" s="17"/>
      <c r="AZ198" s="29"/>
    </row>
    <row r="199" spans="1:52" s="15" customFormat="1" ht="48" x14ac:dyDescent="0.25">
      <c r="A199" s="19" t="s">
        <v>301</v>
      </c>
      <c r="B199" s="9" t="s">
        <v>125</v>
      </c>
      <c r="C199" s="10" t="s">
        <v>126</v>
      </c>
      <c r="D199" s="20" t="s">
        <v>35</v>
      </c>
      <c r="E199" s="26">
        <v>1</v>
      </c>
      <c r="F199" s="25"/>
      <c r="G199" s="25"/>
      <c r="H199" s="49">
        <f t="shared" si="6"/>
        <v>0</v>
      </c>
      <c r="I199" s="49">
        <f t="shared" si="7"/>
        <v>1</v>
      </c>
      <c r="AY199" s="17"/>
      <c r="AZ199" s="29"/>
    </row>
    <row r="200" spans="1:52" s="15" customFormat="1" ht="24" x14ac:dyDescent="0.25">
      <c r="A200" s="19" t="s">
        <v>302</v>
      </c>
      <c r="B200" s="9" t="s">
        <v>128</v>
      </c>
      <c r="C200" s="10" t="s">
        <v>129</v>
      </c>
      <c r="D200" s="20" t="s">
        <v>35</v>
      </c>
      <c r="E200" s="26">
        <v>-2</v>
      </c>
      <c r="F200" s="24"/>
      <c r="G200" s="24"/>
      <c r="H200" s="49">
        <f t="shared" si="6"/>
        <v>0</v>
      </c>
      <c r="I200" s="49">
        <f t="shared" si="7"/>
        <v>-2</v>
      </c>
      <c r="AY200" s="17"/>
      <c r="AZ200" s="29"/>
    </row>
    <row r="201" spans="1:52" s="15" customFormat="1" ht="36" x14ac:dyDescent="0.25">
      <c r="A201" s="19" t="s">
        <v>303</v>
      </c>
      <c r="B201" s="9" t="s">
        <v>131</v>
      </c>
      <c r="C201" s="10" t="s">
        <v>132</v>
      </c>
      <c r="D201" s="20" t="s">
        <v>35</v>
      </c>
      <c r="E201" s="26">
        <v>2</v>
      </c>
      <c r="F201" s="24"/>
      <c r="G201" s="24"/>
      <c r="H201" s="49">
        <f t="shared" si="6"/>
        <v>0</v>
      </c>
      <c r="I201" s="49">
        <f t="shared" si="7"/>
        <v>2</v>
      </c>
      <c r="AY201" s="17"/>
      <c r="AZ201" s="29"/>
    </row>
    <row r="202" spans="1:52" s="15" customFormat="1" ht="36" x14ac:dyDescent="0.25">
      <c r="A202" s="19" t="s">
        <v>304</v>
      </c>
      <c r="B202" s="9" t="s">
        <v>134</v>
      </c>
      <c r="C202" s="10" t="s">
        <v>135</v>
      </c>
      <c r="D202" s="20" t="s">
        <v>35</v>
      </c>
      <c r="E202" s="26">
        <v>1</v>
      </c>
      <c r="F202" s="24"/>
      <c r="G202" s="24"/>
      <c r="H202" s="49">
        <f t="shared" si="6"/>
        <v>0</v>
      </c>
      <c r="I202" s="49">
        <f t="shared" si="7"/>
        <v>1</v>
      </c>
      <c r="AY202" s="17"/>
      <c r="AZ202" s="29"/>
    </row>
    <row r="203" spans="1:52" s="15" customFormat="1" ht="36" x14ac:dyDescent="0.25">
      <c r="A203" s="19" t="s">
        <v>305</v>
      </c>
      <c r="B203" s="9" t="s">
        <v>40</v>
      </c>
      <c r="C203" s="10" t="s">
        <v>137</v>
      </c>
      <c r="D203" s="20" t="s">
        <v>35</v>
      </c>
      <c r="E203" s="26">
        <v>1</v>
      </c>
      <c r="F203" s="24"/>
      <c r="G203" s="24"/>
      <c r="H203" s="49">
        <f t="shared" ref="H203:H237" si="8">F203+G203</f>
        <v>0</v>
      </c>
      <c r="I203" s="49">
        <f t="shared" ref="I203:I237" si="9">E203-H203</f>
        <v>1</v>
      </c>
      <c r="AY203" s="17"/>
      <c r="AZ203" s="29"/>
    </row>
    <row r="204" spans="1:52" s="15" customFormat="1" ht="96" x14ac:dyDescent="0.25">
      <c r="A204" s="19" t="s">
        <v>306</v>
      </c>
      <c r="B204" s="9" t="s">
        <v>139</v>
      </c>
      <c r="C204" s="10" t="s">
        <v>140</v>
      </c>
      <c r="D204" s="20" t="s">
        <v>141</v>
      </c>
      <c r="E204" s="21">
        <v>0.06</v>
      </c>
      <c r="F204" s="22"/>
      <c r="G204" s="23"/>
      <c r="H204" s="49">
        <f t="shared" si="8"/>
        <v>0</v>
      </c>
      <c r="I204" s="49">
        <f t="shared" si="9"/>
        <v>0.06</v>
      </c>
      <c r="AY204" s="17"/>
      <c r="AZ204" s="29"/>
    </row>
    <row r="205" spans="1:52" s="15" customFormat="1" ht="24" x14ac:dyDescent="0.25">
      <c r="A205" s="19" t="s">
        <v>307</v>
      </c>
      <c r="B205" s="9" t="s">
        <v>143</v>
      </c>
      <c r="C205" s="10" t="s">
        <v>144</v>
      </c>
      <c r="D205" s="20" t="s">
        <v>45</v>
      </c>
      <c r="E205" s="27">
        <v>-2.9000000000000001E-2</v>
      </c>
      <c r="F205" s="24"/>
      <c r="G205" s="24"/>
      <c r="H205" s="49">
        <f t="shared" si="8"/>
        <v>0</v>
      </c>
      <c r="I205" s="49">
        <f t="shared" si="9"/>
        <v>-2.9000000000000001E-2</v>
      </c>
      <c r="AY205" s="17"/>
      <c r="AZ205" s="29"/>
    </row>
    <row r="206" spans="1:52" s="15" customFormat="1" ht="36" x14ac:dyDescent="0.25">
      <c r="A206" s="19" t="s">
        <v>308</v>
      </c>
      <c r="B206" s="9" t="s">
        <v>40</v>
      </c>
      <c r="C206" s="10" t="s">
        <v>146</v>
      </c>
      <c r="D206" s="20" t="s">
        <v>48</v>
      </c>
      <c r="E206" s="21">
        <v>0.36</v>
      </c>
      <c r="F206" s="24"/>
      <c r="G206" s="24"/>
      <c r="H206" s="49">
        <f t="shared" si="8"/>
        <v>0</v>
      </c>
      <c r="I206" s="49">
        <f t="shared" si="9"/>
        <v>0.36</v>
      </c>
      <c r="AY206" s="17"/>
      <c r="AZ206" s="29"/>
    </row>
    <row r="207" spans="1:52" s="15" customFormat="1" ht="36" x14ac:dyDescent="0.25">
      <c r="A207" s="19" t="s">
        <v>309</v>
      </c>
      <c r="B207" s="9" t="s">
        <v>40</v>
      </c>
      <c r="C207" s="10" t="s">
        <v>47</v>
      </c>
      <c r="D207" s="20" t="s">
        <v>48</v>
      </c>
      <c r="E207" s="27">
        <v>2.9000000000000001E-2</v>
      </c>
      <c r="F207" s="24"/>
      <c r="G207" s="24"/>
      <c r="H207" s="49">
        <f t="shared" si="8"/>
        <v>0</v>
      </c>
      <c r="I207" s="49">
        <f t="shared" si="9"/>
        <v>2.9000000000000001E-2</v>
      </c>
      <c r="AY207" s="17"/>
      <c r="AZ207" s="29"/>
    </row>
    <row r="208" spans="1:52" s="15" customFormat="1" ht="84" x14ac:dyDescent="0.25">
      <c r="A208" s="19" t="s">
        <v>310</v>
      </c>
      <c r="B208" s="9" t="s">
        <v>149</v>
      </c>
      <c r="C208" s="10" t="s">
        <v>179</v>
      </c>
      <c r="D208" s="20" t="s">
        <v>70</v>
      </c>
      <c r="E208" s="21">
        <v>1.3299999999999999E-2</v>
      </c>
      <c r="F208" s="23"/>
      <c r="G208" s="23"/>
      <c r="H208" s="49">
        <f t="shared" si="8"/>
        <v>0</v>
      </c>
      <c r="I208" s="49">
        <f t="shared" si="9"/>
        <v>1.3299999999999999E-2</v>
      </c>
      <c r="AY208" s="17"/>
      <c r="AZ208" s="29"/>
    </row>
    <row r="209" spans="1:52" s="15" customFormat="1" ht="15" x14ac:dyDescent="0.25">
      <c r="A209" s="57" t="s">
        <v>71</v>
      </c>
      <c r="B209" s="58"/>
      <c r="C209" s="58"/>
      <c r="D209" s="57"/>
      <c r="E209" s="57"/>
      <c r="F209" s="57"/>
      <c r="G209" s="57"/>
      <c r="H209" s="59"/>
      <c r="I209" s="59"/>
      <c r="AY209" s="17"/>
      <c r="AZ209" s="29" t="s">
        <v>71</v>
      </c>
    </row>
    <row r="210" spans="1:52" s="15" customFormat="1" ht="24" x14ac:dyDescent="0.25">
      <c r="A210" s="19" t="s">
        <v>311</v>
      </c>
      <c r="B210" s="9" t="s">
        <v>73</v>
      </c>
      <c r="C210" s="10" t="s">
        <v>74</v>
      </c>
      <c r="D210" s="20" t="s">
        <v>75</v>
      </c>
      <c r="E210" s="28">
        <v>41.3</v>
      </c>
      <c r="F210" s="24"/>
      <c r="G210" s="24"/>
      <c r="H210" s="49">
        <f t="shared" si="8"/>
        <v>0</v>
      </c>
      <c r="I210" s="49">
        <f t="shared" si="9"/>
        <v>41.3</v>
      </c>
      <c r="AY210" s="17"/>
      <c r="AZ210" s="29"/>
    </row>
    <row r="211" spans="1:52" s="15" customFormat="1" ht="24" x14ac:dyDescent="0.25">
      <c r="A211" s="19" t="s">
        <v>312</v>
      </c>
      <c r="B211" s="9" t="s">
        <v>77</v>
      </c>
      <c r="C211" s="10" t="s">
        <v>153</v>
      </c>
      <c r="D211" s="20" t="s">
        <v>75</v>
      </c>
      <c r="E211" s="28">
        <v>12.1</v>
      </c>
      <c r="F211" s="24"/>
      <c r="G211" s="24"/>
      <c r="H211" s="49">
        <f t="shared" si="8"/>
        <v>0</v>
      </c>
      <c r="I211" s="49">
        <f t="shared" si="9"/>
        <v>12.1</v>
      </c>
      <c r="AY211" s="17"/>
      <c r="AZ211" s="29"/>
    </row>
    <row r="212" spans="1:52" s="15" customFormat="1" ht="24" x14ac:dyDescent="0.25">
      <c r="A212" s="19" t="s">
        <v>313</v>
      </c>
      <c r="B212" s="9" t="s">
        <v>80</v>
      </c>
      <c r="C212" s="10" t="s">
        <v>155</v>
      </c>
      <c r="D212" s="20" t="s">
        <v>75</v>
      </c>
      <c r="E212" s="26">
        <v>5</v>
      </c>
      <c r="F212" s="24"/>
      <c r="G212" s="24"/>
      <c r="H212" s="49">
        <f t="shared" si="8"/>
        <v>0</v>
      </c>
      <c r="I212" s="49">
        <f t="shared" si="9"/>
        <v>5</v>
      </c>
      <c r="AY212" s="17"/>
      <c r="AZ212" s="29"/>
    </row>
    <row r="213" spans="1:52" s="15" customFormat="1" ht="24" x14ac:dyDescent="0.25">
      <c r="A213" s="19" t="s">
        <v>314</v>
      </c>
      <c r="B213" s="9" t="s">
        <v>83</v>
      </c>
      <c r="C213" s="10" t="s">
        <v>84</v>
      </c>
      <c r="D213" s="20" t="s">
        <v>75</v>
      </c>
      <c r="E213" s="21">
        <v>58.4</v>
      </c>
      <c r="F213" s="24"/>
      <c r="G213" s="24"/>
      <c r="H213" s="49">
        <f t="shared" si="8"/>
        <v>0</v>
      </c>
      <c r="I213" s="49">
        <f t="shared" si="9"/>
        <v>58.4</v>
      </c>
      <c r="AY213" s="17"/>
      <c r="AZ213" s="29"/>
    </row>
    <row r="214" spans="1:52" s="15" customFormat="1" ht="15" x14ac:dyDescent="0.25">
      <c r="A214" s="53" t="s">
        <v>315</v>
      </c>
      <c r="B214" s="54"/>
      <c r="C214" s="54"/>
      <c r="D214" s="53"/>
      <c r="E214" s="53"/>
      <c r="F214" s="53"/>
      <c r="G214" s="53"/>
      <c r="H214" s="56"/>
      <c r="I214" s="56"/>
      <c r="AY214" s="17" t="s">
        <v>315</v>
      </c>
      <c r="AZ214" s="29"/>
    </row>
    <row r="215" spans="1:52" s="15" customFormat="1" ht="108" x14ac:dyDescent="0.25">
      <c r="A215" s="19" t="s">
        <v>316</v>
      </c>
      <c r="B215" s="9" t="s">
        <v>87</v>
      </c>
      <c r="C215" s="10" t="s">
        <v>88</v>
      </c>
      <c r="D215" s="20" t="s">
        <v>89</v>
      </c>
      <c r="E215" s="26">
        <v>1</v>
      </c>
      <c r="F215" s="23"/>
      <c r="G215" s="23"/>
      <c r="H215" s="49">
        <f t="shared" si="8"/>
        <v>0</v>
      </c>
      <c r="I215" s="49">
        <f t="shared" si="9"/>
        <v>1</v>
      </c>
      <c r="AY215" s="17"/>
      <c r="AZ215" s="29"/>
    </row>
    <row r="216" spans="1:52" s="15" customFormat="1" ht="108" x14ac:dyDescent="0.25">
      <c r="A216" s="19" t="s">
        <v>317</v>
      </c>
      <c r="B216" s="9" t="s">
        <v>17</v>
      </c>
      <c r="C216" s="10" t="s">
        <v>318</v>
      </c>
      <c r="D216" s="20" t="s">
        <v>11</v>
      </c>
      <c r="E216" s="21">
        <v>0.28399999999999997</v>
      </c>
      <c r="F216" s="25"/>
      <c r="G216" s="23"/>
      <c r="H216" s="49">
        <f t="shared" si="8"/>
        <v>0</v>
      </c>
      <c r="I216" s="49">
        <f t="shared" si="9"/>
        <v>0.28399999999999997</v>
      </c>
      <c r="AY216" s="17"/>
      <c r="AZ216" s="29"/>
    </row>
    <row r="217" spans="1:52" s="15" customFormat="1" ht="60" x14ac:dyDescent="0.25">
      <c r="A217" s="19" t="s">
        <v>319</v>
      </c>
      <c r="B217" s="9" t="s">
        <v>20</v>
      </c>
      <c r="C217" s="10" t="s">
        <v>320</v>
      </c>
      <c r="D217" s="20" t="s">
        <v>11</v>
      </c>
      <c r="E217" s="21">
        <v>0.1336</v>
      </c>
      <c r="F217" s="23"/>
      <c r="G217" s="23"/>
      <c r="H217" s="49">
        <f t="shared" si="8"/>
        <v>0</v>
      </c>
      <c r="I217" s="49">
        <f t="shared" si="9"/>
        <v>0.1336</v>
      </c>
      <c r="AY217" s="17"/>
      <c r="AZ217" s="29"/>
    </row>
    <row r="218" spans="1:52" s="15" customFormat="1" ht="84" x14ac:dyDescent="0.25">
      <c r="A218" s="19" t="s">
        <v>321</v>
      </c>
      <c r="B218" s="9" t="s">
        <v>23</v>
      </c>
      <c r="C218" s="10" t="s">
        <v>322</v>
      </c>
      <c r="D218" s="20" t="s">
        <v>11</v>
      </c>
      <c r="E218" s="21">
        <v>0.13400000000000001</v>
      </c>
      <c r="F218" s="25"/>
      <c r="G218" s="23"/>
      <c r="H218" s="49">
        <f t="shared" si="8"/>
        <v>0</v>
      </c>
      <c r="I218" s="49">
        <f t="shared" si="9"/>
        <v>0.13400000000000001</v>
      </c>
      <c r="AY218" s="17"/>
      <c r="AZ218" s="29"/>
    </row>
    <row r="219" spans="1:52" s="15" customFormat="1" ht="36" x14ac:dyDescent="0.25">
      <c r="A219" s="19" t="s">
        <v>323</v>
      </c>
      <c r="B219" s="9" t="s">
        <v>26</v>
      </c>
      <c r="C219" s="10" t="s">
        <v>27</v>
      </c>
      <c r="D219" s="20" t="s">
        <v>28</v>
      </c>
      <c r="E219" s="21">
        <v>14.49</v>
      </c>
      <c r="F219" s="24"/>
      <c r="G219" s="24"/>
      <c r="H219" s="49">
        <f t="shared" si="8"/>
        <v>0</v>
      </c>
      <c r="I219" s="49">
        <f t="shared" si="9"/>
        <v>14.49</v>
      </c>
      <c r="AY219" s="17"/>
      <c r="AZ219" s="29"/>
    </row>
    <row r="220" spans="1:52" s="15" customFormat="1" ht="132" x14ac:dyDescent="0.25">
      <c r="A220" s="19" t="s">
        <v>324</v>
      </c>
      <c r="B220" s="9" t="s">
        <v>115</v>
      </c>
      <c r="C220" s="10" t="s">
        <v>116</v>
      </c>
      <c r="D220" s="20" t="s">
        <v>89</v>
      </c>
      <c r="E220" s="26">
        <v>1</v>
      </c>
      <c r="F220" s="23"/>
      <c r="G220" s="23"/>
      <c r="H220" s="49">
        <f t="shared" si="8"/>
        <v>0</v>
      </c>
      <c r="I220" s="49">
        <f t="shared" si="9"/>
        <v>1</v>
      </c>
      <c r="AY220" s="17"/>
      <c r="AZ220" s="29"/>
    </row>
    <row r="221" spans="1:52" s="15" customFormat="1" ht="36" x14ac:dyDescent="0.25">
      <c r="A221" s="19" t="s">
        <v>325</v>
      </c>
      <c r="B221" s="9" t="s">
        <v>118</v>
      </c>
      <c r="C221" s="10" t="s">
        <v>119</v>
      </c>
      <c r="D221" s="20" t="s">
        <v>120</v>
      </c>
      <c r="E221" s="26">
        <v>1</v>
      </c>
      <c r="F221" s="24"/>
      <c r="G221" s="24"/>
      <c r="H221" s="49">
        <f t="shared" si="8"/>
        <v>0</v>
      </c>
      <c r="I221" s="49">
        <f t="shared" si="9"/>
        <v>1</v>
      </c>
      <c r="AY221" s="17"/>
      <c r="AZ221" s="29"/>
    </row>
    <row r="222" spans="1:52" s="15" customFormat="1" ht="36" x14ac:dyDescent="0.25">
      <c r="A222" s="19" t="s">
        <v>326</v>
      </c>
      <c r="B222" s="9" t="s">
        <v>122</v>
      </c>
      <c r="C222" s="10" t="s">
        <v>123</v>
      </c>
      <c r="D222" s="20" t="s">
        <v>120</v>
      </c>
      <c r="E222" s="26">
        <v>1</v>
      </c>
      <c r="F222" s="24"/>
      <c r="G222" s="24"/>
      <c r="H222" s="49">
        <f t="shared" si="8"/>
        <v>0</v>
      </c>
      <c r="I222" s="49">
        <f t="shared" si="9"/>
        <v>1</v>
      </c>
      <c r="AY222" s="17"/>
      <c r="AZ222" s="29"/>
    </row>
    <row r="223" spans="1:52" s="15" customFormat="1" ht="48" x14ac:dyDescent="0.25">
      <c r="A223" s="19" t="s">
        <v>327</v>
      </c>
      <c r="B223" s="9" t="s">
        <v>125</v>
      </c>
      <c r="C223" s="10" t="s">
        <v>126</v>
      </c>
      <c r="D223" s="20" t="s">
        <v>35</v>
      </c>
      <c r="E223" s="26">
        <v>1</v>
      </c>
      <c r="F223" s="25"/>
      <c r="G223" s="25"/>
      <c r="H223" s="49">
        <f t="shared" si="8"/>
        <v>0</v>
      </c>
      <c r="I223" s="49">
        <f t="shared" si="9"/>
        <v>1</v>
      </c>
      <c r="AY223" s="17"/>
      <c r="AZ223" s="29"/>
    </row>
    <row r="224" spans="1:52" s="15" customFormat="1" ht="24" x14ac:dyDescent="0.25">
      <c r="A224" s="19" t="s">
        <v>328</v>
      </c>
      <c r="B224" s="9" t="s">
        <v>128</v>
      </c>
      <c r="C224" s="10" t="s">
        <v>129</v>
      </c>
      <c r="D224" s="20" t="s">
        <v>35</v>
      </c>
      <c r="E224" s="26">
        <v>-2</v>
      </c>
      <c r="F224" s="24"/>
      <c r="G224" s="24"/>
      <c r="H224" s="49">
        <f t="shared" si="8"/>
        <v>0</v>
      </c>
      <c r="I224" s="49">
        <f t="shared" si="9"/>
        <v>-2</v>
      </c>
      <c r="AY224" s="17"/>
      <c r="AZ224" s="29"/>
    </row>
    <row r="225" spans="1:52" s="15" customFormat="1" ht="36" x14ac:dyDescent="0.25">
      <c r="A225" s="19" t="s">
        <v>329</v>
      </c>
      <c r="B225" s="9" t="s">
        <v>131</v>
      </c>
      <c r="C225" s="10" t="s">
        <v>132</v>
      </c>
      <c r="D225" s="20" t="s">
        <v>35</v>
      </c>
      <c r="E225" s="26">
        <v>2</v>
      </c>
      <c r="F225" s="24"/>
      <c r="G225" s="24"/>
      <c r="H225" s="49">
        <f t="shared" si="8"/>
        <v>0</v>
      </c>
      <c r="I225" s="49">
        <f t="shared" si="9"/>
        <v>2</v>
      </c>
      <c r="AY225" s="17"/>
      <c r="AZ225" s="29"/>
    </row>
    <row r="226" spans="1:52" s="15" customFormat="1" ht="36" x14ac:dyDescent="0.25">
      <c r="A226" s="19" t="s">
        <v>330</v>
      </c>
      <c r="B226" s="9" t="s">
        <v>134</v>
      </c>
      <c r="C226" s="10" t="s">
        <v>135</v>
      </c>
      <c r="D226" s="20" t="s">
        <v>35</v>
      </c>
      <c r="E226" s="26">
        <v>1</v>
      </c>
      <c r="F226" s="24"/>
      <c r="G226" s="24"/>
      <c r="H226" s="49">
        <f t="shared" si="8"/>
        <v>0</v>
      </c>
      <c r="I226" s="49">
        <f t="shared" si="9"/>
        <v>1</v>
      </c>
      <c r="AY226" s="17"/>
      <c r="AZ226" s="29"/>
    </row>
    <row r="227" spans="1:52" s="15" customFormat="1" ht="36" x14ac:dyDescent="0.25">
      <c r="A227" s="19" t="s">
        <v>331</v>
      </c>
      <c r="B227" s="9" t="s">
        <v>40</v>
      </c>
      <c r="C227" s="10" t="s">
        <v>137</v>
      </c>
      <c r="D227" s="20" t="s">
        <v>35</v>
      </c>
      <c r="E227" s="26">
        <v>1</v>
      </c>
      <c r="F227" s="24"/>
      <c r="G227" s="24"/>
      <c r="H227" s="49">
        <f t="shared" si="8"/>
        <v>0</v>
      </c>
      <c r="I227" s="49">
        <f t="shared" si="9"/>
        <v>1</v>
      </c>
      <c r="AY227" s="17"/>
      <c r="AZ227" s="29"/>
    </row>
    <row r="228" spans="1:52" s="15" customFormat="1" ht="96" x14ac:dyDescent="0.25">
      <c r="A228" s="19" t="s">
        <v>332</v>
      </c>
      <c r="B228" s="9" t="s">
        <v>139</v>
      </c>
      <c r="C228" s="10" t="s">
        <v>333</v>
      </c>
      <c r="D228" s="20" t="s">
        <v>141</v>
      </c>
      <c r="E228" s="21">
        <v>0.06</v>
      </c>
      <c r="F228" s="22"/>
      <c r="G228" s="23"/>
      <c r="H228" s="49">
        <f t="shared" si="8"/>
        <v>0</v>
      </c>
      <c r="I228" s="49">
        <f t="shared" si="9"/>
        <v>0.06</v>
      </c>
      <c r="AY228" s="17"/>
      <c r="AZ228" s="29"/>
    </row>
    <row r="229" spans="1:52" s="15" customFormat="1" ht="24" x14ac:dyDescent="0.25">
      <c r="A229" s="19" t="s">
        <v>334</v>
      </c>
      <c r="B229" s="9" t="s">
        <v>143</v>
      </c>
      <c r="C229" s="10" t="s">
        <v>144</v>
      </c>
      <c r="D229" s="20" t="s">
        <v>45</v>
      </c>
      <c r="E229" s="27">
        <v>-2.9000000000000001E-2</v>
      </c>
      <c r="F229" s="24"/>
      <c r="G229" s="24"/>
      <c r="H229" s="49">
        <f t="shared" si="8"/>
        <v>0</v>
      </c>
      <c r="I229" s="49">
        <f t="shared" si="9"/>
        <v>-2.9000000000000001E-2</v>
      </c>
      <c r="AY229" s="17"/>
      <c r="AZ229" s="29"/>
    </row>
    <row r="230" spans="1:52" s="15" customFormat="1" ht="36" x14ac:dyDescent="0.25">
      <c r="A230" s="19" t="s">
        <v>335</v>
      </c>
      <c r="B230" s="9" t="s">
        <v>40</v>
      </c>
      <c r="C230" s="10" t="s">
        <v>146</v>
      </c>
      <c r="D230" s="20" t="s">
        <v>48</v>
      </c>
      <c r="E230" s="21" t="s">
        <v>350</v>
      </c>
      <c r="F230" s="24"/>
      <c r="G230" s="24"/>
      <c r="H230" s="49">
        <f t="shared" si="8"/>
        <v>0</v>
      </c>
      <c r="I230" s="49" t="e">
        <f t="shared" si="9"/>
        <v>#VALUE!</v>
      </c>
      <c r="AY230" s="17"/>
      <c r="AZ230" s="29"/>
    </row>
    <row r="231" spans="1:52" s="15" customFormat="1" ht="36" x14ac:dyDescent="0.25">
      <c r="A231" s="19" t="s">
        <v>336</v>
      </c>
      <c r="B231" s="9" t="s">
        <v>40</v>
      </c>
      <c r="C231" s="10" t="s">
        <v>47</v>
      </c>
      <c r="D231" s="20" t="s">
        <v>48</v>
      </c>
      <c r="E231" s="27">
        <v>2.9000000000000001E-2</v>
      </c>
      <c r="F231" s="24"/>
      <c r="G231" s="24"/>
      <c r="H231" s="49">
        <f t="shared" si="8"/>
        <v>0</v>
      </c>
      <c r="I231" s="49">
        <f t="shared" si="9"/>
        <v>2.9000000000000001E-2</v>
      </c>
      <c r="AY231" s="17"/>
      <c r="AZ231" s="29"/>
    </row>
    <row r="232" spans="1:52" s="15" customFormat="1" ht="99.95" customHeight="1" x14ac:dyDescent="0.25">
      <c r="A232" s="19" t="s">
        <v>337</v>
      </c>
      <c r="B232" s="9" t="s">
        <v>149</v>
      </c>
      <c r="C232" s="10" t="s">
        <v>179</v>
      </c>
      <c r="D232" s="20" t="s">
        <v>70</v>
      </c>
      <c r="E232" s="21">
        <v>1.3299999999999999E-2</v>
      </c>
      <c r="F232" s="23"/>
      <c r="G232" s="23"/>
      <c r="H232" s="49">
        <f t="shared" si="8"/>
        <v>0</v>
      </c>
      <c r="I232" s="49">
        <f t="shared" si="9"/>
        <v>1.3299999999999999E-2</v>
      </c>
      <c r="AY232" s="17"/>
      <c r="AZ232" s="29"/>
    </row>
    <row r="233" spans="1:52" s="15" customFormat="1" ht="15" x14ac:dyDescent="0.25">
      <c r="A233" s="57" t="s">
        <v>71</v>
      </c>
      <c r="B233" s="58"/>
      <c r="C233" s="58"/>
      <c r="D233" s="57"/>
      <c r="E233" s="57"/>
      <c r="F233" s="57"/>
      <c r="G233" s="57"/>
      <c r="H233" s="59"/>
      <c r="I233" s="59"/>
      <c r="AY233" s="17"/>
      <c r="AZ233" s="29" t="s">
        <v>71</v>
      </c>
    </row>
    <row r="234" spans="1:52" s="15" customFormat="1" ht="99.95" customHeight="1" x14ac:dyDescent="0.25">
      <c r="A234" s="19" t="s">
        <v>338</v>
      </c>
      <c r="B234" s="9" t="s">
        <v>73</v>
      </c>
      <c r="C234" s="10" t="s">
        <v>74</v>
      </c>
      <c r="D234" s="20" t="s">
        <v>75</v>
      </c>
      <c r="E234" s="28">
        <v>49.6</v>
      </c>
      <c r="F234" s="24"/>
      <c r="G234" s="24"/>
      <c r="H234" s="49">
        <f t="shared" si="8"/>
        <v>0</v>
      </c>
      <c r="I234" s="49">
        <f t="shared" si="9"/>
        <v>49.6</v>
      </c>
      <c r="AY234" s="17"/>
      <c r="AZ234" s="29"/>
    </row>
    <row r="235" spans="1:52" s="15" customFormat="1" ht="99.95" customHeight="1" x14ac:dyDescent="0.25">
      <c r="A235" s="19" t="s">
        <v>339</v>
      </c>
      <c r="B235" s="9" t="s">
        <v>77</v>
      </c>
      <c r="C235" s="10" t="s">
        <v>153</v>
      </c>
      <c r="D235" s="20" t="s">
        <v>75</v>
      </c>
      <c r="E235" s="28">
        <v>9.9</v>
      </c>
      <c r="F235" s="24"/>
      <c r="G235" s="24"/>
      <c r="H235" s="49">
        <f t="shared" si="8"/>
        <v>0</v>
      </c>
      <c r="I235" s="49">
        <f t="shared" si="9"/>
        <v>9.9</v>
      </c>
      <c r="AY235" s="17"/>
      <c r="AZ235" s="29"/>
    </row>
    <row r="236" spans="1:52" s="15" customFormat="1" ht="99.95" customHeight="1" x14ac:dyDescent="0.25">
      <c r="A236" s="19" t="s">
        <v>340</v>
      </c>
      <c r="B236" s="9" t="s">
        <v>80</v>
      </c>
      <c r="C236" s="10" t="s">
        <v>155</v>
      </c>
      <c r="D236" s="20" t="s">
        <v>75</v>
      </c>
      <c r="E236" s="26">
        <v>5</v>
      </c>
      <c r="F236" s="24"/>
      <c r="G236" s="24"/>
      <c r="H236" s="49">
        <f t="shared" si="8"/>
        <v>0</v>
      </c>
      <c r="I236" s="49">
        <f t="shared" si="9"/>
        <v>5</v>
      </c>
      <c r="AY236" s="17"/>
      <c r="AZ236" s="29"/>
    </row>
    <row r="237" spans="1:52" s="15" customFormat="1" ht="99.95" customHeight="1" x14ac:dyDescent="0.25">
      <c r="A237" s="40" t="s">
        <v>341</v>
      </c>
      <c r="B237" s="11" t="s">
        <v>83</v>
      </c>
      <c r="C237" s="41" t="s">
        <v>84</v>
      </c>
      <c r="D237" s="42" t="s">
        <v>75</v>
      </c>
      <c r="E237" s="43">
        <v>64.5</v>
      </c>
      <c r="F237" s="44"/>
      <c r="G237" s="44"/>
      <c r="H237" s="50">
        <f t="shared" si="8"/>
        <v>0</v>
      </c>
      <c r="I237" s="50">
        <f t="shared" si="9"/>
        <v>64.5</v>
      </c>
      <c r="AY237" s="17"/>
      <c r="AZ237" s="29"/>
    </row>
    <row r="238" spans="1:52" s="15" customFormat="1" ht="45.75" customHeight="1" x14ac:dyDescent="0.25">
      <c r="A238" s="13"/>
      <c r="B238" s="14"/>
      <c r="C238" s="2"/>
      <c r="D238" s="31"/>
      <c r="H238" s="47"/>
      <c r="I238" s="47"/>
    </row>
    <row r="239" spans="1:52" s="15" customFormat="1" ht="15" x14ac:dyDescent="0.25">
      <c r="A239" s="4"/>
      <c r="B239" s="38"/>
      <c r="C239" s="38"/>
      <c r="D239" s="4"/>
      <c r="E239" s="4"/>
      <c r="H239" s="47"/>
      <c r="I239" s="47"/>
    </row>
  </sheetData>
  <autoFilter ref="A5:BI237" xr:uid="{00000000-0001-0000-0000-000000000000}"/>
  <mergeCells count="1">
    <mergeCell ref="C1:I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!!!согласовано_ЛСР на 93 млн_Мо</vt:lpstr>
      <vt:lpstr>'!!!согласовано_ЛСР на 93 млн_Мо'!Заголовки_для_печати</vt:lpstr>
      <vt:lpstr>'!!!согласовано_ЛСР на 93 млн_Мо'!Область_печати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2022-10-14T13:26:55Z</cp:lastPrinted>
  <dcterms:created xsi:type="dcterms:W3CDTF">2020-09-30T08:50:27Z</dcterms:created>
  <dcterms:modified xsi:type="dcterms:W3CDTF">2025-12-11T19:22:33Z</dcterms:modified>
</cp:coreProperties>
</file>