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"/>
    </mc:Choice>
  </mc:AlternateContent>
  <xr:revisionPtr revIDLastSave="0" documentId="13_ncr:1_{6BF58CE3-90DA-45B6-BA53-F0608ADDE17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5" l="1"/>
  <c r="L7" i="5"/>
  <c r="M7" i="5"/>
  <c r="H48" i="5"/>
  <c r="H49" i="5"/>
  <c r="H50" i="5"/>
  <c r="H51" i="5"/>
  <c r="H52" i="5"/>
  <c r="H53" i="5"/>
  <c r="H54" i="5"/>
  <c r="H55" i="5"/>
  <c r="H56" i="5"/>
  <c r="H57" i="5"/>
  <c r="H58" i="5"/>
  <c r="H59" i="5"/>
  <c r="H61" i="5"/>
  <c r="H63" i="5"/>
  <c r="H67" i="5"/>
  <c r="H72" i="5"/>
  <c r="H73" i="5"/>
  <c r="H74" i="5"/>
  <c r="H75" i="5"/>
  <c r="H76" i="5"/>
  <c r="H77" i="5"/>
  <c r="H78" i="5"/>
  <c r="H79" i="5"/>
  <c r="H80" i="5"/>
  <c r="H81" i="5"/>
  <c r="H82" i="5"/>
  <c r="H83" i="5"/>
  <c r="H85" i="5"/>
  <c r="H87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5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3" i="5"/>
  <c r="H135" i="5"/>
  <c r="H136" i="5"/>
  <c r="H139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7" i="5"/>
  <c r="H159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43" i="5"/>
  <c r="M16" i="5"/>
  <c r="M19" i="5"/>
  <c r="M22" i="5"/>
  <c r="K20" i="5"/>
  <c r="K9" i="5"/>
  <c r="H25" i="5"/>
  <c r="L25" i="5" s="1"/>
  <c r="M25" i="5" s="1"/>
  <c r="I18" i="5"/>
  <c r="K21" i="5"/>
  <c r="K5" i="5"/>
  <c r="K23" i="5" s="1"/>
  <c r="K26" i="5" s="1"/>
  <c r="K4" i="5"/>
  <c r="J20" i="5"/>
  <c r="L6" i="5"/>
  <c r="M6" i="5" s="1"/>
  <c r="L12" i="5"/>
  <c r="M12" i="5" s="1"/>
  <c r="L14" i="5"/>
  <c r="M14" i="5" s="1"/>
  <c r="L16" i="5"/>
  <c r="L19" i="5"/>
  <c r="L22" i="5"/>
  <c r="L24" i="5"/>
  <c r="M24" i="5" s="1"/>
  <c r="L3" i="5"/>
  <c r="M3" i="5" s="1"/>
  <c r="G156" i="5"/>
  <c r="H156" i="5" s="1"/>
  <c r="M8" i="5" l="1"/>
  <c r="J21" i="5"/>
  <c r="J9" i="5"/>
  <c r="J5" i="5"/>
  <c r="J23" i="5" s="1"/>
  <c r="J26" i="5" s="1"/>
  <c r="J4" i="5"/>
  <c r="G134" i="5"/>
  <c r="G132" i="5"/>
  <c r="H132" i="5" s="1"/>
  <c r="G117" i="5"/>
  <c r="H117" i="5" s="1"/>
  <c r="G116" i="5"/>
  <c r="H116" i="5" s="1"/>
  <c r="G88" i="5"/>
  <c r="H88" i="5" s="1"/>
  <c r="G84" i="5"/>
  <c r="H84" i="5" s="1"/>
  <c r="G71" i="5"/>
  <c r="H71" i="5" s="1"/>
  <c r="G70" i="5"/>
  <c r="H70" i="5" s="1"/>
  <c r="G69" i="5"/>
  <c r="H69" i="5" s="1"/>
  <c r="G68" i="5"/>
  <c r="H68" i="5" s="1"/>
  <c r="G160" i="5"/>
  <c r="H160" i="5" s="1"/>
  <c r="G141" i="5"/>
  <c r="H141" i="5" s="1"/>
  <c r="G140" i="5"/>
  <c r="H140" i="5" s="1"/>
  <c r="G64" i="5"/>
  <c r="H64" i="5" s="1"/>
  <c r="G60" i="5"/>
  <c r="H60" i="5" s="1"/>
  <c r="G45" i="5"/>
  <c r="G44" i="5"/>
  <c r="H44" i="5" s="1"/>
  <c r="I21" i="5"/>
  <c r="H21" i="5"/>
  <c r="G21" i="5"/>
  <c r="L21" i="5" s="1"/>
  <c r="M21" i="5" s="1"/>
  <c r="I20" i="5"/>
  <c r="H20" i="5"/>
  <c r="L20" i="5" s="1"/>
  <c r="M20" i="5" s="1"/>
  <c r="H18" i="5"/>
  <c r="G18" i="5"/>
  <c r="M18" i="5" s="1"/>
  <c r="I9" i="5"/>
  <c r="H9" i="5"/>
  <c r="G9" i="5"/>
  <c r="I5" i="5"/>
  <c r="I23" i="5" s="1"/>
  <c r="I26" i="5" s="1"/>
  <c r="H5" i="5"/>
  <c r="H23" i="5" s="1"/>
  <c r="G5" i="5"/>
  <c r="L5" i="5" s="1"/>
  <c r="M5" i="5" s="1"/>
  <c r="I4" i="5"/>
  <c r="H4" i="5"/>
  <c r="G4" i="5"/>
  <c r="L4" i="5" s="1"/>
  <c r="M4" i="5" s="1"/>
  <c r="G118" i="5" l="1"/>
  <c r="G142" i="5"/>
  <c r="G46" i="5"/>
  <c r="H46" i="5" s="1"/>
  <c r="H45" i="5"/>
  <c r="G86" i="5"/>
  <c r="G137" i="5"/>
  <c r="H137" i="5" s="1"/>
  <c r="H134" i="5"/>
  <c r="L9" i="5"/>
  <c r="M9" i="5" s="1"/>
  <c r="G62" i="5"/>
  <c r="H62" i="5" s="1"/>
  <c r="G23" i="5"/>
  <c r="M23" i="5" s="1"/>
  <c r="G47" i="5"/>
  <c r="H47" i="5" s="1"/>
  <c r="H26" i="5"/>
  <c r="G158" i="5"/>
  <c r="H158" i="5" s="1"/>
  <c r="M26" i="5" l="1"/>
  <c r="G89" i="5"/>
  <c r="H89" i="5" s="1"/>
  <c r="H86" i="5"/>
  <c r="G143" i="5"/>
  <c r="H143" i="5" s="1"/>
  <c r="H142" i="5"/>
  <c r="H118" i="5"/>
  <c r="G119" i="5"/>
  <c r="H119" i="5" s="1"/>
  <c r="G65" i="5"/>
  <c r="H65" i="5" s="1"/>
  <c r="G26" i="5"/>
  <c r="G161" i="5"/>
  <c r="H161" i="5" s="1"/>
  <c r="H202" i="3" l="1"/>
  <c r="G202" i="3"/>
  <c r="P33" i="3"/>
  <c r="K32" i="3"/>
  <c r="I14" i="3"/>
  <c r="I13" i="3" s="1"/>
  <c r="H14" i="3"/>
  <c r="G14" i="3"/>
  <c r="G13" i="3" s="1"/>
  <c r="H32" i="3"/>
  <c r="K18" i="3"/>
  <c r="L18" i="3" s="1"/>
  <c r="K3" i="3"/>
  <c r="L3" i="3" s="1"/>
  <c r="AG116" i="3"/>
  <c r="AG117" i="3" s="1"/>
  <c r="AK63" i="3"/>
  <c r="O29" i="3"/>
  <c r="L33" i="3"/>
  <c r="L31" i="3"/>
  <c r="L32" i="3" s="1"/>
  <c r="K37" i="3"/>
  <c r="K36" i="3"/>
  <c r="J13" i="3"/>
  <c r="F242" i="3"/>
  <c r="F241" i="3"/>
  <c r="G16" i="3"/>
  <c r="I4" i="3"/>
  <c r="H4" i="3"/>
  <c r="G4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1" i="3"/>
  <c r="G142" i="3" s="1"/>
  <c r="G143" i="3" s="1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10" i="3"/>
  <c r="J12" i="3"/>
  <c r="J15" i="3"/>
  <c r="J19" i="3"/>
  <c r="J24" i="3"/>
  <c r="J3" i="3"/>
  <c r="I21" i="3"/>
  <c r="I20" i="3"/>
  <c r="I18" i="3"/>
  <c r="I11" i="3"/>
  <c r="I9" i="3"/>
  <c r="I6" i="3"/>
  <c r="I7" i="3" s="1"/>
  <c r="I8" i="3" s="1"/>
  <c r="I5" i="3"/>
  <c r="I23" i="3" s="1"/>
  <c r="I26" i="3" s="1"/>
  <c r="G21" i="3"/>
  <c r="G20" i="3"/>
  <c r="G18" i="3"/>
  <c r="G17" i="3"/>
  <c r="J17" i="3" s="1"/>
  <c r="G11" i="3"/>
  <c r="J11" i="3" s="1"/>
  <c r="G9" i="3"/>
  <c r="G6" i="3"/>
  <c r="G5" i="3"/>
  <c r="J33" i="3" l="1"/>
  <c r="J34" i="3" s="1"/>
  <c r="J16" i="3"/>
  <c r="J14" i="3"/>
  <c r="J4" i="3"/>
  <c r="G161" i="3"/>
  <c r="H161" i="3" s="1"/>
  <c r="H158" i="3"/>
  <c r="H143" i="3"/>
  <c r="H142" i="3"/>
  <c r="H140" i="3"/>
  <c r="H162" i="3" s="1"/>
  <c r="H141" i="3"/>
  <c r="H21" i="3"/>
  <c r="J21" i="3" s="1"/>
  <c r="H20" i="3"/>
  <c r="J20" i="3" s="1"/>
  <c r="H18" i="3"/>
  <c r="J18" i="3" s="1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H6" i="3"/>
  <c r="J6" i="3" s="1"/>
  <c r="G45" i="3"/>
  <c r="G46" i="3" s="1"/>
  <c r="H46" i="3" s="1"/>
  <c r="G44" i="3"/>
  <c r="G62" i="3" s="1"/>
  <c r="H5" i="3"/>
  <c r="J5" i="3" s="1"/>
  <c r="H23" i="3"/>
  <c r="H25" i="3"/>
  <c r="J25" i="3" s="1"/>
  <c r="G64" i="3"/>
  <c r="H64" i="3" s="1"/>
  <c r="G7" i="3"/>
  <c r="G23" i="3"/>
  <c r="J23" i="3" s="1"/>
  <c r="F235" i="3"/>
  <c r="F236" i="3" s="1"/>
  <c r="G8" i="3" l="1"/>
  <c r="J8" i="3" s="1"/>
  <c r="J7" i="3"/>
  <c r="J9" i="3"/>
  <c r="J27" i="3" s="1"/>
  <c r="J28" i="3"/>
  <c r="G65" i="3"/>
  <c r="H65" i="3" s="1"/>
  <c r="H62" i="3"/>
  <c r="G47" i="3"/>
  <c r="H47" i="3" s="1"/>
  <c r="H66" i="3" s="1"/>
  <c r="H26" i="3"/>
  <c r="J26" i="3" s="1"/>
  <c r="G26" i="3"/>
  <c r="F240" i="3" l="1"/>
  <c r="J29" i="3"/>
  <c r="F243" i="3" s="1"/>
  <c r="F244" i="3" s="1"/>
  <c r="F245" i="3" s="1"/>
</calcChain>
</file>

<file path=xl/sharedStrings.xml><?xml version="1.0" encoding="utf-8"?>
<sst xmlns="http://schemas.openxmlformats.org/spreadsheetml/2006/main" count="5045" uniqueCount="544">
  <si>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</si>
  <si>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</si>
  <si>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</si>
  <si>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</si>
  <si>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</si>
  <si>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</si>
  <si>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</si>
  <si>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</si>
  <si>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</si>
  <si>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</si>
  <si>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</si>
  <si>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</si>
  <si>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</si>
  <si>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</si>
  <si>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</si>
  <si>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</si>
  <si>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</si>
  <si>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</si>
  <si>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</si>
  <si>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</si>
  <si>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</si>
  <si>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</si>
  <si>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</si>
  <si>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</si>
  <si>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</si>
  <si>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</si>
  <si>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</si>
  <si>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</si>
  <si>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</si>
  <si>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</si>
  <si>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</si>
  <si>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</si>
  <si>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</si>
  <si>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</si>
  <si>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</si>
  <si>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</si>
  <si>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</si>
  <si>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</si>
  <si>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</si>
  <si>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</si>
  <si>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</si>
  <si>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</si>
  <si>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</si>
  <si>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</si>
  <si>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</si>
  <si>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</si>
  <si>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</si>
  <si>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</si>
  <si>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</si>
  <si>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</si>
  <si>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</si>
  <si>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</si>
  <si>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</si>
  <si>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</si>
  <si>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</si>
  <si>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</si>
  <si>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</si>
  <si>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</si>
  <si>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</si>
  <si>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</si>
  <si>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</si>
  <si>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</si>
  <si>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</si>
  <si>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</si>
  <si>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</si>
  <si>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</si>
  <si>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</si>
  <si>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</si>
  <si>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</si>
  <si>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</si>
  <si>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</si>
  <si>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</si>
  <si>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</si>
  <si>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</si>
  <si>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</si>
  <si>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</si>
  <si>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</si>
  <si>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</si>
  <si>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</si>
  <si>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</si>
  <si>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</si>
  <si>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</si>
  <si>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</si>
  <si>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</si>
  <si>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</si>
  <si>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</si>
  <si>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</si>
  <si>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</si>
  <si>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</si>
  <si>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</si>
  <si>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</si>
  <si>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</si>
  <si>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</si>
  <si>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</si>
  <si>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</si>
  <si>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</si>
  <si>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</si>
  <si>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</si>
  <si>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</si>
  <si>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</si>
  <si>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</si>
  <si>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</si>
  <si>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</si>
  <si>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</si>
  <si>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</si>
  <si>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</si>
  <si>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</si>
  <si>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</si>
  <si>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</si>
  <si>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</si>
  <si>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</si>
  <si>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</si>
  <si>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</si>
  <si>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</si>
  <si>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</si>
  <si>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</si>
  <si>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</si>
  <si>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</si>
  <si>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</si>
  <si>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</si>
  <si>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</si>
  <si>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</si>
  <si>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</si>
  <si>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</si>
  <si>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</si>
  <si>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</si>
  <si>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</si>
  <si>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</si>
  <si>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</si>
  <si>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</si>
  <si>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</si>
  <si>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</si>
  <si>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</si>
  <si>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</si>
  <si>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</si>
  <si>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</si>
  <si>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</si>
  <si>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</si>
  <si>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</si>
  <si>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</si>
  <si>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</si>
  <si>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</si>
  <si>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</si>
  <si>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</si>
  <si>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</si>
  <si>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</si>
  <si>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</si>
  <si>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</si>
  <si>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</si>
  <si>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</si>
  <si>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</si>
  <si>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</si>
  <si>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</si>
  <si>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</si>
  <si>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</si>
  <si>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</si>
  <si>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</si>
  <si>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</si>
  <si>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</si>
  <si>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</si>
  <si>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</si>
  <si>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</si>
  <si>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</si>
  <si>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</si>
  <si>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</si>
  <si>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</si>
  <si>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</si>
  <si>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</si>
  <si>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</si>
  <si>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</si>
  <si>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</si>
  <si>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</si>
  <si>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</si>
  <si>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</si>
  <si>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</si>
  <si>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</si>
  <si>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</si>
  <si>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</si>
  <si>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</si>
  <si>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</si>
  <si>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</si>
  <si>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</si>
  <si>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</si>
  <si>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</si>
  <si>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</si>
  <si>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</si>
  <si>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</si>
  <si>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</si>
  <si>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</si>
  <si>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</si>
  <si>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</si>
  <si>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</si>
  <si>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</si>
  <si>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</si>
  <si>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</si>
  <si>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</si>
  <si>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</si>
  <si>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</si>
  <si>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</si>
  <si>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</si>
  <si>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</si>
  <si>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</si>
  <si>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</si>
  <si>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</si>
  <si>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</si>
  <si>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</si>
  <si>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</si>
  <si>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</si>
  <si>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</si>
  <si>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</si>
  <si>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</si>
  <si>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</si>
  <si>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</si>
  <si>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</si>
  <si>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</si>
  <si>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</si>
  <si>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</si>
  <si>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</si>
  <si>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</si>
  <si>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</si>
  <si>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</si>
  <si>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</si>
  <si>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</si>
  <si>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</si>
  <si>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</si>
  <si>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</si>
  <si>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</si>
  <si>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</si>
  <si>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</si>
  <si>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</si>
  <si>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</si>
  <si>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</si>
  <si>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</si>
  <si>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</si>
  <si>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</si>
  <si>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</si>
  <si>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</si>
  <si>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</si>
  <si>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</si>
  <si>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</si>
  <si>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</si>
  <si>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</si>
  <si>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</si>
  <si>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</si>
  <si>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</si>
  <si>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</si>
  <si>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</si>
  <si>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</si>
  <si>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</si>
  <si>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</si>
  <si>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</si>
  <si>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</si>
  <si>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</si>
  <si>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</si>
  <si>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</si>
  <si>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</si>
  <si>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</si>
  <si>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</si>
  <si>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</si>
  <si>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</si>
  <si>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</si>
  <si>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</si>
  <si>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</si>
  <si>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</si>
  <si>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</si>
  <si>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</si>
  <si>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</si>
  <si>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</si>
  <si>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</si>
  <si>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</si>
  <si>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</si>
  <si>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</si>
  <si>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</si>
  <si>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</si>
  <si>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</si>
  <si>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</si>
  <si>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</si>
  <si>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</si>
  <si>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</si>
  <si>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</si>
  <si>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</si>
  <si>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</si>
  <si>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</si>
  <si>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</si>
  <si>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</si>
  <si>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</si>
  <si>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</si>
  <si>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</si>
  <si>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</si>
  <si>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</si>
  <si>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</si>
  <si>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</si>
  <si>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</si>
  <si>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</si>
  <si>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</si>
  <si>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</si>
  <si>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</si>
  <si>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</si>
  <si>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</si>
  <si>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</si>
  <si>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</si>
  <si>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</si>
  <si>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</si>
  <si>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</si>
  <si>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</si>
  <si>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</si>
  <si>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</si>
  <si>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</si>
  <si>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</si>
  <si>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</si>
  <si>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</si>
  <si>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</si>
  <si>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</si>
  <si>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</si>
  <si>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</si>
  <si>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</si>
  <si>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</si>
  <si>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</si>
  <si>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</si>
  <si>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</si>
  <si>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</si>
  <si>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</si>
  <si>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</si>
  <si>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</si>
  <si>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</si>
  <si>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</si>
  <si>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</si>
  <si>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</si>
  <si>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</si>
  <si>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</si>
  <si>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</si>
  <si>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</si>
  <si>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</si>
  <si>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</si>
  <si>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</si>
  <si>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</si>
  <si>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</si>
  <si>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</si>
  <si>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</si>
  <si>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</si>
  <si>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</si>
  <si>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</si>
  <si>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</si>
  <si>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</si>
  <si>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</si>
  <si>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</si>
  <si>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</si>
  <si>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</si>
  <si>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</si>
  <si>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</si>
  <si>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</si>
  <si>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</si>
  <si>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</si>
  <si>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</si>
  <si>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</si>
  <si>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</si>
  <si>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</si>
  <si>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</si>
  <si>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</si>
  <si>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</si>
  <si>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</si>
  <si>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</si>
  <si>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</si>
  <si>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</si>
  <si>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</si>
  <si>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</si>
  <si>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</si>
  <si>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</si>
  <si>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</si>
  <si>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</si>
  <si>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</si>
  <si>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</si>
  <si>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</si>
  <si>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</si>
  <si>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</si>
  <si>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</si>
  <si>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</si>
  <si>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</si>
  <si>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</si>
  <si>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</si>
  <si>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</si>
  <si>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</si>
  <si>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</si>
  <si>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</si>
  <si>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</si>
  <si>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</si>
  <si>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</si>
  <si>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</si>
  <si>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</si>
  <si>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</si>
  <si>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</si>
  <si>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</si>
  <si>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</si>
  <si>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</si>
  <si>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</si>
  <si>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</si>
  <si>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</si>
  <si>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</si>
  <si>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</si>
  <si>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</si>
  <si>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</si>
  <si>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</si>
  <si>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</si>
  <si>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</si>
  <si>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</si>
  <si>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</si>
  <si>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</si>
  <si>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</si>
  <si>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</si>
  <si>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</si>
  <si>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</si>
  <si>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</si>
  <si>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</si>
  <si>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</si>
  <si>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</si>
  <si>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</si>
  <si>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</si>
  <si>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</si>
  <si>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</si>
  <si>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</si>
  <si>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</si>
  <si>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</si>
  <si>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</si>
  <si>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</si>
  <si>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</si>
  <si>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</si>
  <si>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</si>
  <si>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</si>
  <si>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</si>
  <si>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</si>
  <si>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</si>
  <si>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</si>
  <si>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</si>
  <si>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</si>
  <si>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</si>
  <si>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</si>
  <si>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</si>
  <si>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</si>
  <si>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</si>
  <si>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</si>
  <si>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</si>
  <si>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</si>
  <si>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</si>
  <si>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</si>
  <si>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</si>
  <si>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</si>
  <si>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</si>
  <si>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</si>
  <si>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</si>
  <si>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</si>
  <si>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</si>
  <si>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</si>
  <si>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</si>
  <si>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</si>
  <si>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</si>
  <si>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</si>
  <si>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</si>
  <si>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</si>
  <si>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</si>
  <si>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</si>
  <si>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</si>
  <si>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</si>
  <si>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</si>
  <si>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</si>
  <si>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</si>
  <si>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</si>
  <si>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</si>
  <si>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</si>
  <si>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</si>
  <si>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</si>
  <si>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</si>
  <si>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</si>
  <si>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</si>
  <si>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</si>
  <si>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</si>
  <si>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</si>
  <si>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</si>
  <si>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</si>
  <si>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</si>
  <si>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</si>
  <si>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</si>
  <si>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</si>
  <si>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</si>
  <si>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</si>
  <si>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</si>
  <si>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</si>
  <si>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</si>
  <si>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</si>
  <si>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</si>
  <si>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</si>
  <si>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</si>
  <si>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</si>
  <si>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</si>
  <si>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</si>
  <si>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</si>
  <si>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</si>
  <si>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</si>
  <si>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</si>
  <si>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</si>
  <si>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</si>
  <si>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</si>
  <si>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</si>
  <si>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</si>
  <si>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</si>
  <si>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</si>
  <si>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</si>
  <si>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</si>
  <si>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</si>
  <si>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</si>
  <si>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</si>
  <si>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</si>
  <si>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</si>
  <si>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</si>
  <si>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</si>
  <si>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</si>
  <si>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</si>
  <si>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</si>
  <si>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</si>
  <si>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</si>
  <si>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</si>
  <si>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</si>
  <si>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</si>
  <si>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</si>
  <si>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</si>
  <si>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</si>
  <si>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</si>
  <si>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</si>
  <si>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</si>
  <si>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</si>
  <si>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</si>
  <si>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</si>
  <si>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</si>
  <si>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</si>
  <si>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</si>
  <si>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</si>
  <si>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</si>
  <si>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</si>
  <si>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</si>
  <si>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</si>
  <si>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</si>
  <si>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</si>
  <si>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</si>
  <si>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</si>
  <si>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остаток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</si>
</sst>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8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49" fontId="8" fillId="6" borderId="4" xfId="0" applyNumberFormat="1" applyFont="1" applyFill="1" applyBorder="1" applyAlignment="1" applyProtection="1">
      <alignment vertical="center"/>
    </xf>
    <xf numFmtId="49" fontId="8" fillId="6" borderId="4" xfId="0" applyNumberFormat="1" applyFont="1" applyFill="1" applyBorder="1" applyAlignment="1" applyProtection="1">
      <alignment horizontal="center" vertical="center"/>
    </xf>
    <xf numFmtId="4" fontId="8" fillId="6" borderId="4" xfId="0" applyNumberFormat="1" applyFont="1" applyFill="1" applyBorder="1" applyAlignment="1" applyProtection="1">
      <alignment vertical="center"/>
    </xf>
    <xf numFmtId="0" fontId="0" fillId="6" borderId="0" xfId="0" applyFill="1" applyAlignment="1">
      <alignment vertical="center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/>
    </xf>
    <xf numFmtId="0" fontId="2" fillId="6" borderId="4" xfId="0" applyNumberFormat="1" applyFont="1" applyFill="1" applyBorder="1" applyAlignment="1" applyProtection="1">
      <alignment horizontal="center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0" fillId="6" borderId="4" xfId="0" applyNumberFormat="1" applyFill="1" applyBorder="1" applyAlignment="1">
      <alignment horizontal="center" vertical="center"/>
    </xf>
    <xf numFmtId="49" fontId="13" fillId="6" borderId="4" xfId="0" applyNumberFormat="1" applyFont="1" applyFill="1" applyBorder="1" applyAlignment="1" applyProtection="1">
      <alignment horizontal="center" vertical="center"/>
    </xf>
    <xf numFmtId="49" fontId="13" fillId="6" borderId="4" xfId="0" applyNumberFormat="1" applyFont="1" applyFill="1" applyBorder="1" applyAlignment="1" applyProtection="1">
      <alignment horizontal="left" vertical="center"/>
    </xf>
    <xf numFmtId="49" fontId="13" fillId="6" borderId="4" xfId="0" applyNumberFormat="1" applyFont="1" applyFill="1" applyBorder="1" applyAlignment="1" applyProtection="1">
      <alignment vertical="center"/>
    </xf>
    <xf numFmtId="0" fontId="13" fillId="6" borderId="4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right" vertical="center"/>
    </xf>
    <xf numFmtId="4" fontId="11" fillId="6" borderId="4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170" fontId="0" fillId="6" borderId="4" xfId="0" applyNumberFormat="1" applyFill="1" applyBorder="1" applyAlignment="1">
      <alignment horizontal="center" vertical="center"/>
    </xf>
    <xf numFmtId="4" fontId="2" fillId="6" borderId="4" xfId="0" applyNumberFormat="1" applyFont="1" applyFill="1" applyBorder="1" applyAlignment="1" applyProtection="1">
      <alignment vertical="center"/>
    </xf>
    <xf numFmtId="171" fontId="0" fillId="6" borderId="4" xfId="0" applyNumberForma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6" borderId="0" xfId="0" applyNumberFormat="1" applyFont="1" applyFill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4" fontId="16" fillId="6" borderId="4" xfId="0" applyNumberFormat="1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4" fontId="16" fillId="6" borderId="4" xfId="0" applyNumberFormat="1" applyFont="1" applyFill="1" applyBorder="1" applyAlignment="1">
      <alignment horizontal="center" vertical="center"/>
    </xf>
    <xf numFmtId="165" fontId="16" fillId="6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5" fontId="0" fillId="6" borderId="4" xfId="0" applyNumberFormat="1" applyFill="1" applyBorder="1" applyAlignment="1">
      <alignment horizontal="center" vertical="center"/>
    </xf>
    <xf numFmtId="2" fontId="0" fillId="6" borderId="4" xfId="0" applyNumberFormat="1" applyFill="1" applyBorder="1" applyAlignment="1">
      <alignment horizontal="center" vertical="center"/>
    </xf>
    <xf numFmtId="4" fontId="12" fillId="6" borderId="4" xfId="0" applyNumberFormat="1" applyFont="1" applyFill="1" applyBorder="1" applyAlignment="1">
      <alignment horizontal="center" vertical="center"/>
    </xf>
    <xf numFmtId="171" fontId="16" fillId="6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17" fillId="7" borderId="4" xfId="0" applyNumberFormat="1" applyFont="1" applyFill="1" applyBorder="1" applyAlignment="1">
      <alignment horizontal="center" vertical="center"/>
    </xf>
    <xf numFmtId="4" fontId="0" fillId="6" borderId="0" xfId="0" applyNumberFormat="1" applyFill="1" applyAlignment="1">
      <alignment vertical="center"/>
    </xf>
    <xf numFmtId="171" fontId="0" fillId="0" borderId="0" xfId="0" applyNumberFormat="1" applyAlignment="1">
      <alignment horizontal="center" vertical="center" wrapText="1"/>
    </xf>
    <xf numFmtId="171" fontId="12" fillId="6" borderId="4" xfId="0" applyNumberFormat="1" applyFont="1" applyFill="1" applyBorder="1" applyAlignment="1">
      <alignment horizontal="center" vertical="center"/>
    </xf>
    <xf numFmtId="171" fontId="11" fillId="6" borderId="4" xfId="0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171" fontId="0" fillId="3" borderId="0" xfId="0" applyNumberFormat="1" applyFill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M233"/>
  <sheetViews>
    <sheetView tabSelected="1" zoomScaleNormal="100" workbookViewId="0">
      <pane ySplit="1" topLeftCell="A6" activePane="bottomLeft" state="frozen"/>
      <selection pane="bottomLeft" activeCell="I18" sqref="I1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7109375" style="141" customWidth="1"/>
    <col min="8" max="8" width="20.42578125" style="287" customWidth="1"/>
    <col min="9" max="11" width="17.7109375" style="128" customWidth="1"/>
    <col min="12" max="12" width="17.140625" style="128" customWidth="1"/>
    <col min="13" max="18" width="9.140625" style="128"/>
    <col min="19" max="19" width="34.42578125" style="128" customWidth="1"/>
    <col min="20" max="16384" width="9.140625" style="128"/>
  </cols>
  <sheetData>
    <row r="1" spans="1:13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  <c r="H1" s="284"/>
    </row>
    <row r="2" spans="1:13" s="215" customFormat="1" x14ac:dyDescent="0.25">
      <c r="A2" s="212" t="s">
        <v>54</v>
      </c>
      <c r="B2" s="212"/>
      <c r="C2" s="212"/>
      <c r="D2" s="213"/>
      <c r="E2" s="213"/>
      <c r="F2" s="214"/>
      <c r="G2" s="246" t="s">
        <v>518</v>
      </c>
      <c r="H2" s="285" t="s">
        <v>519</v>
      </c>
      <c r="I2" s="237" t="s">
        <v>521</v>
      </c>
      <c r="J2" s="237" t="s">
        <v>538</v>
      </c>
      <c r="K2" s="237" t="s">
        <v>539</v>
      </c>
      <c r="L2" s="237" t="s">
        <v>542</v>
      </c>
      <c r="M2" s="215" t="s">
        <v>543</v>
      </c>
    </row>
    <row r="3" spans="1:13" s="215" customFormat="1" x14ac:dyDescent="0.25">
      <c r="A3" s="216" t="s">
        <v>55</v>
      </c>
      <c r="B3" s="217" t="s">
        <v>56</v>
      </c>
      <c r="C3" s="218" t="s">
        <v>57</v>
      </c>
      <c r="D3" s="216" t="s">
        <v>58</v>
      </c>
      <c r="E3" s="219">
        <v>0.17549999999999999</v>
      </c>
      <c r="F3" s="220">
        <v>18806.66</v>
      </c>
      <c r="G3" s="221">
        <v>0</v>
      </c>
      <c r="H3" s="231">
        <v>0</v>
      </c>
      <c r="I3" s="238">
        <v>0</v>
      </c>
      <c r="J3" s="238">
        <v>0</v>
      </c>
      <c r="K3" s="238">
        <v>0</v>
      </c>
      <c r="L3" s="221">
        <f>SUM(G3:K3)</f>
        <v>0</v>
      </c>
      <c r="M3" s="283">
        <f>E3-L3</f>
        <v>0.18</v>
      </c>
    </row>
    <row r="4" spans="1:13" s="215" customFormat="1" x14ac:dyDescent="0.25">
      <c r="A4" s="216" t="s">
        <v>70</v>
      </c>
      <c r="B4" s="217" t="s">
        <v>71</v>
      </c>
      <c r="C4" s="218" t="s">
        <v>72</v>
      </c>
      <c r="D4" s="216" t="s">
        <v>73</v>
      </c>
      <c r="E4" s="219">
        <v>0.78</v>
      </c>
      <c r="F4" s="230">
        <v>207758.2</v>
      </c>
      <c r="G4" s="241">
        <f>37.5/1000</f>
        <v>3.7499999999999999E-2</v>
      </c>
      <c r="H4" s="247">
        <f>6.4/1000</f>
        <v>6.0000000000000001E-3</v>
      </c>
      <c r="I4" s="241">
        <f>37.95/1000</f>
        <v>3.7999999999999999E-2</v>
      </c>
      <c r="J4" s="241">
        <f>(6+2.92)/1000</f>
        <v>8.8999999999999999E-3</v>
      </c>
      <c r="K4" s="241">
        <f>5.25/1000</f>
        <v>5.3E-3</v>
      </c>
      <c r="L4" s="231">
        <f t="shared" ref="L4:L26" si="0">SUM(G4:K4)</f>
        <v>9.6000000000000002E-2</v>
      </c>
      <c r="M4" s="283">
        <f t="shared" ref="M4:M26" si="1">E4-L4</f>
        <v>0.68</v>
      </c>
    </row>
    <row r="5" spans="1:13" s="215" customFormat="1" x14ac:dyDescent="0.25">
      <c r="A5" s="216" t="s">
        <v>75</v>
      </c>
      <c r="B5" s="218" t="s">
        <v>82</v>
      </c>
      <c r="C5" s="218" t="s">
        <v>83</v>
      </c>
      <c r="D5" s="216" t="s">
        <v>58</v>
      </c>
      <c r="E5" s="219">
        <v>4.5659999999999998</v>
      </c>
      <c r="F5" s="230">
        <v>90796.58</v>
      </c>
      <c r="G5" s="247">
        <f>29.98/100</f>
        <v>0.3</v>
      </c>
      <c r="H5" s="247">
        <f>5.95/100</f>
        <v>0.06</v>
      </c>
      <c r="I5" s="242">
        <f>30.44/100</f>
        <v>0.30399999999999999</v>
      </c>
      <c r="J5" s="242">
        <f>6.59/100</f>
        <v>6.6000000000000003E-2</v>
      </c>
      <c r="K5" s="242">
        <f>4.93/100</f>
        <v>4.9000000000000002E-2</v>
      </c>
      <c r="L5" s="244">
        <f t="shared" si="0"/>
        <v>0.77900000000000003</v>
      </c>
      <c r="M5" s="283">
        <f t="shared" si="1"/>
        <v>3.79</v>
      </c>
    </row>
    <row r="6" spans="1:13" s="215" customFormat="1" x14ac:dyDescent="0.25">
      <c r="A6" s="216" t="s">
        <v>88</v>
      </c>
      <c r="B6" s="217" t="s">
        <v>89</v>
      </c>
      <c r="C6" s="218" t="s">
        <v>90</v>
      </c>
      <c r="D6" s="216" t="s">
        <v>58</v>
      </c>
      <c r="E6" s="219">
        <v>2.08</v>
      </c>
      <c r="F6" s="220">
        <v>38470.42</v>
      </c>
      <c r="G6" s="245">
        <v>0.14000000000000001</v>
      </c>
      <c r="H6" s="231">
        <v>2.5000000000000001E-2</v>
      </c>
      <c r="I6" s="245">
        <v>0.13</v>
      </c>
      <c r="J6" s="245">
        <v>0.03</v>
      </c>
      <c r="K6" s="245">
        <v>0.02</v>
      </c>
      <c r="L6" s="221">
        <f t="shared" si="0"/>
        <v>0.35</v>
      </c>
      <c r="M6" s="283">
        <f t="shared" si="1"/>
        <v>1.73</v>
      </c>
    </row>
    <row r="7" spans="1:13" s="215" customFormat="1" x14ac:dyDescent="0.25">
      <c r="A7" s="216" t="s">
        <v>95</v>
      </c>
      <c r="B7" s="217" t="s">
        <v>96</v>
      </c>
      <c r="C7" s="218" t="s">
        <v>97</v>
      </c>
      <c r="D7" s="216" t="s">
        <v>58</v>
      </c>
      <c r="E7" s="219">
        <v>2.08</v>
      </c>
      <c r="F7" s="220">
        <v>316235.57</v>
      </c>
      <c r="G7" s="245">
        <v>0.14000000000000001</v>
      </c>
      <c r="H7" s="231">
        <v>2.5000000000000001E-2</v>
      </c>
      <c r="I7" s="245">
        <v>0.13</v>
      </c>
      <c r="J7" s="245">
        <v>0.03</v>
      </c>
      <c r="K7" s="245">
        <v>0.02</v>
      </c>
      <c r="L7" s="221">
        <f t="shared" si="0"/>
        <v>0.35</v>
      </c>
      <c r="M7" s="283">
        <f t="shared" si="1"/>
        <v>1.73</v>
      </c>
    </row>
    <row r="8" spans="1:13" s="215" customFormat="1" x14ac:dyDescent="0.25">
      <c r="A8" s="216" t="s">
        <v>103</v>
      </c>
      <c r="B8" s="217" t="s">
        <v>104</v>
      </c>
      <c r="C8" s="218" t="s">
        <v>105</v>
      </c>
      <c r="D8" s="216" t="s">
        <v>106</v>
      </c>
      <c r="E8" s="219">
        <v>262.08</v>
      </c>
      <c r="F8" s="220">
        <v>1628491.9</v>
      </c>
      <c r="G8" s="221"/>
      <c r="H8" s="231"/>
      <c r="I8" s="221"/>
      <c r="J8" s="221"/>
      <c r="K8" s="221"/>
      <c r="L8" s="282">
        <f>L7*1.26*100</f>
        <v>44.1</v>
      </c>
      <c r="M8" s="283">
        <f t="shared" si="1"/>
        <v>217.98</v>
      </c>
    </row>
    <row r="9" spans="1:13" s="215" customFormat="1" x14ac:dyDescent="0.25">
      <c r="A9" s="216" t="s">
        <v>109</v>
      </c>
      <c r="B9" s="217" t="s">
        <v>110</v>
      </c>
      <c r="C9" s="218" t="s">
        <v>111</v>
      </c>
      <c r="D9" s="216" t="s">
        <v>73</v>
      </c>
      <c r="E9" s="219">
        <v>0.4647</v>
      </c>
      <c r="F9" s="220">
        <v>7513342.6799999997</v>
      </c>
      <c r="G9" s="243">
        <f>37.5/1000</f>
        <v>3.7499999999999999E-2</v>
      </c>
      <c r="H9" s="231">
        <f>6.4/1000</f>
        <v>6.0000000000000001E-3</v>
      </c>
      <c r="I9" s="243">
        <f>37.95/1000</f>
        <v>3.7999999999999999E-2</v>
      </c>
      <c r="J9" s="243">
        <f>8.92/1000</f>
        <v>8.8999999999999999E-3</v>
      </c>
      <c r="K9" s="243">
        <f>5.25/1000</f>
        <v>5.3E-3</v>
      </c>
      <c r="L9" s="244">
        <f t="shared" si="0"/>
        <v>9.6000000000000002E-2</v>
      </c>
      <c r="M9" s="283">
        <f t="shared" si="1"/>
        <v>0.37</v>
      </c>
    </row>
    <row r="10" spans="1:13" s="228" customFormat="1" x14ac:dyDescent="0.25">
      <c r="A10" s="222" t="s">
        <v>112</v>
      </c>
      <c r="B10" s="223" t="s">
        <v>113</v>
      </c>
      <c r="C10" s="224" t="s">
        <v>114</v>
      </c>
      <c r="D10" s="222" t="s">
        <v>115</v>
      </c>
      <c r="E10" s="225">
        <v>-855</v>
      </c>
      <c r="F10" s="226">
        <v>-1527842.25</v>
      </c>
      <c r="G10" s="227" t="s">
        <v>540</v>
      </c>
      <c r="H10" s="286" t="s">
        <v>540</v>
      </c>
      <c r="I10" s="227" t="s">
        <v>540</v>
      </c>
      <c r="J10" s="227" t="s">
        <v>540</v>
      </c>
      <c r="K10" s="227" t="s">
        <v>540</v>
      </c>
      <c r="L10" s="227" t="s">
        <v>540</v>
      </c>
      <c r="M10" s="283"/>
    </row>
    <row r="11" spans="1:13" s="228" customFormat="1" x14ac:dyDescent="0.25">
      <c r="A11" s="222" t="s">
        <v>116</v>
      </c>
      <c r="B11" s="223" t="s">
        <v>117</v>
      </c>
      <c r="C11" s="224" t="s">
        <v>118</v>
      </c>
      <c r="D11" s="222" t="s">
        <v>115</v>
      </c>
      <c r="E11" s="225">
        <v>-1710</v>
      </c>
      <c r="F11" s="226">
        <v>-708444.45</v>
      </c>
      <c r="G11" s="227" t="s">
        <v>540</v>
      </c>
      <c r="H11" s="286" t="s">
        <v>540</v>
      </c>
      <c r="I11" s="227" t="s">
        <v>540</v>
      </c>
      <c r="J11" s="227" t="s">
        <v>540</v>
      </c>
      <c r="K11" s="227" t="s">
        <v>540</v>
      </c>
      <c r="L11" s="227" t="s">
        <v>540</v>
      </c>
      <c r="M11" s="283"/>
    </row>
    <row r="12" spans="1:13" s="215" customFormat="1" x14ac:dyDescent="0.25">
      <c r="A12" s="216" t="s">
        <v>119</v>
      </c>
      <c r="B12" s="217" t="s">
        <v>120</v>
      </c>
      <c r="C12" s="218" t="s">
        <v>121</v>
      </c>
      <c r="D12" s="216" t="s">
        <v>115</v>
      </c>
      <c r="E12" s="219">
        <v>855</v>
      </c>
      <c r="F12" s="220">
        <v>11682341.33</v>
      </c>
      <c r="G12" s="221">
        <v>69</v>
      </c>
      <c r="H12" s="231">
        <v>12</v>
      </c>
      <c r="I12" s="238">
        <v>61</v>
      </c>
      <c r="J12" s="238">
        <v>8</v>
      </c>
      <c r="K12" s="238">
        <v>11</v>
      </c>
      <c r="L12" s="221">
        <f t="shared" si="0"/>
        <v>161</v>
      </c>
      <c r="M12" s="283">
        <f t="shared" si="1"/>
        <v>694</v>
      </c>
    </row>
    <row r="13" spans="1:13" s="228" customFormat="1" x14ac:dyDescent="0.25">
      <c r="A13" s="222" t="s">
        <v>124</v>
      </c>
      <c r="B13" s="223" t="s">
        <v>125</v>
      </c>
      <c r="C13" s="224" t="s">
        <v>126</v>
      </c>
      <c r="D13" s="222" t="s">
        <v>127</v>
      </c>
      <c r="E13" s="225">
        <v>-0.307</v>
      </c>
      <c r="F13" s="226">
        <v>-30401.62</v>
      </c>
      <c r="G13" s="227" t="s">
        <v>540</v>
      </c>
      <c r="H13" s="286" t="s">
        <v>540</v>
      </c>
      <c r="I13" s="227" t="s">
        <v>540</v>
      </c>
      <c r="J13" s="227" t="s">
        <v>540</v>
      </c>
      <c r="K13" s="227" t="s">
        <v>540</v>
      </c>
      <c r="L13" s="227" t="s">
        <v>540</v>
      </c>
      <c r="M13" s="283"/>
    </row>
    <row r="14" spans="1:13" s="215" customFormat="1" x14ac:dyDescent="0.25">
      <c r="A14" s="216" t="s">
        <v>128</v>
      </c>
      <c r="B14" s="217" t="s">
        <v>120</v>
      </c>
      <c r="C14" s="218" t="s">
        <v>129</v>
      </c>
      <c r="D14" s="216" t="s">
        <v>130</v>
      </c>
      <c r="E14" s="219">
        <v>0.307</v>
      </c>
      <c r="F14" s="220">
        <v>84801.18</v>
      </c>
      <c r="G14" s="244">
        <v>5.1999999999999998E-2</v>
      </c>
      <c r="H14" s="231">
        <v>1.2999999999999999E-2</v>
      </c>
      <c r="I14" s="244">
        <v>0.05</v>
      </c>
      <c r="J14" s="244">
        <v>1.2999999999999999E-2</v>
      </c>
      <c r="K14" s="244">
        <v>1.4E-2</v>
      </c>
      <c r="L14" s="244">
        <f t="shared" si="0"/>
        <v>0.14199999999999999</v>
      </c>
      <c r="M14" s="283">
        <f t="shared" si="1"/>
        <v>0.17</v>
      </c>
    </row>
    <row r="15" spans="1:13" s="228" customFormat="1" x14ac:dyDescent="0.25">
      <c r="A15" s="222" t="s">
        <v>132</v>
      </c>
      <c r="B15" s="223" t="s">
        <v>133</v>
      </c>
      <c r="C15" s="224" t="s">
        <v>134</v>
      </c>
      <c r="D15" s="222" t="s">
        <v>115</v>
      </c>
      <c r="E15" s="225">
        <v>-149</v>
      </c>
      <c r="F15" s="226">
        <v>-205672.15</v>
      </c>
      <c r="G15" s="227" t="s">
        <v>540</v>
      </c>
      <c r="H15" s="286" t="s">
        <v>540</v>
      </c>
      <c r="I15" s="227" t="s">
        <v>540</v>
      </c>
      <c r="J15" s="227" t="s">
        <v>540</v>
      </c>
      <c r="K15" s="227" t="s">
        <v>540</v>
      </c>
      <c r="L15" s="227" t="s">
        <v>540</v>
      </c>
      <c r="M15" s="283"/>
    </row>
    <row r="16" spans="1:13" s="215" customFormat="1" x14ac:dyDescent="0.25">
      <c r="A16" s="216" t="s">
        <v>135</v>
      </c>
      <c r="B16" s="217" t="s">
        <v>120</v>
      </c>
      <c r="C16" s="218" t="s">
        <v>136</v>
      </c>
      <c r="D16" s="216" t="s">
        <v>130</v>
      </c>
      <c r="E16" s="219">
        <v>3.18</v>
      </c>
      <c r="F16" s="220">
        <v>1185471.18</v>
      </c>
      <c r="G16" s="221">
        <v>0.36</v>
      </c>
      <c r="H16" s="231">
        <v>0.12</v>
      </c>
      <c r="I16" s="238">
        <v>0.24</v>
      </c>
      <c r="J16" s="238">
        <v>0.12</v>
      </c>
      <c r="K16" s="238">
        <v>0.12</v>
      </c>
      <c r="L16" s="221">
        <f t="shared" si="0"/>
        <v>0.96</v>
      </c>
      <c r="M16" s="283">
        <f t="shared" si="1"/>
        <v>2.2200000000000002</v>
      </c>
    </row>
    <row r="17" spans="1:13" s="228" customFormat="1" x14ac:dyDescent="0.25">
      <c r="A17" s="222" t="s">
        <v>138</v>
      </c>
      <c r="B17" s="223" t="s">
        <v>139</v>
      </c>
      <c r="C17" s="224" t="s">
        <v>140</v>
      </c>
      <c r="D17" s="222" t="s">
        <v>141</v>
      </c>
      <c r="E17" s="225">
        <v>-929.4</v>
      </c>
      <c r="F17" s="226">
        <v>-3100850.16</v>
      </c>
      <c r="G17" s="227" t="s">
        <v>540</v>
      </c>
      <c r="H17" s="286" t="s">
        <v>540</v>
      </c>
      <c r="I17" s="227" t="s">
        <v>540</v>
      </c>
      <c r="J17" s="227" t="s">
        <v>540</v>
      </c>
      <c r="K17" s="227" t="s">
        <v>540</v>
      </c>
      <c r="L17" s="227" t="s">
        <v>540</v>
      </c>
      <c r="M17" s="283"/>
    </row>
    <row r="18" spans="1:13" s="215" customFormat="1" x14ac:dyDescent="0.25">
      <c r="A18" s="216" t="s">
        <v>142</v>
      </c>
      <c r="B18" s="217" t="s">
        <v>120</v>
      </c>
      <c r="C18" s="218" t="s">
        <v>143</v>
      </c>
      <c r="D18" s="216" t="s">
        <v>130</v>
      </c>
      <c r="E18" s="219">
        <v>60.75</v>
      </c>
      <c r="F18" s="220">
        <v>10553895.23</v>
      </c>
      <c r="G18" s="244">
        <f>64.88*37.5*2/1000</f>
        <v>4.8659999999999997</v>
      </c>
      <c r="H18" s="231">
        <f>64.88*6.4*2/1000</f>
        <v>0.83</v>
      </c>
      <c r="I18" s="244">
        <f>64.88*37.95*2/1000</f>
        <v>4.9240000000000004</v>
      </c>
      <c r="J18" s="244">
        <v>1.157</v>
      </c>
      <c r="K18" s="244">
        <v>0.68</v>
      </c>
      <c r="L18" s="244">
        <v>12.458</v>
      </c>
      <c r="M18" s="283">
        <f t="shared" si="1"/>
        <v>48.29</v>
      </c>
    </row>
    <row r="19" spans="1:13" s="215" customFormat="1" x14ac:dyDescent="0.25">
      <c r="A19" s="216" t="s">
        <v>145</v>
      </c>
      <c r="B19" s="217" t="s">
        <v>120</v>
      </c>
      <c r="C19" s="218" t="s">
        <v>146</v>
      </c>
      <c r="D19" s="216" t="s">
        <v>147</v>
      </c>
      <c r="E19" s="219">
        <v>16</v>
      </c>
      <c r="F19" s="220">
        <v>262341.27</v>
      </c>
      <c r="G19" s="240">
        <v>2</v>
      </c>
      <c r="H19" s="247">
        <v>0</v>
      </c>
      <c r="I19" s="240">
        <v>4</v>
      </c>
      <c r="J19" s="240">
        <v>0</v>
      </c>
      <c r="K19" s="240">
        <v>0</v>
      </c>
      <c r="L19" s="221">
        <f t="shared" si="0"/>
        <v>6</v>
      </c>
      <c r="M19" s="283">
        <f t="shared" si="1"/>
        <v>10</v>
      </c>
    </row>
    <row r="20" spans="1:13" s="215" customFormat="1" x14ac:dyDescent="0.25">
      <c r="A20" s="216" t="s">
        <v>149</v>
      </c>
      <c r="B20" s="217" t="s">
        <v>150</v>
      </c>
      <c r="C20" s="218" t="s">
        <v>151</v>
      </c>
      <c r="D20" s="216" t="s">
        <v>152</v>
      </c>
      <c r="E20" s="219">
        <v>6.84</v>
      </c>
      <c r="F20" s="220">
        <v>2675.92</v>
      </c>
      <c r="G20" s="221">
        <v>2</v>
      </c>
      <c r="H20" s="231">
        <f>E20/38*6</f>
        <v>1.08</v>
      </c>
      <c r="I20" s="238">
        <f>E20/38*4</f>
        <v>0.72</v>
      </c>
      <c r="J20" s="238">
        <f>E20/38*7</f>
        <v>1.26</v>
      </c>
      <c r="K20" s="221">
        <f>E20/38*6</f>
        <v>1.08</v>
      </c>
      <c r="L20" s="221">
        <f t="shared" si="0"/>
        <v>6.14</v>
      </c>
      <c r="M20" s="283">
        <f t="shared" si="1"/>
        <v>0.7</v>
      </c>
    </row>
    <row r="21" spans="1:13" s="215" customFormat="1" x14ac:dyDescent="0.25">
      <c r="A21" s="216" t="s">
        <v>157</v>
      </c>
      <c r="B21" s="217" t="s">
        <v>158</v>
      </c>
      <c r="C21" s="218" t="s">
        <v>159</v>
      </c>
      <c r="D21" s="216" t="s">
        <v>160</v>
      </c>
      <c r="E21" s="219">
        <v>0.2051</v>
      </c>
      <c r="F21" s="220">
        <v>534393.89</v>
      </c>
      <c r="G21" s="229">
        <f>15.35/1000</f>
        <v>1.54E-2</v>
      </c>
      <c r="H21" s="231">
        <f>2.71/1000</f>
        <v>3.0000000000000001E-3</v>
      </c>
      <c r="I21" s="238">
        <f>14.62/1000</f>
        <v>1.4619999999999999E-2</v>
      </c>
      <c r="J21" s="243">
        <f>4.24/1000</f>
        <v>4.1999999999999997E-3</v>
      </c>
      <c r="K21" s="238">
        <f>2.14/1000</f>
        <v>2.14E-3</v>
      </c>
      <c r="L21" s="221">
        <f t="shared" si="0"/>
        <v>0.04</v>
      </c>
      <c r="M21" s="283">
        <f t="shared" si="1"/>
        <v>0.17</v>
      </c>
    </row>
    <row r="22" spans="1:13" s="215" customFormat="1" x14ac:dyDescent="0.25">
      <c r="A22" s="218" t="s">
        <v>161</v>
      </c>
      <c r="B22" s="218"/>
      <c r="C22" s="218"/>
      <c r="D22" s="216"/>
      <c r="E22" s="216"/>
      <c r="F22" s="230"/>
      <c r="G22" s="221"/>
      <c r="H22" s="231"/>
      <c r="I22" s="238"/>
      <c r="J22" s="238"/>
      <c r="K22" s="238"/>
      <c r="L22" s="221">
        <f t="shared" si="0"/>
        <v>0</v>
      </c>
      <c r="M22" s="283">
        <f t="shared" si="1"/>
        <v>0</v>
      </c>
    </row>
    <row r="23" spans="1:13" s="215" customFormat="1" x14ac:dyDescent="0.25">
      <c r="A23" s="216" t="s">
        <v>162</v>
      </c>
      <c r="B23" s="217" t="s">
        <v>163</v>
      </c>
      <c r="C23" s="218" t="s">
        <v>164</v>
      </c>
      <c r="D23" s="216" t="s">
        <v>165</v>
      </c>
      <c r="E23" s="219">
        <v>829.75</v>
      </c>
      <c r="F23" s="220">
        <v>42756.02</v>
      </c>
      <c r="G23" s="221">
        <f>(G3+G5)*1.75*100</f>
        <v>52.5</v>
      </c>
      <c r="H23" s="231">
        <f>(H3+H5)*1.75*100</f>
        <v>10.5</v>
      </c>
      <c r="I23" s="221">
        <f>(I3+I5)*1.75*100</f>
        <v>53.2</v>
      </c>
      <c r="J23" s="239">
        <f>(J3+J5)*1.75*100</f>
        <v>11.55</v>
      </c>
      <c r="K23" s="239">
        <f>(K3+K5)*1.75*100</f>
        <v>8.58</v>
      </c>
      <c r="L23" s="221">
        <v>136.31</v>
      </c>
      <c r="M23" s="283">
        <f t="shared" si="1"/>
        <v>693.44</v>
      </c>
    </row>
    <row r="24" spans="1:13" s="215" customFormat="1" x14ac:dyDescent="0.25">
      <c r="A24" s="216" t="s">
        <v>166</v>
      </c>
      <c r="B24" s="217" t="s">
        <v>167</v>
      </c>
      <c r="C24" s="218" t="s">
        <v>168</v>
      </c>
      <c r="D24" s="216" t="s">
        <v>165</v>
      </c>
      <c r="E24" s="219">
        <v>86.37</v>
      </c>
      <c r="F24" s="220">
        <v>11384.09</v>
      </c>
      <c r="G24" s="221">
        <v>3.89</v>
      </c>
      <c r="H24" s="231">
        <v>1.05</v>
      </c>
      <c r="I24" s="238">
        <v>3.93</v>
      </c>
      <c r="J24" s="240">
        <v>0.93</v>
      </c>
      <c r="K24" s="240">
        <v>0.54</v>
      </c>
      <c r="L24" s="221">
        <f t="shared" si="0"/>
        <v>10.34</v>
      </c>
      <c r="M24" s="283">
        <f t="shared" si="1"/>
        <v>76.03</v>
      </c>
    </row>
    <row r="25" spans="1:13" s="215" customFormat="1" x14ac:dyDescent="0.25">
      <c r="A25" s="216" t="s">
        <v>169</v>
      </c>
      <c r="B25" s="217" t="s">
        <v>170</v>
      </c>
      <c r="C25" s="218" t="s">
        <v>171</v>
      </c>
      <c r="D25" s="216" t="s">
        <v>165</v>
      </c>
      <c r="E25" s="219">
        <v>133.68</v>
      </c>
      <c r="F25" s="220">
        <v>22849.25</v>
      </c>
      <c r="G25" s="239">
        <v>2.8</v>
      </c>
      <c r="H25" s="247">
        <f>1.6+3.4</f>
        <v>5</v>
      </c>
      <c r="I25" s="240">
        <v>2.48</v>
      </c>
      <c r="J25" s="240">
        <v>1.2</v>
      </c>
      <c r="K25" s="240">
        <v>0.56000000000000005</v>
      </c>
      <c r="L25" s="221">
        <f t="shared" si="0"/>
        <v>12.04</v>
      </c>
      <c r="M25" s="283">
        <f t="shared" si="1"/>
        <v>121.64</v>
      </c>
    </row>
    <row r="26" spans="1:13" s="215" customFormat="1" x14ac:dyDescent="0.25">
      <c r="A26" s="216" t="s">
        <v>172</v>
      </c>
      <c r="B26" s="217" t="s">
        <v>173</v>
      </c>
      <c r="C26" s="218" t="s">
        <v>174</v>
      </c>
      <c r="D26" s="216" t="s">
        <v>165</v>
      </c>
      <c r="E26" s="219">
        <v>1049.8</v>
      </c>
      <c r="F26" s="220">
        <v>65727.17</v>
      </c>
      <c r="G26" s="221">
        <f>G23+G24+G25</f>
        <v>59.19</v>
      </c>
      <c r="H26" s="231">
        <f>H23+H24+H25</f>
        <v>16.55</v>
      </c>
      <c r="I26" s="221">
        <f>I23+I24+I25</f>
        <v>59.61</v>
      </c>
      <c r="J26" s="239">
        <f>J23+J24+J25</f>
        <v>13.68</v>
      </c>
      <c r="K26" s="239">
        <f>K23+K24+K25</f>
        <v>9.68</v>
      </c>
      <c r="L26" s="221">
        <v>158.69</v>
      </c>
      <c r="M26" s="283">
        <f t="shared" si="1"/>
        <v>891.11</v>
      </c>
    </row>
    <row r="27" spans="1:13" x14ac:dyDescent="0.25">
      <c r="A27" s="114" t="s">
        <v>206</v>
      </c>
      <c r="B27" s="114"/>
      <c r="C27" s="114"/>
      <c r="D27" s="120"/>
      <c r="E27" s="120"/>
      <c r="F27" s="140"/>
    </row>
    <row r="28" spans="1:13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</row>
    <row r="29" spans="1:13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3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</row>
    <row r="31" spans="1:13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</row>
    <row r="32" spans="1:13" x14ac:dyDescent="0.25">
      <c r="A32" s="114" t="s">
        <v>220</v>
      </c>
      <c r="B32" s="114"/>
      <c r="C32" s="114"/>
      <c r="D32" s="120"/>
      <c r="E32" s="120"/>
      <c r="F32" s="140"/>
    </row>
    <row r="33" spans="1:8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</row>
    <row r="34" spans="1:8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8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</row>
    <row r="37" spans="1:8" x14ac:dyDescent="0.25">
      <c r="A37" s="114" t="s">
        <v>227</v>
      </c>
      <c r="B37" s="114"/>
      <c r="C37" s="114"/>
      <c r="D37" s="120"/>
      <c r="E37" s="120"/>
      <c r="F37" s="140"/>
    </row>
    <row r="38" spans="1:8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8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8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8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8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541</v>
      </c>
      <c r="H42" s="288"/>
    </row>
    <row r="43" spans="1:8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233">
        <v>1</v>
      </c>
      <c r="H43" s="288">
        <f>E43-G43</f>
        <v>0</v>
      </c>
    </row>
    <row r="44" spans="1:8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</v>
      </c>
      <c r="H44" s="288">
        <f t="shared" ref="H44:H107" si="2">E44-G44</f>
        <v>0.14000000000000001</v>
      </c>
    </row>
    <row r="45" spans="1:8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232">
        <f>10.09/100</f>
        <v>0.1009</v>
      </c>
      <c r="H45" s="288">
        <f t="shared" si="2"/>
        <v>5.5E-2</v>
      </c>
    </row>
    <row r="46" spans="1:8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235">
        <f>G45</f>
        <v>0.10100000000000001</v>
      </c>
      <c r="H46" s="288">
        <f t="shared" si="2"/>
        <v>5.3999999999999999E-2</v>
      </c>
    </row>
    <row r="47" spans="1:8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12.73</v>
      </c>
      <c r="H47" s="288">
        <f t="shared" si="2"/>
        <v>6.8</v>
      </c>
    </row>
    <row r="48" spans="1:8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64">
        <v>1</v>
      </c>
      <c r="H48" s="288">
        <f t="shared" si="2"/>
        <v>0</v>
      </c>
    </row>
    <row r="49" spans="1:8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64">
        <v>1</v>
      </c>
      <c r="H49" s="288">
        <f t="shared" si="2"/>
        <v>0</v>
      </c>
    </row>
    <row r="50" spans="1:8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64">
        <v>1</v>
      </c>
      <c r="H50" s="288">
        <f t="shared" si="2"/>
        <v>0</v>
      </c>
    </row>
    <row r="51" spans="1:8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64">
        <v>1</v>
      </c>
      <c r="H51" s="288">
        <f t="shared" si="2"/>
        <v>0</v>
      </c>
    </row>
    <row r="52" spans="1:8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6">
        <v>-2</v>
      </c>
      <c r="H52" s="288">
        <f t="shared" si="2"/>
        <v>0</v>
      </c>
    </row>
    <row r="53" spans="1:8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64">
        <v>2</v>
      </c>
      <c r="H53" s="288">
        <f t="shared" si="2"/>
        <v>0</v>
      </c>
    </row>
    <row r="54" spans="1:8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64">
        <v>1</v>
      </c>
      <c r="H54" s="288">
        <f t="shared" si="2"/>
        <v>0</v>
      </c>
    </row>
    <row r="55" spans="1:8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64">
        <v>1</v>
      </c>
      <c r="H55" s="288">
        <f t="shared" si="2"/>
        <v>0</v>
      </c>
    </row>
    <row r="56" spans="1:8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64">
        <v>0.06</v>
      </c>
      <c r="H56" s="288">
        <f t="shared" si="2"/>
        <v>0</v>
      </c>
    </row>
    <row r="57" spans="1:8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6">
        <v>-2.9000000000000001E-2</v>
      </c>
      <c r="H57" s="288">
        <f t="shared" si="2"/>
        <v>0</v>
      </c>
    </row>
    <row r="58" spans="1:8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56">
        <v>0</v>
      </c>
      <c r="H58" s="288">
        <f t="shared" si="2"/>
        <v>0.36</v>
      </c>
    </row>
    <row r="59" spans="1:8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56">
        <v>0</v>
      </c>
      <c r="H59" s="288">
        <f t="shared" si="2"/>
        <v>2.9000000000000001E-2</v>
      </c>
    </row>
    <row r="60" spans="1:8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234">
        <f>E60</f>
        <v>1.333E-2</v>
      </c>
      <c r="H60" s="288">
        <f t="shared" si="2"/>
        <v>0</v>
      </c>
    </row>
    <row r="61" spans="1:8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288">
        <f t="shared" si="2"/>
        <v>0</v>
      </c>
    </row>
    <row r="62" spans="1:8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</v>
      </c>
      <c r="H62" s="288">
        <f t="shared" si="2"/>
        <v>24.55</v>
      </c>
    </row>
    <row r="63" spans="1:8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288">
        <f t="shared" si="2"/>
        <v>1.05</v>
      </c>
    </row>
    <row r="64" spans="1:8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288">
        <f t="shared" si="2"/>
        <v>0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48.85</v>
      </c>
      <c r="H65" s="288">
        <f t="shared" si="2"/>
        <v>25.6</v>
      </c>
    </row>
    <row r="66" spans="1:8" s="215" customFormat="1" x14ac:dyDescent="0.25">
      <c r="A66" s="212" t="s">
        <v>307</v>
      </c>
      <c r="B66" s="212"/>
      <c r="C66" s="212"/>
      <c r="D66" s="213"/>
      <c r="E66" s="213"/>
      <c r="F66" s="214"/>
      <c r="G66" s="236" t="s">
        <v>541</v>
      </c>
      <c r="H66" s="288"/>
    </row>
    <row r="67" spans="1:8" s="215" customFormat="1" x14ac:dyDescent="0.25">
      <c r="A67" s="216" t="s">
        <v>308</v>
      </c>
      <c r="B67" s="217" t="s">
        <v>208</v>
      </c>
      <c r="C67" s="218" t="s">
        <v>209</v>
      </c>
      <c r="D67" s="216" t="s">
        <v>210</v>
      </c>
      <c r="E67" s="219">
        <v>1</v>
      </c>
      <c r="F67" s="220">
        <v>44914.41</v>
      </c>
      <c r="G67" s="219">
        <v>1</v>
      </c>
      <c r="H67" s="288">
        <f t="shared" si="2"/>
        <v>0</v>
      </c>
    </row>
    <row r="68" spans="1:8" s="215" customFormat="1" x14ac:dyDescent="0.25">
      <c r="A68" s="216" t="s">
        <v>309</v>
      </c>
      <c r="B68" s="217" t="s">
        <v>82</v>
      </c>
      <c r="C68" s="218" t="s">
        <v>83</v>
      </c>
      <c r="D68" s="216" t="s">
        <v>58</v>
      </c>
      <c r="E68" s="219">
        <v>0.28999999999999998</v>
      </c>
      <c r="F68" s="220">
        <v>5766.65</v>
      </c>
      <c r="G68" s="221">
        <f>21.71/100</f>
        <v>0.22</v>
      </c>
      <c r="H68" s="288">
        <f t="shared" si="2"/>
        <v>7.0000000000000007E-2</v>
      </c>
    </row>
    <row r="69" spans="1:8" s="215" customFormat="1" x14ac:dyDescent="0.25">
      <c r="A69" s="216" t="s">
        <v>310</v>
      </c>
      <c r="B69" s="217" t="s">
        <v>89</v>
      </c>
      <c r="C69" s="218" t="s">
        <v>90</v>
      </c>
      <c r="D69" s="216" t="s">
        <v>58</v>
      </c>
      <c r="E69" s="219">
        <v>0.1361</v>
      </c>
      <c r="F69" s="220">
        <v>2517.83</v>
      </c>
      <c r="G69" s="229">
        <f>10.4/100</f>
        <v>0.104</v>
      </c>
      <c r="H69" s="288">
        <f t="shared" si="2"/>
        <v>3.2000000000000001E-2</v>
      </c>
    </row>
    <row r="70" spans="1:8" s="215" customFormat="1" x14ac:dyDescent="0.25">
      <c r="A70" s="216" t="s">
        <v>311</v>
      </c>
      <c r="B70" s="217" t="s">
        <v>96</v>
      </c>
      <c r="C70" s="218" t="s">
        <v>97</v>
      </c>
      <c r="D70" s="216" t="s">
        <v>58</v>
      </c>
      <c r="E70" s="219">
        <v>0.13600000000000001</v>
      </c>
      <c r="F70" s="220">
        <v>20676.61</v>
      </c>
      <c r="G70" s="231">
        <f>10.4/100</f>
        <v>0.104</v>
      </c>
      <c r="H70" s="288">
        <f t="shared" si="2"/>
        <v>3.2000000000000001E-2</v>
      </c>
    </row>
    <row r="71" spans="1:8" s="215" customFormat="1" x14ac:dyDescent="0.25">
      <c r="A71" s="216" t="s">
        <v>312</v>
      </c>
      <c r="B71" s="217" t="s">
        <v>104</v>
      </c>
      <c r="C71" s="218" t="s">
        <v>105</v>
      </c>
      <c r="D71" s="216" t="s">
        <v>106</v>
      </c>
      <c r="E71" s="219">
        <v>17.14</v>
      </c>
      <c r="F71" s="220">
        <v>106503.17</v>
      </c>
      <c r="G71" s="221">
        <f>1.26*G70*100</f>
        <v>13.1</v>
      </c>
      <c r="H71" s="288">
        <f t="shared" si="2"/>
        <v>4.04</v>
      </c>
    </row>
    <row r="72" spans="1:8" s="215" customFormat="1" x14ac:dyDescent="0.25">
      <c r="A72" s="216" t="s">
        <v>313</v>
      </c>
      <c r="B72" s="217" t="s">
        <v>241</v>
      </c>
      <c r="C72" s="218" t="s">
        <v>242</v>
      </c>
      <c r="D72" s="216" t="s">
        <v>210</v>
      </c>
      <c r="E72" s="219">
        <v>1</v>
      </c>
      <c r="F72" s="220">
        <v>207003.6</v>
      </c>
      <c r="G72" s="219">
        <v>1</v>
      </c>
      <c r="H72" s="288">
        <f t="shared" si="2"/>
        <v>0</v>
      </c>
    </row>
    <row r="73" spans="1:8" s="215" customFormat="1" x14ac:dyDescent="0.25">
      <c r="A73" s="216" t="s">
        <v>314</v>
      </c>
      <c r="B73" s="217" t="s">
        <v>244</v>
      </c>
      <c r="C73" s="218" t="s">
        <v>245</v>
      </c>
      <c r="D73" s="216" t="s">
        <v>246</v>
      </c>
      <c r="E73" s="219">
        <v>1</v>
      </c>
      <c r="F73" s="220">
        <v>1667776.02</v>
      </c>
      <c r="G73" s="219">
        <v>1</v>
      </c>
      <c r="H73" s="288">
        <f t="shared" si="2"/>
        <v>0</v>
      </c>
    </row>
    <row r="74" spans="1:8" s="215" customFormat="1" x14ac:dyDescent="0.25">
      <c r="A74" s="216" t="s">
        <v>315</v>
      </c>
      <c r="B74" s="217" t="s">
        <v>249</v>
      </c>
      <c r="C74" s="218" t="s">
        <v>250</v>
      </c>
      <c r="D74" s="216" t="s">
        <v>246</v>
      </c>
      <c r="E74" s="219">
        <v>1</v>
      </c>
      <c r="F74" s="220">
        <v>3596141.97</v>
      </c>
      <c r="G74" s="219">
        <v>1</v>
      </c>
      <c r="H74" s="288">
        <f t="shared" si="2"/>
        <v>0</v>
      </c>
    </row>
    <row r="75" spans="1:8" s="215" customFormat="1" x14ac:dyDescent="0.25">
      <c r="A75" s="216" t="s">
        <v>316</v>
      </c>
      <c r="B75" s="217" t="s">
        <v>253</v>
      </c>
      <c r="C75" s="218" t="s">
        <v>254</v>
      </c>
      <c r="D75" s="216" t="s">
        <v>115</v>
      </c>
      <c r="E75" s="219">
        <v>1</v>
      </c>
      <c r="F75" s="220">
        <v>42192.34</v>
      </c>
      <c r="G75" s="219">
        <v>1</v>
      </c>
      <c r="H75" s="288">
        <f t="shared" si="2"/>
        <v>0</v>
      </c>
    </row>
    <row r="76" spans="1:8" s="228" customFormat="1" x14ac:dyDescent="0.25">
      <c r="A76" s="222" t="s">
        <v>317</v>
      </c>
      <c r="B76" s="223" t="s">
        <v>260</v>
      </c>
      <c r="C76" s="224" t="s">
        <v>261</v>
      </c>
      <c r="D76" s="222" t="s">
        <v>115</v>
      </c>
      <c r="E76" s="225">
        <v>-2</v>
      </c>
      <c r="F76" s="226">
        <v>-5066.7299999999996</v>
      </c>
      <c r="G76" s="225">
        <v>-2</v>
      </c>
      <c r="H76" s="288">
        <f t="shared" si="2"/>
        <v>0</v>
      </c>
    </row>
    <row r="77" spans="1:8" s="215" customFormat="1" x14ac:dyDescent="0.25">
      <c r="A77" s="216" t="s">
        <v>318</v>
      </c>
      <c r="B77" s="217" t="s">
        <v>263</v>
      </c>
      <c r="C77" s="218" t="s">
        <v>264</v>
      </c>
      <c r="D77" s="216" t="s">
        <v>115</v>
      </c>
      <c r="E77" s="219">
        <v>2</v>
      </c>
      <c r="F77" s="220">
        <v>87727.09</v>
      </c>
      <c r="G77" s="219">
        <v>2</v>
      </c>
      <c r="H77" s="288">
        <f t="shared" si="2"/>
        <v>0</v>
      </c>
    </row>
    <row r="78" spans="1:8" s="215" customFormat="1" x14ac:dyDescent="0.25">
      <c r="A78" s="216" t="s">
        <v>319</v>
      </c>
      <c r="B78" s="217" t="s">
        <v>267</v>
      </c>
      <c r="C78" s="218" t="s">
        <v>268</v>
      </c>
      <c r="D78" s="216" t="s">
        <v>115</v>
      </c>
      <c r="E78" s="219">
        <v>1</v>
      </c>
      <c r="F78" s="220">
        <v>156781.35</v>
      </c>
      <c r="G78" s="219">
        <v>1</v>
      </c>
      <c r="H78" s="288">
        <f t="shared" si="2"/>
        <v>0</v>
      </c>
    </row>
    <row r="79" spans="1:8" s="215" customFormat="1" x14ac:dyDescent="0.25">
      <c r="A79" s="216" t="s">
        <v>320</v>
      </c>
      <c r="B79" s="217" t="s">
        <v>120</v>
      </c>
      <c r="C79" s="218" t="s">
        <v>271</v>
      </c>
      <c r="D79" s="216" t="s">
        <v>115</v>
      </c>
      <c r="E79" s="219">
        <v>1</v>
      </c>
      <c r="F79" s="220">
        <v>4178.1000000000004</v>
      </c>
      <c r="G79" s="219">
        <v>1</v>
      </c>
      <c r="H79" s="288">
        <f t="shared" si="2"/>
        <v>0</v>
      </c>
    </row>
    <row r="80" spans="1:8" s="215" customFormat="1" x14ac:dyDescent="0.25">
      <c r="A80" s="216" t="s">
        <v>321</v>
      </c>
      <c r="B80" s="217" t="s">
        <v>274</v>
      </c>
      <c r="C80" s="218" t="s">
        <v>275</v>
      </c>
      <c r="D80" s="216" t="s">
        <v>276</v>
      </c>
      <c r="E80" s="219">
        <v>0.06</v>
      </c>
      <c r="F80" s="220">
        <v>15658.24</v>
      </c>
      <c r="G80" s="219">
        <v>0.06</v>
      </c>
      <c r="H80" s="288">
        <f t="shared" si="2"/>
        <v>0</v>
      </c>
    </row>
    <row r="81" spans="1:8" s="228" customFormat="1" x14ac:dyDescent="0.25">
      <c r="A81" s="222" t="s">
        <v>322</v>
      </c>
      <c r="B81" s="223" t="s">
        <v>282</v>
      </c>
      <c r="C81" s="224" t="s">
        <v>283</v>
      </c>
      <c r="D81" s="222" t="s">
        <v>127</v>
      </c>
      <c r="E81" s="225">
        <v>-2.9000000000000001E-2</v>
      </c>
      <c r="F81" s="226">
        <v>-2679.86</v>
      </c>
      <c r="G81" s="225">
        <v>-2.9000000000000001E-2</v>
      </c>
      <c r="H81" s="288">
        <f t="shared" si="2"/>
        <v>0</v>
      </c>
    </row>
    <row r="82" spans="1:8" s="215" customFormat="1" x14ac:dyDescent="0.25">
      <c r="A82" s="216" t="s">
        <v>323</v>
      </c>
      <c r="B82" s="217" t="s">
        <v>120</v>
      </c>
      <c r="C82" s="218" t="s">
        <v>285</v>
      </c>
      <c r="D82" s="216" t="s">
        <v>130</v>
      </c>
      <c r="E82" s="219">
        <v>0.36</v>
      </c>
      <c r="F82" s="220">
        <v>134204.32</v>
      </c>
      <c r="G82" s="225">
        <v>0</v>
      </c>
      <c r="H82" s="288">
        <f t="shared" si="2"/>
        <v>0.36</v>
      </c>
    </row>
    <row r="83" spans="1:8" s="215" customFormat="1" x14ac:dyDescent="0.25">
      <c r="A83" s="216" t="s">
        <v>324</v>
      </c>
      <c r="B83" s="217" t="s">
        <v>120</v>
      </c>
      <c r="C83" s="218" t="s">
        <v>129</v>
      </c>
      <c r="D83" s="216" t="s">
        <v>130</v>
      </c>
      <c r="E83" s="219">
        <v>2.9000000000000001E-2</v>
      </c>
      <c r="F83" s="220">
        <v>8010.5</v>
      </c>
      <c r="G83" s="225">
        <v>0</v>
      </c>
      <c r="H83" s="288">
        <f t="shared" si="2"/>
        <v>2.9000000000000001E-2</v>
      </c>
    </row>
    <row r="84" spans="1:8" s="215" customFormat="1" x14ac:dyDescent="0.25">
      <c r="A84" s="216" t="s">
        <v>325</v>
      </c>
      <c r="B84" s="217" t="s">
        <v>288</v>
      </c>
      <c r="C84" s="218" t="s">
        <v>289</v>
      </c>
      <c r="D84" s="216" t="s">
        <v>160</v>
      </c>
      <c r="E84" s="219">
        <v>1.3299999999999999E-2</v>
      </c>
      <c r="F84" s="220">
        <v>34682.379999999997</v>
      </c>
      <c r="G84" s="229">
        <f>E84</f>
        <v>1.3299999999999999E-2</v>
      </c>
      <c r="H84" s="288">
        <f t="shared" si="2"/>
        <v>0</v>
      </c>
    </row>
    <row r="85" spans="1:8" s="215" customFormat="1" x14ac:dyDescent="0.25">
      <c r="A85" s="218" t="s">
        <v>161</v>
      </c>
      <c r="B85" s="218"/>
      <c r="C85" s="218"/>
      <c r="D85" s="216"/>
      <c r="E85" s="216"/>
      <c r="F85" s="230"/>
      <c r="G85" s="221"/>
      <c r="H85" s="288">
        <f t="shared" si="2"/>
        <v>0</v>
      </c>
    </row>
    <row r="86" spans="1:8" s="215" customFormat="1" x14ac:dyDescent="0.25">
      <c r="A86" s="216" t="s">
        <v>326</v>
      </c>
      <c r="B86" s="217" t="s">
        <v>163</v>
      </c>
      <c r="C86" s="218" t="s">
        <v>164</v>
      </c>
      <c r="D86" s="216" t="s">
        <v>165</v>
      </c>
      <c r="E86" s="219">
        <v>50.7</v>
      </c>
      <c r="F86" s="220">
        <v>2612.5700000000002</v>
      </c>
      <c r="G86" s="221">
        <f>G68*1.75*100</f>
        <v>38.5</v>
      </c>
      <c r="H86" s="288">
        <f t="shared" si="2"/>
        <v>12.2</v>
      </c>
    </row>
    <row r="87" spans="1:8" s="215" customFormat="1" x14ac:dyDescent="0.25">
      <c r="A87" s="216" t="s">
        <v>327</v>
      </c>
      <c r="B87" s="217" t="s">
        <v>167</v>
      </c>
      <c r="C87" s="218" t="s">
        <v>292</v>
      </c>
      <c r="D87" s="216" t="s">
        <v>165</v>
      </c>
      <c r="E87" s="219">
        <v>9.9</v>
      </c>
      <c r="F87" s="220">
        <v>1304.8699999999999</v>
      </c>
      <c r="G87" s="221">
        <v>8.84</v>
      </c>
      <c r="H87" s="288">
        <f t="shared" si="2"/>
        <v>1.06</v>
      </c>
    </row>
    <row r="88" spans="1:8" s="215" customFormat="1" x14ac:dyDescent="0.25">
      <c r="A88" s="216" t="s">
        <v>328</v>
      </c>
      <c r="B88" s="217" t="s">
        <v>170</v>
      </c>
      <c r="C88" s="218" t="s">
        <v>294</v>
      </c>
      <c r="D88" s="216" t="s">
        <v>165</v>
      </c>
      <c r="E88" s="219">
        <v>5</v>
      </c>
      <c r="F88" s="220">
        <v>854.62</v>
      </c>
      <c r="G88" s="221">
        <f>1.7+3.1</f>
        <v>4.8</v>
      </c>
      <c r="H88" s="288">
        <f t="shared" si="2"/>
        <v>0.2</v>
      </c>
    </row>
    <row r="89" spans="1:8" s="215" customFormat="1" x14ac:dyDescent="0.25">
      <c r="A89" s="216" t="s">
        <v>329</v>
      </c>
      <c r="B89" s="217" t="s">
        <v>173</v>
      </c>
      <c r="C89" s="218" t="s">
        <v>174</v>
      </c>
      <c r="D89" s="216" t="s">
        <v>165</v>
      </c>
      <c r="E89" s="219">
        <v>65.599999999999994</v>
      </c>
      <c r="F89" s="220">
        <v>4107.2299999999996</v>
      </c>
      <c r="G89" s="221">
        <f>G86+G87+G88</f>
        <v>52.14</v>
      </c>
      <c r="H89" s="288">
        <f t="shared" si="2"/>
        <v>13.46</v>
      </c>
    </row>
    <row r="90" spans="1:8" x14ac:dyDescent="0.25">
      <c r="A90" s="114" t="s">
        <v>334</v>
      </c>
      <c r="B90" s="114"/>
      <c r="C90" s="114"/>
      <c r="D90" s="120"/>
      <c r="E90" s="120"/>
      <c r="F90" s="140"/>
      <c r="H90" s="288">
        <f t="shared" si="2"/>
        <v>0</v>
      </c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  <c r="H91" s="288">
        <f t="shared" si="2"/>
        <v>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  <c r="H92" s="288">
        <f t="shared" si="2"/>
        <v>0.25800000000000001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  <c r="H93" s="288">
        <f t="shared" si="2"/>
        <v>0.124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  <c r="H94" s="288">
        <f t="shared" si="2"/>
        <v>0.124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  <c r="H95" s="288">
        <f t="shared" si="2"/>
        <v>15.62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  <c r="H96" s="288">
        <f t="shared" si="2"/>
        <v>1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  <c r="H97" s="288">
        <f t="shared" si="2"/>
        <v>1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  <c r="H98" s="288">
        <f t="shared" si="2"/>
        <v>1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  <c r="H99" s="288">
        <f t="shared" si="2"/>
        <v>1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288">
        <f t="shared" si="2"/>
        <v>-2</v>
      </c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  <c r="H101" s="288">
        <f t="shared" si="2"/>
        <v>2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  <c r="H102" s="288">
        <f t="shared" si="2"/>
        <v>1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  <c r="H103" s="288">
        <f t="shared" si="2"/>
        <v>1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  <c r="H104" s="288">
        <f t="shared" si="2"/>
        <v>0.06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288">
        <f t="shared" si="2"/>
        <v>-2.9000000000000001E-2</v>
      </c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  <c r="H106" s="288">
        <f t="shared" si="2"/>
        <v>0.36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  <c r="H107" s="288">
        <f t="shared" si="2"/>
        <v>2.9000000000000001E-2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  <c r="H108" s="288">
        <f t="shared" ref="H108:H171" si="3">E108-G108</f>
        <v>1.2999999999999999E-2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  <c r="H109" s="288">
        <f t="shared" si="3"/>
        <v>0</v>
      </c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  <c r="H110" s="288">
        <f t="shared" si="3"/>
        <v>45.2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  <c r="H111" s="288">
        <f t="shared" si="3"/>
        <v>9.9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  <c r="H112" s="288">
        <f t="shared" si="3"/>
        <v>5</v>
      </c>
    </row>
    <row r="113" spans="1:8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  <c r="H113" s="288">
        <f t="shared" si="3"/>
        <v>60.1</v>
      </c>
    </row>
    <row r="114" spans="1:8" s="215" customFormat="1" x14ac:dyDescent="0.25">
      <c r="A114" s="212" t="s">
        <v>361</v>
      </c>
      <c r="B114" s="212"/>
      <c r="C114" s="212"/>
      <c r="D114" s="213"/>
      <c r="E114" s="213"/>
      <c r="F114" s="214"/>
      <c r="G114" s="236" t="s">
        <v>541</v>
      </c>
      <c r="H114" s="288"/>
    </row>
    <row r="115" spans="1:8" s="215" customFormat="1" x14ac:dyDescent="0.25">
      <c r="A115" s="216" t="s">
        <v>362</v>
      </c>
      <c r="B115" s="217" t="s">
        <v>208</v>
      </c>
      <c r="C115" s="218" t="s">
        <v>209</v>
      </c>
      <c r="D115" s="216" t="s">
        <v>210</v>
      </c>
      <c r="E115" s="219">
        <v>1</v>
      </c>
      <c r="F115" s="220">
        <v>44914.41</v>
      </c>
      <c r="G115" s="219">
        <v>1</v>
      </c>
      <c r="H115" s="288">
        <f t="shared" si="3"/>
        <v>0</v>
      </c>
    </row>
    <row r="116" spans="1:8" s="215" customFormat="1" x14ac:dyDescent="0.25">
      <c r="A116" s="216" t="s">
        <v>363</v>
      </c>
      <c r="B116" s="217" t="s">
        <v>82</v>
      </c>
      <c r="C116" s="218" t="s">
        <v>83</v>
      </c>
      <c r="D116" s="216" t="s">
        <v>58</v>
      </c>
      <c r="E116" s="219">
        <v>0.218</v>
      </c>
      <c r="F116" s="220">
        <v>4334.57</v>
      </c>
      <c r="G116" s="231">
        <f>20.8/100</f>
        <v>0.20799999999999999</v>
      </c>
      <c r="H116" s="288">
        <f t="shared" si="3"/>
        <v>0.01</v>
      </c>
    </row>
    <row r="117" spans="1:8" s="215" customFormat="1" x14ac:dyDescent="0.25">
      <c r="A117" s="216" t="s">
        <v>364</v>
      </c>
      <c r="B117" s="217" t="s">
        <v>89</v>
      </c>
      <c r="C117" s="218" t="s">
        <v>90</v>
      </c>
      <c r="D117" s="216" t="s">
        <v>58</v>
      </c>
      <c r="E117" s="219">
        <v>0.1082</v>
      </c>
      <c r="F117" s="220">
        <v>2000.54</v>
      </c>
      <c r="G117" s="229">
        <f>10.36/100</f>
        <v>0.1036</v>
      </c>
      <c r="H117" s="288">
        <f t="shared" si="3"/>
        <v>5.0000000000000001E-3</v>
      </c>
    </row>
    <row r="118" spans="1:8" s="215" customFormat="1" x14ac:dyDescent="0.25">
      <c r="A118" s="216" t="s">
        <v>365</v>
      </c>
      <c r="B118" s="217" t="s">
        <v>96</v>
      </c>
      <c r="C118" s="218" t="s">
        <v>97</v>
      </c>
      <c r="D118" s="216" t="s">
        <v>58</v>
      </c>
      <c r="E118" s="219">
        <v>0.108</v>
      </c>
      <c r="F118" s="220">
        <v>16420.39</v>
      </c>
      <c r="G118" s="231">
        <f>G117</f>
        <v>0.104</v>
      </c>
      <c r="H118" s="288">
        <f t="shared" si="3"/>
        <v>4.0000000000000001E-3</v>
      </c>
    </row>
    <row r="119" spans="1:8" s="215" customFormat="1" x14ac:dyDescent="0.25">
      <c r="A119" s="216" t="s">
        <v>366</v>
      </c>
      <c r="B119" s="217" t="s">
        <v>104</v>
      </c>
      <c r="C119" s="218" t="s">
        <v>105</v>
      </c>
      <c r="D119" s="216" t="s">
        <v>106</v>
      </c>
      <c r="E119" s="219">
        <v>15.62</v>
      </c>
      <c r="F119" s="220">
        <v>97058.27</v>
      </c>
      <c r="G119" s="221">
        <f>G118*1.26*100</f>
        <v>13.1</v>
      </c>
      <c r="H119" s="288">
        <f t="shared" si="3"/>
        <v>2.52</v>
      </c>
    </row>
    <row r="120" spans="1:8" s="215" customFormat="1" x14ac:dyDescent="0.25">
      <c r="A120" s="216" t="s">
        <v>367</v>
      </c>
      <c r="B120" s="217" t="s">
        <v>241</v>
      </c>
      <c r="C120" s="218" t="s">
        <v>242</v>
      </c>
      <c r="D120" s="216" t="s">
        <v>210</v>
      </c>
      <c r="E120" s="219">
        <v>1</v>
      </c>
      <c r="F120" s="220">
        <v>207003.6</v>
      </c>
      <c r="G120" s="219">
        <v>1</v>
      </c>
      <c r="H120" s="288">
        <f t="shared" si="3"/>
        <v>0</v>
      </c>
    </row>
    <row r="121" spans="1:8" s="215" customFormat="1" x14ac:dyDescent="0.25">
      <c r="A121" s="216" t="s">
        <v>368</v>
      </c>
      <c r="B121" s="217" t="s">
        <v>244</v>
      </c>
      <c r="C121" s="218" t="s">
        <v>245</v>
      </c>
      <c r="D121" s="216" t="s">
        <v>246</v>
      </c>
      <c r="E121" s="219">
        <v>1</v>
      </c>
      <c r="F121" s="220">
        <v>1667776.02</v>
      </c>
      <c r="G121" s="219">
        <v>1</v>
      </c>
      <c r="H121" s="288">
        <f t="shared" si="3"/>
        <v>0</v>
      </c>
    </row>
    <row r="122" spans="1:8" s="215" customFormat="1" x14ac:dyDescent="0.25">
      <c r="A122" s="216" t="s">
        <v>369</v>
      </c>
      <c r="B122" s="217" t="s">
        <v>249</v>
      </c>
      <c r="C122" s="218" t="s">
        <v>250</v>
      </c>
      <c r="D122" s="216" t="s">
        <v>246</v>
      </c>
      <c r="E122" s="219">
        <v>1</v>
      </c>
      <c r="F122" s="220">
        <v>3596141.97</v>
      </c>
      <c r="G122" s="219">
        <v>1</v>
      </c>
      <c r="H122" s="288">
        <f t="shared" si="3"/>
        <v>0</v>
      </c>
    </row>
    <row r="123" spans="1:8" s="215" customFormat="1" x14ac:dyDescent="0.25">
      <c r="A123" s="216" t="s">
        <v>370</v>
      </c>
      <c r="B123" s="217" t="s">
        <v>253</v>
      </c>
      <c r="C123" s="218" t="s">
        <v>254</v>
      </c>
      <c r="D123" s="216" t="s">
        <v>115</v>
      </c>
      <c r="E123" s="219">
        <v>1</v>
      </c>
      <c r="F123" s="220">
        <v>42192.34</v>
      </c>
      <c r="G123" s="219">
        <v>1</v>
      </c>
      <c r="H123" s="288">
        <f t="shared" si="3"/>
        <v>0</v>
      </c>
    </row>
    <row r="124" spans="1:8" s="228" customFormat="1" x14ac:dyDescent="0.25">
      <c r="A124" s="222" t="s">
        <v>371</v>
      </c>
      <c r="B124" s="223" t="s">
        <v>260</v>
      </c>
      <c r="C124" s="224" t="s">
        <v>261</v>
      </c>
      <c r="D124" s="222" t="s">
        <v>115</v>
      </c>
      <c r="E124" s="225">
        <v>-2</v>
      </c>
      <c r="F124" s="226">
        <v>-5066.7299999999996</v>
      </c>
      <c r="G124" s="225">
        <v>-2</v>
      </c>
      <c r="H124" s="288">
        <f t="shared" si="3"/>
        <v>0</v>
      </c>
    </row>
    <row r="125" spans="1:8" s="215" customFormat="1" x14ac:dyDescent="0.25">
      <c r="A125" s="216" t="s">
        <v>372</v>
      </c>
      <c r="B125" s="217" t="s">
        <v>263</v>
      </c>
      <c r="C125" s="218" t="s">
        <v>264</v>
      </c>
      <c r="D125" s="216" t="s">
        <v>115</v>
      </c>
      <c r="E125" s="219">
        <v>2</v>
      </c>
      <c r="F125" s="220">
        <v>87727.09</v>
      </c>
      <c r="G125" s="219">
        <v>2</v>
      </c>
      <c r="H125" s="288">
        <f t="shared" si="3"/>
        <v>0</v>
      </c>
    </row>
    <row r="126" spans="1:8" s="215" customFormat="1" x14ac:dyDescent="0.25">
      <c r="A126" s="216" t="s">
        <v>373</v>
      </c>
      <c r="B126" s="217" t="s">
        <v>267</v>
      </c>
      <c r="C126" s="218" t="s">
        <v>268</v>
      </c>
      <c r="D126" s="216" t="s">
        <v>115</v>
      </c>
      <c r="E126" s="219">
        <v>1</v>
      </c>
      <c r="F126" s="220">
        <v>156781.35</v>
      </c>
      <c r="G126" s="219">
        <v>1</v>
      </c>
      <c r="H126" s="288">
        <f t="shared" si="3"/>
        <v>0</v>
      </c>
    </row>
    <row r="127" spans="1:8" s="215" customFormat="1" x14ac:dyDescent="0.25">
      <c r="A127" s="216" t="s">
        <v>374</v>
      </c>
      <c r="B127" s="217" t="s">
        <v>120</v>
      </c>
      <c r="C127" s="218" t="s">
        <v>271</v>
      </c>
      <c r="D127" s="216" t="s">
        <v>115</v>
      </c>
      <c r="E127" s="219">
        <v>1</v>
      </c>
      <c r="F127" s="220">
        <v>4178.1000000000004</v>
      </c>
      <c r="G127" s="219">
        <v>1</v>
      </c>
      <c r="H127" s="288">
        <f t="shared" si="3"/>
        <v>0</v>
      </c>
    </row>
    <row r="128" spans="1:8" s="215" customFormat="1" x14ac:dyDescent="0.25">
      <c r="A128" s="216" t="s">
        <v>375</v>
      </c>
      <c r="B128" s="217" t="s">
        <v>274</v>
      </c>
      <c r="C128" s="218" t="s">
        <v>275</v>
      </c>
      <c r="D128" s="216" t="s">
        <v>276</v>
      </c>
      <c r="E128" s="219">
        <v>0.06</v>
      </c>
      <c r="F128" s="220">
        <v>15658.24</v>
      </c>
      <c r="G128" s="219">
        <v>0.06</v>
      </c>
      <c r="H128" s="288">
        <f t="shared" si="3"/>
        <v>0</v>
      </c>
    </row>
    <row r="129" spans="1:8" s="228" customFormat="1" x14ac:dyDescent="0.25">
      <c r="A129" s="222" t="s">
        <v>376</v>
      </c>
      <c r="B129" s="223" t="s">
        <v>282</v>
      </c>
      <c r="C129" s="224" t="s">
        <v>283</v>
      </c>
      <c r="D129" s="222" t="s">
        <v>127</v>
      </c>
      <c r="E129" s="225">
        <v>-2.9000000000000001E-2</v>
      </c>
      <c r="F129" s="226">
        <v>-2679.86</v>
      </c>
      <c r="G129" s="225">
        <v>-2.9000000000000001E-2</v>
      </c>
      <c r="H129" s="288">
        <f t="shared" si="3"/>
        <v>0</v>
      </c>
    </row>
    <row r="130" spans="1:8" s="215" customFormat="1" x14ac:dyDescent="0.25">
      <c r="A130" s="216" t="s">
        <v>377</v>
      </c>
      <c r="B130" s="217" t="s">
        <v>120</v>
      </c>
      <c r="C130" s="218" t="s">
        <v>285</v>
      </c>
      <c r="D130" s="216" t="s">
        <v>130</v>
      </c>
      <c r="E130" s="219">
        <v>0.36</v>
      </c>
      <c r="F130" s="220">
        <v>134204.32</v>
      </c>
      <c r="G130" s="225">
        <v>0</v>
      </c>
      <c r="H130" s="288">
        <f t="shared" si="3"/>
        <v>0.36</v>
      </c>
    </row>
    <row r="131" spans="1:8" s="215" customFormat="1" x14ac:dyDescent="0.25">
      <c r="A131" s="216" t="s">
        <v>378</v>
      </c>
      <c r="B131" s="217" t="s">
        <v>120</v>
      </c>
      <c r="C131" s="218" t="s">
        <v>129</v>
      </c>
      <c r="D131" s="216" t="s">
        <v>130</v>
      </c>
      <c r="E131" s="219">
        <v>2.9000000000000001E-2</v>
      </c>
      <c r="F131" s="220">
        <v>8010.5</v>
      </c>
      <c r="G131" s="225">
        <v>0</v>
      </c>
      <c r="H131" s="288">
        <f t="shared" si="3"/>
        <v>2.9000000000000001E-2</v>
      </c>
    </row>
    <row r="132" spans="1:8" s="215" customFormat="1" x14ac:dyDescent="0.25">
      <c r="A132" s="216" t="s">
        <v>379</v>
      </c>
      <c r="B132" s="217" t="s">
        <v>288</v>
      </c>
      <c r="C132" s="218" t="s">
        <v>289</v>
      </c>
      <c r="D132" s="216" t="s">
        <v>160</v>
      </c>
      <c r="E132" s="219">
        <v>1.3299999999999999E-2</v>
      </c>
      <c r="F132" s="220">
        <v>34682.379999999997</v>
      </c>
      <c r="G132" s="229">
        <f>E132</f>
        <v>1.3299999999999999E-2</v>
      </c>
      <c r="H132" s="288">
        <f t="shared" si="3"/>
        <v>0</v>
      </c>
    </row>
    <row r="133" spans="1:8" s="215" customFormat="1" x14ac:dyDescent="0.25">
      <c r="A133" s="218" t="s">
        <v>161</v>
      </c>
      <c r="B133" s="218"/>
      <c r="C133" s="218"/>
      <c r="D133" s="216"/>
      <c r="E133" s="216"/>
      <c r="F133" s="230"/>
      <c r="G133" s="221"/>
      <c r="H133" s="288">
        <f t="shared" si="3"/>
        <v>0</v>
      </c>
    </row>
    <row r="134" spans="1:8" s="215" customFormat="1" x14ac:dyDescent="0.25">
      <c r="A134" s="216" t="s">
        <v>380</v>
      </c>
      <c r="B134" s="217" t="s">
        <v>163</v>
      </c>
      <c r="C134" s="218" t="s">
        <v>164</v>
      </c>
      <c r="D134" s="216" t="s">
        <v>165</v>
      </c>
      <c r="E134" s="219">
        <v>38.1</v>
      </c>
      <c r="F134" s="220">
        <v>1963.28</v>
      </c>
      <c r="G134" s="221">
        <f>G116*1.75*100</f>
        <v>36.4</v>
      </c>
      <c r="H134" s="288">
        <f t="shared" si="3"/>
        <v>1.7</v>
      </c>
    </row>
    <row r="135" spans="1:8" s="215" customFormat="1" x14ac:dyDescent="0.25">
      <c r="A135" s="216" t="s">
        <v>381</v>
      </c>
      <c r="B135" s="217" t="s">
        <v>167</v>
      </c>
      <c r="C135" s="218" t="s">
        <v>292</v>
      </c>
      <c r="D135" s="216" t="s">
        <v>165</v>
      </c>
      <c r="E135" s="219">
        <v>9.9</v>
      </c>
      <c r="F135" s="220">
        <v>1304.8699999999999</v>
      </c>
      <c r="G135" s="221">
        <v>8.85</v>
      </c>
      <c r="H135" s="288">
        <f t="shared" si="3"/>
        <v>1.05</v>
      </c>
    </row>
    <row r="136" spans="1:8" s="215" customFormat="1" x14ac:dyDescent="0.25">
      <c r="A136" s="216" t="s">
        <v>382</v>
      </c>
      <c r="B136" s="217" t="s">
        <v>170</v>
      </c>
      <c r="C136" s="218" t="s">
        <v>294</v>
      </c>
      <c r="D136" s="216" t="s">
        <v>165</v>
      </c>
      <c r="E136" s="219">
        <v>5</v>
      </c>
      <c r="F136" s="220">
        <v>854.62</v>
      </c>
      <c r="G136" s="282">
        <v>5</v>
      </c>
      <c r="H136" s="288">
        <f t="shared" si="3"/>
        <v>0</v>
      </c>
    </row>
    <row r="137" spans="1:8" s="215" customFormat="1" x14ac:dyDescent="0.25">
      <c r="A137" s="216" t="s">
        <v>383</v>
      </c>
      <c r="B137" s="217" t="s">
        <v>173</v>
      </c>
      <c r="C137" s="218" t="s">
        <v>174</v>
      </c>
      <c r="D137" s="216" t="s">
        <v>165</v>
      </c>
      <c r="E137" s="219">
        <v>53</v>
      </c>
      <c r="F137" s="220">
        <v>3318.29</v>
      </c>
      <c r="G137" s="221">
        <f>G134+G135+G136</f>
        <v>50.25</v>
      </c>
      <c r="H137" s="288">
        <f t="shared" si="3"/>
        <v>2.75</v>
      </c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288"/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64">
        <v>1</v>
      </c>
      <c r="H139" s="288">
        <f t="shared" si="3"/>
        <v>0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235">
        <f>22.49/100</f>
        <v>0.22500000000000001</v>
      </c>
      <c r="H140" s="288">
        <f t="shared" si="3"/>
        <v>7.3999999999999996E-2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232">
        <f>10.37/100</f>
        <v>0.1037</v>
      </c>
      <c r="H141" s="288">
        <f t="shared" si="3"/>
        <v>3.5999999999999997E-2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</v>
      </c>
      <c r="H142" s="288">
        <f t="shared" si="3"/>
        <v>0.04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12.6</v>
      </c>
      <c r="H143" s="288">
        <f t="shared" si="3"/>
        <v>5.04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64">
        <v>1</v>
      </c>
      <c r="H144" s="288">
        <f t="shared" si="3"/>
        <v>0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64">
        <v>1</v>
      </c>
      <c r="H145" s="288">
        <f t="shared" si="3"/>
        <v>0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64">
        <v>1</v>
      </c>
      <c r="H146" s="288">
        <f t="shared" si="3"/>
        <v>0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64">
        <v>1</v>
      </c>
      <c r="H147" s="288">
        <f t="shared" si="3"/>
        <v>0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6">
        <v>-2</v>
      </c>
      <c r="H148" s="288">
        <f t="shared" si="3"/>
        <v>0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64">
        <v>2</v>
      </c>
      <c r="H149" s="288">
        <f t="shared" si="3"/>
        <v>0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64">
        <v>1</v>
      </c>
      <c r="H150" s="288">
        <f t="shared" si="3"/>
        <v>0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64">
        <v>1</v>
      </c>
      <c r="H151" s="288">
        <f t="shared" si="3"/>
        <v>0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64">
        <v>0.06</v>
      </c>
      <c r="H152" s="288">
        <f t="shared" si="3"/>
        <v>0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6">
        <v>-2.9000000000000001E-2</v>
      </c>
      <c r="H153" s="288">
        <f t="shared" si="3"/>
        <v>0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56">
        <v>0</v>
      </c>
      <c r="H154" s="288">
        <f t="shared" si="3"/>
        <v>0.36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56">
        <v>0</v>
      </c>
      <c r="H155" s="288">
        <f t="shared" si="3"/>
        <v>2.9000000000000001E-2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232">
        <f>E156</f>
        <v>1.3299999999999999E-2</v>
      </c>
      <c r="H156" s="288">
        <f t="shared" si="3"/>
        <v>0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288">
        <f t="shared" si="3"/>
        <v>0</v>
      </c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39.380000000000003</v>
      </c>
      <c r="H158" s="288">
        <f t="shared" si="3"/>
        <v>12.92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288">
        <f t="shared" si="3"/>
        <v>2.34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288">
        <f t="shared" si="3"/>
        <v>0.76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51.18</v>
      </c>
      <c r="H161" s="288">
        <f t="shared" si="3"/>
        <v>16.02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288">
        <f t="shared" si="3"/>
        <v>0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  <c r="H163" s="288">
        <f t="shared" si="3"/>
        <v>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  <c r="H164" s="288">
        <f t="shared" si="3"/>
        <v>0.23699999999999999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  <c r="H165" s="288">
        <f t="shared" si="3"/>
        <v>0.11600000000000001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  <c r="H166" s="288">
        <f t="shared" si="3"/>
        <v>0.11600000000000001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  <c r="H167" s="288">
        <f t="shared" si="3"/>
        <v>14.62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  <c r="H168" s="288">
        <f t="shared" si="3"/>
        <v>1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  <c r="H169" s="288">
        <f t="shared" si="3"/>
        <v>1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  <c r="H170" s="288">
        <f t="shared" si="3"/>
        <v>1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  <c r="H171" s="288">
        <f t="shared" si="3"/>
        <v>1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288">
        <f t="shared" ref="H172:H233" si="4">E172-G172</f>
        <v>-2</v>
      </c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  <c r="H173" s="288">
        <f t="shared" si="4"/>
        <v>2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  <c r="H174" s="288">
        <f t="shared" si="4"/>
        <v>1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  <c r="H175" s="288">
        <f t="shared" si="4"/>
        <v>1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  <c r="H176" s="288">
        <f t="shared" si="4"/>
        <v>0.06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288">
        <f t="shared" si="4"/>
        <v>-2.9000000000000001E-2</v>
      </c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  <c r="H178" s="288">
        <f t="shared" si="4"/>
        <v>0.36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  <c r="H179" s="288">
        <f t="shared" si="4"/>
        <v>2.9000000000000001E-2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  <c r="H180" s="288">
        <f t="shared" si="4"/>
        <v>1.2999999999999999E-2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  <c r="H181" s="288">
        <f t="shared" si="4"/>
        <v>0</v>
      </c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  <c r="H182" s="288">
        <f t="shared" si="4"/>
        <v>41.5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  <c r="H183" s="288">
        <f t="shared" si="4"/>
        <v>9.9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  <c r="H184" s="288">
        <f t="shared" si="4"/>
        <v>5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  <c r="H185" s="288">
        <f t="shared" si="4"/>
        <v>56.4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  <c r="H186" s="288">
        <f t="shared" si="4"/>
        <v>0</v>
      </c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  <c r="H187" s="288">
        <f t="shared" si="4"/>
        <v>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  <c r="H188" s="288">
        <f t="shared" si="4"/>
        <v>0.23599999999999999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  <c r="H189" s="288">
        <f t="shared" si="4"/>
        <v>0.115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  <c r="H190" s="288">
        <f t="shared" si="4"/>
        <v>0.115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  <c r="H191" s="288">
        <f t="shared" si="4"/>
        <v>14.49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  <c r="H192" s="288">
        <f t="shared" si="4"/>
        <v>1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  <c r="H193" s="288">
        <f t="shared" si="4"/>
        <v>1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  <c r="H194" s="288">
        <f t="shared" si="4"/>
        <v>1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  <c r="H195" s="288">
        <f t="shared" si="4"/>
        <v>1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288">
        <f t="shared" si="4"/>
        <v>-2</v>
      </c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  <c r="H197" s="288">
        <f t="shared" si="4"/>
        <v>2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  <c r="H198" s="288">
        <f t="shared" si="4"/>
        <v>1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  <c r="H199" s="288">
        <f t="shared" si="4"/>
        <v>1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  <c r="H200" s="288">
        <f t="shared" si="4"/>
        <v>0.06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288">
        <f t="shared" si="4"/>
        <v>-2.9000000000000001E-2</v>
      </c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H202" s="288">
        <f t="shared" si="4"/>
        <v>0.36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  <c r="H203" s="288">
        <f t="shared" si="4"/>
        <v>2.9000000000000001E-2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  <c r="H204" s="288">
        <f t="shared" si="4"/>
        <v>1.2999999999999999E-2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  <c r="H205" s="288">
        <f t="shared" si="4"/>
        <v>0</v>
      </c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  <c r="H206" s="288">
        <f t="shared" si="4"/>
        <v>41.3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  <c r="H207" s="288">
        <f t="shared" si="4"/>
        <v>12.1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  <c r="H208" s="288">
        <f t="shared" si="4"/>
        <v>5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  <c r="H209" s="288">
        <f t="shared" si="4"/>
        <v>58.4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  <c r="H210" s="288">
        <f t="shared" si="4"/>
        <v>0</v>
      </c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  <c r="H211" s="288">
        <f t="shared" si="4"/>
        <v>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  <c r="H212" s="288">
        <f t="shared" si="4"/>
        <v>0.28399999999999997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  <c r="H213" s="288">
        <f t="shared" si="4"/>
        <v>0.13400000000000001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  <c r="H214" s="288">
        <f t="shared" si="4"/>
        <v>0.13400000000000001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  <c r="H215" s="288">
        <f t="shared" si="4"/>
        <v>14.49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  <c r="H216" s="288">
        <f t="shared" si="4"/>
        <v>1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  <c r="H217" s="288">
        <f t="shared" si="4"/>
        <v>1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  <c r="H218" s="288">
        <f t="shared" si="4"/>
        <v>1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  <c r="H219" s="288">
        <f t="shared" si="4"/>
        <v>1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288">
        <f t="shared" si="4"/>
        <v>-2</v>
      </c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  <c r="H221" s="288">
        <f t="shared" si="4"/>
        <v>2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  <c r="H222" s="288">
        <f t="shared" si="4"/>
        <v>1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  <c r="H223" s="288">
        <f t="shared" si="4"/>
        <v>1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  <c r="H224" s="288">
        <f t="shared" si="4"/>
        <v>0.06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288">
        <f t="shared" si="4"/>
        <v>-2.9000000000000001E-2</v>
      </c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  <c r="H226" s="288">
        <f t="shared" si="4"/>
        <v>0.36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  <c r="H227" s="288">
        <f t="shared" si="4"/>
        <v>2.9000000000000001E-2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  <c r="H228" s="288">
        <f t="shared" si="4"/>
        <v>1.2999999999999999E-2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  <c r="H229" s="288">
        <f t="shared" si="4"/>
        <v>0</v>
      </c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  <c r="H230" s="288">
        <f t="shared" si="4"/>
        <v>49.6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  <c r="H231" s="288">
        <f t="shared" si="4"/>
        <v>9.9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  <c r="H232" s="288">
        <f t="shared" si="4"/>
        <v>5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  <c r="H233" s="288">
        <f t="shared" si="4"/>
        <v>64.5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0.04</v>
      </c>
      <c r="H4" s="208">
        <f>6.4/1000</f>
        <v>6.4000000000000003E-3</v>
      </c>
      <c r="I4" s="207">
        <f>37.95/1000</f>
        <v>0.04</v>
      </c>
      <c r="J4" s="143">
        <f t="shared" ref="J4:J26" si="0">F4/E4*(G4+H4+I4)</f>
        <v>23013.22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0.3</v>
      </c>
      <c r="H5" s="208">
        <f>5.95/100</f>
        <v>5.9499999999999997E-2</v>
      </c>
      <c r="I5" s="208">
        <f>30.44/100</f>
        <v>0.3044</v>
      </c>
      <c r="J5" s="143">
        <f t="shared" si="0"/>
        <v>13201.89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0.14000000000000001</v>
      </c>
      <c r="H6" s="132">
        <f>2.48/100</f>
        <v>2.4799999999999999E-2</v>
      </c>
      <c r="I6" s="132">
        <f>13.06/100</f>
        <v>0.13059999999999999</v>
      </c>
      <c r="J6" s="143">
        <f t="shared" si="0"/>
        <v>5463.54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0.14000000000000001</v>
      </c>
      <c r="H7" s="132">
        <f>2.48/100</f>
        <v>2.4799999999999999E-2</v>
      </c>
      <c r="I7" s="132">
        <f>I6</f>
        <v>0.13059999999999999</v>
      </c>
      <c r="J7" s="143">
        <f t="shared" si="0"/>
        <v>44911.53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17.64</v>
      </c>
      <c r="H8" s="132">
        <f>1.26*100*H7</f>
        <v>3.1248</v>
      </c>
      <c r="I8" s="132">
        <f>1.26*100*I7</f>
        <v>16.4556</v>
      </c>
      <c r="J8" s="143">
        <f t="shared" si="0"/>
        <v>231277.17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0.04</v>
      </c>
      <c r="H9" s="132">
        <f>6.4/1000</f>
        <v>6.4000000000000003E-3</v>
      </c>
      <c r="I9" s="132">
        <f>37.95/1000</f>
        <v>3.7949999999999998E-2</v>
      </c>
      <c r="J9" s="143">
        <f t="shared" si="0"/>
        <v>1363784.07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1940225.11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-0.04</v>
      </c>
      <c r="H13" s="134">
        <f>-1*H14</f>
        <v>-0.01</v>
      </c>
      <c r="I13" s="134">
        <f>-1*I14</f>
        <v>-0.02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0.04</v>
      </c>
      <c r="H14" s="209">
        <f>1.115/1000*8</f>
        <v>0.01</v>
      </c>
      <c r="I14" s="209">
        <f>1.115/1000*16</f>
        <v>0.02</v>
      </c>
      <c r="J14" s="143">
        <f t="shared" si="0"/>
        <v>19335.77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</v>
      </c>
      <c r="H16" s="186">
        <v>0</v>
      </c>
      <c r="I16" s="186">
        <v>0</v>
      </c>
      <c r="J16" s="143">
        <f t="shared" si="0"/>
        <v>89469.52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1418071.74</v>
      </c>
      <c r="K18" s="130">
        <f>60.75/(12.5*75)*1000</f>
        <v>64.8</v>
      </c>
      <c r="L18" s="198">
        <f>81.85*2*K18/1000</f>
        <v>10.61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845.03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0.02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97264.38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52.5</v>
      </c>
      <c r="H23" s="143">
        <f>(H3+H5)*1.75*100</f>
        <v>10.41</v>
      </c>
      <c r="I23" s="143">
        <f>(I3+I5)*1.75*100</f>
        <v>53.27</v>
      </c>
      <c r="J23" s="143">
        <f t="shared" si="0"/>
        <v>5986.62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1169.1199999999999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903.58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59.19</v>
      </c>
      <c r="H26" s="143">
        <f>H23+H24+H25</f>
        <v>11.47</v>
      </c>
      <c r="I26" s="143">
        <f>I23+I24+I25</f>
        <v>59.68</v>
      </c>
      <c r="J26" s="143">
        <f t="shared" si="0"/>
        <v>8160.49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4578078.47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84.35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54274.79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0.03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</v>
      </c>
      <c r="H44" s="143">
        <f t="shared" ref="H44:H65" si="1">F44/E44*G44</f>
        <v>3977.08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</v>
      </c>
      <c r="H45" s="143">
        <f t="shared" si="1"/>
        <v>1849.75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</v>
      </c>
      <c r="H46" s="143">
        <f t="shared" si="1"/>
        <v>15203.7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12.6</v>
      </c>
      <c r="H47" s="143">
        <f t="shared" si="1"/>
        <v>78292.87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-0.03</v>
      </c>
      <c r="H57" s="152">
        <f t="shared" si="1"/>
        <v>-2772.27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0.03</v>
      </c>
      <c r="H59" s="143">
        <f t="shared" si="1"/>
        <v>8286.7199999999993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0.01</v>
      </c>
      <c r="H60" s="143">
        <f t="shared" si="1"/>
        <v>26076.400000000001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</v>
      </c>
      <c r="H62" s="143">
        <f t="shared" si="1"/>
        <v>1803.47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48.85</v>
      </c>
      <c r="H65" s="143">
        <f t="shared" si="1"/>
        <v>3058.49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6089308.0099999998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</v>
      </c>
      <c r="H140" s="143">
        <f t="shared" ref="H140:H156" si="2">F140/E140*G140</f>
        <v>4374.3599999999997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</v>
      </c>
      <c r="H141" s="143">
        <f t="shared" si="2"/>
        <v>1849.68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</v>
      </c>
      <c r="H142" s="143">
        <f t="shared" si="2"/>
        <v>15203.01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12.6</v>
      </c>
      <c r="H143" s="143">
        <f t="shared" si="2"/>
        <v>78292.89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-0.03</v>
      </c>
      <c r="H153" s="152">
        <f t="shared" si="2"/>
        <v>-2772.27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0.03</v>
      </c>
      <c r="H155" s="143">
        <f t="shared" si="2"/>
        <v>8286.7199999999993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0.01</v>
      </c>
      <c r="H156" s="143">
        <f t="shared" si="2"/>
        <v>26076.98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38.5</v>
      </c>
      <c r="H158" s="143">
        <f t="shared" ref="H158:H161" si="3">F158/E158*G158</f>
        <v>1983.81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996.45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724.72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50.3</v>
      </c>
      <c r="H161" s="143">
        <f t="shared" si="3"/>
        <v>3149.22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6089676.2800000003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77854570.459999993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93425484.549999997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16757062.76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6135867.2800000003</v>
      </c>
    </row>
    <row r="243" spans="4:10" ht="30" x14ac:dyDescent="0.25">
      <c r="D243" s="206" t="s">
        <v>534</v>
      </c>
      <c r="E243" s="188"/>
      <c r="F243" s="189">
        <f>J29*10</f>
        <v>542747.9</v>
      </c>
    </row>
    <row r="244" spans="4:10" x14ac:dyDescent="0.25">
      <c r="D244" s="197" t="s">
        <v>535</v>
      </c>
      <c r="E244" s="192"/>
      <c r="F244" s="196">
        <f>SUM(F240:F243)</f>
        <v>29554456.5</v>
      </c>
    </row>
    <row r="245" spans="4:10" x14ac:dyDescent="0.25">
      <c r="D245" s="200" t="s">
        <v>536</v>
      </c>
      <c r="E245" s="201"/>
      <c r="F245" s="202">
        <f>1.2*F244</f>
        <v>35465347.799999997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Z1864"/>
  <sheetViews>
    <sheetView topLeftCell="A1810" workbookViewId="0">
      <selection activeCell="N1861" sqref="N1861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71" t="s">
        <v>512</v>
      </c>
      <c r="K1" s="27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71" t="s">
        <v>513</v>
      </c>
      <c r="K2" s="27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79" t="s">
        <v>2</v>
      </c>
      <c r="H14" s="279"/>
      <c r="I14" s="279"/>
      <c r="J14" s="279"/>
      <c r="K14" s="279"/>
      <c r="L14" s="279"/>
      <c r="M14" s="279"/>
      <c r="N14" s="279"/>
    </row>
    <row r="15" spans="1:52" ht="24.75" customHeight="1" x14ac:dyDescent="0.25">
      <c r="A15" s="4" t="s">
        <v>3</v>
      </c>
      <c r="B15" s="5"/>
      <c r="C15" s="3"/>
      <c r="E15" s="6"/>
      <c r="F15" s="6"/>
      <c r="G15" s="277" t="s">
        <v>4</v>
      </c>
      <c r="H15" s="277"/>
      <c r="I15" s="277"/>
      <c r="J15" s="277"/>
      <c r="K15" s="277"/>
      <c r="L15" s="277"/>
      <c r="M15" s="277"/>
      <c r="N15" s="277"/>
    </row>
    <row r="16" spans="1:52" ht="47.25" customHeight="1" x14ac:dyDescent="0.25">
      <c r="A16" s="276" t="s">
        <v>5</v>
      </c>
      <c r="B16" s="276"/>
      <c r="C16" s="276"/>
      <c r="D16" s="276"/>
      <c r="E16" s="276"/>
      <c r="F16" s="276"/>
      <c r="G16" s="277" t="s">
        <v>6</v>
      </c>
      <c r="H16" s="277"/>
      <c r="I16" s="277"/>
      <c r="J16" s="277"/>
      <c r="K16" s="277"/>
      <c r="L16" s="277"/>
      <c r="M16" s="277"/>
      <c r="N16" s="277"/>
    </row>
    <row r="17" spans="1:14" ht="54.75" customHeight="1" x14ac:dyDescent="0.25">
      <c r="A17" s="280" t="s">
        <v>7</v>
      </c>
      <c r="B17" s="280"/>
      <c r="C17" s="280"/>
      <c r="D17" s="280"/>
      <c r="E17" s="280"/>
      <c r="F17" s="280"/>
      <c r="G17" s="277"/>
      <c r="H17" s="277"/>
      <c r="I17" s="277"/>
      <c r="J17" s="277"/>
      <c r="K17" s="277"/>
      <c r="L17" s="277"/>
      <c r="M17" s="277"/>
      <c r="N17" s="277"/>
    </row>
    <row r="18" spans="1:14" ht="44.25" customHeight="1" x14ac:dyDescent="0.25">
      <c r="A18" s="276" t="s">
        <v>8</v>
      </c>
      <c r="B18" s="276"/>
      <c r="C18" s="276"/>
      <c r="D18" s="276"/>
      <c r="E18" s="276"/>
      <c r="F18" s="276"/>
      <c r="G18" s="277"/>
      <c r="H18" s="277"/>
      <c r="I18" s="277"/>
      <c r="J18" s="277"/>
      <c r="K18" s="277"/>
      <c r="L18" s="277"/>
      <c r="M18" s="277"/>
      <c r="N18" s="277"/>
    </row>
    <row r="19" spans="1:14" ht="28.5" customHeight="1" x14ac:dyDescent="0.25">
      <c r="A19" s="278" t="s">
        <v>9</v>
      </c>
      <c r="B19" s="278"/>
      <c r="C19" s="278"/>
      <c r="D19" s="278"/>
      <c r="E19" s="278"/>
      <c r="F19" s="278"/>
      <c r="G19" s="277" t="s">
        <v>10</v>
      </c>
      <c r="H19" s="277"/>
      <c r="I19" s="277"/>
      <c r="J19" s="277"/>
      <c r="K19" s="277"/>
      <c r="L19" s="277"/>
      <c r="M19" s="277"/>
      <c r="N19" s="277"/>
    </row>
    <row r="20" spans="1:14" ht="21" customHeight="1" x14ac:dyDescent="0.25">
      <c r="A20" s="278" t="s">
        <v>11</v>
      </c>
      <c r="B20" s="278"/>
      <c r="C20" s="278"/>
      <c r="D20" s="278"/>
      <c r="E20" s="278"/>
      <c r="F20" s="278"/>
      <c r="G20" s="277"/>
      <c r="H20" s="277"/>
      <c r="I20" s="277"/>
      <c r="J20" s="277"/>
      <c r="K20" s="277"/>
      <c r="L20" s="277"/>
      <c r="M20" s="277"/>
      <c r="N20" s="277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72"/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</row>
    <row r="23" spans="1:14" x14ac:dyDescent="0.25">
      <c r="A23" s="273" t="s">
        <v>12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72" t="s">
        <v>13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</row>
    <row r="26" spans="1:14" x14ac:dyDescent="0.25">
      <c r="A26" s="273" t="s">
        <v>14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</row>
    <row r="27" spans="1:14" ht="18" x14ac:dyDescent="0.25">
      <c r="A27" s="274" t="s">
        <v>15</v>
      </c>
      <c r="B27" s="274"/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75" t="s">
        <v>13</v>
      </c>
      <c r="B29" s="275"/>
      <c r="C29" s="275"/>
      <c r="D29" s="275"/>
      <c r="E29" s="275"/>
      <c r="F29" s="275"/>
      <c r="G29" s="275"/>
      <c r="H29" s="275"/>
      <c r="I29" s="275"/>
      <c r="J29" s="275"/>
      <c r="K29" s="275"/>
      <c r="L29" s="275"/>
      <c r="M29" s="275"/>
      <c r="N29" s="275"/>
    </row>
    <row r="30" spans="1:14" x14ac:dyDescent="0.25">
      <c r="A30" s="273" t="s">
        <v>16</v>
      </c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79" t="s">
        <v>21</v>
      </c>
      <c r="C32" s="279"/>
      <c r="D32" s="279"/>
      <c r="E32" s="279"/>
      <c r="F32" s="279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65" t="s">
        <v>22</v>
      </c>
      <c r="C33" s="265"/>
      <c r="D33" s="265"/>
      <c r="E33" s="265"/>
      <c r="F33" s="265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66" t="s">
        <v>24</v>
      </c>
      <c r="E35" s="266"/>
      <c r="F35" s="266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68">
        <v>1749.11</v>
      </c>
      <c r="M40" s="268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68">
        <v>466.74</v>
      </c>
      <c r="M41" s="268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69" t="s">
        <v>41</v>
      </c>
      <c r="M42" s="269"/>
      <c r="N42" s="16"/>
    </row>
    <row r="43" spans="1:14" x14ac:dyDescent="0.25">
      <c r="A43" s="28"/>
    </row>
    <row r="44" spans="1:14" x14ac:dyDescent="0.25">
      <c r="A44" s="270" t="s">
        <v>42</v>
      </c>
      <c r="B44" s="267" t="s">
        <v>43</v>
      </c>
      <c r="C44" s="267" t="s">
        <v>44</v>
      </c>
      <c r="D44" s="267"/>
      <c r="E44" s="267"/>
      <c r="F44" s="267" t="s">
        <v>45</v>
      </c>
      <c r="G44" s="267" t="s">
        <v>46</v>
      </c>
      <c r="H44" s="267"/>
      <c r="I44" s="267"/>
      <c r="J44" s="267" t="s">
        <v>47</v>
      </c>
      <c r="K44" s="267"/>
      <c r="L44" s="267"/>
      <c r="M44" s="267" t="s">
        <v>48</v>
      </c>
      <c r="N44" s="267" t="s">
        <v>49</v>
      </c>
    </row>
    <row r="45" spans="1:14" x14ac:dyDescent="0.25">
      <c r="A45" s="270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</row>
    <row r="46" spans="1:14" ht="22.5" x14ac:dyDescent="0.25">
      <c r="A46" s="270"/>
      <c r="B46" s="267"/>
      <c r="C46" s="267"/>
      <c r="D46" s="267"/>
      <c r="E46" s="267"/>
      <c r="F46" s="267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67"/>
      <c r="N46" s="267"/>
    </row>
    <row r="47" spans="1:14" x14ac:dyDescent="0.25">
      <c r="A47" s="30">
        <v>1</v>
      </c>
      <c r="B47" s="31">
        <v>2</v>
      </c>
      <c r="C47" s="281">
        <v>3</v>
      </c>
      <c r="D47" s="281"/>
      <c r="E47" s="281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62" t="s">
        <v>54</v>
      </c>
      <c r="B48" s="263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1:14" ht="27.75" customHeight="1" x14ac:dyDescent="0.25">
      <c r="A49" s="32" t="s">
        <v>55</v>
      </c>
      <c r="B49" s="33" t="s">
        <v>56</v>
      </c>
      <c r="C49" s="254" t="s">
        <v>57</v>
      </c>
      <c r="D49" s="254"/>
      <c r="E49" s="254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x14ac:dyDescent="0.25">
      <c r="A50" s="40"/>
      <c r="B50" s="41" t="s">
        <v>55</v>
      </c>
      <c r="C50" s="258" t="s">
        <v>59</v>
      </c>
      <c r="D50" s="258"/>
      <c r="E50" s="258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x14ac:dyDescent="0.25">
      <c r="A51" s="47"/>
      <c r="B51" s="41"/>
      <c r="C51" s="258" t="s">
        <v>60</v>
      </c>
      <c r="D51" s="258"/>
      <c r="E51" s="258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x14ac:dyDescent="0.25">
      <c r="A52" s="52"/>
      <c r="B52" s="41"/>
      <c r="C52" s="259" t="s">
        <v>62</v>
      </c>
      <c r="D52" s="259"/>
      <c r="E52" s="259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x14ac:dyDescent="0.25">
      <c r="A53" s="47"/>
      <c r="B53" s="41"/>
      <c r="C53" s="258" t="s">
        <v>63</v>
      </c>
      <c r="D53" s="258"/>
      <c r="E53" s="258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x14ac:dyDescent="0.25">
      <c r="A54" s="47"/>
      <c r="B54" s="41" t="s">
        <v>64</v>
      </c>
      <c r="C54" s="258" t="s">
        <v>65</v>
      </c>
      <c r="D54" s="258"/>
      <c r="E54" s="258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x14ac:dyDescent="0.25">
      <c r="A55" s="47"/>
      <c r="B55" s="41" t="s">
        <v>67</v>
      </c>
      <c r="C55" s="258" t="s">
        <v>68</v>
      </c>
      <c r="D55" s="258"/>
      <c r="E55" s="258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x14ac:dyDescent="0.25">
      <c r="A56" s="57"/>
      <c r="B56" s="58"/>
      <c r="C56" s="254" t="s">
        <v>69</v>
      </c>
      <c r="D56" s="254"/>
      <c r="E56" s="254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54" t="s">
        <v>72</v>
      </c>
      <c r="D57" s="254"/>
      <c r="E57" s="254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x14ac:dyDescent="0.25">
      <c r="A58" s="40"/>
      <c r="B58" s="41" t="s">
        <v>55</v>
      </c>
      <c r="C58" s="258" t="s">
        <v>59</v>
      </c>
      <c r="D58" s="258"/>
      <c r="E58" s="258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x14ac:dyDescent="0.25">
      <c r="A59" s="40"/>
      <c r="B59" s="41" t="s">
        <v>70</v>
      </c>
      <c r="C59" s="258" t="s">
        <v>74</v>
      </c>
      <c r="D59" s="258"/>
      <c r="E59" s="258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x14ac:dyDescent="0.25">
      <c r="A60" s="40"/>
      <c r="B60" s="41" t="s">
        <v>75</v>
      </c>
      <c r="C60" s="258" t="s">
        <v>76</v>
      </c>
      <c r="D60" s="258"/>
      <c r="E60" s="258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x14ac:dyDescent="0.25">
      <c r="A61" s="47"/>
      <c r="B61" s="41"/>
      <c r="C61" s="258" t="s">
        <v>60</v>
      </c>
      <c r="D61" s="258"/>
      <c r="E61" s="258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x14ac:dyDescent="0.25">
      <c r="A62" s="47"/>
      <c r="B62" s="41"/>
      <c r="C62" s="258" t="s">
        <v>77</v>
      </c>
      <c r="D62" s="258"/>
      <c r="E62" s="258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x14ac:dyDescent="0.25">
      <c r="A63" s="52"/>
      <c r="B63" s="41"/>
      <c r="C63" s="259" t="s">
        <v>62</v>
      </c>
      <c r="D63" s="259"/>
      <c r="E63" s="259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x14ac:dyDescent="0.25">
      <c r="A64" s="47"/>
      <c r="B64" s="41"/>
      <c r="C64" s="258" t="s">
        <v>63</v>
      </c>
      <c r="D64" s="258"/>
      <c r="E64" s="258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x14ac:dyDescent="0.25">
      <c r="A65" s="47"/>
      <c r="B65" s="41" t="s">
        <v>78</v>
      </c>
      <c r="C65" s="258" t="s">
        <v>79</v>
      </c>
      <c r="D65" s="258"/>
      <c r="E65" s="258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x14ac:dyDescent="0.25">
      <c r="A66" s="47"/>
      <c r="B66" s="41" t="s">
        <v>80</v>
      </c>
      <c r="C66" s="258" t="s">
        <v>81</v>
      </c>
      <c r="D66" s="258"/>
      <c r="E66" s="258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x14ac:dyDescent="0.25">
      <c r="A67" s="57"/>
      <c r="B67" s="58"/>
      <c r="C67" s="254" t="s">
        <v>69</v>
      </c>
      <c r="D67" s="254"/>
      <c r="E67" s="254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54" t="s">
        <v>83</v>
      </c>
      <c r="D68" s="254"/>
      <c r="E68" s="254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x14ac:dyDescent="0.25">
      <c r="A69" s="40"/>
      <c r="B69" s="41" t="s">
        <v>55</v>
      </c>
      <c r="C69" s="258" t="s">
        <v>59</v>
      </c>
      <c r="D69" s="258"/>
      <c r="E69" s="258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x14ac:dyDescent="0.25">
      <c r="A70" s="40"/>
      <c r="B70" s="41" t="s">
        <v>70</v>
      </c>
      <c r="C70" s="258" t="s">
        <v>74</v>
      </c>
      <c r="D70" s="258"/>
      <c r="E70" s="258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x14ac:dyDescent="0.25">
      <c r="A71" s="40"/>
      <c r="B71" s="41" t="s">
        <v>75</v>
      </c>
      <c r="C71" s="258" t="s">
        <v>76</v>
      </c>
      <c r="D71" s="258"/>
      <c r="E71" s="258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x14ac:dyDescent="0.25">
      <c r="A72" s="47"/>
      <c r="B72" s="41"/>
      <c r="C72" s="258" t="s">
        <v>60</v>
      </c>
      <c r="D72" s="258"/>
      <c r="E72" s="258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x14ac:dyDescent="0.25">
      <c r="A73" s="47"/>
      <c r="B73" s="41"/>
      <c r="C73" s="258" t="s">
        <v>77</v>
      </c>
      <c r="D73" s="258"/>
      <c r="E73" s="258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x14ac:dyDescent="0.25">
      <c r="A74" s="52"/>
      <c r="B74" s="41"/>
      <c r="C74" s="259" t="s">
        <v>62</v>
      </c>
      <c r="D74" s="259"/>
      <c r="E74" s="259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x14ac:dyDescent="0.25">
      <c r="A75" s="47"/>
      <c r="B75" s="41"/>
      <c r="C75" s="258" t="s">
        <v>63</v>
      </c>
      <c r="D75" s="258"/>
      <c r="E75" s="258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x14ac:dyDescent="0.25">
      <c r="A76" s="47"/>
      <c r="B76" s="41" t="s">
        <v>84</v>
      </c>
      <c r="C76" s="258" t="s">
        <v>85</v>
      </c>
      <c r="D76" s="258"/>
      <c r="E76" s="258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x14ac:dyDescent="0.25">
      <c r="A77" s="47"/>
      <c r="B77" s="41" t="s">
        <v>86</v>
      </c>
      <c r="C77" s="258" t="s">
        <v>87</v>
      </c>
      <c r="D77" s="258"/>
      <c r="E77" s="258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x14ac:dyDescent="0.25">
      <c r="A78" s="57"/>
      <c r="B78" s="58"/>
      <c r="C78" s="254" t="s">
        <v>69</v>
      </c>
      <c r="D78" s="254"/>
      <c r="E78" s="254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54" t="s">
        <v>90</v>
      </c>
      <c r="D79" s="254"/>
      <c r="E79" s="254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x14ac:dyDescent="0.25">
      <c r="A80" s="40"/>
      <c r="B80" s="41" t="s">
        <v>55</v>
      </c>
      <c r="C80" s="258" t="s">
        <v>59</v>
      </c>
      <c r="D80" s="258"/>
      <c r="E80" s="258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x14ac:dyDescent="0.25">
      <c r="A81" s="40"/>
      <c r="B81" s="41" t="s">
        <v>70</v>
      </c>
      <c r="C81" s="258" t="s">
        <v>74</v>
      </c>
      <c r="D81" s="258"/>
      <c r="E81" s="258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x14ac:dyDescent="0.25">
      <c r="A82" s="40"/>
      <c r="B82" s="41" t="s">
        <v>75</v>
      </c>
      <c r="C82" s="258" t="s">
        <v>76</v>
      </c>
      <c r="D82" s="258"/>
      <c r="E82" s="258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x14ac:dyDescent="0.25">
      <c r="A83" s="47"/>
      <c r="B83" s="41"/>
      <c r="C83" s="258" t="s">
        <v>60</v>
      </c>
      <c r="D83" s="258"/>
      <c r="E83" s="258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x14ac:dyDescent="0.25">
      <c r="A84" s="47"/>
      <c r="B84" s="41"/>
      <c r="C84" s="258" t="s">
        <v>77</v>
      </c>
      <c r="D84" s="258"/>
      <c r="E84" s="258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x14ac:dyDescent="0.25">
      <c r="A85" s="52"/>
      <c r="B85" s="41"/>
      <c r="C85" s="259" t="s">
        <v>62</v>
      </c>
      <c r="D85" s="259"/>
      <c r="E85" s="259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x14ac:dyDescent="0.25">
      <c r="A86" s="47"/>
      <c r="B86" s="41"/>
      <c r="C86" s="258" t="s">
        <v>63</v>
      </c>
      <c r="D86" s="258"/>
      <c r="E86" s="258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x14ac:dyDescent="0.25">
      <c r="A87" s="47"/>
      <c r="B87" s="41" t="s">
        <v>91</v>
      </c>
      <c r="C87" s="258" t="s">
        <v>92</v>
      </c>
      <c r="D87" s="258"/>
      <c r="E87" s="258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x14ac:dyDescent="0.25">
      <c r="A88" s="47"/>
      <c r="B88" s="41" t="s">
        <v>93</v>
      </c>
      <c r="C88" s="258" t="s">
        <v>94</v>
      </c>
      <c r="D88" s="258"/>
      <c r="E88" s="258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x14ac:dyDescent="0.25">
      <c r="A89" s="57"/>
      <c r="B89" s="58"/>
      <c r="C89" s="254" t="s">
        <v>69</v>
      </c>
      <c r="D89" s="254"/>
      <c r="E89" s="254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54" t="s">
        <v>97</v>
      </c>
      <c r="D90" s="254"/>
      <c r="E90" s="254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x14ac:dyDescent="0.25">
      <c r="A91" s="40"/>
      <c r="B91" s="41" t="s">
        <v>55</v>
      </c>
      <c r="C91" s="258" t="s">
        <v>59</v>
      </c>
      <c r="D91" s="258"/>
      <c r="E91" s="258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x14ac:dyDescent="0.25">
      <c r="A92" s="40"/>
      <c r="B92" s="41" t="s">
        <v>70</v>
      </c>
      <c r="C92" s="258" t="s">
        <v>74</v>
      </c>
      <c r="D92" s="258"/>
      <c r="E92" s="258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x14ac:dyDescent="0.25">
      <c r="A93" s="40"/>
      <c r="B93" s="41" t="s">
        <v>75</v>
      </c>
      <c r="C93" s="258" t="s">
        <v>76</v>
      </c>
      <c r="D93" s="258"/>
      <c r="E93" s="258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x14ac:dyDescent="0.25">
      <c r="A94" s="40"/>
      <c r="B94" s="41" t="s">
        <v>88</v>
      </c>
      <c r="C94" s="258" t="s">
        <v>98</v>
      </c>
      <c r="D94" s="258"/>
      <c r="E94" s="258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x14ac:dyDescent="0.25">
      <c r="A95" s="47"/>
      <c r="B95" s="41"/>
      <c r="C95" s="258" t="s">
        <v>60</v>
      </c>
      <c r="D95" s="258"/>
      <c r="E95" s="258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x14ac:dyDescent="0.25">
      <c r="A96" s="47"/>
      <c r="B96" s="41"/>
      <c r="C96" s="258" t="s">
        <v>77</v>
      </c>
      <c r="D96" s="258"/>
      <c r="E96" s="258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x14ac:dyDescent="0.25">
      <c r="A97" s="52"/>
      <c r="B97" s="41"/>
      <c r="C97" s="259" t="s">
        <v>62</v>
      </c>
      <c r="D97" s="259"/>
      <c r="E97" s="259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x14ac:dyDescent="0.25">
      <c r="A98" s="47"/>
      <c r="B98" s="41"/>
      <c r="C98" s="258" t="s">
        <v>63</v>
      </c>
      <c r="D98" s="258"/>
      <c r="E98" s="258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x14ac:dyDescent="0.25">
      <c r="A99" s="47"/>
      <c r="B99" s="41" t="s">
        <v>99</v>
      </c>
      <c r="C99" s="258" t="s">
        <v>100</v>
      </c>
      <c r="D99" s="258"/>
      <c r="E99" s="258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x14ac:dyDescent="0.25">
      <c r="A100" s="47"/>
      <c r="B100" s="41" t="s">
        <v>101</v>
      </c>
      <c r="C100" s="258" t="s">
        <v>102</v>
      </c>
      <c r="D100" s="258"/>
      <c r="E100" s="258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x14ac:dyDescent="0.25">
      <c r="A101" s="57"/>
      <c r="B101" s="58"/>
      <c r="C101" s="254" t="s">
        <v>69</v>
      </c>
      <c r="D101" s="254"/>
      <c r="E101" s="254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54" t="s">
        <v>105</v>
      </c>
      <c r="D102" s="254"/>
      <c r="E102" s="254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x14ac:dyDescent="0.25">
      <c r="A103" s="52"/>
      <c r="B103" s="71"/>
      <c r="C103" s="258" t="s">
        <v>107</v>
      </c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60"/>
    </row>
    <row r="104" spans="1:14" x14ac:dyDescent="0.25">
      <c r="A104" s="72"/>
      <c r="B104" s="41"/>
      <c r="C104" s="248" t="s">
        <v>108</v>
      </c>
      <c r="D104" s="248"/>
      <c r="E104" s="248"/>
      <c r="F104" s="248"/>
      <c r="G104" s="248"/>
      <c r="H104" s="248"/>
      <c r="I104" s="248"/>
      <c r="J104" s="248"/>
      <c r="K104" s="248"/>
      <c r="L104" s="248"/>
      <c r="M104" s="248"/>
      <c r="N104" s="261"/>
    </row>
    <row r="105" spans="1:14" x14ac:dyDescent="0.25">
      <c r="A105" s="57"/>
      <c r="B105" s="58"/>
      <c r="C105" s="254" t="s">
        <v>69</v>
      </c>
      <c r="D105" s="254"/>
      <c r="E105" s="254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54" t="s">
        <v>111</v>
      </c>
      <c r="D106" s="254"/>
      <c r="E106" s="254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x14ac:dyDescent="0.25">
      <c r="A107" s="40"/>
      <c r="B107" s="41" t="s">
        <v>55</v>
      </c>
      <c r="C107" s="258" t="s">
        <v>59</v>
      </c>
      <c r="D107" s="258"/>
      <c r="E107" s="258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x14ac:dyDescent="0.25">
      <c r="A108" s="40"/>
      <c r="B108" s="41" t="s">
        <v>70</v>
      </c>
      <c r="C108" s="258" t="s">
        <v>74</v>
      </c>
      <c r="D108" s="258"/>
      <c r="E108" s="258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x14ac:dyDescent="0.25">
      <c r="A109" s="40"/>
      <c r="B109" s="41" t="s">
        <v>75</v>
      </c>
      <c r="C109" s="258" t="s">
        <v>76</v>
      </c>
      <c r="D109" s="258"/>
      <c r="E109" s="258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x14ac:dyDescent="0.25">
      <c r="A110" s="40"/>
      <c r="B110" s="41" t="s">
        <v>88</v>
      </c>
      <c r="C110" s="258" t="s">
        <v>98</v>
      </c>
      <c r="D110" s="258"/>
      <c r="E110" s="258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x14ac:dyDescent="0.25">
      <c r="A111" s="47"/>
      <c r="B111" s="41"/>
      <c r="C111" s="258" t="s">
        <v>60</v>
      </c>
      <c r="D111" s="258"/>
      <c r="E111" s="258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x14ac:dyDescent="0.25">
      <c r="A112" s="47"/>
      <c r="B112" s="41"/>
      <c r="C112" s="258" t="s">
        <v>77</v>
      </c>
      <c r="D112" s="258"/>
      <c r="E112" s="258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x14ac:dyDescent="0.25">
      <c r="A113" s="52"/>
      <c r="B113" s="41"/>
      <c r="C113" s="259" t="s">
        <v>62</v>
      </c>
      <c r="D113" s="259"/>
      <c r="E113" s="259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x14ac:dyDescent="0.25">
      <c r="A114" s="47"/>
      <c r="B114" s="41"/>
      <c r="C114" s="258" t="s">
        <v>63</v>
      </c>
      <c r="D114" s="258"/>
      <c r="E114" s="258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x14ac:dyDescent="0.25">
      <c r="A115" s="47"/>
      <c r="B115" s="41" t="s">
        <v>78</v>
      </c>
      <c r="C115" s="258" t="s">
        <v>79</v>
      </c>
      <c r="D115" s="258"/>
      <c r="E115" s="258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x14ac:dyDescent="0.25">
      <c r="A116" s="47"/>
      <c r="B116" s="41" t="s">
        <v>80</v>
      </c>
      <c r="C116" s="258" t="s">
        <v>81</v>
      </c>
      <c r="D116" s="258"/>
      <c r="E116" s="258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x14ac:dyDescent="0.25">
      <c r="A117" s="57"/>
      <c r="B117" s="58"/>
      <c r="C117" s="254" t="s">
        <v>69</v>
      </c>
      <c r="D117" s="254"/>
      <c r="E117" s="254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54" t="s">
        <v>114</v>
      </c>
      <c r="D118" s="254"/>
      <c r="E118" s="254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x14ac:dyDescent="0.25">
      <c r="A119" s="57"/>
      <c r="B119" s="58"/>
      <c r="C119" s="254" t="s">
        <v>69</v>
      </c>
      <c r="D119" s="254"/>
      <c r="E119" s="254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54" t="s">
        <v>118</v>
      </c>
      <c r="D120" s="254"/>
      <c r="E120" s="254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x14ac:dyDescent="0.25">
      <c r="A121" s="57"/>
      <c r="B121" s="58"/>
      <c r="C121" s="254" t="s">
        <v>69</v>
      </c>
      <c r="D121" s="254"/>
      <c r="E121" s="254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54" t="s">
        <v>121</v>
      </c>
      <c r="D122" s="254"/>
      <c r="E122" s="254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x14ac:dyDescent="0.25">
      <c r="A123" s="52"/>
      <c r="B123" s="71"/>
      <c r="C123" s="258" t="s">
        <v>122</v>
      </c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60"/>
    </row>
    <row r="124" spans="1:14" x14ac:dyDescent="0.25">
      <c r="A124" s="72"/>
      <c r="B124" s="41"/>
      <c r="C124" s="248" t="s">
        <v>123</v>
      </c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61"/>
    </row>
    <row r="125" spans="1:14" x14ac:dyDescent="0.25">
      <c r="A125" s="72"/>
      <c r="B125" s="41"/>
      <c r="C125" s="248" t="s">
        <v>108</v>
      </c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61"/>
    </row>
    <row r="126" spans="1:14" x14ac:dyDescent="0.25">
      <c r="A126" s="57"/>
      <c r="B126" s="58"/>
      <c r="C126" s="254" t="s">
        <v>69</v>
      </c>
      <c r="D126" s="254"/>
      <c r="E126" s="254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54" t="s">
        <v>126</v>
      </c>
      <c r="D127" s="254"/>
      <c r="E127" s="254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x14ac:dyDescent="0.25">
      <c r="A128" s="57"/>
      <c r="B128" s="58"/>
      <c r="C128" s="254" t="s">
        <v>69</v>
      </c>
      <c r="D128" s="254"/>
      <c r="E128" s="254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54" t="s">
        <v>129</v>
      </c>
      <c r="D129" s="254"/>
      <c r="E129" s="254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x14ac:dyDescent="0.25">
      <c r="A130" s="52"/>
      <c r="B130" s="71"/>
      <c r="C130" s="258" t="s">
        <v>131</v>
      </c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60"/>
    </row>
    <row r="131" spans="1:14" x14ac:dyDescent="0.25">
      <c r="A131" s="72"/>
      <c r="B131" s="41"/>
      <c r="C131" s="248" t="s">
        <v>123</v>
      </c>
      <c r="D131" s="248"/>
      <c r="E131" s="248"/>
      <c r="F131" s="248"/>
      <c r="G131" s="248"/>
      <c r="H131" s="248"/>
      <c r="I131" s="248"/>
      <c r="J131" s="248"/>
      <c r="K131" s="248"/>
      <c r="L131" s="248"/>
      <c r="M131" s="248"/>
      <c r="N131" s="261"/>
    </row>
    <row r="132" spans="1:14" x14ac:dyDescent="0.25">
      <c r="A132" s="72"/>
      <c r="B132" s="41"/>
      <c r="C132" s="248" t="s">
        <v>108</v>
      </c>
      <c r="D132" s="248"/>
      <c r="E132" s="248"/>
      <c r="F132" s="248"/>
      <c r="G132" s="248"/>
      <c r="H132" s="248"/>
      <c r="I132" s="248"/>
      <c r="J132" s="248"/>
      <c r="K132" s="248"/>
      <c r="L132" s="248"/>
      <c r="M132" s="248"/>
      <c r="N132" s="261"/>
    </row>
    <row r="133" spans="1:14" x14ac:dyDescent="0.25">
      <c r="A133" s="57"/>
      <c r="B133" s="58"/>
      <c r="C133" s="254" t="s">
        <v>69</v>
      </c>
      <c r="D133" s="254"/>
      <c r="E133" s="254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54" t="s">
        <v>134</v>
      </c>
      <c r="D134" s="254"/>
      <c r="E134" s="254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x14ac:dyDescent="0.25">
      <c r="A135" s="57"/>
      <c r="B135" s="58"/>
      <c r="C135" s="254" t="s">
        <v>69</v>
      </c>
      <c r="D135" s="254"/>
      <c r="E135" s="254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54" t="s">
        <v>136</v>
      </c>
      <c r="D136" s="254"/>
      <c r="E136" s="254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x14ac:dyDescent="0.25">
      <c r="A137" s="52"/>
      <c r="B137" s="71"/>
      <c r="C137" s="258" t="s">
        <v>137</v>
      </c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60"/>
    </row>
    <row r="138" spans="1:14" x14ac:dyDescent="0.25">
      <c r="A138" s="72"/>
      <c r="B138" s="41"/>
      <c r="C138" s="248" t="s">
        <v>123</v>
      </c>
      <c r="D138" s="248"/>
      <c r="E138" s="248"/>
      <c r="F138" s="248"/>
      <c r="G138" s="248"/>
      <c r="H138" s="248"/>
      <c r="I138" s="248"/>
      <c r="J138" s="248"/>
      <c r="K138" s="248"/>
      <c r="L138" s="248"/>
      <c r="M138" s="248"/>
      <c r="N138" s="261"/>
    </row>
    <row r="139" spans="1:14" x14ac:dyDescent="0.25">
      <c r="A139" s="72"/>
      <c r="B139" s="41"/>
      <c r="C139" s="248" t="s">
        <v>108</v>
      </c>
      <c r="D139" s="248"/>
      <c r="E139" s="248"/>
      <c r="F139" s="248"/>
      <c r="G139" s="248"/>
      <c r="H139" s="248"/>
      <c r="I139" s="248"/>
      <c r="J139" s="248"/>
      <c r="K139" s="248"/>
      <c r="L139" s="248"/>
      <c r="M139" s="248"/>
      <c r="N139" s="261"/>
    </row>
    <row r="140" spans="1:14" x14ac:dyDescent="0.25">
      <c r="A140" s="57"/>
      <c r="B140" s="58"/>
      <c r="C140" s="254" t="s">
        <v>69</v>
      </c>
      <c r="D140" s="254"/>
      <c r="E140" s="254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54" t="s">
        <v>140</v>
      </c>
      <c r="D141" s="254"/>
      <c r="E141" s="254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x14ac:dyDescent="0.25">
      <c r="A142" s="57"/>
      <c r="B142" s="58"/>
      <c r="C142" s="254" t="s">
        <v>69</v>
      </c>
      <c r="D142" s="254"/>
      <c r="E142" s="254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54" t="s">
        <v>143</v>
      </c>
      <c r="D143" s="254"/>
      <c r="E143" s="254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x14ac:dyDescent="0.25">
      <c r="A144" s="52"/>
      <c r="B144" s="71"/>
      <c r="C144" s="258" t="s">
        <v>144</v>
      </c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60"/>
    </row>
    <row r="145" spans="1:14" x14ac:dyDescent="0.25">
      <c r="A145" s="72"/>
      <c r="B145" s="41"/>
      <c r="C145" s="248" t="s">
        <v>123</v>
      </c>
      <c r="D145" s="248"/>
      <c r="E145" s="248"/>
      <c r="F145" s="248"/>
      <c r="G145" s="248"/>
      <c r="H145" s="248"/>
      <c r="I145" s="248"/>
      <c r="J145" s="248"/>
      <c r="K145" s="248"/>
      <c r="L145" s="248"/>
      <c r="M145" s="248"/>
      <c r="N145" s="261"/>
    </row>
    <row r="146" spans="1:14" x14ac:dyDescent="0.25">
      <c r="A146" s="72"/>
      <c r="B146" s="41"/>
      <c r="C146" s="248" t="s">
        <v>108</v>
      </c>
      <c r="D146" s="248"/>
      <c r="E146" s="248"/>
      <c r="F146" s="248"/>
      <c r="G146" s="248"/>
      <c r="H146" s="248"/>
      <c r="I146" s="248"/>
      <c r="J146" s="248"/>
      <c r="K146" s="248"/>
      <c r="L146" s="248"/>
      <c r="M146" s="248"/>
      <c r="N146" s="261"/>
    </row>
    <row r="147" spans="1:14" x14ac:dyDescent="0.25">
      <c r="A147" s="57"/>
      <c r="B147" s="58"/>
      <c r="C147" s="254" t="s">
        <v>69</v>
      </c>
      <c r="D147" s="254"/>
      <c r="E147" s="254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54" t="s">
        <v>146</v>
      </c>
      <c r="D148" s="254"/>
      <c r="E148" s="254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x14ac:dyDescent="0.25">
      <c r="A149" s="52"/>
      <c r="B149" s="71"/>
      <c r="C149" s="258" t="s">
        <v>148</v>
      </c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60"/>
    </row>
    <row r="150" spans="1:14" x14ac:dyDescent="0.25">
      <c r="A150" s="72"/>
      <c r="B150" s="41"/>
      <c r="C150" s="248" t="s">
        <v>123</v>
      </c>
      <c r="D150" s="248"/>
      <c r="E150" s="248"/>
      <c r="F150" s="248"/>
      <c r="G150" s="248"/>
      <c r="H150" s="248"/>
      <c r="I150" s="248"/>
      <c r="J150" s="248"/>
      <c r="K150" s="248"/>
      <c r="L150" s="248"/>
      <c r="M150" s="248"/>
      <c r="N150" s="261"/>
    </row>
    <row r="151" spans="1:14" x14ac:dyDescent="0.25">
      <c r="A151" s="72"/>
      <c r="B151" s="41"/>
      <c r="C151" s="248" t="s">
        <v>108</v>
      </c>
      <c r="D151" s="248"/>
      <c r="E151" s="248"/>
      <c r="F151" s="248"/>
      <c r="G151" s="248"/>
      <c r="H151" s="248"/>
      <c r="I151" s="248"/>
      <c r="J151" s="248"/>
      <c r="K151" s="248"/>
      <c r="L151" s="248"/>
      <c r="M151" s="248"/>
      <c r="N151" s="261"/>
    </row>
    <row r="152" spans="1:14" x14ac:dyDescent="0.25">
      <c r="A152" s="57"/>
      <c r="B152" s="58"/>
      <c r="C152" s="254" t="s">
        <v>69</v>
      </c>
      <c r="D152" s="254"/>
      <c r="E152" s="254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54" t="s">
        <v>151</v>
      </c>
      <c r="D153" s="254"/>
      <c r="E153" s="254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x14ac:dyDescent="0.25">
      <c r="A154" s="40"/>
      <c r="B154" s="41" t="s">
        <v>55</v>
      </c>
      <c r="C154" s="258" t="s">
        <v>59</v>
      </c>
      <c r="D154" s="258"/>
      <c r="E154" s="258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x14ac:dyDescent="0.25">
      <c r="A155" s="47"/>
      <c r="B155" s="41"/>
      <c r="C155" s="258" t="s">
        <v>60</v>
      </c>
      <c r="D155" s="258"/>
      <c r="E155" s="258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x14ac:dyDescent="0.25">
      <c r="A156" s="52"/>
      <c r="B156" s="41"/>
      <c r="C156" s="259" t="s">
        <v>62</v>
      </c>
      <c r="D156" s="259"/>
      <c r="E156" s="259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x14ac:dyDescent="0.25">
      <c r="A157" s="47"/>
      <c r="B157" s="41"/>
      <c r="C157" s="258" t="s">
        <v>63</v>
      </c>
      <c r="D157" s="258"/>
      <c r="E157" s="258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x14ac:dyDescent="0.25">
      <c r="A158" s="47"/>
      <c r="B158" s="41" t="s">
        <v>153</v>
      </c>
      <c r="C158" s="258" t="s">
        <v>154</v>
      </c>
      <c r="D158" s="258"/>
      <c r="E158" s="258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x14ac:dyDescent="0.25">
      <c r="A159" s="47"/>
      <c r="B159" s="41" t="s">
        <v>155</v>
      </c>
      <c r="C159" s="258" t="s">
        <v>156</v>
      </c>
      <c r="D159" s="258"/>
      <c r="E159" s="258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x14ac:dyDescent="0.25">
      <c r="A160" s="57"/>
      <c r="B160" s="58"/>
      <c r="C160" s="254" t="s">
        <v>69</v>
      </c>
      <c r="D160" s="254"/>
      <c r="E160" s="254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54" t="s">
        <v>159</v>
      </c>
      <c r="D161" s="254"/>
      <c r="E161" s="254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x14ac:dyDescent="0.25">
      <c r="A162" s="40"/>
      <c r="B162" s="41" t="s">
        <v>55</v>
      </c>
      <c r="C162" s="258" t="s">
        <v>59</v>
      </c>
      <c r="D162" s="258"/>
      <c r="E162" s="258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x14ac:dyDescent="0.25">
      <c r="A163" s="40"/>
      <c r="B163" s="41" t="s">
        <v>70</v>
      </c>
      <c r="C163" s="258" t="s">
        <v>74</v>
      </c>
      <c r="D163" s="258"/>
      <c r="E163" s="258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x14ac:dyDescent="0.25">
      <c r="A164" s="40"/>
      <c r="B164" s="41" t="s">
        <v>75</v>
      </c>
      <c r="C164" s="258" t="s">
        <v>76</v>
      </c>
      <c r="D164" s="258"/>
      <c r="E164" s="258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x14ac:dyDescent="0.25">
      <c r="A165" s="40"/>
      <c r="B165" s="41" t="s">
        <v>88</v>
      </c>
      <c r="C165" s="258" t="s">
        <v>98</v>
      </c>
      <c r="D165" s="258"/>
      <c r="E165" s="258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x14ac:dyDescent="0.25">
      <c r="A166" s="47"/>
      <c r="B166" s="41"/>
      <c r="C166" s="258" t="s">
        <v>60</v>
      </c>
      <c r="D166" s="258"/>
      <c r="E166" s="258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x14ac:dyDescent="0.25">
      <c r="A167" s="47"/>
      <c r="B167" s="41"/>
      <c r="C167" s="258" t="s">
        <v>77</v>
      </c>
      <c r="D167" s="258"/>
      <c r="E167" s="258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x14ac:dyDescent="0.25">
      <c r="A168" s="52"/>
      <c r="B168" s="41"/>
      <c r="C168" s="259" t="s">
        <v>62</v>
      </c>
      <c r="D168" s="259"/>
      <c r="E168" s="259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x14ac:dyDescent="0.25">
      <c r="A169" s="47"/>
      <c r="B169" s="41"/>
      <c r="C169" s="258" t="s">
        <v>63</v>
      </c>
      <c r="D169" s="258"/>
      <c r="E169" s="258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x14ac:dyDescent="0.25">
      <c r="A170" s="47"/>
      <c r="B170" s="41" t="s">
        <v>78</v>
      </c>
      <c r="C170" s="258" t="s">
        <v>79</v>
      </c>
      <c r="D170" s="258"/>
      <c r="E170" s="258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x14ac:dyDescent="0.25">
      <c r="A171" s="47"/>
      <c r="B171" s="41" t="s">
        <v>80</v>
      </c>
      <c r="C171" s="258" t="s">
        <v>81</v>
      </c>
      <c r="D171" s="258"/>
      <c r="E171" s="258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x14ac:dyDescent="0.25">
      <c r="A172" s="57"/>
      <c r="B172" s="58"/>
      <c r="C172" s="254" t="s">
        <v>69</v>
      </c>
      <c r="D172" s="254"/>
      <c r="E172" s="254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55" t="s">
        <v>161</v>
      </c>
      <c r="B173" s="256"/>
      <c r="C173" s="256"/>
      <c r="D173" s="256"/>
      <c r="E173" s="256"/>
      <c r="F173" s="256"/>
      <c r="G173" s="256"/>
      <c r="H173" s="256"/>
      <c r="I173" s="256"/>
      <c r="J173" s="256"/>
      <c r="K173" s="256"/>
      <c r="L173" s="256"/>
      <c r="M173" s="256"/>
      <c r="N173" s="257"/>
    </row>
    <row r="174" spans="1:14" ht="42" customHeight="1" x14ac:dyDescent="0.25">
      <c r="A174" s="32" t="s">
        <v>162</v>
      </c>
      <c r="B174" s="33" t="s">
        <v>163</v>
      </c>
      <c r="C174" s="254" t="s">
        <v>164</v>
      </c>
      <c r="D174" s="254"/>
      <c r="E174" s="254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customHeight="1" x14ac:dyDescent="0.25">
      <c r="A175" s="57"/>
      <c r="B175" s="58"/>
      <c r="C175" s="254" t="s">
        <v>69</v>
      </c>
      <c r="D175" s="254"/>
      <c r="E175" s="254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54" t="s">
        <v>168</v>
      </c>
      <c r="D176" s="254"/>
      <c r="E176" s="254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x14ac:dyDescent="0.25">
      <c r="A177" s="57"/>
      <c r="B177" s="58"/>
      <c r="C177" s="254" t="s">
        <v>69</v>
      </c>
      <c r="D177" s="254"/>
      <c r="E177" s="254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54" t="s">
        <v>171</v>
      </c>
      <c r="D178" s="254"/>
      <c r="E178" s="254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x14ac:dyDescent="0.25">
      <c r="A179" s="57"/>
      <c r="B179" s="58"/>
      <c r="C179" s="254" t="s">
        <v>69</v>
      </c>
      <c r="D179" s="254"/>
      <c r="E179" s="254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54" t="s">
        <v>174</v>
      </c>
      <c r="D180" s="254"/>
      <c r="E180" s="254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x14ac:dyDescent="0.25">
      <c r="A181" s="57"/>
      <c r="B181" s="58"/>
      <c r="C181" s="254" t="s">
        <v>69</v>
      </c>
      <c r="D181" s="254"/>
      <c r="E181" s="254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x14ac:dyDescent="0.25">
      <c r="A183" s="57"/>
      <c r="B183" s="81"/>
      <c r="C183" s="253" t="s">
        <v>175</v>
      </c>
      <c r="D183" s="253"/>
      <c r="E183" s="253"/>
      <c r="F183" s="253"/>
      <c r="G183" s="253"/>
      <c r="H183" s="253"/>
      <c r="I183" s="253"/>
      <c r="J183" s="253"/>
      <c r="K183" s="253"/>
      <c r="L183" s="82"/>
      <c r="M183" s="83"/>
      <c r="N183" s="84"/>
    </row>
    <row r="184" spans="1:14" x14ac:dyDescent="0.25">
      <c r="A184" s="85"/>
      <c r="B184" s="41"/>
      <c r="C184" s="252" t="s">
        <v>176</v>
      </c>
      <c r="D184" s="252"/>
      <c r="E184" s="252"/>
      <c r="F184" s="252"/>
      <c r="G184" s="252"/>
      <c r="H184" s="252"/>
      <c r="I184" s="252"/>
      <c r="J184" s="252"/>
      <c r="K184" s="252"/>
      <c r="L184" s="86">
        <v>2877681</v>
      </c>
      <c r="M184" s="87"/>
      <c r="N184" s="88">
        <v>27916003.48</v>
      </c>
    </row>
    <row r="185" spans="1:14" x14ac:dyDescent="0.25">
      <c r="A185" s="85"/>
      <c r="B185" s="41"/>
      <c r="C185" s="252" t="s">
        <v>177</v>
      </c>
      <c r="D185" s="252"/>
      <c r="E185" s="252"/>
      <c r="F185" s="252"/>
      <c r="G185" s="252"/>
      <c r="H185" s="252"/>
      <c r="I185" s="252"/>
      <c r="J185" s="252"/>
      <c r="K185" s="252"/>
      <c r="L185" s="89"/>
      <c r="M185" s="87"/>
      <c r="N185" s="90"/>
    </row>
    <row r="186" spans="1:14" x14ac:dyDescent="0.25">
      <c r="A186" s="85"/>
      <c r="B186" s="41"/>
      <c r="C186" s="252" t="s">
        <v>178</v>
      </c>
      <c r="D186" s="252"/>
      <c r="E186" s="252"/>
      <c r="F186" s="252"/>
      <c r="G186" s="252"/>
      <c r="H186" s="252"/>
      <c r="I186" s="252"/>
      <c r="J186" s="252"/>
      <c r="K186" s="252"/>
      <c r="L186" s="86">
        <v>6107.77</v>
      </c>
      <c r="M186" s="87"/>
      <c r="N186" s="88">
        <v>318886.68</v>
      </c>
    </row>
    <row r="187" spans="1:14" x14ac:dyDescent="0.25">
      <c r="A187" s="85"/>
      <c r="B187" s="41"/>
      <c r="C187" s="252" t="s">
        <v>179</v>
      </c>
      <c r="D187" s="252"/>
      <c r="E187" s="252"/>
      <c r="F187" s="252"/>
      <c r="G187" s="252"/>
      <c r="H187" s="252"/>
      <c r="I187" s="252"/>
      <c r="J187" s="252"/>
      <c r="K187" s="252"/>
      <c r="L187" s="86">
        <v>41788.57</v>
      </c>
      <c r="M187" s="87"/>
      <c r="N187" s="88">
        <v>656498.43999999994</v>
      </c>
    </row>
    <row r="188" spans="1:14" x14ac:dyDescent="0.25">
      <c r="A188" s="85"/>
      <c r="B188" s="41"/>
      <c r="C188" s="252" t="s">
        <v>180</v>
      </c>
      <c r="D188" s="252"/>
      <c r="E188" s="252"/>
      <c r="F188" s="252"/>
      <c r="G188" s="252"/>
      <c r="H188" s="252"/>
      <c r="I188" s="252"/>
      <c r="J188" s="252"/>
      <c r="K188" s="252"/>
      <c r="L188" s="86">
        <v>2499.0300000000002</v>
      </c>
      <c r="M188" s="87"/>
      <c r="N188" s="88">
        <v>130474.35</v>
      </c>
    </row>
    <row r="189" spans="1:14" x14ac:dyDescent="0.25">
      <c r="A189" s="85"/>
      <c r="B189" s="41"/>
      <c r="C189" s="252" t="s">
        <v>181</v>
      </c>
      <c r="D189" s="252"/>
      <c r="E189" s="252"/>
      <c r="F189" s="252"/>
      <c r="G189" s="252"/>
      <c r="H189" s="252"/>
      <c r="I189" s="252"/>
      <c r="J189" s="252"/>
      <c r="K189" s="252"/>
      <c r="L189" s="86">
        <v>2823010.85</v>
      </c>
      <c r="M189" s="87"/>
      <c r="N189" s="88">
        <v>26832135.170000002</v>
      </c>
    </row>
    <row r="190" spans="1:14" x14ac:dyDescent="0.25">
      <c r="A190" s="85"/>
      <c r="B190" s="41"/>
      <c r="C190" s="252" t="s">
        <v>182</v>
      </c>
      <c r="D190" s="252"/>
      <c r="E190" s="252"/>
      <c r="F190" s="252"/>
      <c r="G190" s="252"/>
      <c r="H190" s="252"/>
      <c r="I190" s="252"/>
      <c r="J190" s="252"/>
      <c r="K190" s="252"/>
      <c r="L190" s="89"/>
      <c r="M190" s="87"/>
      <c r="N190" s="90"/>
    </row>
    <row r="191" spans="1:14" x14ac:dyDescent="0.25">
      <c r="A191" s="85"/>
      <c r="B191" s="41"/>
      <c r="C191" s="252" t="s">
        <v>183</v>
      </c>
      <c r="D191" s="252"/>
      <c r="E191" s="252"/>
      <c r="F191" s="252"/>
      <c r="G191" s="252"/>
      <c r="H191" s="252"/>
      <c r="I191" s="252"/>
      <c r="J191" s="252"/>
      <c r="K191" s="252"/>
      <c r="L191" s="86">
        <v>2821556.41</v>
      </c>
      <c r="M191" s="87"/>
      <c r="N191" s="88">
        <v>26809285.920000002</v>
      </c>
    </row>
    <row r="192" spans="1:14" x14ac:dyDescent="0.25">
      <c r="A192" s="85"/>
      <c r="B192" s="41"/>
      <c r="C192" s="252" t="s">
        <v>184</v>
      </c>
      <c r="D192" s="252"/>
      <c r="E192" s="252"/>
      <c r="F192" s="252"/>
      <c r="G192" s="252"/>
      <c r="H192" s="252"/>
      <c r="I192" s="252"/>
      <c r="J192" s="252"/>
      <c r="K192" s="252"/>
      <c r="L192" s="86">
        <v>1454.44</v>
      </c>
      <c r="M192" s="87"/>
      <c r="N192" s="88">
        <v>22849.25</v>
      </c>
    </row>
    <row r="193" spans="1:14" x14ac:dyDescent="0.25">
      <c r="A193" s="85"/>
      <c r="B193" s="41"/>
      <c r="C193" s="252" t="s">
        <v>185</v>
      </c>
      <c r="D193" s="252"/>
      <c r="E193" s="252"/>
      <c r="F193" s="252"/>
      <c r="G193" s="252"/>
      <c r="H193" s="252"/>
      <c r="I193" s="252"/>
      <c r="J193" s="252"/>
      <c r="K193" s="252"/>
      <c r="L193" s="86">
        <v>6773.81</v>
      </c>
      <c r="M193" s="87"/>
      <c r="N193" s="88">
        <v>108483.19</v>
      </c>
    </row>
    <row r="194" spans="1:14" x14ac:dyDescent="0.25">
      <c r="A194" s="85"/>
      <c r="B194" s="41"/>
      <c r="C194" s="252" t="s">
        <v>186</v>
      </c>
      <c r="D194" s="252"/>
      <c r="E194" s="252"/>
      <c r="F194" s="252"/>
      <c r="G194" s="252"/>
      <c r="H194" s="252"/>
      <c r="I194" s="252"/>
      <c r="J194" s="252"/>
      <c r="K194" s="252"/>
      <c r="L194" s="86">
        <v>2892492.7999999998</v>
      </c>
      <c r="M194" s="87"/>
      <c r="N194" s="88">
        <v>28689327.91</v>
      </c>
    </row>
    <row r="195" spans="1:14" x14ac:dyDescent="0.25">
      <c r="A195" s="85"/>
      <c r="B195" s="41"/>
      <c r="C195" s="252" t="s">
        <v>187</v>
      </c>
      <c r="D195" s="252"/>
      <c r="E195" s="252"/>
      <c r="F195" s="252"/>
      <c r="G195" s="252"/>
      <c r="H195" s="252"/>
      <c r="I195" s="252"/>
      <c r="J195" s="252"/>
      <c r="K195" s="252"/>
      <c r="L195" s="86">
        <v>2884264.55</v>
      </c>
      <c r="M195" s="87"/>
      <c r="N195" s="88">
        <v>28557995.469999999</v>
      </c>
    </row>
    <row r="196" spans="1:14" x14ac:dyDescent="0.25">
      <c r="A196" s="85"/>
      <c r="B196" s="41"/>
      <c r="C196" s="252" t="s">
        <v>188</v>
      </c>
      <c r="D196" s="252"/>
      <c r="E196" s="252"/>
      <c r="F196" s="252"/>
      <c r="G196" s="252"/>
      <c r="H196" s="252"/>
      <c r="I196" s="252"/>
      <c r="J196" s="252"/>
      <c r="K196" s="252"/>
      <c r="L196" s="89"/>
      <c r="M196" s="87"/>
      <c r="N196" s="90"/>
    </row>
    <row r="197" spans="1:14" x14ac:dyDescent="0.25">
      <c r="A197" s="85"/>
      <c r="B197" s="41"/>
      <c r="C197" s="252" t="s">
        <v>189</v>
      </c>
      <c r="D197" s="252"/>
      <c r="E197" s="252"/>
      <c r="F197" s="252"/>
      <c r="G197" s="252"/>
      <c r="H197" s="252"/>
      <c r="I197" s="252"/>
      <c r="J197" s="252"/>
      <c r="K197" s="252"/>
      <c r="L197" s="86">
        <v>6107.77</v>
      </c>
      <c r="M197" s="87"/>
      <c r="N197" s="88">
        <v>318886.68</v>
      </c>
    </row>
    <row r="198" spans="1:14" x14ac:dyDescent="0.25">
      <c r="A198" s="85"/>
      <c r="B198" s="41"/>
      <c r="C198" s="252" t="s">
        <v>190</v>
      </c>
      <c r="D198" s="252"/>
      <c r="E198" s="252"/>
      <c r="F198" s="252"/>
      <c r="G198" s="252"/>
      <c r="H198" s="252"/>
      <c r="I198" s="252"/>
      <c r="J198" s="252"/>
      <c r="K198" s="252"/>
      <c r="L198" s="86">
        <v>41788.57</v>
      </c>
      <c r="M198" s="87"/>
      <c r="N198" s="88">
        <v>656498.43999999994</v>
      </c>
    </row>
    <row r="199" spans="1:14" x14ac:dyDescent="0.25">
      <c r="A199" s="85"/>
      <c r="B199" s="41"/>
      <c r="C199" s="252" t="s">
        <v>191</v>
      </c>
      <c r="D199" s="252"/>
      <c r="E199" s="252"/>
      <c r="F199" s="252"/>
      <c r="G199" s="252"/>
      <c r="H199" s="252"/>
      <c r="I199" s="252"/>
      <c r="J199" s="252"/>
      <c r="K199" s="252"/>
      <c r="L199" s="86">
        <v>2499.0300000000002</v>
      </c>
      <c r="M199" s="87"/>
      <c r="N199" s="88">
        <v>130474.35</v>
      </c>
    </row>
    <row r="200" spans="1:14" x14ac:dyDescent="0.25">
      <c r="A200" s="85"/>
      <c r="B200" s="41"/>
      <c r="C200" s="252" t="s">
        <v>192</v>
      </c>
      <c r="D200" s="252"/>
      <c r="E200" s="252"/>
      <c r="F200" s="252"/>
      <c r="G200" s="252"/>
      <c r="H200" s="252"/>
      <c r="I200" s="252"/>
      <c r="J200" s="252"/>
      <c r="K200" s="252"/>
      <c r="L200" s="86">
        <v>2821556.41</v>
      </c>
      <c r="M200" s="87"/>
      <c r="N200" s="88">
        <v>26809285.920000002</v>
      </c>
    </row>
    <row r="201" spans="1:14" x14ac:dyDescent="0.25">
      <c r="A201" s="85"/>
      <c r="B201" s="41"/>
      <c r="C201" s="252" t="s">
        <v>193</v>
      </c>
      <c r="D201" s="252"/>
      <c r="E201" s="252"/>
      <c r="F201" s="252"/>
      <c r="G201" s="252"/>
      <c r="H201" s="252"/>
      <c r="I201" s="252"/>
      <c r="J201" s="252"/>
      <c r="K201" s="252"/>
      <c r="L201" s="86">
        <v>9605.7000000000007</v>
      </c>
      <c r="M201" s="87"/>
      <c r="N201" s="88">
        <v>501513.75</v>
      </c>
    </row>
    <row r="202" spans="1:14" x14ac:dyDescent="0.25">
      <c r="A202" s="85"/>
      <c r="B202" s="41"/>
      <c r="C202" s="252" t="s">
        <v>194</v>
      </c>
      <c r="D202" s="252"/>
      <c r="E202" s="252"/>
      <c r="F202" s="252"/>
      <c r="G202" s="252"/>
      <c r="H202" s="252"/>
      <c r="I202" s="252"/>
      <c r="J202" s="252"/>
      <c r="K202" s="252"/>
      <c r="L202" s="86">
        <v>5206.1000000000004</v>
      </c>
      <c r="M202" s="87"/>
      <c r="N202" s="88">
        <v>271810.68</v>
      </c>
    </row>
    <row r="203" spans="1:14" x14ac:dyDescent="0.25">
      <c r="A203" s="85"/>
      <c r="B203" s="41"/>
      <c r="C203" s="252" t="s">
        <v>195</v>
      </c>
      <c r="D203" s="252"/>
      <c r="E203" s="252"/>
      <c r="F203" s="252"/>
      <c r="G203" s="252"/>
      <c r="H203" s="252"/>
      <c r="I203" s="252"/>
      <c r="J203" s="252"/>
      <c r="K203" s="252"/>
      <c r="L203" s="86">
        <v>6773.81</v>
      </c>
      <c r="M203" s="87"/>
      <c r="N203" s="88">
        <v>108483.19</v>
      </c>
    </row>
    <row r="204" spans="1:14" x14ac:dyDescent="0.25">
      <c r="A204" s="85"/>
      <c r="B204" s="41"/>
      <c r="C204" s="252" t="s">
        <v>196</v>
      </c>
      <c r="D204" s="252"/>
      <c r="E204" s="252"/>
      <c r="F204" s="252"/>
      <c r="G204" s="252"/>
      <c r="H204" s="252"/>
      <c r="I204" s="252"/>
      <c r="J204" s="252"/>
      <c r="K204" s="252"/>
      <c r="L204" s="86">
        <v>1454.44</v>
      </c>
      <c r="M204" s="87"/>
      <c r="N204" s="88">
        <v>22849.25</v>
      </c>
    </row>
    <row r="205" spans="1:14" x14ac:dyDescent="0.25">
      <c r="A205" s="85"/>
      <c r="B205" s="41"/>
      <c r="C205" s="252" t="s">
        <v>197</v>
      </c>
      <c r="D205" s="252"/>
      <c r="E205" s="252"/>
      <c r="F205" s="252"/>
      <c r="G205" s="252"/>
      <c r="H205" s="252"/>
      <c r="I205" s="252"/>
      <c r="J205" s="252"/>
      <c r="K205" s="252"/>
      <c r="L205" s="86">
        <v>8606.7999999999993</v>
      </c>
      <c r="M205" s="87"/>
      <c r="N205" s="88">
        <v>449361.03</v>
      </c>
    </row>
    <row r="206" spans="1:14" x14ac:dyDescent="0.25">
      <c r="A206" s="85"/>
      <c r="B206" s="41"/>
      <c r="C206" s="252" t="s">
        <v>198</v>
      </c>
      <c r="D206" s="252"/>
      <c r="E206" s="252"/>
      <c r="F206" s="252"/>
      <c r="G206" s="252"/>
      <c r="H206" s="252"/>
      <c r="I206" s="252"/>
      <c r="J206" s="252"/>
      <c r="K206" s="252"/>
      <c r="L206" s="86">
        <v>9605.7000000000007</v>
      </c>
      <c r="M206" s="87"/>
      <c r="N206" s="88">
        <v>501513.75</v>
      </c>
    </row>
    <row r="207" spans="1:14" x14ac:dyDescent="0.25">
      <c r="A207" s="85"/>
      <c r="B207" s="41"/>
      <c r="C207" s="252" t="s">
        <v>199</v>
      </c>
      <c r="D207" s="252"/>
      <c r="E207" s="252"/>
      <c r="F207" s="252"/>
      <c r="G207" s="252"/>
      <c r="H207" s="252"/>
      <c r="I207" s="252"/>
      <c r="J207" s="252"/>
      <c r="K207" s="252"/>
      <c r="L207" s="86">
        <v>5206.1000000000004</v>
      </c>
      <c r="M207" s="87"/>
      <c r="N207" s="88">
        <v>271810.68</v>
      </c>
    </row>
    <row r="208" spans="1:14" x14ac:dyDescent="0.25">
      <c r="A208" s="85"/>
      <c r="B208" s="81"/>
      <c r="C208" s="253" t="s">
        <v>200</v>
      </c>
      <c r="D208" s="253"/>
      <c r="E208" s="253"/>
      <c r="F208" s="253"/>
      <c r="G208" s="253"/>
      <c r="H208" s="253"/>
      <c r="I208" s="253"/>
      <c r="J208" s="253"/>
      <c r="K208" s="253"/>
      <c r="L208" s="91">
        <v>2892492.7999999998</v>
      </c>
      <c r="M208" s="83"/>
      <c r="N208" s="92">
        <v>28689327.91</v>
      </c>
    </row>
    <row r="209" spans="1:14" x14ac:dyDescent="0.25">
      <c r="A209" s="85"/>
      <c r="B209" s="41"/>
      <c r="C209" s="252" t="s">
        <v>201</v>
      </c>
      <c r="D209" s="252"/>
      <c r="E209" s="252"/>
      <c r="F209" s="252"/>
      <c r="G209" s="252"/>
      <c r="H209" s="252"/>
      <c r="I209" s="252"/>
      <c r="J209" s="252"/>
      <c r="K209" s="252"/>
      <c r="L209" s="89"/>
      <c r="M209" s="87"/>
      <c r="N209" s="90"/>
    </row>
    <row r="210" spans="1:14" x14ac:dyDescent="0.25">
      <c r="A210" s="85"/>
      <c r="B210" s="41"/>
      <c r="C210" s="252" t="s">
        <v>202</v>
      </c>
      <c r="D210" s="252"/>
      <c r="E210" s="252"/>
      <c r="F210" s="252"/>
      <c r="G210" s="252"/>
      <c r="H210" s="252"/>
      <c r="I210" s="42" t="s">
        <v>203</v>
      </c>
      <c r="J210" s="93"/>
      <c r="K210" s="93"/>
      <c r="L210" s="89"/>
      <c r="M210" s="87"/>
      <c r="N210" s="90"/>
    </row>
    <row r="211" spans="1:14" x14ac:dyDescent="0.25">
      <c r="A211" s="85"/>
      <c r="B211" s="41"/>
      <c r="C211" s="252" t="s">
        <v>204</v>
      </c>
      <c r="D211" s="252"/>
      <c r="E211" s="252"/>
      <c r="F211" s="252"/>
      <c r="G211" s="252"/>
      <c r="H211" s="252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62" t="s">
        <v>206</v>
      </c>
      <c r="B212" s="263"/>
      <c r="C212" s="263"/>
      <c r="D212" s="263"/>
      <c r="E212" s="263"/>
      <c r="F212" s="263"/>
      <c r="G212" s="263"/>
      <c r="H212" s="263"/>
      <c r="I212" s="263"/>
      <c r="J212" s="263"/>
      <c r="K212" s="263"/>
      <c r="L212" s="263"/>
      <c r="M212" s="263"/>
      <c r="N212" s="264"/>
    </row>
    <row r="213" spans="1:14" ht="30.75" customHeight="1" x14ac:dyDescent="0.25">
      <c r="A213" s="32" t="s">
        <v>207</v>
      </c>
      <c r="B213" s="33" t="s">
        <v>208</v>
      </c>
      <c r="C213" s="254" t="s">
        <v>209</v>
      </c>
      <c r="D213" s="254"/>
      <c r="E213" s="254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x14ac:dyDescent="0.25">
      <c r="A214" s="40"/>
      <c r="B214" s="41" t="s">
        <v>55</v>
      </c>
      <c r="C214" s="258" t="s">
        <v>59</v>
      </c>
      <c r="D214" s="258"/>
      <c r="E214" s="258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x14ac:dyDescent="0.25">
      <c r="A215" s="40"/>
      <c r="B215" s="41" t="s">
        <v>70</v>
      </c>
      <c r="C215" s="258" t="s">
        <v>74</v>
      </c>
      <c r="D215" s="258"/>
      <c r="E215" s="258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x14ac:dyDescent="0.25">
      <c r="A216" s="40"/>
      <c r="B216" s="41" t="s">
        <v>75</v>
      </c>
      <c r="C216" s="258" t="s">
        <v>76</v>
      </c>
      <c r="D216" s="258"/>
      <c r="E216" s="258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x14ac:dyDescent="0.25">
      <c r="A217" s="47"/>
      <c r="B217" s="41"/>
      <c r="C217" s="258" t="s">
        <v>60</v>
      </c>
      <c r="D217" s="258"/>
      <c r="E217" s="258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x14ac:dyDescent="0.25">
      <c r="A218" s="47"/>
      <c r="B218" s="41"/>
      <c r="C218" s="258" t="s">
        <v>77</v>
      </c>
      <c r="D218" s="258"/>
      <c r="E218" s="258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x14ac:dyDescent="0.25">
      <c r="A219" s="52"/>
      <c r="B219" s="41"/>
      <c r="C219" s="259" t="s">
        <v>62</v>
      </c>
      <c r="D219" s="259"/>
      <c r="E219" s="259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x14ac:dyDescent="0.25">
      <c r="A220" s="47"/>
      <c r="B220" s="41"/>
      <c r="C220" s="258" t="s">
        <v>63</v>
      </c>
      <c r="D220" s="258"/>
      <c r="E220" s="258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x14ac:dyDescent="0.25">
      <c r="A221" s="47"/>
      <c r="B221" s="41" t="s">
        <v>78</v>
      </c>
      <c r="C221" s="258" t="s">
        <v>79</v>
      </c>
      <c r="D221" s="258"/>
      <c r="E221" s="258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x14ac:dyDescent="0.25">
      <c r="A222" s="47"/>
      <c r="B222" s="41" t="s">
        <v>80</v>
      </c>
      <c r="C222" s="258" t="s">
        <v>81</v>
      </c>
      <c r="D222" s="258"/>
      <c r="E222" s="258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x14ac:dyDescent="0.25">
      <c r="A223" s="57"/>
      <c r="B223" s="58"/>
      <c r="C223" s="254" t="s">
        <v>69</v>
      </c>
      <c r="D223" s="254"/>
      <c r="E223" s="254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54" t="s">
        <v>212</v>
      </c>
      <c r="D224" s="254"/>
      <c r="E224" s="254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customHeight="1" x14ac:dyDescent="0.25">
      <c r="A225" s="57"/>
      <c r="B225" s="58"/>
      <c r="C225" s="254" t="s">
        <v>69</v>
      </c>
      <c r="D225" s="254"/>
      <c r="E225" s="254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54" t="s">
        <v>214</v>
      </c>
      <c r="D226" s="254"/>
      <c r="E226" s="254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x14ac:dyDescent="0.25">
      <c r="A227" s="57"/>
      <c r="B227" s="58"/>
      <c r="C227" s="254" t="s">
        <v>69</v>
      </c>
      <c r="D227" s="254"/>
      <c r="E227" s="254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54" t="s">
        <v>174</v>
      </c>
      <c r="D228" s="254"/>
      <c r="E228" s="254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x14ac:dyDescent="0.25">
      <c r="A229" s="57"/>
      <c r="B229" s="58"/>
      <c r="C229" s="254" t="s">
        <v>69</v>
      </c>
      <c r="D229" s="254"/>
      <c r="E229" s="254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x14ac:dyDescent="0.25">
      <c r="A231" s="57"/>
      <c r="B231" s="81"/>
      <c r="C231" s="253" t="s">
        <v>216</v>
      </c>
      <c r="D231" s="253"/>
      <c r="E231" s="253"/>
      <c r="F231" s="253"/>
      <c r="G231" s="253"/>
      <c r="H231" s="253"/>
      <c r="I231" s="253"/>
      <c r="J231" s="253"/>
      <c r="K231" s="253"/>
      <c r="L231" s="82"/>
      <c r="M231" s="83"/>
      <c r="N231" s="84"/>
    </row>
    <row r="232" spans="1:14" x14ac:dyDescent="0.25">
      <c r="A232" s="85"/>
      <c r="B232" s="41"/>
      <c r="C232" s="252" t="s">
        <v>176</v>
      </c>
      <c r="D232" s="252"/>
      <c r="E232" s="252"/>
      <c r="F232" s="252"/>
      <c r="G232" s="252"/>
      <c r="H232" s="252"/>
      <c r="I232" s="252"/>
      <c r="J232" s="252"/>
      <c r="K232" s="252"/>
      <c r="L232" s="95">
        <v>606.54999999999995</v>
      </c>
      <c r="M232" s="87"/>
      <c r="N232" s="88">
        <v>20456.150000000001</v>
      </c>
    </row>
    <row r="233" spans="1:14" x14ac:dyDescent="0.25">
      <c r="A233" s="85"/>
      <c r="B233" s="41"/>
      <c r="C233" s="252" t="s">
        <v>177</v>
      </c>
      <c r="D233" s="252"/>
      <c r="E233" s="252"/>
      <c r="F233" s="252"/>
      <c r="G233" s="252"/>
      <c r="H233" s="252"/>
      <c r="I233" s="252"/>
      <c r="J233" s="252"/>
      <c r="K233" s="252"/>
      <c r="L233" s="89"/>
      <c r="M233" s="87"/>
      <c r="N233" s="90"/>
    </row>
    <row r="234" spans="1:14" x14ac:dyDescent="0.25">
      <c r="A234" s="85"/>
      <c r="B234" s="41"/>
      <c r="C234" s="252" t="s">
        <v>178</v>
      </c>
      <c r="D234" s="252"/>
      <c r="E234" s="252"/>
      <c r="F234" s="252"/>
      <c r="G234" s="252"/>
      <c r="H234" s="252"/>
      <c r="I234" s="252"/>
      <c r="J234" s="252"/>
      <c r="K234" s="252"/>
      <c r="L234" s="95">
        <v>298.64</v>
      </c>
      <c r="M234" s="87"/>
      <c r="N234" s="88">
        <v>15591.99</v>
      </c>
    </row>
    <row r="235" spans="1:14" x14ac:dyDescent="0.25">
      <c r="A235" s="85"/>
      <c r="B235" s="41"/>
      <c r="C235" s="252" t="s">
        <v>179</v>
      </c>
      <c r="D235" s="252"/>
      <c r="E235" s="252"/>
      <c r="F235" s="252"/>
      <c r="G235" s="252"/>
      <c r="H235" s="252"/>
      <c r="I235" s="252"/>
      <c r="J235" s="252"/>
      <c r="K235" s="252"/>
      <c r="L235" s="95">
        <v>128.02000000000001</v>
      </c>
      <c r="M235" s="87"/>
      <c r="N235" s="88">
        <v>2011.19</v>
      </c>
    </row>
    <row r="236" spans="1:14" x14ac:dyDescent="0.25">
      <c r="A236" s="85"/>
      <c r="B236" s="41"/>
      <c r="C236" s="252" t="s">
        <v>180</v>
      </c>
      <c r="D236" s="252"/>
      <c r="E236" s="252"/>
      <c r="F236" s="252"/>
      <c r="G236" s="252"/>
      <c r="H236" s="252"/>
      <c r="I236" s="252"/>
      <c r="J236" s="252"/>
      <c r="K236" s="252"/>
      <c r="L236" s="95">
        <v>19.84</v>
      </c>
      <c r="M236" s="87"/>
      <c r="N236" s="88">
        <v>1035.8499999999999</v>
      </c>
    </row>
    <row r="237" spans="1:14" x14ac:dyDescent="0.25">
      <c r="A237" s="85"/>
      <c r="B237" s="41"/>
      <c r="C237" s="252" t="s">
        <v>181</v>
      </c>
      <c r="D237" s="252"/>
      <c r="E237" s="252"/>
      <c r="F237" s="252"/>
      <c r="G237" s="252"/>
      <c r="H237" s="252"/>
      <c r="I237" s="252"/>
      <c r="J237" s="252"/>
      <c r="K237" s="252"/>
      <c r="L237" s="95">
        <v>127.16</v>
      </c>
      <c r="M237" s="87"/>
      <c r="N237" s="88">
        <v>1997.69</v>
      </c>
    </row>
    <row r="238" spans="1:14" x14ac:dyDescent="0.25">
      <c r="A238" s="85"/>
      <c r="B238" s="41"/>
      <c r="C238" s="252" t="s">
        <v>182</v>
      </c>
      <c r="D238" s="252"/>
      <c r="E238" s="252"/>
      <c r="F238" s="252"/>
      <c r="G238" s="252"/>
      <c r="H238" s="252"/>
      <c r="I238" s="252"/>
      <c r="J238" s="252"/>
      <c r="K238" s="252"/>
      <c r="L238" s="89"/>
      <c r="M238" s="87"/>
      <c r="N238" s="90"/>
    </row>
    <row r="239" spans="1:14" x14ac:dyDescent="0.25">
      <c r="A239" s="85"/>
      <c r="B239" s="41"/>
      <c r="C239" s="252" t="s">
        <v>183</v>
      </c>
      <c r="D239" s="252"/>
      <c r="E239" s="252"/>
      <c r="F239" s="252"/>
      <c r="G239" s="252"/>
      <c r="H239" s="252"/>
      <c r="I239" s="252"/>
      <c r="J239" s="252"/>
      <c r="K239" s="252"/>
      <c r="L239" s="95">
        <v>72.319999999999993</v>
      </c>
      <c r="M239" s="87"/>
      <c r="N239" s="88">
        <v>1136.1500000000001</v>
      </c>
    </row>
    <row r="240" spans="1:14" x14ac:dyDescent="0.25">
      <c r="A240" s="85"/>
      <c r="B240" s="41"/>
      <c r="C240" s="252" t="s">
        <v>184</v>
      </c>
      <c r="D240" s="252"/>
      <c r="E240" s="252"/>
      <c r="F240" s="252"/>
      <c r="G240" s="252"/>
      <c r="H240" s="252"/>
      <c r="I240" s="252"/>
      <c r="J240" s="252"/>
      <c r="K240" s="252"/>
      <c r="L240" s="95">
        <v>54.84</v>
      </c>
      <c r="M240" s="87"/>
      <c r="N240" s="96">
        <v>861.54</v>
      </c>
    </row>
    <row r="241" spans="1:14" x14ac:dyDescent="0.25">
      <c r="A241" s="85"/>
      <c r="B241" s="41"/>
      <c r="C241" s="252" t="s">
        <v>185</v>
      </c>
      <c r="D241" s="252"/>
      <c r="E241" s="252"/>
      <c r="F241" s="252"/>
      <c r="G241" s="252"/>
      <c r="H241" s="252"/>
      <c r="I241" s="252"/>
      <c r="J241" s="252"/>
      <c r="K241" s="252"/>
      <c r="L241" s="95">
        <v>52.73</v>
      </c>
      <c r="M241" s="87"/>
      <c r="N241" s="96">
        <v>855.28</v>
      </c>
    </row>
    <row r="242" spans="1:14" x14ac:dyDescent="0.25">
      <c r="A242" s="85"/>
      <c r="B242" s="41"/>
      <c r="C242" s="252" t="s">
        <v>186</v>
      </c>
      <c r="D242" s="252"/>
      <c r="E242" s="252"/>
      <c r="F242" s="252"/>
      <c r="G242" s="252"/>
      <c r="H242" s="252"/>
      <c r="I242" s="252"/>
      <c r="J242" s="252"/>
      <c r="K242" s="252"/>
      <c r="L242" s="86">
        <v>1129.6500000000001</v>
      </c>
      <c r="M242" s="87"/>
      <c r="N242" s="88">
        <v>47767.38</v>
      </c>
    </row>
    <row r="243" spans="1:14" x14ac:dyDescent="0.25">
      <c r="A243" s="85"/>
      <c r="B243" s="41"/>
      <c r="C243" s="252" t="s">
        <v>187</v>
      </c>
      <c r="D243" s="252"/>
      <c r="E243" s="252"/>
      <c r="F243" s="252"/>
      <c r="G243" s="252"/>
      <c r="H243" s="252"/>
      <c r="I243" s="252"/>
      <c r="J243" s="252"/>
      <c r="K243" s="252"/>
      <c r="L243" s="86">
        <v>1022.08</v>
      </c>
      <c r="M243" s="87"/>
      <c r="N243" s="88">
        <v>46050.559999999998</v>
      </c>
    </row>
    <row r="244" spans="1:14" x14ac:dyDescent="0.25">
      <c r="A244" s="85"/>
      <c r="B244" s="41"/>
      <c r="C244" s="252" t="s">
        <v>188</v>
      </c>
      <c r="D244" s="252"/>
      <c r="E244" s="252"/>
      <c r="F244" s="252"/>
      <c r="G244" s="252"/>
      <c r="H244" s="252"/>
      <c r="I244" s="252"/>
      <c r="J244" s="252"/>
      <c r="K244" s="252"/>
      <c r="L244" s="89"/>
      <c r="M244" s="87"/>
      <c r="N244" s="90"/>
    </row>
    <row r="245" spans="1:14" x14ac:dyDescent="0.25">
      <c r="A245" s="85"/>
      <c r="B245" s="41"/>
      <c r="C245" s="252" t="s">
        <v>189</v>
      </c>
      <c r="D245" s="252"/>
      <c r="E245" s="252"/>
      <c r="F245" s="252"/>
      <c r="G245" s="252"/>
      <c r="H245" s="252"/>
      <c r="I245" s="252"/>
      <c r="J245" s="252"/>
      <c r="K245" s="252"/>
      <c r="L245" s="95">
        <v>298.64</v>
      </c>
      <c r="M245" s="87"/>
      <c r="N245" s="88">
        <v>15591.99</v>
      </c>
    </row>
    <row r="246" spans="1:14" x14ac:dyDescent="0.25">
      <c r="A246" s="85"/>
      <c r="B246" s="41"/>
      <c r="C246" s="252" t="s">
        <v>190</v>
      </c>
      <c r="D246" s="252"/>
      <c r="E246" s="252"/>
      <c r="F246" s="252"/>
      <c r="G246" s="252"/>
      <c r="H246" s="252"/>
      <c r="I246" s="252"/>
      <c r="J246" s="252"/>
      <c r="K246" s="252"/>
      <c r="L246" s="95">
        <v>128.02000000000001</v>
      </c>
      <c r="M246" s="87"/>
      <c r="N246" s="88">
        <v>2011.19</v>
      </c>
    </row>
    <row r="247" spans="1:14" x14ac:dyDescent="0.25">
      <c r="A247" s="85"/>
      <c r="B247" s="41"/>
      <c r="C247" s="252" t="s">
        <v>191</v>
      </c>
      <c r="D247" s="252"/>
      <c r="E247" s="252"/>
      <c r="F247" s="252"/>
      <c r="G247" s="252"/>
      <c r="H247" s="252"/>
      <c r="I247" s="252"/>
      <c r="J247" s="252"/>
      <c r="K247" s="252"/>
      <c r="L247" s="95">
        <v>19.84</v>
      </c>
      <c r="M247" s="87"/>
      <c r="N247" s="88">
        <v>1035.8499999999999</v>
      </c>
    </row>
    <row r="248" spans="1:14" x14ac:dyDescent="0.25">
      <c r="A248" s="85"/>
      <c r="B248" s="41"/>
      <c r="C248" s="252" t="s">
        <v>192</v>
      </c>
      <c r="D248" s="252"/>
      <c r="E248" s="252"/>
      <c r="F248" s="252"/>
      <c r="G248" s="252"/>
      <c r="H248" s="252"/>
      <c r="I248" s="252"/>
      <c r="J248" s="252"/>
      <c r="K248" s="252"/>
      <c r="L248" s="95">
        <v>72.319999999999993</v>
      </c>
      <c r="M248" s="87"/>
      <c r="N248" s="88">
        <v>1136.1500000000001</v>
      </c>
    </row>
    <row r="249" spans="1:14" x14ac:dyDescent="0.25">
      <c r="A249" s="85"/>
      <c r="B249" s="41"/>
      <c r="C249" s="252" t="s">
        <v>193</v>
      </c>
      <c r="D249" s="252"/>
      <c r="E249" s="252"/>
      <c r="F249" s="252"/>
      <c r="G249" s="252"/>
      <c r="H249" s="252"/>
      <c r="I249" s="252"/>
      <c r="J249" s="252"/>
      <c r="K249" s="252"/>
      <c r="L249" s="95">
        <v>347.14</v>
      </c>
      <c r="M249" s="87"/>
      <c r="N249" s="88">
        <v>18124.349999999999</v>
      </c>
    </row>
    <row r="250" spans="1:14" x14ac:dyDescent="0.25">
      <c r="A250" s="85"/>
      <c r="B250" s="41"/>
      <c r="C250" s="252" t="s">
        <v>194</v>
      </c>
      <c r="D250" s="252"/>
      <c r="E250" s="252"/>
      <c r="F250" s="252"/>
      <c r="G250" s="252"/>
      <c r="H250" s="252"/>
      <c r="I250" s="252"/>
      <c r="J250" s="252"/>
      <c r="K250" s="252"/>
      <c r="L250" s="95">
        <v>175.96</v>
      </c>
      <c r="M250" s="87"/>
      <c r="N250" s="88">
        <v>9186.8799999999992</v>
      </c>
    </row>
    <row r="251" spans="1:14" x14ac:dyDescent="0.25">
      <c r="A251" s="85"/>
      <c r="B251" s="41"/>
      <c r="C251" s="252" t="s">
        <v>195</v>
      </c>
      <c r="D251" s="252"/>
      <c r="E251" s="252"/>
      <c r="F251" s="252"/>
      <c r="G251" s="252"/>
      <c r="H251" s="252"/>
      <c r="I251" s="252"/>
      <c r="J251" s="252"/>
      <c r="K251" s="252"/>
      <c r="L251" s="95">
        <v>52.73</v>
      </c>
      <c r="M251" s="87"/>
      <c r="N251" s="96">
        <v>855.28</v>
      </c>
    </row>
    <row r="252" spans="1:14" x14ac:dyDescent="0.25">
      <c r="A252" s="85"/>
      <c r="B252" s="41"/>
      <c r="C252" s="252" t="s">
        <v>196</v>
      </c>
      <c r="D252" s="252"/>
      <c r="E252" s="252"/>
      <c r="F252" s="252"/>
      <c r="G252" s="252"/>
      <c r="H252" s="252"/>
      <c r="I252" s="252"/>
      <c r="J252" s="252"/>
      <c r="K252" s="252"/>
      <c r="L252" s="95">
        <v>54.84</v>
      </c>
      <c r="M252" s="87"/>
      <c r="N252" s="96">
        <v>861.54</v>
      </c>
    </row>
    <row r="253" spans="1:14" x14ac:dyDescent="0.25">
      <c r="A253" s="85"/>
      <c r="B253" s="41"/>
      <c r="C253" s="252" t="s">
        <v>197</v>
      </c>
      <c r="D253" s="252"/>
      <c r="E253" s="252"/>
      <c r="F253" s="252"/>
      <c r="G253" s="252"/>
      <c r="H253" s="252"/>
      <c r="I253" s="252"/>
      <c r="J253" s="252"/>
      <c r="K253" s="252"/>
      <c r="L253" s="95">
        <v>318.48</v>
      </c>
      <c r="M253" s="87"/>
      <c r="N253" s="88">
        <v>16627.84</v>
      </c>
    </row>
    <row r="254" spans="1:14" x14ac:dyDescent="0.25">
      <c r="A254" s="85"/>
      <c r="B254" s="41"/>
      <c r="C254" s="252" t="s">
        <v>198</v>
      </c>
      <c r="D254" s="252"/>
      <c r="E254" s="252"/>
      <c r="F254" s="252"/>
      <c r="G254" s="252"/>
      <c r="H254" s="252"/>
      <c r="I254" s="252"/>
      <c r="J254" s="252"/>
      <c r="K254" s="252"/>
      <c r="L254" s="95">
        <v>347.14</v>
      </c>
      <c r="M254" s="87"/>
      <c r="N254" s="88">
        <v>18124.349999999999</v>
      </c>
    </row>
    <row r="255" spans="1:14" x14ac:dyDescent="0.25">
      <c r="A255" s="85"/>
      <c r="B255" s="41"/>
      <c r="C255" s="252" t="s">
        <v>199</v>
      </c>
      <c r="D255" s="252"/>
      <c r="E255" s="252"/>
      <c r="F255" s="252"/>
      <c r="G255" s="252"/>
      <c r="H255" s="252"/>
      <c r="I255" s="252"/>
      <c r="J255" s="252"/>
      <c r="K255" s="252"/>
      <c r="L255" s="95">
        <v>175.96</v>
      </c>
      <c r="M255" s="87"/>
      <c r="N255" s="88">
        <v>9186.8799999999992</v>
      </c>
    </row>
    <row r="256" spans="1:14" x14ac:dyDescent="0.25">
      <c r="A256" s="85"/>
      <c r="B256" s="81"/>
      <c r="C256" s="253" t="s">
        <v>217</v>
      </c>
      <c r="D256" s="253"/>
      <c r="E256" s="253"/>
      <c r="F256" s="253"/>
      <c r="G256" s="253"/>
      <c r="H256" s="253"/>
      <c r="I256" s="253"/>
      <c r="J256" s="253"/>
      <c r="K256" s="253"/>
      <c r="L256" s="91">
        <v>1129.6500000000001</v>
      </c>
      <c r="M256" s="83"/>
      <c r="N256" s="92">
        <v>47767.38</v>
      </c>
    </row>
    <row r="257" spans="1:14" x14ac:dyDescent="0.25">
      <c r="A257" s="85"/>
      <c r="B257" s="41"/>
      <c r="C257" s="252" t="s">
        <v>201</v>
      </c>
      <c r="D257" s="252"/>
      <c r="E257" s="252"/>
      <c r="F257" s="252"/>
      <c r="G257" s="252"/>
      <c r="H257" s="252"/>
      <c r="I257" s="252"/>
      <c r="J257" s="252"/>
      <c r="K257" s="252"/>
      <c r="L257" s="89"/>
      <c r="M257" s="87"/>
      <c r="N257" s="90"/>
    </row>
    <row r="258" spans="1:14" x14ac:dyDescent="0.25">
      <c r="A258" s="85"/>
      <c r="B258" s="41"/>
      <c r="C258" s="252" t="s">
        <v>202</v>
      </c>
      <c r="D258" s="252"/>
      <c r="E258" s="252"/>
      <c r="F258" s="252"/>
      <c r="G258" s="252"/>
      <c r="H258" s="252"/>
      <c r="I258" s="42" t="s">
        <v>218</v>
      </c>
      <c r="J258" s="93"/>
      <c r="K258" s="93"/>
      <c r="L258" s="89"/>
      <c r="M258" s="87"/>
      <c r="N258" s="90"/>
    </row>
    <row r="259" spans="1:14" x14ac:dyDescent="0.25">
      <c r="A259" s="85"/>
      <c r="B259" s="41"/>
      <c r="C259" s="252" t="s">
        <v>204</v>
      </c>
      <c r="D259" s="252"/>
      <c r="E259" s="252"/>
      <c r="F259" s="252"/>
      <c r="G259" s="252"/>
      <c r="H259" s="252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62" t="s">
        <v>220</v>
      </c>
      <c r="B260" s="263"/>
      <c r="C260" s="263"/>
      <c r="D260" s="263"/>
      <c r="E260" s="263"/>
      <c r="F260" s="263"/>
      <c r="G260" s="263"/>
      <c r="H260" s="263"/>
      <c r="I260" s="263"/>
      <c r="J260" s="263"/>
      <c r="K260" s="263"/>
      <c r="L260" s="263"/>
      <c r="M260" s="263"/>
      <c r="N260" s="264"/>
    </row>
    <row r="261" spans="1:14" ht="36.75" customHeight="1" x14ac:dyDescent="0.25">
      <c r="A261" s="32" t="s">
        <v>221</v>
      </c>
      <c r="B261" s="33" t="s">
        <v>208</v>
      </c>
      <c r="C261" s="254" t="s">
        <v>209</v>
      </c>
      <c r="D261" s="254"/>
      <c r="E261" s="254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x14ac:dyDescent="0.25">
      <c r="A262" s="40"/>
      <c r="B262" s="41" t="s">
        <v>55</v>
      </c>
      <c r="C262" s="258" t="s">
        <v>59</v>
      </c>
      <c r="D262" s="258"/>
      <c r="E262" s="258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x14ac:dyDescent="0.25">
      <c r="A263" s="40"/>
      <c r="B263" s="41" t="s">
        <v>70</v>
      </c>
      <c r="C263" s="258" t="s">
        <v>74</v>
      </c>
      <c r="D263" s="258"/>
      <c r="E263" s="258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x14ac:dyDescent="0.25">
      <c r="A264" s="40"/>
      <c r="B264" s="41" t="s">
        <v>75</v>
      </c>
      <c r="C264" s="258" t="s">
        <v>76</v>
      </c>
      <c r="D264" s="258"/>
      <c r="E264" s="258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x14ac:dyDescent="0.25">
      <c r="A265" s="47"/>
      <c r="B265" s="41"/>
      <c r="C265" s="258" t="s">
        <v>60</v>
      </c>
      <c r="D265" s="258"/>
      <c r="E265" s="258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x14ac:dyDescent="0.25">
      <c r="A266" s="47"/>
      <c r="B266" s="41"/>
      <c r="C266" s="258" t="s">
        <v>77</v>
      </c>
      <c r="D266" s="258"/>
      <c r="E266" s="258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x14ac:dyDescent="0.25">
      <c r="A267" s="52"/>
      <c r="B267" s="41"/>
      <c r="C267" s="259" t="s">
        <v>62</v>
      </c>
      <c r="D267" s="259"/>
      <c r="E267" s="259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x14ac:dyDescent="0.25">
      <c r="A268" s="47"/>
      <c r="B268" s="41"/>
      <c r="C268" s="258" t="s">
        <v>63</v>
      </c>
      <c r="D268" s="258"/>
      <c r="E268" s="258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x14ac:dyDescent="0.25">
      <c r="A269" s="47"/>
      <c r="B269" s="41" t="s">
        <v>78</v>
      </c>
      <c r="C269" s="258" t="s">
        <v>79</v>
      </c>
      <c r="D269" s="258"/>
      <c r="E269" s="258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x14ac:dyDescent="0.25">
      <c r="A270" s="47"/>
      <c r="B270" s="41" t="s">
        <v>80</v>
      </c>
      <c r="C270" s="258" t="s">
        <v>81</v>
      </c>
      <c r="D270" s="258"/>
      <c r="E270" s="258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x14ac:dyDescent="0.25">
      <c r="A271" s="57"/>
      <c r="B271" s="58"/>
      <c r="C271" s="254" t="s">
        <v>69</v>
      </c>
      <c r="D271" s="254"/>
      <c r="E271" s="254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54" t="s">
        <v>212</v>
      </c>
      <c r="D272" s="254"/>
      <c r="E272" s="254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x14ac:dyDescent="0.25">
      <c r="A273" s="57"/>
      <c r="B273" s="58"/>
      <c r="C273" s="254" t="s">
        <v>69</v>
      </c>
      <c r="D273" s="254"/>
      <c r="E273" s="254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54" t="s">
        <v>214</v>
      </c>
      <c r="D274" s="254"/>
      <c r="E274" s="254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x14ac:dyDescent="0.25">
      <c r="A275" s="57"/>
      <c r="B275" s="58"/>
      <c r="C275" s="254" t="s">
        <v>69</v>
      </c>
      <c r="D275" s="254"/>
      <c r="E275" s="254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54" t="s">
        <v>174</v>
      </c>
      <c r="D276" s="254"/>
      <c r="E276" s="254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x14ac:dyDescent="0.25">
      <c r="A277" s="57"/>
      <c r="B277" s="58"/>
      <c r="C277" s="254" t="s">
        <v>69</v>
      </c>
      <c r="D277" s="254"/>
      <c r="E277" s="254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x14ac:dyDescent="0.25">
      <c r="A279" s="57"/>
      <c r="B279" s="81"/>
      <c r="C279" s="253" t="s">
        <v>225</v>
      </c>
      <c r="D279" s="253"/>
      <c r="E279" s="253"/>
      <c r="F279" s="253"/>
      <c r="G279" s="253"/>
      <c r="H279" s="253"/>
      <c r="I279" s="253"/>
      <c r="J279" s="253"/>
      <c r="K279" s="253"/>
      <c r="L279" s="82"/>
      <c r="M279" s="83"/>
      <c r="N279" s="84"/>
    </row>
    <row r="280" spans="1:14" x14ac:dyDescent="0.25">
      <c r="A280" s="85"/>
      <c r="B280" s="41"/>
      <c r="C280" s="252" t="s">
        <v>176</v>
      </c>
      <c r="D280" s="252"/>
      <c r="E280" s="252"/>
      <c r="F280" s="252"/>
      <c r="G280" s="252"/>
      <c r="H280" s="252"/>
      <c r="I280" s="252"/>
      <c r="J280" s="252"/>
      <c r="K280" s="252"/>
      <c r="L280" s="95">
        <v>606.54999999999995</v>
      </c>
      <c r="M280" s="87"/>
      <c r="N280" s="88">
        <v>20456.150000000001</v>
      </c>
    </row>
    <row r="281" spans="1:14" x14ac:dyDescent="0.25">
      <c r="A281" s="85"/>
      <c r="B281" s="41"/>
      <c r="C281" s="252" t="s">
        <v>177</v>
      </c>
      <c r="D281" s="252"/>
      <c r="E281" s="252"/>
      <c r="F281" s="252"/>
      <c r="G281" s="252"/>
      <c r="H281" s="252"/>
      <c r="I281" s="252"/>
      <c r="J281" s="252"/>
      <c r="K281" s="252"/>
      <c r="L281" s="89"/>
      <c r="M281" s="87"/>
      <c r="N281" s="90"/>
    </row>
    <row r="282" spans="1:14" x14ac:dyDescent="0.25">
      <c r="A282" s="85"/>
      <c r="B282" s="41"/>
      <c r="C282" s="252" t="s">
        <v>178</v>
      </c>
      <c r="D282" s="252"/>
      <c r="E282" s="252"/>
      <c r="F282" s="252"/>
      <c r="G282" s="252"/>
      <c r="H282" s="252"/>
      <c r="I282" s="252"/>
      <c r="J282" s="252"/>
      <c r="K282" s="252"/>
      <c r="L282" s="95">
        <v>298.64</v>
      </c>
      <c r="M282" s="87"/>
      <c r="N282" s="88">
        <v>15591.99</v>
      </c>
    </row>
    <row r="283" spans="1:14" x14ac:dyDescent="0.25">
      <c r="A283" s="85"/>
      <c r="B283" s="41"/>
      <c r="C283" s="252" t="s">
        <v>179</v>
      </c>
      <c r="D283" s="252"/>
      <c r="E283" s="252"/>
      <c r="F283" s="252"/>
      <c r="G283" s="252"/>
      <c r="H283" s="252"/>
      <c r="I283" s="252"/>
      <c r="J283" s="252"/>
      <c r="K283" s="252"/>
      <c r="L283" s="95">
        <v>128.02000000000001</v>
      </c>
      <c r="M283" s="87"/>
      <c r="N283" s="88">
        <v>2011.19</v>
      </c>
    </row>
    <row r="284" spans="1:14" x14ac:dyDescent="0.25">
      <c r="A284" s="85"/>
      <c r="B284" s="41"/>
      <c r="C284" s="252" t="s">
        <v>180</v>
      </c>
      <c r="D284" s="252"/>
      <c r="E284" s="252"/>
      <c r="F284" s="252"/>
      <c r="G284" s="252"/>
      <c r="H284" s="252"/>
      <c r="I284" s="252"/>
      <c r="J284" s="252"/>
      <c r="K284" s="252"/>
      <c r="L284" s="95">
        <v>19.84</v>
      </c>
      <c r="M284" s="87"/>
      <c r="N284" s="88">
        <v>1035.8499999999999</v>
      </c>
    </row>
    <row r="285" spans="1:14" x14ac:dyDescent="0.25">
      <c r="A285" s="85"/>
      <c r="B285" s="41"/>
      <c r="C285" s="252" t="s">
        <v>181</v>
      </c>
      <c r="D285" s="252"/>
      <c r="E285" s="252"/>
      <c r="F285" s="252"/>
      <c r="G285" s="252"/>
      <c r="H285" s="252"/>
      <c r="I285" s="252"/>
      <c r="J285" s="252"/>
      <c r="K285" s="252"/>
      <c r="L285" s="95">
        <v>127.16</v>
      </c>
      <c r="M285" s="87"/>
      <c r="N285" s="88">
        <v>1997.69</v>
      </c>
    </row>
    <row r="286" spans="1:14" x14ac:dyDescent="0.25">
      <c r="A286" s="85"/>
      <c r="B286" s="41"/>
      <c r="C286" s="252" t="s">
        <v>182</v>
      </c>
      <c r="D286" s="252"/>
      <c r="E286" s="252"/>
      <c r="F286" s="252"/>
      <c r="G286" s="252"/>
      <c r="H286" s="252"/>
      <c r="I286" s="252"/>
      <c r="J286" s="252"/>
      <c r="K286" s="252"/>
      <c r="L286" s="89"/>
      <c r="M286" s="87"/>
      <c r="N286" s="90"/>
    </row>
    <row r="287" spans="1:14" x14ac:dyDescent="0.25">
      <c r="A287" s="85"/>
      <c r="B287" s="41"/>
      <c r="C287" s="252" t="s">
        <v>183</v>
      </c>
      <c r="D287" s="252"/>
      <c r="E287" s="252"/>
      <c r="F287" s="252"/>
      <c r="G287" s="252"/>
      <c r="H287" s="252"/>
      <c r="I287" s="252"/>
      <c r="J287" s="252"/>
      <c r="K287" s="252"/>
      <c r="L287" s="95">
        <v>72.319999999999993</v>
      </c>
      <c r="M287" s="87"/>
      <c r="N287" s="88">
        <v>1136.1500000000001</v>
      </c>
    </row>
    <row r="288" spans="1:14" x14ac:dyDescent="0.25">
      <c r="A288" s="85"/>
      <c r="B288" s="41"/>
      <c r="C288" s="252" t="s">
        <v>184</v>
      </c>
      <c r="D288" s="252"/>
      <c r="E288" s="252"/>
      <c r="F288" s="252"/>
      <c r="G288" s="252"/>
      <c r="H288" s="252"/>
      <c r="I288" s="252"/>
      <c r="J288" s="252"/>
      <c r="K288" s="252"/>
      <c r="L288" s="95">
        <v>54.84</v>
      </c>
      <c r="M288" s="87"/>
      <c r="N288" s="96">
        <v>861.54</v>
      </c>
    </row>
    <row r="289" spans="1:14" x14ac:dyDescent="0.25">
      <c r="A289" s="85"/>
      <c r="B289" s="41"/>
      <c r="C289" s="252" t="s">
        <v>185</v>
      </c>
      <c r="D289" s="252"/>
      <c r="E289" s="252"/>
      <c r="F289" s="252"/>
      <c r="G289" s="252"/>
      <c r="H289" s="252"/>
      <c r="I289" s="252"/>
      <c r="J289" s="252"/>
      <c r="K289" s="252"/>
      <c r="L289" s="95">
        <v>52.73</v>
      </c>
      <c r="M289" s="87"/>
      <c r="N289" s="96">
        <v>855.28</v>
      </c>
    </row>
    <row r="290" spans="1:14" x14ac:dyDescent="0.25">
      <c r="A290" s="85"/>
      <c r="B290" s="41"/>
      <c r="C290" s="252" t="s">
        <v>186</v>
      </c>
      <c r="D290" s="252"/>
      <c r="E290" s="252"/>
      <c r="F290" s="252"/>
      <c r="G290" s="252"/>
      <c r="H290" s="252"/>
      <c r="I290" s="252"/>
      <c r="J290" s="252"/>
      <c r="K290" s="252"/>
      <c r="L290" s="86">
        <v>1129.6500000000001</v>
      </c>
      <c r="M290" s="87"/>
      <c r="N290" s="88">
        <v>47767.38</v>
      </c>
    </row>
    <row r="291" spans="1:14" x14ac:dyDescent="0.25">
      <c r="A291" s="85"/>
      <c r="B291" s="41"/>
      <c r="C291" s="252" t="s">
        <v>187</v>
      </c>
      <c r="D291" s="252"/>
      <c r="E291" s="252"/>
      <c r="F291" s="252"/>
      <c r="G291" s="252"/>
      <c r="H291" s="252"/>
      <c r="I291" s="252"/>
      <c r="J291" s="252"/>
      <c r="K291" s="252"/>
      <c r="L291" s="86">
        <v>1022.08</v>
      </c>
      <c r="M291" s="87"/>
      <c r="N291" s="88">
        <v>46050.559999999998</v>
      </c>
    </row>
    <row r="292" spans="1:14" x14ac:dyDescent="0.25">
      <c r="A292" s="85"/>
      <c r="B292" s="41"/>
      <c r="C292" s="252" t="s">
        <v>188</v>
      </c>
      <c r="D292" s="252"/>
      <c r="E292" s="252"/>
      <c r="F292" s="252"/>
      <c r="G292" s="252"/>
      <c r="H292" s="252"/>
      <c r="I292" s="252"/>
      <c r="J292" s="252"/>
      <c r="K292" s="252"/>
      <c r="L292" s="89"/>
      <c r="M292" s="87"/>
      <c r="N292" s="90"/>
    </row>
    <row r="293" spans="1:14" x14ac:dyDescent="0.25">
      <c r="A293" s="85"/>
      <c r="B293" s="41"/>
      <c r="C293" s="252" t="s">
        <v>189</v>
      </c>
      <c r="D293" s="252"/>
      <c r="E293" s="252"/>
      <c r="F293" s="252"/>
      <c r="G293" s="252"/>
      <c r="H293" s="252"/>
      <c r="I293" s="252"/>
      <c r="J293" s="252"/>
      <c r="K293" s="252"/>
      <c r="L293" s="95">
        <v>298.64</v>
      </c>
      <c r="M293" s="87"/>
      <c r="N293" s="88">
        <v>15591.99</v>
      </c>
    </row>
    <row r="294" spans="1:14" x14ac:dyDescent="0.25">
      <c r="A294" s="85"/>
      <c r="B294" s="41"/>
      <c r="C294" s="252" t="s">
        <v>190</v>
      </c>
      <c r="D294" s="252"/>
      <c r="E294" s="252"/>
      <c r="F294" s="252"/>
      <c r="G294" s="252"/>
      <c r="H294" s="252"/>
      <c r="I294" s="252"/>
      <c r="J294" s="252"/>
      <c r="K294" s="252"/>
      <c r="L294" s="95">
        <v>128.02000000000001</v>
      </c>
      <c r="M294" s="87"/>
      <c r="N294" s="88">
        <v>2011.19</v>
      </c>
    </row>
    <row r="295" spans="1:14" x14ac:dyDescent="0.25">
      <c r="A295" s="85"/>
      <c r="B295" s="41"/>
      <c r="C295" s="252" t="s">
        <v>191</v>
      </c>
      <c r="D295" s="252"/>
      <c r="E295" s="252"/>
      <c r="F295" s="252"/>
      <c r="G295" s="252"/>
      <c r="H295" s="252"/>
      <c r="I295" s="252"/>
      <c r="J295" s="252"/>
      <c r="K295" s="252"/>
      <c r="L295" s="95">
        <v>19.84</v>
      </c>
      <c r="M295" s="87"/>
      <c r="N295" s="88">
        <v>1035.8499999999999</v>
      </c>
    </row>
    <row r="296" spans="1:14" x14ac:dyDescent="0.25">
      <c r="A296" s="85"/>
      <c r="B296" s="41"/>
      <c r="C296" s="252" t="s">
        <v>192</v>
      </c>
      <c r="D296" s="252"/>
      <c r="E296" s="252"/>
      <c r="F296" s="252"/>
      <c r="G296" s="252"/>
      <c r="H296" s="252"/>
      <c r="I296" s="252"/>
      <c r="J296" s="252"/>
      <c r="K296" s="252"/>
      <c r="L296" s="95">
        <v>72.319999999999993</v>
      </c>
      <c r="M296" s="87"/>
      <c r="N296" s="88">
        <v>1136.1500000000001</v>
      </c>
    </row>
    <row r="297" spans="1:14" x14ac:dyDescent="0.25">
      <c r="A297" s="85"/>
      <c r="B297" s="41"/>
      <c r="C297" s="252" t="s">
        <v>193</v>
      </c>
      <c r="D297" s="252"/>
      <c r="E297" s="252"/>
      <c r="F297" s="252"/>
      <c r="G297" s="252"/>
      <c r="H297" s="252"/>
      <c r="I297" s="252"/>
      <c r="J297" s="252"/>
      <c r="K297" s="252"/>
      <c r="L297" s="95">
        <v>347.14</v>
      </c>
      <c r="M297" s="87"/>
      <c r="N297" s="88">
        <v>18124.349999999999</v>
      </c>
    </row>
    <row r="298" spans="1:14" x14ac:dyDescent="0.25">
      <c r="A298" s="85"/>
      <c r="B298" s="41"/>
      <c r="C298" s="252" t="s">
        <v>194</v>
      </c>
      <c r="D298" s="252"/>
      <c r="E298" s="252"/>
      <c r="F298" s="252"/>
      <c r="G298" s="252"/>
      <c r="H298" s="252"/>
      <c r="I298" s="252"/>
      <c r="J298" s="252"/>
      <c r="K298" s="252"/>
      <c r="L298" s="95">
        <v>175.96</v>
      </c>
      <c r="M298" s="87"/>
      <c r="N298" s="88">
        <v>9186.8799999999992</v>
      </c>
    </row>
    <row r="299" spans="1:14" x14ac:dyDescent="0.25">
      <c r="A299" s="85"/>
      <c r="B299" s="41"/>
      <c r="C299" s="252" t="s">
        <v>195</v>
      </c>
      <c r="D299" s="252"/>
      <c r="E299" s="252"/>
      <c r="F299" s="252"/>
      <c r="G299" s="252"/>
      <c r="H299" s="252"/>
      <c r="I299" s="252"/>
      <c r="J299" s="252"/>
      <c r="K299" s="252"/>
      <c r="L299" s="95">
        <v>52.73</v>
      </c>
      <c r="M299" s="87"/>
      <c r="N299" s="96">
        <v>855.28</v>
      </c>
    </row>
    <row r="300" spans="1:14" x14ac:dyDescent="0.25">
      <c r="A300" s="85"/>
      <c r="B300" s="41"/>
      <c r="C300" s="252" t="s">
        <v>196</v>
      </c>
      <c r="D300" s="252"/>
      <c r="E300" s="252"/>
      <c r="F300" s="252"/>
      <c r="G300" s="252"/>
      <c r="H300" s="252"/>
      <c r="I300" s="252"/>
      <c r="J300" s="252"/>
      <c r="K300" s="252"/>
      <c r="L300" s="95">
        <v>54.84</v>
      </c>
      <c r="M300" s="87"/>
      <c r="N300" s="96">
        <v>861.54</v>
      </c>
    </row>
    <row r="301" spans="1:14" x14ac:dyDescent="0.25">
      <c r="A301" s="85"/>
      <c r="B301" s="41"/>
      <c r="C301" s="252" t="s">
        <v>197</v>
      </c>
      <c r="D301" s="252"/>
      <c r="E301" s="252"/>
      <c r="F301" s="252"/>
      <c r="G301" s="252"/>
      <c r="H301" s="252"/>
      <c r="I301" s="252"/>
      <c r="J301" s="252"/>
      <c r="K301" s="252"/>
      <c r="L301" s="95">
        <v>318.48</v>
      </c>
      <c r="M301" s="87"/>
      <c r="N301" s="88">
        <v>16627.84</v>
      </c>
    </row>
    <row r="302" spans="1:14" x14ac:dyDescent="0.25">
      <c r="A302" s="85"/>
      <c r="B302" s="41"/>
      <c r="C302" s="252" t="s">
        <v>198</v>
      </c>
      <c r="D302" s="252"/>
      <c r="E302" s="252"/>
      <c r="F302" s="252"/>
      <c r="G302" s="252"/>
      <c r="H302" s="252"/>
      <c r="I302" s="252"/>
      <c r="J302" s="252"/>
      <c r="K302" s="252"/>
      <c r="L302" s="95">
        <v>347.14</v>
      </c>
      <c r="M302" s="87"/>
      <c r="N302" s="88">
        <v>18124.349999999999</v>
      </c>
    </row>
    <row r="303" spans="1:14" x14ac:dyDescent="0.25">
      <c r="A303" s="85"/>
      <c r="B303" s="41"/>
      <c r="C303" s="252" t="s">
        <v>199</v>
      </c>
      <c r="D303" s="252"/>
      <c r="E303" s="252"/>
      <c r="F303" s="252"/>
      <c r="G303" s="252"/>
      <c r="H303" s="252"/>
      <c r="I303" s="252"/>
      <c r="J303" s="252"/>
      <c r="K303" s="252"/>
      <c r="L303" s="95">
        <v>175.96</v>
      </c>
      <c r="M303" s="87"/>
      <c r="N303" s="88">
        <v>9186.8799999999992</v>
      </c>
    </row>
    <row r="304" spans="1:14" x14ac:dyDescent="0.25">
      <c r="A304" s="85"/>
      <c r="B304" s="81"/>
      <c r="C304" s="253" t="s">
        <v>226</v>
      </c>
      <c r="D304" s="253"/>
      <c r="E304" s="253"/>
      <c r="F304" s="253"/>
      <c r="G304" s="253"/>
      <c r="H304" s="253"/>
      <c r="I304" s="253"/>
      <c r="J304" s="253"/>
      <c r="K304" s="253"/>
      <c r="L304" s="91">
        <v>1129.6500000000001</v>
      </c>
      <c r="M304" s="83"/>
      <c r="N304" s="92">
        <v>47767.38</v>
      </c>
    </row>
    <row r="305" spans="1:14" x14ac:dyDescent="0.25">
      <c r="A305" s="85"/>
      <c r="B305" s="41"/>
      <c r="C305" s="252" t="s">
        <v>201</v>
      </c>
      <c r="D305" s="252"/>
      <c r="E305" s="252"/>
      <c r="F305" s="252"/>
      <c r="G305" s="252"/>
      <c r="H305" s="252"/>
      <c r="I305" s="252"/>
      <c r="J305" s="252"/>
      <c r="K305" s="252"/>
      <c r="L305" s="89"/>
      <c r="M305" s="87"/>
      <c r="N305" s="90"/>
    </row>
    <row r="306" spans="1:14" x14ac:dyDescent="0.25">
      <c r="A306" s="85"/>
      <c r="B306" s="41"/>
      <c r="C306" s="252" t="s">
        <v>202</v>
      </c>
      <c r="D306" s="252"/>
      <c r="E306" s="252"/>
      <c r="F306" s="252"/>
      <c r="G306" s="252"/>
      <c r="H306" s="252"/>
      <c r="I306" s="42" t="s">
        <v>218</v>
      </c>
      <c r="J306" s="93"/>
      <c r="K306" s="93"/>
      <c r="L306" s="89"/>
      <c r="M306" s="87"/>
      <c r="N306" s="90"/>
    </row>
    <row r="307" spans="1:14" x14ac:dyDescent="0.25">
      <c r="A307" s="85"/>
      <c r="B307" s="41"/>
      <c r="C307" s="252" t="s">
        <v>204</v>
      </c>
      <c r="D307" s="252"/>
      <c r="E307" s="252"/>
      <c r="F307" s="252"/>
      <c r="G307" s="252"/>
      <c r="H307" s="252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62" t="s">
        <v>227</v>
      </c>
      <c r="B308" s="263"/>
      <c r="C308" s="263"/>
      <c r="D308" s="263"/>
      <c r="E308" s="263"/>
      <c r="F308" s="263"/>
      <c r="G308" s="263"/>
      <c r="H308" s="263"/>
      <c r="I308" s="263"/>
      <c r="J308" s="263"/>
      <c r="K308" s="263"/>
      <c r="L308" s="263"/>
      <c r="M308" s="263"/>
      <c r="N308" s="264"/>
    </row>
    <row r="309" spans="1:14" ht="26.25" customHeight="1" x14ac:dyDescent="0.25">
      <c r="A309" s="32" t="s">
        <v>228</v>
      </c>
      <c r="B309" s="33" t="s">
        <v>208</v>
      </c>
      <c r="C309" s="254" t="s">
        <v>209</v>
      </c>
      <c r="D309" s="254"/>
      <c r="E309" s="254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x14ac:dyDescent="0.25">
      <c r="A310" s="40"/>
      <c r="B310" s="41" t="s">
        <v>55</v>
      </c>
      <c r="C310" s="258" t="s">
        <v>59</v>
      </c>
      <c r="D310" s="258"/>
      <c r="E310" s="258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x14ac:dyDescent="0.25">
      <c r="A311" s="40"/>
      <c r="B311" s="41" t="s">
        <v>70</v>
      </c>
      <c r="C311" s="258" t="s">
        <v>74</v>
      </c>
      <c r="D311" s="258"/>
      <c r="E311" s="258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x14ac:dyDescent="0.25">
      <c r="A312" s="40"/>
      <c r="B312" s="41" t="s">
        <v>75</v>
      </c>
      <c r="C312" s="258" t="s">
        <v>76</v>
      </c>
      <c r="D312" s="258"/>
      <c r="E312" s="258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x14ac:dyDescent="0.25">
      <c r="A313" s="47"/>
      <c r="B313" s="41"/>
      <c r="C313" s="258" t="s">
        <v>60</v>
      </c>
      <c r="D313" s="258"/>
      <c r="E313" s="258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x14ac:dyDescent="0.25">
      <c r="A314" s="47"/>
      <c r="B314" s="41"/>
      <c r="C314" s="258" t="s">
        <v>77</v>
      </c>
      <c r="D314" s="258"/>
      <c r="E314" s="258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x14ac:dyDescent="0.25">
      <c r="A315" s="52"/>
      <c r="B315" s="41"/>
      <c r="C315" s="259" t="s">
        <v>62</v>
      </c>
      <c r="D315" s="259"/>
      <c r="E315" s="259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x14ac:dyDescent="0.25">
      <c r="A316" s="47"/>
      <c r="B316" s="41"/>
      <c r="C316" s="258" t="s">
        <v>63</v>
      </c>
      <c r="D316" s="258"/>
      <c r="E316" s="258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x14ac:dyDescent="0.25">
      <c r="A317" s="47"/>
      <c r="B317" s="41" t="s">
        <v>78</v>
      </c>
      <c r="C317" s="258" t="s">
        <v>79</v>
      </c>
      <c r="D317" s="258"/>
      <c r="E317" s="258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x14ac:dyDescent="0.25">
      <c r="A318" s="47"/>
      <c r="B318" s="41" t="s">
        <v>80</v>
      </c>
      <c r="C318" s="258" t="s">
        <v>81</v>
      </c>
      <c r="D318" s="258"/>
      <c r="E318" s="258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x14ac:dyDescent="0.25">
      <c r="A319" s="57"/>
      <c r="B319" s="58"/>
      <c r="C319" s="254" t="s">
        <v>69</v>
      </c>
      <c r="D319" s="254"/>
      <c r="E319" s="254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54" t="s">
        <v>212</v>
      </c>
      <c r="D320" s="254"/>
      <c r="E320" s="254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x14ac:dyDescent="0.25">
      <c r="A321" s="57"/>
      <c r="B321" s="58"/>
      <c r="C321" s="254" t="s">
        <v>69</v>
      </c>
      <c r="D321" s="254"/>
      <c r="E321" s="254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54" t="s">
        <v>214</v>
      </c>
      <c r="D322" s="254"/>
      <c r="E322" s="254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x14ac:dyDescent="0.25">
      <c r="A323" s="57"/>
      <c r="B323" s="58"/>
      <c r="C323" s="254" t="s">
        <v>69</v>
      </c>
      <c r="D323" s="254"/>
      <c r="E323" s="254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54" t="s">
        <v>174</v>
      </c>
      <c r="D324" s="254"/>
      <c r="E324" s="254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x14ac:dyDescent="0.25">
      <c r="A325" s="57"/>
      <c r="B325" s="58"/>
      <c r="C325" s="254" t="s">
        <v>69</v>
      </c>
      <c r="D325" s="254"/>
      <c r="E325" s="254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x14ac:dyDescent="0.25">
      <c r="A327" s="57"/>
      <c r="B327" s="81"/>
      <c r="C327" s="253" t="s">
        <v>232</v>
      </c>
      <c r="D327" s="253"/>
      <c r="E327" s="253"/>
      <c r="F327" s="253"/>
      <c r="G327" s="253"/>
      <c r="H327" s="253"/>
      <c r="I327" s="253"/>
      <c r="J327" s="253"/>
      <c r="K327" s="253"/>
      <c r="L327" s="82"/>
      <c r="M327" s="83"/>
      <c r="N327" s="84"/>
    </row>
    <row r="328" spans="1:14" x14ac:dyDescent="0.25">
      <c r="A328" s="85"/>
      <c r="B328" s="41"/>
      <c r="C328" s="252" t="s">
        <v>176</v>
      </c>
      <c r="D328" s="252"/>
      <c r="E328" s="252"/>
      <c r="F328" s="252"/>
      <c r="G328" s="252"/>
      <c r="H328" s="252"/>
      <c r="I328" s="252"/>
      <c r="J328" s="252"/>
      <c r="K328" s="252"/>
      <c r="L328" s="95">
        <v>644.41</v>
      </c>
      <c r="M328" s="87"/>
      <c r="N328" s="88">
        <v>21057.02</v>
      </c>
    </row>
    <row r="329" spans="1:14" x14ac:dyDescent="0.25">
      <c r="A329" s="85"/>
      <c r="B329" s="41"/>
      <c r="C329" s="252" t="s">
        <v>177</v>
      </c>
      <c r="D329" s="252"/>
      <c r="E329" s="252"/>
      <c r="F329" s="252"/>
      <c r="G329" s="252"/>
      <c r="H329" s="252"/>
      <c r="I329" s="252"/>
      <c r="J329" s="252"/>
      <c r="K329" s="252"/>
      <c r="L329" s="89"/>
      <c r="M329" s="87"/>
      <c r="N329" s="90"/>
    </row>
    <row r="330" spans="1:14" x14ac:dyDescent="0.25">
      <c r="A330" s="85"/>
      <c r="B330" s="41"/>
      <c r="C330" s="252" t="s">
        <v>178</v>
      </c>
      <c r="D330" s="252"/>
      <c r="E330" s="252"/>
      <c r="F330" s="252"/>
      <c r="G330" s="252"/>
      <c r="H330" s="252"/>
      <c r="I330" s="252"/>
      <c r="J330" s="252"/>
      <c r="K330" s="252"/>
      <c r="L330" s="95">
        <v>298.64</v>
      </c>
      <c r="M330" s="87"/>
      <c r="N330" s="88">
        <v>15591.99</v>
      </c>
    </row>
    <row r="331" spans="1:14" x14ac:dyDescent="0.25">
      <c r="A331" s="85"/>
      <c r="B331" s="41"/>
      <c r="C331" s="252" t="s">
        <v>179</v>
      </c>
      <c r="D331" s="252"/>
      <c r="E331" s="252"/>
      <c r="F331" s="252"/>
      <c r="G331" s="252"/>
      <c r="H331" s="252"/>
      <c r="I331" s="252"/>
      <c r="J331" s="252"/>
      <c r="K331" s="252"/>
      <c r="L331" s="95">
        <v>128.02000000000001</v>
      </c>
      <c r="M331" s="87"/>
      <c r="N331" s="88">
        <v>2011.19</v>
      </c>
    </row>
    <row r="332" spans="1:14" x14ac:dyDescent="0.25">
      <c r="A332" s="85"/>
      <c r="B332" s="41"/>
      <c r="C332" s="252" t="s">
        <v>180</v>
      </c>
      <c r="D332" s="252"/>
      <c r="E332" s="252"/>
      <c r="F332" s="252"/>
      <c r="G332" s="252"/>
      <c r="H332" s="252"/>
      <c r="I332" s="252"/>
      <c r="J332" s="252"/>
      <c r="K332" s="252"/>
      <c r="L332" s="95">
        <v>19.84</v>
      </c>
      <c r="M332" s="87"/>
      <c r="N332" s="88">
        <v>1035.8499999999999</v>
      </c>
    </row>
    <row r="333" spans="1:14" x14ac:dyDescent="0.25">
      <c r="A333" s="85"/>
      <c r="B333" s="41"/>
      <c r="C333" s="252" t="s">
        <v>181</v>
      </c>
      <c r="D333" s="252"/>
      <c r="E333" s="252"/>
      <c r="F333" s="252"/>
      <c r="G333" s="252"/>
      <c r="H333" s="252"/>
      <c r="I333" s="252"/>
      <c r="J333" s="252"/>
      <c r="K333" s="252"/>
      <c r="L333" s="95">
        <v>153.09</v>
      </c>
      <c r="M333" s="87"/>
      <c r="N333" s="88">
        <v>2405.0500000000002</v>
      </c>
    </row>
    <row r="334" spans="1:14" x14ac:dyDescent="0.25">
      <c r="A334" s="85"/>
      <c r="B334" s="41"/>
      <c r="C334" s="252" t="s">
        <v>182</v>
      </c>
      <c r="D334" s="252"/>
      <c r="E334" s="252"/>
      <c r="F334" s="252"/>
      <c r="G334" s="252"/>
      <c r="H334" s="252"/>
      <c r="I334" s="252"/>
      <c r="J334" s="252"/>
      <c r="K334" s="252"/>
      <c r="L334" s="89"/>
      <c r="M334" s="87"/>
      <c r="N334" s="90"/>
    </row>
    <row r="335" spans="1:14" x14ac:dyDescent="0.25">
      <c r="A335" s="85"/>
      <c r="B335" s="41"/>
      <c r="C335" s="252" t="s">
        <v>183</v>
      </c>
      <c r="D335" s="252"/>
      <c r="E335" s="252"/>
      <c r="F335" s="252"/>
      <c r="G335" s="252"/>
      <c r="H335" s="252"/>
      <c r="I335" s="252"/>
      <c r="J335" s="252"/>
      <c r="K335" s="252"/>
      <c r="L335" s="95">
        <v>98.25</v>
      </c>
      <c r="M335" s="87"/>
      <c r="N335" s="88">
        <v>1543.51</v>
      </c>
    </row>
    <row r="336" spans="1:14" x14ac:dyDescent="0.25">
      <c r="A336" s="85"/>
      <c r="B336" s="41"/>
      <c r="C336" s="252" t="s">
        <v>184</v>
      </c>
      <c r="D336" s="252"/>
      <c r="E336" s="252"/>
      <c r="F336" s="252"/>
      <c r="G336" s="252"/>
      <c r="H336" s="252"/>
      <c r="I336" s="252"/>
      <c r="J336" s="252"/>
      <c r="K336" s="252"/>
      <c r="L336" s="95">
        <v>54.84</v>
      </c>
      <c r="M336" s="87"/>
      <c r="N336" s="96">
        <v>861.54</v>
      </c>
    </row>
    <row r="337" spans="1:14" x14ac:dyDescent="0.25">
      <c r="A337" s="85"/>
      <c r="B337" s="41"/>
      <c r="C337" s="252" t="s">
        <v>185</v>
      </c>
      <c r="D337" s="252"/>
      <c r="E337" s="252"/>
      <c r="F337" s="252"/>
      <c r="G337" s="252"/>
      <c r="H337" s="252"/>
      <c r="I337" s="252"/>
      <c r="J337" s="252"/>
      <c r="K337" s="252"/>
      <c r="L337" s="95">
        <v>64.66</v>
      </c>
      <c r="M337" s="87"/>
      <c r="N337" s="88">
        <v>1048.79</v>
      </c>
    </row>
    <row r="338" spans="1:14" x14ac:dyDescent="0.25">
      <c r="A338" s="85"/>
      <c r="B338" s="41"/>
      <c r="C338" s="252" t="s">
        <v>186</v>
      </c>
      <c r="D338" s="252"/>
      <c r="E338" s="252"/>
      <c r="F338" s="252"/>
      <c r="G338" s="252"/>
      <c r="H338" s="252"/>
      <c r="I338" s="252"/>
      <c r="J338" s="252"/>
      <c r="K338" s="252"/>
      <c r="L338" s="86">
        <v>1167.51</v>
      </c>
      <c r="M338" s="87"/>
      <c r="N338" s="88">
        <v>48368.25</v>
      </c>
    </row>
    <row r="339" spans="1:14" x14ac:dyDescent="0.25">
      <c r="A339" s="85"/>
      <c r="B339" s="41"/>
      <c r="C339" s="252" t="s">
        <v>187</v>
      </c>
      <c r="D339" s="252"/>
      <c r="E339" s="252"/>
      <c r="F339" s="252"/>
      <c r="G339" s="252"/>
      <c r="H339" s="252"/>
      <c r="I339" s="252"/>
      <c r="J339" s="252"/>
      <c r="K339" s="252"/>
      <c r="L339" s="86">
        <v>1048.01</v>
      </c>
      <c r="M339" s="87"/>
      <c r="N339" s="88">
        <v>46457.919999999998</v>
      </c>
    </row>
    <row r="340" spans="1:14" x14ac:dyDescent="0.25">
      <c r="A340" s="85"/>
      <c r="B340" s="41"/>
      <c r="C340" s="252" t="s">
        <v>188</v>
      </c>
      <c r="D340" s="252"/>
      <c r="E340" s="252"/>
      <c r="F340" s="252"/>
      <c r="G340" s="252"/>
      <c r="H340" s="252"/>
      <c r="I340" s="252"/>
      <c r="J340" s="252"/>
      <c r="K340" s="252"/>
      <c r="L340" s="89"/>
      <c r="M340" s="87"/>
      <c r="N340" s="90"/>
    </row>
    <row r="341" spans="1:14" x14ac:dyDescent="0.25">
      <c r="A341" s="85"/>
      <c r="B341" s="41"/>
      <c r="C341" s="252" t="s">
        <v>189</v>
      </c>
      <c r="D341" s="252"/>
      <c r="E341" s="252"/>
      <c r="F341" s="252"/>
      <c r="G341" s="252"/>
      <c r="H341" s="252"/>
      <c r="I341" s="252"/>
      <c r="J341" s="252"/>
      <c r="K341" s="252"/>
      <c r="L341" s="95">
        <v>298.64</v>
      </c>
      <c r="M341" s="87"/>
      <c r="N341" s="88">
        <v>15591.99</v>
      </c>
    </row>
    <row r="342" spans="1:14" x14ac:dyDescent="0.25">
      <c r="A342" s="85"/>
      <c r="B342" s="41"/>
      <c r="C342" s="252" t="s">
        <v>190</v>
      </c>
      <c r="D342" s="252"/>
      <c r="E342" s="252"/>
      <c r="F342" s="252"/>
      <c r="G342" s="252"/>
      <c r="H342" s="252"/>
      <c r="I342" s="252"/>
      <c r="J342" s="252"/>
      <c r="K342" s="252"/>
      <c r="L342" s="95">
        <v>128.02000000000001</v>
      </c>
      <c r="M342" s="87"/>
      <c r="N342" s="88">
        <v>2011.19</v>
      </c>
    </row>
    <row r="343" spans="1:14" x14ac:dyDescent="0.25">
      <c r="A343" s="85"/>
      <c r="B343" s="41"/>
      <c r="C343" s="252" t="s">
        <v>191</v>
      </c>
      <c r="D343" s="252"/>
      <c r="E343" s="252"/>
      <c r="F343" s="252"/>
      <c r="G343" s="252"/>
      <c r="H343" s="252"/>
      <c r="I343" s="252"/>
      <c r="J343" s="252"/>
      <c r="K343" s="252"/>
      <c r="L343" s="95">
        <v>19.84</v>
      </c>
      <c r="M343" s="87"/>
      <c r="N343" s="88">
        <v>1035.8499999999999</v>
      </c>
    </row>
    <row r="344" spans="1:14" x14ac:dyDescent="0.25">
      <c r="A344" s="85"/>
      <c r="B344" s="41"/>
      <c r="C344" s="252" t="s">
        <v>192</v>
      </c>
      <c r="D344" s="252"/>
      <c r="E344" s="252"/>
      <c r="F344" s="252"/>
      <c r="G344" s="252"/>
      <c r="H344" s="252"/>
      <c r="I344" s="252"/>
      <c r="J344" s="252"/>
      <c r="K344" s="252"/>
      <c r="L344" s="95">
        <v>98.25</v>
      </c>
      <c r="M344" s="87"/>
      <c r="N344" s="88">
        <v>1543.51</v>
      </c>
    </row>
    <row r="345" spans="1:14" x14ac:dyDescent="0.25">
      <c r="A345" s="85"/>
      <c r="B345" s="41"/>
      <c r="C345" s="252" t="s">
        <v>193</v>
      </c>
      <c r="D345" s="252"/>
      <c r="E345" s="252"/>
      <c r="F345" s="252"/>
      <c r="G345" s="252"/>
      <c r="H345" s="252"/>
      <c r="I345" s="252"/>
      <c r="J345" s="252"/>
      <c r="K345" s="252"/>
      <c r="L345" s="95">
        <v>347.14</v>
      </c>
      <c r="M345" s="87"/>
      <c r="N345" s="88">
        <v>18124.349999999999</v>
      </c>
    </row>
    <row r="346" spans="1:14" x14ac:dyDescent="0.25">
      <c r="A346" s="85"/>
      <c r="B346" s="41"/>
      <c r="C346" s="252" t="s">
        <v>194</v>
      </c>
      <c r="D346" s="252"/>
      <c r="E346" s="252"/>
      <c r="F346" s="252"/>
      <c r="G346" s="252"/>
      <c r="H346" s="252"/>
      <c r="I346" s="252"/>
      <c r="J346" s="252"/>
      <c r="K346" s="252"/>
      <c r="L346" s="95">
        <v>175.96</v>
      </c>
      <c r="M346" s="87"/>
      <c r="N346" s="88">
        <v>9186.8799999999992</v>
      </c>
    </row>
    <row r="347" spans="1:14" x14ac:dyDescent="0.25">
      <c r="A347" s="85"/>
      <c r="B347" s="41"/>
      <c r="C347" s="252" t="s">
        <v>195</v>
      </c>
      <c r="D347" s="252"/>
      <c r="E347" s="252"/>
      <c r="F347" s="252"/>
      <c r="G347" s="252"/>
      <c r="H347" s="252"/>
      <c r="I347" s="252"/>
      <c r="J347" s="252"/>
      <c r="K347" s="252"/>
      <c r="L347" s="95">
        <v>64.66</v>
      </c>
      <c r="M347" s="87"/>
      <c r="N347" s="88">
        <v>1048.79</v>
      </c>
    </row>
    <row r="348" spans="1:14" x14ac:dyDescent="0.25">
      <c r="A348" s="85"/>
      <c r="B348" s="41"/>
      <c r="C348" s="252" t="s">
        <v>196</v>
      </c>
      <c r="D348" s="252"/>
      <c r="E348" s="252"/>
      <c r="F348" s="252"/>
      <c r="G348" s="252"/>
      <c r="H348" s="252"/>
      <c r="I348" s="252"/>
      <c r="J348" s="252"/>
      <c r="K348" s="252"/>
      <c r="L348" s="95">
        <v>54.84</v>
      </c>
      <c r="M348" s="87"/>
      <c r="N348" s="96">
        <v>861.54</v>
      </c>
    </row>
    <row r="349" spans="1:14" x14ac:dyDescent="0.25">
      <c r="A349" s="85"/>
      <c r="B349" s="41"/>
      <c r="C349" s="252" t="s">
        <v>197</v>
      </c>
      <c r="D349" s="252"/>
      <c r="E349" s="252"/>
      <c r="F349" s="252"/>
      <c r="G349" s="252"/>
      <c r="H349" s="252"/>
      <c r="I349" s="252"/>
      <c r="J349" s="252"/>
      <c r="K349" s="252"/>
      <c r="L349" s="95">
        <v>318.48</v>
      </c>
      <c r="M349" s="87"/>
      <c r="N349" s="88">
        <v>16627.84</v>
      </c>
    </row>
    <row r="350" spans="1:14" x14ac:dyDescent="0.25">
      <c r="A350" s="85"/>
      <c r="B350" s="41"/>
      <c r="C350" s="252" t="s">
        <v>198</v>
      </c>
      <c r="D350" s="252"/>
      <c r="E350" s="252"/>
      <c r="F350" s="252"/>
      <c r="G350" s="252"/>
      <c r="H350" s="252"/>
      <c r="I350" s="252"/>
      <c r="J350" s="252"/>
      <c r="K350" s="252"/>
      <c r="L350" s="95">
        <v>347.14</v>
      </c>
      <c r="M350" s="87"/>
      <c r="N350" s="88">
        <v>18124.349999999999</v>
      </c>
    </row>
    <row r="351" spans="1:14" x14ac:dyDescent="0.25">
      <c r="A351" s="85"/>
      <c r="B351" s="41"/>
      <c r="C351" s="252" t="s">
        <v>199</v>
      </c>
      <c r="D351" s="252"/>
      <c r="E351" s="252"/>
      <c r="F351" s="252"/>
      <c r="G351" s="252"/>
      <c r="H351" s="252"/>
      <c r="I351" s="252"/>
      <c r="J351" s="252"/>
      <c r="K351" s="252"/>
      <c r="L351" s="95">
        <v>175.96</v>
      </c>
      <c r="M351" s="87"/>
      <c r="N351" s="88">
        <v>9186.8799999999992</v>
      </c>
    </row>
    <row r="352" spans="1:14" x14ac:dyDescent="0.25">
      <c r="A352" s="85"/>
      <c r="B352" s="81"/>
      <c r="C352" s="253" t="s">
        <v>233</v>
      </c>
      <c r="D352" s="253"/>
      <c r="E352" s="253"/>
      <c r="F352" s="253"/>
      <c r="G352" s="253"/>
      <c r="H352" s="253"/>
      <c r="I352" s="253"/>
      <c r="J352" s="253"/>
      <c r="K352" s="253"/>
      <c r="L352" s="91">
        <v>1167.51</v>
      </c>
      <c r="M352" s="83"/>
      <c r="N352" s="92">
        <v>48368.25</v>
      </c>
    </row>
    <row r="353" spans="1:14" x14ac:dyDescent="0.25">
      <c r="A353" s="85"/>
      <c r="B353" s="41"/>
      <c r="C353" s="252" t="s">
        <v>201</v>
      </c>
      <c r="D353" s="252"/>
      <c r="E353" s="252"/>
      <c r="F353" s="252"/>
      <c r="G353" s="252"/>
      <c r="H353" s="252"/>
      <c r="I353" s="252"/>
      <c r="J353" s="252"/>
      <c r="K353" s="252"/>
      <c r="L353" s="89"/>
      <c r="M353" s="87"/>
      <c r="N353" s="90"/>
    </row>
    <row r="354" spans="1:14" x14ac:dyDescent="0.25">
      <c r="A354" s="85"/>
      <c r="B354" s="41"/>
      <c r="C354" s="252" t="s">
        <v>202</v>
      </c>
      <c r="D354" s="252"/>
      <c r="E354" s="252"/>
      <c r="F354" s="252"/>
      <c r="G354" s="252"/>
      <c r="H354" s="252"/>
      <c r="I354" s="42" t="s">
        <v>218</v>
      </c>
      <c r="J354" s="93"/>
      <c r="K354" s="93"/>
      <c r="L354" s="89"/>
      <c r="M354" s="87"/>
      <c r="N354" s="90"/>
    </row>
    <row r="355" spans="1:14" x14ac:dyDescent="0.25">
      <c r="A355" s="85"/>
      <c r="B355" s="41"/>
      <c r="C355" s="252" t="s">
        <v>204</v>
      </c>
      <c r="D355" s="252"/>
      <c r="E355" s="252"/>
      <c r="F355" s="252"/>
      <c r="G355" s="252"/>
      <c r="H355" s="252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62" t="s">
        <v>234</v>
      </c>
      <c r="B356" s="263"/>
      <c r="C356" s="263"/>
      <c r="D356" s="263"/>
      <c r="E356" s="263"/>
      <c r="F356" s="263"/>
      <c r="G356" s="263"/>
      <c r="H356" s="263"/>
      <c r="I356" s="263"/>
      <c r="J356" s="263"/>
      <c r="K356" s="263"/>
      <c r="L356" s="263"/>
      <c r="M356" s="263"/>
      <c r="N356" s="264"/>
    </row>
    <row r="357" spans="1:14" ht="33.75" customHeight="1" x14ac:dyDescent="0.25">
      <c r="A357" s="32" t="s">
        <v>235</v>
      </c>
      <c r="B357" s="33" t="s">
        <v>208</v>
      </c>
      <c r="C357" s="254" t="s">
        <v>209</v>
      </c>
      <c r="D357" s="254"/>
      <c r="E357" s="254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x14ac:dyDescent="0.25">
      <c r="A358" s="40"/>
      <c r="B358" s="41" t="s">
        <v>55</v>
      </c>
      <c r="C358" s="258" t="s">
        <v>59</v>
      </c>
      <c r="D358" s="258"/>
      <c r="E358" s="258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x14ac:dyDescent="0.25">
      <c r="A359" s="40"/>
      <c r="B359" s="41" t="s">
        <v>70</v>
      </c>
      <c r="C359" s="258" t="s">
        <v>74</v>
      </c>
      <c r="D359" s="258"/>
      <c r="E359" s="258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x14ac:dyDescent="0.25">
      <c r="A360" s="40"/>
      <c r="B360" s="41" t="s">
        <v>75</v>
      </c>
      <c r="C360" s="258" t="s">
        <v>76</v>
      </c>
      <c r="D360" s="258"/>
      <c r="E360" s="258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x14ac:dyDescent="0.25">
      <c r="A361" s="47"/>
      <c r="B361" s="41"/>
      <c r="C361" s="258" t="s">
        <v>60</v>
      </c>
      <c r="D361" s="258"/>
      <c r="E361" s="258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x14ac:dyDescent="0.25">
      <c r="A362" s="47"/>
      <c r="B362" s="41"/>
      <c r="C362" s="258" t="s">
        <v>77</v>
      </c>
      <c r="D362" s="258"/>
      <c r="E362" s="258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x14ac:dyDescent="0.25">
      <c r="A363" s="52"/>
      <c r="B363" s="41"/>
      <c r="C363" s="259" t="s">
        <v>62</v>
      </c>
      <c r="D363" s="259"/>
      <c r="E363" s="259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x14ac:dyDescent="0.25">
      <c r="A364" s="47"/>
      <c r="B364" s="41"/>
      <c r="C364" s="258" t="s">
        <v>63</v>
      </c>
      <c r="D364" s="258"/>
      <c r="E364" s="258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x14ac:dyDescent="0.25">
      <c r="A365" s="47"/>
      <c r="B365" s="41" t="s">
        <v>78</v>
      </c>
      <c r="C365" s="258" t="s">
        <v>79</v>
      </c>
      <c r="D365" s="258"/>
      <c r="E365" s="258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x14ac:dyDescent="0.25">
      <c r="A366" s="47"/>
      <c r="B366" s="41" t="s">
        <v>80</v>
      </c>
      <c r="C366" s="258" t="s">
        <v>81</v>
      </c>
      <c r="D366" s="258"/>
      <c r="E366" s="258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x14ac:dyDescent="0.25">
      <c r="A367" s="57"/>
      <c r="B367" s="58"/>
      <c r="C367" s="254" t="s">
        <v>69</v>
      </c>
      <c r="D367" s="254"/>
      <c r="E367" s="254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54" t="s">
        <v>83</v>
      </c>
      <c r="D368" s="254"/>
      <c r="E368" s="254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x14ac:dyDescent="0.25">
      <c r="A369" s="40"/>
      <c r="B369" s="41" t="s">
        <v>55</v>
      </c>
      <c r="C369" s="258" t="s">
        <v>59</v>
      </c>
      <c r="D369" s="258"/>
      <c r="E369" s="258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x14ac:dyDescent="0.25">
      <c r="A370" s="40"/>
      <c r="B370" s="41" t="s">
        <v>70</v>
      </c>
      <c r="C370" s="258" t="s">
        <v>74</v>
      </c>
      <c r="D370" s="258"/>
      <c r="E370" s="258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x14ac:dyDescent="0.25">
      <c r="A371" s="40"/>
      <c r="B371" s="41" t="s">
        <v>75</v>
      </c>
      <c r="C371" s="258" t="s">
        <v>76</v>
      </c>
      <c r="D371" s="258"/>
      <c r="E371" s="258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x14ac:dyDescent="0.25">
      <c r="A372" s="47"/>
      <c r="B372" s="41"/>
      <c r="C372" s="258" t="s">
        <v>60</v>
      </c>
      <c r="D372" s="258"/>
      <c r="E372" s="258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x14ac:dyDescent="0.25">
      <c r="A373" s="47"/>
      <c r="B373" s="41"/>
      <c r="C373" s="258" t="s">
        <v>77</v>
      </c>
      <c r="D373" s="258"/>
      <c r="E373" s="258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x14ac:dyDescent="0.25">
      <c r="A374" s="52"/>
      <c r="B374" s="41"/>
      <c r="C374" s="259" t="s">
        <v>62</v>
      </c>
      <c r="D374" s="259"/>
      <c r="E374" s="259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x14ac:dyDescent="0.25">
      <c r="A375" s="47"/>
      <c r="B375" s="41"/>
      <c r="C375" s="258" t="s">
        <v>63</v>
      </c>
      <c r="D375" s="258"/>
      <c r="E375" s="258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x14ac:dyDescent="0.25">
      <c r="A376" s="47"/>
      <c r="B376" s="41" t="s">
        <v>84</v>
      </c>
      <c r="C376" s="258" t="s">
        <v>85</v>
      </c>
      <c r="D376" s="258"/>
      <c r="E376" s="258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x14ac:dyDescent="0.25">
      <c r="A377" s="47"/>
      <c r="B377" s="41" t="s">
        <v>86</v>
      </c>
      <c r="C377" s="258" t="s">
        <v>87</v>
      </c>
      <c r="D377" s="258"/>
      <c r="E377" s="258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x14ac:dyDescent="0.25">
      <c r="A378" s="57"/>
      <c r="B378" s="58"/>
      <c r="C378" s="254" t="s">
        <v>69</v>
      </c>
      <c r="D378" s="254"/>
      <c r="E378" s="254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54" t="s">
        <v>90</v>
      </c>
      <c r="D379" s="254"/>
      <c r="E379" s="254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x14ac:dyDescent="0.25">
      <c r="A380" s="40"/>
      <c r="B380" s="41" t="s">
        <v>55</v>
      </c>
      <c r="C380" s="258" t="s">
        <v>59</v>
      </c>
      <c r="D380" s="258"/>
      <c r="E380" s="258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x14ac:dyDescent="0.25">
      <c r="A381" s="40"/>
      <c r="B381" s="41" t="s">
        <v>70</v>
      </c>
      <c r="C381" s="258" t="s">
        <v>74</v>
      </c>
      <c r="D381" s="258"/>
      <c r="E381" s="258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x14ac:dyDescent="0.25">
      <c r="A382" s="40"/>
      <c r="B382" s="41" t="s">
        <v>75</v>
      </c>
      <c r="C382" s="258" t="s">
        <v>76</v>
      </c>
      <c r="D382" s="258"/>
      <c r="E382" s="258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x14ac:dyDescent="0.25">
      <c r="A383" s="47"/>
      <c r="B383" s="41"/>
      <c r="C383" s="258" t="s">
        <v>60</v>
      </c>
      <c r="D383" s="258"/>
      <c r="E383" s="258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x14ac:dyDescent="0.25">
      <c r="A384" s="47"/>
      <c r="B384" s="41"/>
      <c r="C384" s="258" t="s">
        <v>77</v>
      </c>
      <c r="D384" s="258"/>
      <c r="E384" s="258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x14ac:dyDescent="0.25">
      <c r="A385" s="52"/>
      <c r="B385" s="41"/>
      <c r="C385" s="259" t="s">
        <v>62</v>
      </c>
      <c r="D385" s="259"/>
      <c r="E385" s="259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x14ac:dyDescent="0.25">
      <c r="A386" s="47"/>
      <c r="B386" s="41"/>
      <c r="C386" s="258" t="s">
        <v>63</v>
      </c>
      <c r="D386" s="258"/>
      <c r="E386" s="258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x14ac:dyDescent="0.25">
      <c r="A387" s="47"/>
      <c r="B387" s="41" t="s">
        <v>91</v>
      </c>
      <c r="C387" s="258" t="s">
        <v>92</v>
      </c>
      <c r="D387" s="258"/>
      <c r="E387" s="258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x14ac:dyDescent="0.25">
      <c r="A388" s="47"/>
      <c r="B388" s="41" t="s">
        <v>93</v>
      </c>
      <c r="C388" s="258" t="s">
        <v>94</v>
      </c>
      <c r="D388" s="258"/>
      <c r="E388" s="258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x14ac:dyDescent="0.25">
      <c r="A389" s="57"/>
      <c r="B389" s="58"/>
      <c r="C389" s="254" t="s">
        <v>69</v>
      </c>
      <c r="D389" s="254"/>
      <c r="E389" s="254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54" t="s">
        <v>97</v>
      </c>
      <c r="D390" s="254"/>
      <c r="E390" s="254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x14ac:dyDescent="0.25">
      <c r="A391" s="40"/>
      <c r="B391" s="41" t="s">
        <v>55</v>
      </c>
      <c r="C391" s="258" t="s">
        <v>59</v>
      </c>
      <c r="D391" s="258"/>
      <c r="E391" s="258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x14ac:dyDescent="0.25">
      <c r="A392" s="40"/>
      <c r="B392" s="41" t="s">
        <v>70</v>
      </c>
      <c r="C392" s="258" t="s">
        <v>74</v>
      </c>
      <c r="D392" s="258"/>
      <c r="E392" s="258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x14ac:dyDescent="0.25">
      <c r="A393" s="40"/>
      <c r="B393" s="41" t="s">
        <v>75</v>
      </c>
      <c r="C393" s="258" t="s">
        <v>76</v>
      </c>
      <c r="D393" s="258"/>
      <c r="E393" s="258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x14ac:dyDescent="0.25">
      <c r="A394" s="40"/>
      <c r="B394" s="41" t="s">
        <v>88</v>
      </c>
      <c r="C394" s="258" t="s">
        <v>98</v>
      </c>
      <c r="D394" s="258"/>
      <c r="E394" s="258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x14ac:dyDescent="0.25">
      <c r="A395" s="47"/>
      <c r="B395" s="41"/>
      <c r="C395" s="258" t="s">
        <v>60</v>
      </c>
      <c r="D395" s="258"/>
      <c r="E395" s="258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x14ac:dyDescent="0.25">
      <c r="A396" s="47"/>
      <c r="B396" s="41"/>
      <c r="C396" s="258" t="s">
        <v>77</v>
      </c>
      <c r="D396" s="258"/>
      <c r="E396" s="258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x14ac:dyDescent="0.25">
      <c r="A397" s="52"/>
      <c r="B397" s="41"/>
      <c r="C397" s="259" t="s">
        <v>62</v>
      </c>
      <c r="D397" s="259"/>
      <c r="E397" s="259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x14ac:dyDescent="0.25">
      <c r="A398" s="47"/>
      <c r="B398" s="41"/>
      <c r="C398" s="258" t="s">
        <v>63</v>
      </c>
      <c r="D398" s="258"/>
      <c r="E398" s="258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x14ac:dyDescent="0.25">
      <c r="A399" s="47"/>
      <c r="B399" s="41" t="s">
        <v>99</v>
      </c>
      <c r="C399" s="258" t="s">
        <v>100</v>
      </c>
      <c r="D399" s="258"/>
      <c r="E399" s="258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x14ac:dyDescent="0.25">
      <c r="A400" s="47"/>
      <c r="B400" s="41" t="s">
        <v>101</v>
      </c>
      <c r="C400" s="258" t="s">
        <v>102</v>
      </c>
      <c r="D400" s="258"/>
      <c r="E400" s="258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x14ac:dyDescent="0.25">
      <c r="A401" s="57"/>
      <c r="B401" s="58"/>
      <c r="C401" s="254" t="s">
        <v>69</v>
      </c>
      <c r="D401" s="254"/>
      <c r="E401" s="254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54" t="s">
        <v>105</v>
      </c>
      <c r="D402" s="254"/>
      <c r="E402" s="254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x14ac:dyDescent="0.25">
      <c r="A403" s="52"/>
      <c r="B403" s="71"/>
      <c r="C403" s="258" t="s">
        <v>107</v>
      </c>
      <c r="D403" s="258"/>
      <c r="E403" s="258"/>
      <c r="F403" s="258"/>
      <c r="G403" s="258"/>
      <c r="H403" s="258"/>
      <c r="I403" s="258"/>
      <c r="J403" s="258"/>
      <c r="K403" s="258"/>
      <c r="L403" s="258"/>
      <c r="M403" s="258"/>
      <c r="N403" s="260"/>
    </row>
    <row r="404" spans="1:14" x14ac:dyDescent="0.25">
      <c r="A404" s="72"/>
      <c r="B404" s="41"/>
      <c r="C404" s="248" t="s">
        <v>108</v>
      </c>
      <c r="D404" s="248"/>
      <c r="E404" s="248"/>
      <c r="F404" s="248"/>
      <c r="G404" s="248"/>
      <c r="H404" s="248"/>
      <c r="I404" s="248"/>
      <c r="J404" s="248"/>
      <c r="K404" s="248"/>
      <c r="L404" s="248"/>
      <c r="M404" s="248"/>
      <c r="N404" s="261"/>
    </row>
    <row r="405" spans="1:14" x14ac:dyDescent="0.25">
      <c r="A405" s="57"/>
      <c r="B405" s="58"/>
      <c r="C405" s="254" t="s">
        <v>69</v>
      </c>
      <c r="D405" s="254"/>
      <c r="E405" s="254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54" t="s">
        <v>242</v>
      </c>
      <c r="D406" s="254"/>
      <c r="E406" s="254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x14ac:dyDescent="0.25">
      <c r="A407" s="40"/>
      <c r="B407" s="41" t="s">
        <v>55</v>
      </c>
      <c r="C407" s="258" t="s">
        <v>59</v>
      </c>
      <c r="D407" s="258"/>
      <c r="E407" s="258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x14ac:dyDescent="0.25">
      <c r="A408" s="40"/>
      <c r="B408" s="41" t="s">
        <v>70</v>
      </c>
      <c r="C408" s="258" t="s">
        <v>74</v>
      </c>
      <c r="D408" s="258"/>
      <c r="E408" s="258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x14ac:dyDescent="0.25">
      <c r="A409" s="40"/>
      <c r="B409" s="41" t="s">
        <v>75</v>
      </c>
      <c r="C409" s="258" t="s">
        <v>76</v>
      </c>
      <c r="D409" s="258"/>
      <c r="E409" s="258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x14ac:dyDescent="0.25">
      <c r="A410" s="47"/>
      <c r="B410" s="41"/>
      <c r="C410" s="258" t="s">
        <v>60</v>
      </c>
      <c r="D410" s="258"/>
      <c r="E410" s="258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x14ac:dyDescent="0.25">
      <c r="A411" s="47"/>
      <c r="B411" s="41"/>
      <c r="C411" s="258" t="s">
        <v>77</v>
      </c>
      <c r="D411" s="258"/>
      <c r="E411" s="258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x14ac:dyDescent="0.25">
      <c r="A412" s="52"/>
      <c r="B412" s="41"/>
      <c r="C412" s="259" t="s">
        <v>62</v>
      </c>
      <c r="D412" s="259"/>
      <c r="E412" s="259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x14ac:dyDescent="0.25">
      <c r="A413" s="47"/>
      <c r="B413" s="41"/>
      <c r="C413" s="258" t="s">
        <v>63</v>
      </c>
      <c r="D413" s="258"/>
      <c r="E413" s="258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x14ac:dyDescent="0.25">
      <c r="A414" s="47"/>
      <c r="B414" s="41" t="s">
        <v>78</v>
      </c>
      <c r="C414" s="258" t="s">
        <v>79</v>
      </c>
      <c r="D414" s="258"/>
      <c r="E414" s="258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x14ac:dyDescent="0.25">
      <c r="A415" s="47"/>
      <c r="B415" s="41" t="s">
        <v>80</v>
      </c>
      <c r="C415" s="258" t="s">
        <v>81</v>
      </c>
      <c r="D415" s="258"/>
      <c r="E415" s="258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x14ac:dyDescent="0.25">
      <c r="A416" s="57"/>
      <c r="B416" s="58"/>
      <c r="C416" s="254" t="s">
        <v>69</v>
      </c>
      <c r="D416" s="254"/>
      <c r="E416" s="254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54" t="s">
        <v>245</v>
      </c>
      <c r="D417" s="254"/>
      <c r="E417" s="254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x14ac:dyDescent="0.25">
      <c r="A418" s="52"/>
      <c r="B418" s="71"/>
      <c r="C418" s="258" t="s">
        <v>247</v>
      </c>
      <c r="D418" s="258"/>
      <c r="E418" s="258"/>
      <c r="F418" s="258"/>
      <c r="G418" s="258"/>
      <c r="H418" s="258"/>
      <c r="I418" s="258"/>
      <c r="J418" s="258"/>
      <c r="K418" s="258"/>
      <c r="L418" s="258"/>
      <c r="M418" s="258"/>
      <c r="N418" s="260"/>
    </row>
    <row r="419" spans="1:14" x14ac:dyDescent="0.25">
      <c r="A419" s="72"/>
      <c r="B419" s="41"/>
      <c r="C419" s="248" t="s">
        <v>123</v>
      </c>
      <c r="D419" s="248"/>
      <c r="E419" s="248"/>
      <c r="F419" s="248"/>
      <c r="G419" s="248"/>
      <c r="H419" s="248"/>
      <c r="I419" s="248"/>
      <c r="J419" s="248"/>
      <c r="K419" s="248"/>
      <c r="L419" s="248"/>
      <c r="M419" s="248"/>
      <c r="N419" s="261"/>
    </row>
    <row r="420" spans="1:14" x14ac:dyDescent="0.25">
      <c r="A420" s="72"/>
      <c r="B420" s="41"/>
      <c r="C420" s="248" t="s">
        <v>108</v>
      </c>
      <c r="D420" s="248"/>
      <c r="E420" s="248"/>
      <c r="F420" s="248"/>
      <c r="G420" s="248"/>
      <c r="H420" s="248"/>
      <c r="I420" s="248"/>
      <c r="J420" s="248"/>
      <c r="K420" s="248"/>
      <c r="L420" s="248"/>
      <c r="M420" s="248"/>
      <c r="N420" s="261"/>
    </row>
    <row r="421" spans="1:14" x14ac:dyDescent="0.25">
      <c r="A421" s="57"/>
      <c r="B421" s="58"/>
      <c r="C421" s="254" t="s">
        <v>69</v>
      </c>
      <c r="D421" s="254"/>
      <c r="E421" s="254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54" t="s">
        <v>250</v>
      </c>
      <c r="D422" s="254"/>
      <c r="E422" s="254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x14ac:dyDescent="0.25">
      <c r="A423" s="52"/>
      <c r="B423" s="71"/>
      <c r="C423" s="258" t="s">
        <v>251</v>
      </c>
      <c r="D423" s="258"/>
      <c r="E423" s="258"/>
      <c r="F423" s="258"/>
      <c r="G423" s="258"/>
      <c r="H423" s="258"/>
      <c r="I423" s="258"/>
      <c r="J423" s="258"/>
      <c r="K423" s="258"/>
      <c r="L423" s="258"/>
      <c r="M423" s="258"/>
      <c r="N423" s="260"/>
    </row>
    <row r="424" spans="1:14" x14ac:dyDescent="0.25">
      <c r="A424" s="72"/>
      <c r="B424" s="41"/>
      <c r="C424" s="248" t="s">
        <v>123</v>
      </c>
      <c r="D424" s="248"/>
      <c r="E424" s="248"/>
      <c r="F424" s="248"/>
      <c r="G424" s="248"/>
      <c r="H424" s="248"/>
      <c r="I424" s="248"/>
      <c r="J424" s="248"/>
      <c r="K424" s="248"/>
      <c r="L424" s="248"/>
      <c r="M424" s="248"/>
      <c r="N424" s="261"/>
    </row>
    <row r="425" spans="1:14" x14ac:dyDescent="0.25">
      <c r="A425" s="72"/>
      <c r="B425" s="41"/>
      <c r="C425" s="248" t="s">
        <v>108</v>
      </c>
      <c r="D425" s="248"/>
      <c r="E425" s="248"/>
      <c r="F425" s="248"/>
      <c r="G425" s="248"/>
      <c r="H425" s="248"/>
      <c r="I425" s="248"/>
      <c r="J425" s="248"/>
      <c r="K425" s="248"/>
      <c r="L425" s="248"/>
      <c r="M425" s="248"/>
      <c r="N425" s="261"/>
    </row>
    <row r="426" spans="1:14" x14ac:dyDescent="0.25">
      <c r="A426" s="57"/>
      <c r="B426" s="58"/>
      <c r="C426" s="254" t="s">
        <v>69</v>
      </c>
      <c r="D426" s="254"/>
      <c r="E426" s="254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54" t="s">
        <v>254</v>
      </c>
      <c r="D427" s="254"/>
      <c r="E427" s="254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x14ac:dyDescent="0.25">
      <c r="A428" s="40"/>
      <c r="B428" s="41" t="s">
        <v>55</v>
      </c>
      <c r="C428" s="258" t="s">
        <v>59</v>
      </c>
      <c r="D428" s="258"/>
      <c r="E428" s="258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x14ac:dyDescent="0.25">
      <c r="A429" s="40"/>
      <c r="B429" s="41" t="s">
        <v>70</v>
      </c>
      <c r="C429" s="258" t="s">
        <v>74</v>
      </c>
      <c r="D429" s="258"/>
      <c r="E429" s="258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x14ac:dyDescent="0.25">
      <c r="A430" s="40"/>
      <c r="B430" s="41" t="s">
        <v>75</v>
      </c>
      <c r="C430" s="258" t="s">
        <v>76</v>
      </c>
      <c r="D430" s="258"/>
      <c r="E430" s="258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x14ac:dyDescent="0.25">
      <c r="A431" s="40"/>
      <c r="B431" s="41" t="s">
        <v>88</v>
      </c>
      <c r="C431" s="258" t="s">
        <v>98</v>
      </c>
      <c r="D431" s="258"/>
      <c r="E431" s="258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x14ac:dyDescent="0.25">
      <c r="A432" s="47"/>
      <c r="B432" s="41"/>
      <c r="C432" s="258" t="s">
        <v>60</v>
      </c>
      <c r="D432" s="258"/>
      <c r="E432" s="258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x14ac:dyDescent="0.25">
      <c r="A433" s="47"/>
      <c r="B433" s="41"/>
      <c r="C433" s="258" t="s">
        <v>77</v>
      </c>
      <c r="D433" s="258"/>
      <c r="E433" s="258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x14ac:dyDescent="0.25">
      <c r="A434" s="52"/>
      <c r="B434" s="41"/>
      <c r="C434" s="259" t="s">
        <v>62</v>
      </c>
      <c r="D434" s="259"/>
      <c r="E434" s="259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x14ac:dyDescent="0.25">
      <c r="A435" s="47"/>
      <c r="B435" s="41"/>
      <c r="C435" s="258" t="s">
        <v>63</v>
      </c>
      <c r="D435" s="258"/>
      <c r="E435" s="258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x14ac:dyDescent="0.25">
      <c r="A436" s="47"/>
      <c r="B436" s="41" t="s">
        <v>255</v>
      </c>
      <c r="C436" s="258" t="s">
        <v>256</v>
      </c>
      <c r="D436" s="258"/>
      <c r="E436" s="258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x14ac:dyDescent="0.25">
      <c r="A437" s="47"/>
      <c r="B437" s="41" t="s">
        <v>257</v>
      </c>
      <c r="C437" s="258" t="s">
        <v>258</v>
      </c>
      <c r="D437" s="258"/>
      <c r="E437" s="258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x14ac:dyDescent="0.25">
      <c r="A438" s="57"/>
      <c r="B438" s="58"/>
      <c r="C438" s="254" t="s">
        <v>69</v>
      </c>
      <c r="D438" s="254"/>
      <c r="E438" s="254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54" t="s">
        <v>261</v>
      </c>
      <c r="D439" s="254"/>
      <c r="E439" s="254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x14ac:dyDescent="0.25">
      <c r="A440" s="57"/>
      <c r="B440" s="58"/>
      <c r="C440" s="254" t="s">
        <v>69</v>
      </c>
      <c r="D440" s="254"/>
      <c r="E440" s="254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54" t="s">
        <v>264</v>
      </c>
      <c r="D441" s="254"/>
      <c r="E441" s="254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x14ac:dyDescent="0.25">
      <c r="A442" s="52"/>
      <c r="B442" s="71"/>
      <c r="C442" s="258" t="s">
        <v>265</v>
      </c>
      <c r="D442" s="258"/>
      <c r="E442" s="258"/>
      <c r="F442" s="258"/>
      <c r="G442" s="258"/>
      <c r="H442" s="258"/>
      <c r="I442" s="258"/>
      <c r="J442" s="258"/>
      <c r="K442" s="258"/>
      <c r="L442" s="258"/>
      <c r="M442" s="258"/>
      <c r="N442" s="260"/>
    </row>
    <row r="443" spans="1:14" x14ac:dyDescent="0.25">
      <c r="A443" s="72"/>
      <c r="B443" s="41"/>
      <c r="C443" s="248" t="s">
        <v>123</v>
      </c>
      <c r="D443" s="248"/>
      <c r="E443" s="248"/>
      <c r="F443" s="248"/>
      <c r="G443" s="248"/>
      <c r="H443" s="248"/>
      <c r="I443" s="248"/>
      <c r="J443" s="248"/>
      <c r="K443" s="248"/>
      <c r="L443" s="248"/>
      <c r="M443" s="248"/>
      <c r="N443" s="261"/>
    </row>
    <row r="444" spans="1:14" x14ac:dyDescent="0.25">
      <c r="A444" s="72"/>
      <c r="B444" s="41"/>
      <c r="C444" s="248" t="s">
        <v>108</v>
      </c>
      <c r="D444" s="248"/>
      <c r="E444" s="248"/>
      <c r="F444" s="248"/>
      <c r="G444" s="248"/>
      <c r="H444" s="248"/>
      <c r="I444" s="248"/>
      <c r="J444" s="248"/>
      <c r="K444" s="248"/>
      <c r="L444" s="248"/>
      <c r="M444" s="248"/>
      <c r="N444" s="261"/>
    </row>
    <row r="445" spans="1:14" x14ac:dyDescent="0.25">
      <c r="A445" s="57"/>
      <c r="B445" s="58"/>
      <c r="C445" s="254" t="s">
        <v>69</v>
      </c>
      <c r="D445" s="254"/>
      <c r="E445" s="254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54" t="s">
        <v>268</v>
      </c>
      <c r="D446" s="254"/>
      <c r="E446" s="254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x14ac:dyDescent="0.25">
      <c r="A447" s="52"/>
      <c r="B447" s="71"/>
      <c r="C447" s="258" t="s">
        <v>269</v>
      </c>
      <c r="D447" s="258"/>
      <c r="E447" s="258"/>
      <c r="F447" s="258"/>
      <c r="G447" s="258"/>
      <c r="H447" s="258"/>
      <c r="I447" s="258"/>
      <c r="J447" s="258"/>
      <c r="K447" s="258"/>
      <c r="L447" s="258"/>
      <c r="M447" s="258"/>
      <c r="N447" s="260"/>
    </row>
    <row r="448" spans="1:14" x14ac:dyDescent="0.25">
      <c r="A448" s="72"/>
      <c r="B448" s="41"/>
      <c r="C448" s="248" t="s">
        <v>123</v>
      </c>
      <c r="D448" s="248"/>
      <c r="E448" s="248"/>
      <c r="F448" s="248"/>
      <c r="G448" s="248"/>
      <c r="H448" s="248"/>
      <c r="I448" s="248"/>
      <c r="J448" s="248"/>
      <c r="K448" s="248"/>
      <c r="L448" s="248"/>
      <c r="M448" s="248"/>
      <c r="N448" s="261"/>
    </row>
    <row r="449" spans="1:14" x14ac:dyDescent="0.25">
      <c r="A449" s="72"/>
      <c r="B449" s="41"/>
      <c r="C449" s="248" t="s">
        <v>108</v>
      </c>
      <c r="D449" s="248"/>
      <c r="E449" s="248"/>
      <c r="F449" s="248"/>
      <c r="G449" s="248"/>
      <c r="H449" s="248"/>
      <c r="I449" s="248"/>
      <c r="J449" s="248"/>
      <c r="K449" s="248"/>
      <c r="L449" s="248"/>
      <c r="M449" s="248"/>
      <c r="N449" s="261"/>
    </row>
    <row r="450" spans="1:14" x14ac:dyDescent="0.25">
      <c r="A450" s="57"/>
      <c r="B450" s="58"/>
      <c r="C450" s="254" t="s">
        <v>69</v>
      </c>
      <c r="D450" s="254"/>
      <c r="E450" s="254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54" t="s">
        <v>271</v>
      </c>
      <c r="D451" s="254"/>
      <c r="E451" s="254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x14ac:dyDescent="0.25">
      <c r="A452" s="52"/>
      <c r="B452" s="71"/>
      <c r="C452" s="258" t="s">
        <v>272</v>
      </c>
      <c r="D452" s="258"/>
      <c r="E452" s="258"/>
      <c r="F452" s="258"/>
      <c r="G452" s="258"/>
      <c r="H452" s="258"/>
      <c r="I452" s="258"/>
      <c r="J452" s="258"/>
      <c r="K452" s="258"/>
      <c r="L452" s="258"/>
      <c r="M452" s="258"/>
      <c r="N452" s="260"/>
    </row>
    <row r="453" spans="1:14" x14ac:dyDescent="0.25">
      <c r="A453" s="72"/>
      <c r="B453" s="41"/>
      <c r="C453" s="248" t="s">
        <v>123</v>
      </c>
      <c r="D453" s="248"/>
      <c r="E453" s="248"/>
      <c r="F453" s="248"/>
      <c r="G453" s="248"/>
      <c r="H453" s="248"/>
      <c r="I453" s="248"/>
      <c r="J453" s="248"/>
      <c r="K453" s="248"/>
      <c r="L453" s="248"/>
      <c r="M453" s="248"/>
      <c r="N453" s="261"/>
    </row>
    <row r="454" spans="1:14" x14ac:dyDescent="0.25">
      <c r="A454" s="72"/>
      <c r="B454" s="41"/>
      <c r="C454" s="248" t="s">
        <v>108</v>
      </c>
      <c r="D454" s="248"/>
      <c r="E454" s="248"/>
      <c r="F454" s="248"/>
      <c r="G454" s="248"/>
      <c r="H454" s="248"/>
      <c r="I454" s="248"/>
      <c r="J454" s="248"/>
      <c r="K454" s="248"/>
      <c r="L454" s="248"/>
      <c r="M454" s="248"/>
      <c r="N454" s="261"/>
    </row>
    <row r="455" spans="1:14" x14ac:dyDescent="0.25">
      <c r="A455" s="57"/>
      <c r="B455" s="58"/>
      <c r="C455" s="254" t="s">
        <v>69</v>
      </c>
      <c r="D455" s="254"/>
      <c r="E455" s="254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54" t="s">
        <v>275</v>
      </c>
      <c r="D456" s="254"/>
      <c r="E456" s="254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x14ac:dyDescent="0.25">
      <c r="A457" s="40"/>
      <c r="B457" s="41" t="s">
        <v>55</v>
      </c>
      <c r="C457" s="258" t="s">
        <v>59</v>
      </c>
      <c r="D457" s="258"/>
      <c r="E457" s="258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x14ac:dyDescent="0.25">
      <c r="A458" s="40"/>
      <c r="B458" s="41" t="s">
        <v>70</v>
      </c>
      <c r="C458" s="258" t="s">
        <v>74</v>
      </c>
      <c r="D458" s="258"/>
      <c r="E458" s="258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x14ac:dyDescent="0.25">
      <c r="A459" s="40"/>
      <c r="B459" s="41" t="s">
        <v>75</v>
      </c>
      <c r="C459" s="258" t="s">
        <v>76</v>
      </c>
      <c r="D459" s="258"/>
      <c r="E459" s="258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x14ac:dyDescent="0.25">
      <c r="A460" s="40"/>
      <c r="B460" s="41" t="s">
        <v>88</v>
      </c>
      <c r="C460" s="258" t="s">
        <v>98</v>
      </c>
      <c r="D460" s="258"/>
      <c r="E460" s="258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x14ac:dyDescent="0.25">
      <c r="A461" s="47"/>
      <c r="B461" s="41"/>
      <c r="C461" s="258" t="s">
        <v>60</v>
      </c>
      <c r="D461" s="258"/>
      <c r="E461" s="258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x14ac:dyDescent="0.25">
      <c r="A462" s="47"/>
      <c r="B462" s="41"/>
      <c r="C462" s="258" t="s">
        <v>77</v>
      </c>
      <c r="D462" s="258"/>
      <c r="E462" s="258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x14ac:dyDescent="0.25">
      <c r="A463" s="52"/>
      <c r="B463" s="41"/>
      <c r="C463" s="259" t="s">
        <v>62</v>
      </c>
      <c r="D463" s="259"/>
      <c r="E463" s="259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x14ac:dyDescent="0.25">
      <c r="A464" s="47"/>
      <c r="B464" s="41"/>
      <c r="C464" s="258" t="s">
        <v>63</v>
      </c>
      <c r="D464" s="258"/>
      <c r="E464" s="258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x14ac:dyDescent="0.25">
      <c r="A465" s="47"/>
      <c r="B465" s="41" t="s">
        <v>277</v>
      </c>
      <c r="C465" s="258" t="s">
        <v>278</v>
      </c>
      <c r="D465" s="258"/>
      <c r="E465" s="258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x14ac:dyDescent="0.25">
      <c r="A466" s="47"/>
      <c r="B466" s="41" t="s">
        <v>279</v>
      </c>
      <c r="C466" s="258" t="s">
        <v>280</v>
      </c>
      <c r="D466" s="258"/>
      <c r="E466" s="258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x14ac:dyDescent="0.25">
      <c r="A467" s="57"/>
      <c r="B467" s="58"/>
      <c r="C467" s="254" t="s">
        <v>69</v>
      </c>
      <c r="D467" s="254"/>
      <c r="E467" s="254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54" t="s">
        <v>283</v>
      </c>
      <c r="D468" s="254"/>
      <c r="E468" s="254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x14ac:dyDescent="0.25">
      <c r="A469" s="57"/>
      <c r="B469" s="58"/>
      <c r="C469" s="254" t="s">
        <v>69</v>
      </c>
      <c r="D469" s="254"/>
      <c r="E469" s="254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54" t="s">
        <v>285</v>
      </c>
      <c r="D470" s="254"/>
      <c r="E470" s="254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x14ac:dyDescent="0.25">
      <c r="A471" s="52"/>
      <c r="B471" s="71"/>
      <c r="C471" s="258" t="s">
        <v>137</v>
      </c>
      <c r="D471" s="258"/>
      <c r="E471" s="258"/>
      <c r="F471" s="258"/>
      <c r="G471" s="258"/>
      <c r="H471" s="258"/>
      <c r="I471" s="258"/>
      <c r="J471" s="258"/>
      <c r="K471" s="258"/>
      <c r="L471" s="258"/>
      <c r="M471" s="258"/>
      <c r="N471" s="260"/>
    </row>
    <row r="472" spans="1:14" x14ac:dyDescent="0.25">
      <c r="A472" s="72"/>
      <c r="B472" s="41"/>
      <c r="C472" s="248" t="s">
        <v>123</v>
      </c>
      <c r="D472" s="248"/>
      <c r="E472" s="248"/>
      <c r="F472" s="248"/>
      <c r="G472" s="248"/>
      <c r="H472" s="248"/>
      <c r="I472" s="248"/>
      <c r="J472" s="248"/>
      <c r="K472" s="248"/>
      <c r="L472" s="248"/>
      <c r="M472" s="248"/>
      <c r="N472" s="261"/>
    </row>
    <row r="473" spans="1:14" x14ac:dyDescent="0.25">
      <c r="A473" s="72"/>
      <c r="B473" s="41"/>
      <c r="C473" s="248" t="s">
        <v>108</v>
      </c>
      <c r="D473" s="248"/>
      <c r="E473" s="248"/>
      <c r="F473" s="248"/>
      <c r="G473" s="248"/>
      <c r="H473" s="248"/>
      <c r="I473" s="248"/>
      <c r="J473" s="248"/>
      <c r="K473" s="248"/>
      <c r="L473" s="248"/>
      <c r="M473" s="248"/>
      <c r="N473" s="261"/>
    </row>
    <row r="474" spans="1:14" x14ac:dyDescent="0.25">
      <c r="A474" s="57"/>
      <c r="B474" s="58"/>
      <c r="C474" s="254" t="s">
        <v>69</v>
      </c>
      <c r="D474" s="254"/>
      <c r="E474" s="254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54" t="s">
        <v>129</v>
      </c>
      <c r="D475" s="254"/>
      <c r="E475" s="254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x14ac:dyDescent="0.25">
      <c r="A476" s="52"/>
      <c r="B476" s="71"/>
      <c r="C476" s="258" t="s">
        <v>131</v>
      </c>
      <c r="D476" s="258"/>
      <c r="E476" s="258"/>
      <c r="F476" s="258"/>
      <c r="G476" s="258"/>
      <c r="H476" s="258"/>
      <c r="I476" s="258"/>
      <c r="J476" s="258"/>
      <c r="K476" s="258"/>
      <c r="L476" s="258"/>
      <c r="M476" s="258"/>
      <c r="N476" s="260"/>
    </row>
    <row r="477" spans="1:14" x14ac:dyDescent="0.25">
      <c r="A477" s="72"/>
      <c r="B477" s="41"/>
      <c r="C477" s="248" t="s">
        <v>123</v>
      </c>
      <c r="D477" s="248"/>
      <c r="E477" s="248"/>
      <c r="F477" s="248"/>
      <c r="G477" s="248"/>
      <c r="H477" s="248"/>
      <c r="I477" s="248"/>
      <c r="J477" s="248"/>
      <c r="K477" s="248"/>
      <c r="L477" s="248"/>
      <c r="M477" s="248"/>
      <c r="N477" s="261"/>
    </row>
    <row r="478" spans="1:14" x14ac:dyDescent="0.25">
      <c r="A478" s="72"/>
      <c r="B478" s="41"/>
      <c r="C478" s="248" t="s">
        <v>108</v>
      </c>
      <c r="D478" s="248"/>
      <c r="E478" s="248"/>
      <c r="F478" s="248"/>
      <c r="G478" s="248"/>
      <c r="H478" s="248"/>
      <c r="I478" s="248"/>
      <c r="J478" s="248"/>
      <c r="K478" s="248"/>
      <c r="L478" s="248"/>
      <c r="M478" s="248"/>
      <c r="N478" s="261"/>
    </row>
    <row r="479" spans="1:14" x14ac:dyDescent="0.25">
      <c r="A479" s="57"/>
      <c r="B479" s="58"/>
      <c r="C479" s="254" t="s">
        <v>69</v>
      </c>
      <c r="D479" s="254"/>
      <c r="E479" s="254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54" t="s">
        <v>289</v>
      </c>
      <c r="D480" s="254"/>
      <c r="E480" s="254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x14ac:dyDescent="0.25">
      <c r="A481" s="40"/>
      <c r="B481" s="41" t="s">
        <v>55</v>
      </c>
      <c r="C481" s="258" t="s">
        <v>59</v>
      </c>
      <c r="D481" s="258"/>
      <c r="E481" s="258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x14ac:dyDescent="0.25">
      <c r="A482" s="40"/>
      <c r="B482" s="41" t="s">
        <v>70</v>
      </c>
      <c r="C482" s="258" t="s">
        <v>74</v>
      </c>
      <c r="D482" s="258"/>
      <c r="E482" s="258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x14ac:dyDescent="0.25">
      <c r="A483" s="40"/>
      <c r="B483" s="41" t="s">
        <v>75</v>
      </c>
      <c r="C483" s="258" t="s">
        <v>76</v>
      </c>
      <c r="D483" s="258"/>
      <c r="E483" s="258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x14ac:dyDescent="0.25">
      <c r="A484" s="40"/>
      <c r="B484" s="41" t="s">
        <v>88</v>
      </c>
      <c r="C484" s="258" t="s">
        <v>98</v>
      </c>
      <c r="D484" s="258"/>
      <c r="E484" s="258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x14ac:dyDescent="0.25">
      <c r="A485" s="47"/>
      <c r="B485" s="41"/>
      <c r="C485" s="258" t="s">
        <v>60</v>
      </c>
      <c r="D485" s="258"/>
      <c r="E485" s="258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x14ac:dyDescent="0.25">
      <c r="A486" s="47"/>
      <c r="B486" s="41"/>
      <c r="C486" s="258" t="s">
        <v>77</v>
      </c>
      <c r="D486" s="258"/>
      <c r="E486" s="258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x14ac:dyDescent="0.25">
      <c r="A487" s="52"/>
      <c r="B487" s="41"/>
      <c r="C487" s="259" t="s">
        <v>62</v>
      </c>
      <c r="D487" s="259"/>
      <c r="E487" s="259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x14ac:dyDescent="0.25">
      <c r="A488" s="47"/>
      <c r="B488" s="41"/>
      <c r="C488" s="258" t="s">
        <v>63</v>
      </c>
      <c r="D488" s="258"/>
      <c r="E488" s="258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x14ac:dyDescent="0.25">
      <c r="A489" s="47"/>
      <c r="B489" s="41" t="s">
        <v>78</v>
      </c>
      <c r="C489" s="258" t="s">
        <v>79</v>
      </c>
      <c r="D489" s="258"/>
      <c r="E489" s="258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x14ac:dyDescent="0.25">
      <c r="A490" s="47"/>
      <c r="B490" s="41" t="s">
        <v>80</v>
      </c>
      <c r="C490" s="258" t="s">
        <v>81</v>
      </c>
      <c r="D490" s="258"/>
      <c r="E490" s="258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x14ac:dyDescent="0.25">
      <c r="A491" s="57"/>
      <c r="B491" s="58"/>
      <c r="C491" s="254" t="s">
        <v>69</v>
      </c>
      <c r="D491" s="254"/>
      <c r="E491" s="254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55" t="s">
        <v>161</v>
      </c>
      <c r="B492" s="256"/>
      <c r="C492" s="256"/>
      <c r="D492" s="256"/>
      <c r="E492" s="256"/>
      <c r="F492" s="256"/>
      <c r="G492" s="256"/>
      <c r="H492" s="256"/>
      <c r="I492" s="256"/>
      <c r="J492" s="256"/>
      <c r="K492" s="256"/>
      <c r="L492" s="256"/>
      <c r="M492" s="256"/>
      <c r="N492" s="257"/>
    </row>
    <row r="493" spans="1:14" ht="37.5" customHeight="1" x14ac:dyDescent="0.25">
      <c r="A493" s="32" t="s">
        <v>290</v>
      </c>
      <c r="B493" s="33" t="s">
        <v>163</v>
      </c>
      <c r="C493" s="254" t="s">
        <v>164</v>
      </c>
      <c r="D493" s="254"/>
      <c r="E493" s="254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x14ac:dyDescent="0.25">
      <c r="A494" s="57"/>
      <c r="B494" s="58"/>
      <c r="C494" s="254" t="s">
        <v>69</v>
      </c>
      <c r="D494" s="254"/>
      <c r="E494" s="254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54" t="s">
        <v>292</v>
      </c>
      <c r="D495" s="254"/>
      <c r="E495" s="254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x14ac:dyDescent="0.25">
      <c r="A496" s="57"/>
      <c r="B496" s="58"/>
      <c r="C496" s="254" t="s">
        <v>69</v>
      </c>
      <c r="D496" s="254"/>
      <c r="E496" s="254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54" t="s">
        <v>294</v>
      </c>
      <c r="D497" s="254"/>
      <c r="E497" s="254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x14ac:dyDescent="0.25">
      <c r="A498" s="57"/>
      <c r="B498" s="58"/>
      <c r="C498" s="254" t="s">
        <v>69</v>
      </c>
      <c r="D498" s="254"/>
      <c r="E498" s="254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54" t="s">
        <v>174</v>
      </c>
      <c r="D499" s="254"/>
      <c r="E499" s="254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x14ac:dyDescent="0.25">
      <c r="A500" s="57"/>
      <c r="B500" s="58"/>
      <c r="C500" s="254" t="s">
        <v>69</v>
      </c>
      <c r="D500" s="254"/>
      <c r="E500" s="254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x14ac:dyDescent="0.25">
      <c r="A502" s="57"/>
      <c r="B502" s="81"/>
      <c r="C502" s="253" t="s">
        <v>296</v>
      </c>
      <c r="D502" s="253"/>
      <c r="E502" s="253"/>
      <c r="F502" s="253"/>
      <c r="G502" s="253"/>
      <c r="H502" s="253"/>
      <c r="I502" s="253"/>
      <c r="J502" s="253"/>
      <c r="K502" s="253"/>
      <c r="L502" s="82"/>
      <c r="M502" s="83"/>
      <c r="N502" s="84"/>
    </row>
    <row r="503" spans="1:14" x14ac:dyDescent="0.25">
      <c r="A503" s="85"/>
      <c r="B503" s="41"/>
      <c r="C503" s="252" t="s">
        <v>176</v>
      </c>
      <c r="D503" s="252"/>
      <c r="E503" s="252"/>
      <c r="F503" s="252"/>
      <c r="G503" s="252"/>
      <c r="H503" s="252"/>
      <c r="I503" s="252"/>
      <c r="J503" s="252"/>
      <c r="K503" s="252"/>
      <c r="L503" s="86">
        <v>623280.41</v>
      </c>
      <c r="M503" s="87"/>
      <c r="N503" s="88">
        <v>6031330.0599999996</v>
      </c>
    </row>
    <row r="504" spans="1:14" x14ac:dyDescent="0.25">
      <c r="A504" s="85"/>
      <c r="B504" s="41"/>
      <c r="C504" s="252" t="s">
        <v>177</v>
      </c>
      <c r="D504" s="252"/>
      <c r="E504" s="252"/>
      <c r="F504" s="252"/>
      <c r="G504" s="252"/>
      <c r="H504" s="252"/>
      <c r="I504" s="252"/>
      <c r="J504" s="252"/>
      <c r="K504" s="252"/>
      <c r="L504" s="89"/>
      <c r="M504" s="87"/>
      <c r="N504" s="90"/>
    </row>
    <row r="505" spans="1:14" x14ac:dyDescent="0.25">
      <c r="A505" s="85"/>
      <c r="B505" s="41"/>
      <c r="C505" s="252" t="s">
        <v>178</v>
      </c>
      <c r="D505" s="252"/>
      <c r="E505" s="252"/>
      <c r="F505" s="252"/>
      <c r="G505" s="252"/>
      <c r="H505" s="252"/>
      <c r="I505" s="252"/>
      <c r="J505" s="252"/>
      <c r="K505" s="252"/>
      <c r="L505" s="86">
        <v>1027.92</v>
      </c>
      <c r="M505" s="87"/>
      <c r="N505" s="88">
        <v>53667.7</v>
      </c>
    </row>
    <row r="506" spans="1:14" x14ac:dyDescent="0.25">
      <c r="A506" s="85"/>
      <c r="B506" s="41"/>
      <c r="C506" s="252" t="s">
        <v>179</v>
      </c>
      <c r="D506" s="252"/>
      <c r="E506" s="252"/>
      <c r="F506" s="252"/>
      <c r="G506" s="252"/>
      <c r="H506" s="252"/>
      <c r="I506" s="252"/>
      <c r="J506" s="252"/>
      <c r="K506" s="252"/>
      <c r="L506" s="86">
        <v>10026.719999999999</v>
      </c>
      <c r="M506" s="87"/>
      <c r="N506" s="88">
        <v>157519.76</v>
      </c>
    </row>
    <row r="507" spans="1:14" x14ac:dyDescent="0.25">
      <c r="A507" s="85"/>
      <c r="B507" s="41"/>
      <c r="C507" s="252" t="s">
        <v>180</v>
      </c>
      <c r="D507" s="252"/>
      <c r="E507" s="252"/>
      <c r="F507" s="252"/>
      <c r="G507" s="252"/>
      <c r="H507" s="252"/>
      <c r="I507" s="252"/>
      <c r="J507" s="252"/>
      <c r="K507" s="252"/>
      <c r="L507" s="95">
        <v>434.9</v>
      </c>
      <c r="M507" s="87"/>
      <c r="N507" s="88">
        <v>22706.13</v>
      </c>
    </row>
    <row r="508" spans="1:14" x14ac:dyDescent="0.25">
      <c r="A508" s="85"/>
      <c r="B508" s="41"/>
      <c r="C508" s="252" t="s">
        <v>181</v>
      </c>
      <c r="D508" s="252"/>
      <c r="E508" s="252"/>
      <c r="F508" s="252"/>
      <c r="G508" s="252"/>
      <c r="H508" s="252"/>
      <c r="I508" s="252"/>
      <c r="J508" s="252"/>
      <c r="K508" s="252"/>
      <c r="L508" s="86">
        <v>611743.06999999995</v>
      </c>
      <c r="M508" s="87"/>
      <c r="N508" s="88">
        <v>5812412.8200000003</v>
      </c>
    </row>
    <row r="509" spans="1:14" x14ac:dyDescent="0.25">
      <c r="A509" s="85"/>
      <c r="B509" s="41"/>
      <c r="C509" s="252" t="s">
        <v>182</v>
      </c>
      <c r="D509" s="252"/>
      <c r="E509" s="252"/>
      <c r="F509" s="252"/>
      <c r="G509" s="252"/>
      <c r="H509" s="252"/>
      <c r="I509" s="252"/>
      <c r="J509" s="252"/>
      <c r="K509" s="252"/>
      <c r="L509" s="89"/>
      <c r="M509" s="87"/>
      <c r="N509" s="90"/>
    </row>
    <row r="510" spans="1:14" x14ac:dyDescent="0.25">
      <c r="A510" s="85"/>
      <c r="B510" s="41"/>
      <c r="C510" s="252" t="s">
        <v>183</v>
      </c>
      <c r="D510" s="252"/>
      <c r="E510" s="252"/>
      <c r="F510" s="252"/>
      <c r="G510" s="252"/>
      <c r="H510" s="252"/>
      <c r="I510" s="252"/>
      <c r="J510" s="252"/>
      <c r="K510" s="252"/>
      <c r="L510" s="86">
        <v>611688.67000000004</v>
      </c>
      <c r="M510" s="87"/>
      <c r="N510" s="88">
        <v>5811558.2000000002</v>
      </c>
    </row>
    <row r="511" spans="1:14" x14ac:dyDescent="0.25">
      <c r="A511" s="85"/>
      <c r="B511" s="41"/>
      <c r="C511" s="252" t="s">
        <v>184</v>
      </c>
      <c r="D511" s="252"/>
      <c r="E511" s="252"/>
      <c r="F511" s="252"/>
      <c r="G511" s="252"/>
      <c r="H511" s="252"/>
      <c r="I511" s="252"/>
      <c r="J511" s="252"/>
      <c r="K511" s="252"/>
      <c r="L511" s="95">
        <v>54.4</v>
      </c>
      <c r="M511" s="87"/>
      <c r="N511" s="96">
        <v>854.62</v>
      </c>
    </row>
    <row r="512" spans="1:14" x14ac:dyDescent="0.25">
      <c r="A512" s="85"/>
      <c r="B512" s="41"/>
      <c r="C512" s="252" t="s">
        <v>185</v>
      </c>
      <c r="D512" s="252"/>
      <c r="E512" s="252"/>
      <c r="F512" s="252"/>
      <c r="G512" s="252"/>
      <c r="H512" s="252"/>
      <c r="I512" s="252"/>
      <c r="J512" s="252"/>
      <c r="K512" s="252"/>
      <c r="L512" s="95">
        <v>482.7</v>
      </c>
      <c r="M512" s="87"/>
      <c r="N512" s="88">
        <v>7729.78</v>
      </c>
    </row>
    <row r="513" spans="1:14" x14ac:dyDescent="0.25">
      <c r="A513" s="85"/>
      <c r="B513" s="41"/>
      <c r="C513" s="252" t="s">
        <v>186</v>
      </c>
      <c r="D513" s="252"/>
      <c r="E513" s="252"/>
      <c r="F513" s="252"/>
      <c r="G513" s="252"/>
      <c r="H513" s="252"/>
      <c r="I513" s="252"/>
      <c r="J513" s="252"/>
      <c r="K513" s="252"/>
      <c r="L513" s="86">
        <v>624645.57999999996</v>
      </c>
      <c r="M513" s="87"/>
      <c r="N513" s="88">
        <v>6118920.0899999999</v>
      </c>
    </row>
    <row r="514" spans="1:14" x14ac:dyDescent="0.25">
      <c r="A514" s="85"/>
      <c r="B514" s="41"/>
      <c r="C514" s="252" t="s">
        <v>187</v>
      </c>
      <c r="D514" s="252"/>
      <c r="E514" s="252"/>
      <c r="F514" s="252"/>
      <c r="G514" s="252"/>
      <c r="H514" s="252"/>
      <c r="I514" s="252"/>
      <c r="J514" s="252"/>
      <c r="K514" s="252"/>
      <c r="L514" s="86">
        <v>624108.48</v>
      </c>
      <c r="M514" s="87"/>
      <c r="N514" s="88">
        <v>6110335.6900000004</v>
      </c>
    </row>
    <row r="515" spans="1:14" x14ac:dyDescent="0.25">
      <c r="A515" s="85"/>
      <c r="B515" s="41"/>
      <c r="C515" s="252" t="s">
        <v>188</v>
      </c>
      <c r="D515" s="252"/>
      <c r="E515" s="252"/>
      <c r="F515" s="252"/>
      <c r="G515" s="252"/>
      <c r="H515" s="252"/>
      <c r="I515" s="252"/>
      <c r="J515" s="252"/>
      <c r="K515" s="252"/>
      <c r="L515" s="89"/>
      <c r="M515" s="87"/>
      <c r="N515" s="90"/>
    </row>
    <row r="516" spans="1:14" x14ac:dyDescent="0.25">
      <c r="A516" s="85"/>
      <c r="B516" s="41"/>
      <c r="C516" s="252" t="s">
        <v>189</v>
      </c>
      <c r="D516" s="252"/>
      <c r="E516" s="252"/>
      <c r="F516" s="252"/>
      <c r="G516" s="252"/>
      <c r="H516" s="252"/>
      <c r="I516" s="252"/>
      <c r="J516" s="252"/>
      <c r="K516" s="252"/>
      <c r="L516" s="95">
        <v>776</v>
      </c>
      <c r="M516" s="87"/>
      <c r="N516" s="88">
        <v>40514.959999999999</v>
      </c>
    </row>
    <row r="517" spans="1:14" x14ac:dyDescent="0.25">
      <c r="A517" s="85"/>
      <c r="B517" s="41"/>
      <c r="C517" s="252" t="s">
        <v>190</v>
      </c>
      <c r="D517" s="252"/>
      <c r="E517" s="252"/>
      <c r="F517" s="252"/>
      <c r="G517" s="252"/>
      <c r="H517" s="252"/>
      <c r="I517" s="252"/>
      <c r="J517" s="252"/>
      <c r="K517" s="252"/>
      <c r="L517" s="86">
        <v>9905.94</v>
      </c>
      <c r="M517" s="87"/>
      <c r="N517" s="88">
        <v>155622.31</v>
      </c>
    </row>
    <row r="518" spans="1:14" x14ac:dyDescent="0.25">
      <c r="A518" s="85"/>
      <c r="B518" s="41"/>
      <c r="C518" s="252" t="s">
        <v>191</v>
      </c>
      <c r="D518" s="252"/>
      <c r="E518" s="252"/>
      <c r="F518" s="252"/>
      <c r="G518" s="252"/>
      <c r="H518" s="252"/>
      <c r="I518" s="252"/>
      <c r="J518" s="252"/>
      <c r="K518" s="252"/>
      <c r="L518" s="95">
        <v>422.92</v>
      </c>
      <c r="M518" s="87"/>
      <c r="N518" s="88">
        <v>22080.65</v>
      </c>
    </row>
    <row r="519" spans="1:14" x14ac:dyDescent="0.25">
      <c r="A519" s="85"/>
      <c r="B519" s="41"/>
      <c r="C519" s="252" t="s">
        <v>192</v>
      </c>
      <c r="D519" s="252"/>
      <c r="E519" s="252"/>
      <c r="F519" s="252"/>
      <c r="G519" s="252"/>
      <c r="H519" s="252"/>
      <c r="I519" s="252"/>
      <c r="J519" s="252"/>
      <c r="K519" s="252"/>
      <c r="L519" s="86">
        <v>611409.92000000004</v>
      </c>
      <c r="M519" s="87"/>
      <c r="N519" s="88">
        <v>5808910.0700000003</v>
      </c>
    </row>
    <row r="520" spans="1:14" x14ac:dyDescent="0.25">
      <c r="A520" s="85"/>
      <c r="B520" s="41"/>
      <c r="C520" s="252" t="s">
        <v>193</v>
      </c>
      <c r="D520" s="252"/>
      <c r="E520" s="252"/>
      <c r="F520" s="252"/>
      <c r="G520" s="252"/>
      <c r="H520" s="252"/>
      <c r="I520" s="252"/>
      <c r="J520" s="252"/>
      <c r="K520" s="252"/>
      <c r="L520" s="86">
        <v>1323.88</v>
      </c>
      <c r="M520" s="87"/>
      <c r="N520" s="88">
        <v>69120.399999999994</v>
      </c>
    </row>
    <row r="521" spans="1:14" x14ac:dyDescent="0.25">
      <c r="A521" s="85"/>
      <c r="B521" s="41"/>
      <c r="C521" s="252" t="s">
        <v>194</v>
      </c>
      <c r="D521" s="252"/>
      <c r="E521" s="252"/>
      <c r="F521" s="252"/>
      <c r="G521" s="252"/>
      <c r="H521" s="252"/>
      <c r="I521" s="252"/>
      <c r="J521" s="252"/>
      <c r="K521" s="252"/>
      <c r="L521" s="95">
        <v>692.74</v>
      </c>
      <c r="M521" s="87"/>
      <c r="N521" s="88">
        <v>36167.949999999997</v>
      </c>
    </row>
    <row r="522" spans="1:14" x14ac:dyDescent="0.25">
      <c r="A522" s="85"/>
      <c r="B522" s="41"/>
      <c r="C522" s="252" t="s">
        <v>195</v>
      </c>
      <c r="D522" s="252"/>
      <c r="E522" s="252"/>
      <c r="F522" s="252"/>
      <c r="G522" s="252"/>
      <c r="H522" s="252"/>
      <c r="I522" s="252"/>
      <c r="J522" s="252"/>
      <c r="K522" s="252"/>
      <c r="L522" s="95">
        <v>482.7</v>
      </c>
      <c r="M522" s="87"/>
      <c r="N522" s="88">
        <v>7729.78</v>
      </c>
    </row>
    <row r="523" spans="1:14" x14ac:dyDescent="0.25">
      <c r="A523" s="85"/>
      <c r="B523" s="41"/>
      <c r="C523" s="252" t="s">
        <v>196</v>
      </c>
      <c r="D523" s="252"/>
      <c r="E523" s="252"/>
      <c r="F523" s="252"/>
      <c r="G523" s="252"/>
      <c r="H523" s="252"/>
      <c r="I523" s="252"/>
      <c r="J523" s="252"/>
      <c r="K523" s="252"/>
      <c r="L523" s="95">
        <v>54.4</v>
      </c>
      <c r="M523" s="87"/>
      <c r="N523" s="96">
        <v>854.62</v>
      </c>
    </row>
    <row r="524" spans="1:14" x14ac:dyDescent="0.25">
      <c r="A524" s="85"/>
      <c r="B524" s="41"/>
      <c r="C524" s="252" t="s">
        <v>297</v>
      </c>
      <c r="D524" s="252"/>
      <c r="E524" s="252"/>
      <c r="F524" s="252"/>
      <c r="G524" s="252"/>
      <c r="H524" s="252"/>
      <c r="I524" s="252"/>
      <c r="J524" s="252"/>
      <c r="K524" s="252"/>
      <c r="L524" s="86">
        <v>1023.55</v>
      </c>
      <c r="M524" s="87"/>
      <c r="N524" s="88">
        <v>37125.61</v>
      </c>
    </row>
    <row r="525" spans="1:14" x14ac:dyDescent="0.25">
      <c r="A525" s="85"/>
      <c r="B525" s="41"/>
      <c r="C525" s="252" t="s">
        <v>177</v>
      </c>
      <c r="D525" s="252"/>
      <c r="E525" s="252"/>
      <c r="F525" s="252"/>
      <c r="G525" s="252"/>
      <c r="H525" s="252"/>
      <c r="I525" s="252"/>
      <c r="J525" s="252"/>
      <c r="K525" s="252"/>
      <c r="L525" s="89"/>
      <c r="M525" s="87"/>
      <c r="N525" s="90"/>
    </row>
    <row r="526" spans="1:14" x14ac:dyDescent="0.25">
      <c r="A526" s="85"/>
      <c r="B526" s="41"/>
      <c r="C526" s="252" t="s">
        <v>298</v>
      </c>
      <c r="D526" s="252"/>
      <c r="E526" s="252"/>
      <c r="F526" s="252"/>
      <c r="G526" s="252"/>
      <c r="H526" s="252"/>
      <c r="I526" s="252"/>
      <c r="J526" s="252"/>
      <c r="K526" s="252"/>
      <c r="L526" s="95">
        <v>251.92</v>
      </c>
      <c r="M526" s="87"/>
      <c r="N526" s="88">
        <v>13152.74</v>
      </c>
    </row>
    <row r="527" spans="1:14" x14ac:dyDescent="0.25">
      <c r="A527" s="85"/>
      <c r="B527" s="41"/>
      <c r="C527" s="252" t="s">
        <v>299</v>
      </c>
      <c r="D527" s="252"/>
      <c r="E527" s="252"/>
      <c r="F527" s="252"/>
      <c r="G527" s="252"/>
      <c r="H527" s="252"/>
      <c r="I527" s="252"/>
      <c r="J527" s="252"/>
      <c r="K527" s="252"/>
      <c r="L527" s="95">
        <v>120.78</v>
      </c>
      <c r="M527" s="87"/>
      <c r="N527" s="88">
        <v>1897.45</v>
      </c>
    </row>
    <row r="528" spans="1:14" x14ac:dyDescent="0.25">
      <c r="A528" s="85"/>
      <c r="B528" s="41"/>
      <c r="C528" s="252" t="s">
        <v>300</v>
      </c>
      <c r="D528" s="252"/>
      <c r="E528" s="252"/>
      <c r="F528" s="252"/>
      <c r="G528" s="252"/>
      <c r="H528" s="252"/>
      <c r="I528" s="252"/>
      <c r="J528" s="252"/>
      <c r="K528" s="252"/>
      <c r="L528" s="95">
        <v>11.98</v>
      </c>
      <c r="M528" s="87"/>
      <c r="N528" s="96">
        <v>625.48</v>
      </c>
    </row>
    <row r="529" spans="1:14" x14ac:dyDescent="0.25">
      <c r="A529" s="85"/>
      <c r="B529" s="41"/>
      <c r="C529" s="252" t="s">
        <v>301</v>
      </c>
      <c r="D529" s="252"/>
      <c r="E529" s="252"/>
      <c r="F529" s="252"/>
      <c r="G529" s="252"/>
      <c r="H529" s="252"/>
      <c r="I529" s="252"/>
      <c r="J529" s="252"/>
      <c r="K529" s="252"/>
      <c r="L529" s="95">
        <v>278.75</v>
      </c>
      <c r="M529" s="87"/>
      <c r="N529" s="88">
        <v>2648.13</v>
      </c>
    </row>
    <row r="530" spans="1:14" x14ac:dyDescent="0.25">
      <c r="A530" s="85"/>
      <c r="B530" s="41"/>
      <c r="C530" s="252" t="s">
        <v>302</v>
      </c>
      <c r="D530" s="252"/>
      <c r="E530" s="252"/>
      <c r="F530" s="252"/>
      <c r="G530" s="252"/>
      <c r="H530" s="252"/>
      <c r="I530" s="252"/>
      <c r="J530" s="252"/>
      <c r="K530" s="252"/>
      <c r="L530" s="95">
        <v>242.79</v>
      </c>
      <c r="M530" s="87"/>
      <c r="N530" s="88">
        <v>12675.96</v>
      </c>
    </row>
    <row r="531" spans="1:14" x14ac:dyDescent="0.25">
      <c r="A531" s="85"/>
      <c r="B531" s="41"/>
      <c r="C531" s="252" t="s">
        <v>303</v>
      </c>
      <c r="D531" s="252"/>
      <c r="E531" s="252"/>
      <c r="F531" s="252"/>
      <c r="G531" s="252"/>
      <c r="H531" s="252"/>
      <c r="I531" s="252"/>
      <c r="J531" s="252"/>
      <c r="K531" s="252"/>
      <c r="L531" s="95">
        <v>129.31</v>
      </c>
      <c r="M531" s="87"/>
      <c r="N531" s="88">
        <v>6751.33</v>
      </c>
    </row>
    <row r="532" spans="1:14" x14ac:dyDescent="0.25">
      <c r="A532" s="85"/>
      <c r="B532" s="41"/>
      <c r="C532" s="252" t="s">
        <v>197</v>
      </c>
      <c r="D532" s="252"/>
      <c r="E532" s="252"/>
      <c r="F532" s="252"/>
      <c r="G532" s="252"/>
      <c r="H532" s="252"/>
      <c r="I532" s="252"/>
      <c r="J532" s="252"/>
      <c r="K532" s="252"/>
      <c r="L532" s="86">
        <v>1462.82</v>
      </c>
      <c r="M532" s="87"/>
      <c r="N532" s="88">
        <v>76373.83</v>
      </c>
    </row>
    <row r="533" spans="1:14" x14ac:dyDescent="0.25">
      <c r="A533" s="85"/>
      <c r="B533" s="41"/>
      <c r="C533" s="252" t="s">
        <v>198</v>
      </c>
      <c r="D533" s="252"/>
      <c r="E533" s="252"/>
      <c r="F533" s="252"/>
      <c r="G533" s="252"/>
      <c r="H533" s="252"/>
      <c r="I533" s="252"/>
      <c r="J533" s="252"/>
      <c r="K533" s="252"/>
      <c r="L533" s="86">
        <v>1566.67</v>
      </c>
      <c r="M533" s="87"/>
      <c r="N533" s="88">
        <v>81796.36</v>
      </c>
    </row>
    <row r="534" spans="1:14" x14ac:dyDescent="0.25">
      <c r="A534" s="85"/>
      <c r="B534" s="41"/>
      <c r="C534" s="252" t="s">
        <v>199</v>
      </c>
      <c r="D534" s="252"/>
      <c r="E534" s="252"/>
      <c r="F534" s="252"/>
      <c r="G534" s="252"/>
      <c r="H534" s="252"/>
      <c r="I534" s="252"/>
      <c r="J534" s="252"/>
      <c r="K534" s="252"/>
      <c r="L534" s="95">
        <v>822.05</v>
      </c>
      <c r="M534" s="87"/>
      <c r="N534" s="88">
        <v>42919.28</v>
      </c>
    </row>
    <row r="535" spans="1:14" x14ac:dyDescent="0.25">
      <c r="A535" s="85"/>
      <c r="B535" s="81"/>
      <c r="C535" s="253" t="s">
        <v>304</v>
      </c>
      <c r="D535" s="253"/>
      <c r="E535" s="253"/>
      <c r="F535" s="253"/>
      <c r="G535" s="253"/>
      <c r="H535" s="253"/>
      <c r="I535" s="253"/>
      <c r="J535" s="253"/>
      <c r="K535" s="253"/>
      <c r="L535" s="91">
        <v>625669.13</v>
      </c>
      <c r="M535" s="83"/>
      <c r="N535" s="92">
        <v>6156045.7000000002</v>
      </c>
    </row>
    <row r="536" spans="1:14" x14ac:dyDescent="0.25">
      <c r="A536" s="85"/>
      <c r="B536" s="41"/>
      <c r="C536" s="252" t="s">
        <v>201</v>
      </c>
      <c r="D536" s="252"/>
      <c r="E536" s="252"/>
      <c r="F536" s="252"/>
      <c r="G536" s="252"/>
      <c r="H536" s="252"/>
      <c r="I536" s="252"/>
      <c r="J536" s="252"/>
      <c r="K536" s="252"/>
      <c r="L536" s="89"/>
      <c r="M536" s="87"/>
      <c r="N536" s="90"/>
    </row>
    <row r="537" spans="1:14" x14ac:dyDescent="0.25">
      <c r="A537" s="85"/>
      <c r="B537" s="41"/>
      <c r="C537" s="252" t="s">
        <v>202</v>
      </c>
      <c r="D537" s="252"/>
      <c r="E537" s="252"/>
      <c r="F537" s="252"/>
      <c r="G537" s="252"/>
      <c r="H537" s="252"/>
      <c r="I537" s="42" t="s">
        <v>305</v>
      </c>
      <c r="J537" s="93"/>
      <c r="K537" s="93"/>
      <c r="L537" s="89"/>
      <c r="M537" s="87"/>
      <c r="N537" s="90"/>
    </row>
    <row r="538" spans="1:14" x14ac:dyDescent="0.25">
      <c r="A538" s="85"/>
      <c r="B538" s="41"/>
      <c r="C538" s="252" t="s">
        <v>204</v>
      </c>
      <c r="D538" s="252"/>
      <c r="E538" s="252"/>
      <c r="F538" s="252"/>
      <c r="G538" s="252"/>
      <c r="H538" s="252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62" t="s">
        <v>307</v>
      </c>
      <c r="B539" s="263"/>
      <c r="C539" s="263"/>
      <c r="D539" s="263"/>
      <c r="E539" s="263"/>
      <c r="F539" s="263"/>
      <c r="G539" s="263"/>
      <c r="H539" s="263"/>
      <c r="I539" s="263"/>
      <c r="J539" s="263"/>
      <c r="K539" s="263"/>
      <c r="L539" s="263"/>
      <c r="M539" s="263"/>
      <c r="N539" s="264"/>
    </row>
    <row r="540" spans="1:14" ht="29.25" customHeight="1" x14ac:dyDescent="0.25">
      <c r="A540" s="32" t="s">
        <v>308</v>
      </c>
      <c r="B540" s="33" t="s">
        <v>208</v>
      </c>
      <c r="C540" s="254" t="s">
        <v>209</v>
      </c>
      <c r="D540" s="254"/>
      <c r="E540" s="254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x14ac:dyDescent="0.25">
      <c r="A541" s="40"/>
      <c r="B541" s="41" t="s">
        <v>55</v>
      </c>
      <c r="C541" s="258" t="s">
        <v>59</v>
      </c>
      <c r="D541" s="258"/>
      <c r="E541" s="258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x14ac:dyDescent="0.25">
      <c r="A542" s="40"/>
      <c r="B542" s="41" t="s">
        <v>70</v>
      </c>
      <c r="C542" s="258" t="s">
        <v>74</v>
      </c>
      <c r="D542" s="258"/>
      <c r="E542" s="258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x14ac:dyDescent="0.25">
      <c r="A543" s="40"/>
      <c r="B543" s="41" t="s">
        <v>75</v>
      </c>
      <c r="C543" s="258" t="s">
        <v>76</v>
      </c>
      <c r="D543" s="258"/>
      <c r="E543" s="258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x14ac:dyDescent="0.25">
      <c r="A544" s="47"/>
      <c r="B544" s="41"/>
      <c r="C544" s="258" t="s">
        <v>60</v>
      </c>
      <c r="D544" s="258"/>
      <c r="E544" s="258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x14ac:dyDescent="0.25">
      <c r="A545" s="47"/>
      <c r="B545" s="41"/>
      <c r="C545" s="258" t="s">
        <v>77</v>
      </c>
      <c r="D545" s="258"/>
      <c r="E545" s="258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x14ac:dyDescent="0.25">
      <c r="A546" s="52"/>
      <c r="B546" s="41"/>
      <c r="C546" s="259" t="s">
        <v>62</v>
      </c>
      <c r="D546" s="259"/>
      <c r="E546" s="259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x14ac:dyDescent="0.25">
      <c r="A547" s="47"/>
      <c r="B547" s="41"/>
      <c r="C547" s="258" t="s">
        <v>63</v>
      </c>
      <c r="D547" s="258"/>
      <c r="E547" s="258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x14ac:dyDescent="0.25">
      <c r="A548" s="47"/>
      <c r="B548" s="41" t="s">
        <v>78</v>
      </c>
      <c r="C548" s="258" t="s">
        <v>79</v>
      </c>
      <c r="D548" s="258"/>
      <c r="E548" s="258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x14ac:dyDescent="0.25">
      <c r="A549" s="47"/>
      <c r="B549" s="41" t="s">
        <v>80</v>
      </c>
      <c r="C549" s="258" t="s">
        <v>81</v>
      </c>
      <c r="D549" s="258"/>
      <c r="E549" s="258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x14ac:dyDescent="0.25">
      <c r="A550" s="57"/>
      <c r="B550" s="58"/>
      <c r="C550" s="254" t="s">
        <v>69</v>
      </c>
      <c r="D550" s="254"/>
      <c r="E550" s="254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54" t="s">
        <v>83</v>
      </c>
      <c r="D551" s="254"/>
      <c r="E551" s="254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x14ac:dyDescent="0.25">
      <c r="A552" s="40"/>
      <c r="B552" s="41" t="s">
        <v>55</v>
      </c>
      <c r="C552" s="258" t="s">
        <v>59</v>
      </c>
      <c r="D552" s="258"/>
      <c r="E552" s="258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x14ac:dyDescent="0.25">
      <c r="A553" s="40"/>
      <c r="B553" s="41" t="s">
        <v>70</v>
      </c>
      <c r="C553" s="258" t="s">
        <v>74</v>
      </c>
      <c r="D553" s="258"/>
      <c r="E553" s="258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x14ac:dyDescent="0.25">
      <c r="A554" s="40"/>
      <c r="B554" s="41" t="s">
        <v>75</v>
      </c>
      <c r="C554" s="258" t="s">
        <v>76</v>
      </c>
      <c r="D554" s="258"/>
      <c r="E554" s="258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x14ac:dyDescent="0.25">
      <c r="A555" s="47"/>
      <c r="B555" s="41"/>
      <c r="C555" s="258" t="s">
        <v>60</v>
      </c>
      <c r="D555" s="258"/>
      <c r="E555" s="258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x14ac:dyDescent="0.25">
      <c r="A556" s="47"/>
      <c r="B556" s="41"/>
      <c r="C556" s="258" t="s">
        <v>77</v>
      </c>
      <c r="D556" s="258"/>
      <c r="E556" s="258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x14ac:dyDescent="0.25">
      <c r="A557" s="52"/>
      <c r="B557" s="41"/>
      <c r="C557" s="259" t="s">
        <v>62</v>
      </c>
      <c r="D557" s="259"/>
      <c r="E557" s="259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x14ac:dyDescent="0.25">
      <c r="A558" s="47"/>
      <c r="B558" s="41"/>
      <c r="C558" s="258" t="s">
        <v>63</v>
      </c>
      <c r="D558" s="258"/>
      <c r="E558" s="258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x14ac:dyDescent="0.25">
      <c r="A559" s="47"/>
      <c r="B559" s="41" t="s">
        <v>84</v>
      </c>
      <c r="C559" s="258" t="s">
        <v>85</v>
      </c>
      <c r="D559" s="258"/>
      <c r="E559" s="258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x14ac:dyDescent="0.25">
      <c r="A560" s="47"/>
      <c r="B560" s="41" t="s">
        <v>86</v>
      </c>
      <c r="C560" s="258" t="s">
        <v>87</v>
      </c>
      <c r="D560" s="258"/>
      <c r="E560" s="258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x14ac:dyDescent="0.25">
      <c r="A561" s="57"/>
      <c r="B561" s="58"/>
      <c r="C561" s="254" t="s">
        <v>69</v>
      </c>
      <c r="D561" s="254"/>
      <c r="E561" s="254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54" t="s">
        <v>90</v>
      </c>
      <c r="D562" s="254"/>
      <c r="E562" s="254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x14ac:dyDescent="0.25">
      <c r="A563" s="40"/>
      <c r="B563" s="41" t="s">
        <v>55</v>
      </c>
      <c r="C563" s="258" t="s">
        <v>59</v>
      </c>
      <c r="D563" s="258"/>
      <c r="E563" s="258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x14ac:dyDescent="0.25">
      <c r="A564" s="40"/>
      <c r="B564" s="41" t="s">
        <v>70</v>
      </c>
      <c r="C564" s="258" t="s">
        <v>74</v>
      </c>
      <c r="D564" s="258"/>
      <c r="E564" s="258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x14ac:dyDescent="0.25">
      <c r="A565" s="40"/>
      <c r="B565" s="41" t="s">
        <v>75</v>
      </c>
      <c r="C565" s="258" t="s">
        <v>76</v>
      </c>
      <c r="D565" s="258"/>
      <c r="E565" s="258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x14ac:dyDescent="0.25">
      <c r="A566" s="47"/>
      <c r="B566" s="41"/>
      <c r="C566" s="258" t="s">
        <v>60</v>
      </c>
      <c r="D566" s="258"/>
      <c r="E566" s="258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x14ac:dyDescent="0.25">
      <c r="A567" s="47"/>
      <c r="B567" s="41"/>
      <c r="C567" s="258" t="s">
        <v>77</v>
      </c>
      <c r="D567" s="258"/>
      <c r="E567" s="258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x14ac:dyDescent="0.25">
      <c r="A568" s="52"/>
      <c r="B568" s="41"/>
      <c r="C568" s="259" t="s">
        <v>62</v>
      </c>
      <c r="D568" s="259"/>
      <c r="E568" s="259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x14ac:dyDescent="0.25">
      <c r="A569" s="47"/>
      <c r="B569" s="41"/>
      <c r="C569" s="258" t="s">
        <v>63</v>
      </c>
      <c r="D569" s="258"/>
      <c r="E569" s="258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x14ac:dyDescent="0.25">
      <c r="A570" s="47"/>
      <c r="B570" s="41" t="s">
        <v>91</v>
      </c>
      <c r="C570" s="258" t="s">
        <v>92</v>
      </c>
      <c r="D570" s="258"/>
      <c r="E570" s="258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x14ac:dyDescent="0.25">
      <c r="A571" s="47"/>
      <c r="B571" s="41" t="s">
        <v>93</v>
      </c>
      <c r="C571" s="258" t="s">
        <v>94</v>
      </c>
      <c r="D571" s="258"/>
      <c r="E571" s="258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x14ac:dyDescent="0.25">
      <c r="A572" s="57"/>
      <c r="B572" s="58"/>
      <c r="C572" s="254" t="s">
        <v>69</v>
      </c>
      <c r="D572" s="254"/>
      <c r="E572" s="254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54" t="s">
        <v>97</v>
      </c>
      <c r="D573" s="254"/>
      <c r="E573" s="254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x14ac:dyDescent="0.25">
      <c r="A574" s="40"/>
      <c r="B574" s="41" t="s">
        <v>55</v>
      </c>
      <c r="C574" s="258" t="s">
        <v>59</v>
      </c>
      <c r="D574" s="258"/>
      <c r="E574" s="258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x14ac:dyDescent="0.25">
      <c r="A575" s="40"/>
      <c r="B575" s="41" t="s">
        <v>70</v>
      </c>
      <c r="C575" s="258" t="s">
        <v>74</v>
      </c>
      <c r="D575" s="258"/>
      <c r="E575" s="258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x14ac:dyDescent="0.25">
      <c r="A576" s="40"/>
      <c r="B576" s="41" t="s">
        <v>75</v>
      </c>
      <c r="C576" s="258" t="s">
        <v>76</v>
      </c>
      <c r="D576" s="258"/>
      <c r="E576" s="258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x14ac:dyDescent="0.25">
      <c r="A577" s="40"/>
      <c r="B577" s="41" t="s">
        <v>88</v>
      </c>
      <c r="C577" s="258" t="s">
        <v>98</v>
      </c>
      <c r="D577" s="258"/>
      <c r="E577" s="258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x14ac:dyDescent="0.25">
      <c r="A578" s="47"/>
      <c r="B578" s="41"/>
      <c r="C578" s="258" t="s">
        <v>60</v>
      </c>
      <c r="D578" s="258"/>
      <c r="E578" s="258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x14ac:dyDescent="0.25">
      <c r="A579" s="47"/>
      <c r="B579" s="41"/>
      <c r="C579" s="258" t="s">
        <v>77</v>
      </c>
      <c r="D579" s="258"/>
      <c r="E579" s="258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x14ac:dyDescent="0.25">
      <c r="A580" s="52"/>
      <c r="B580" s="41"/>
      <c r="C580" s="259" t="s">
        <v>62</v>
      </c>
      <c r="D580" s="259"/>
      <c r="E580" s="259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x14ac:dyDescent="0.25">
      <c r="A581" s="47"/>
      <c r="B581" s="41"/>
      <c r="C581" s="258" t="s">
        <v>63</v>
      </c>
      <c r="D581" s="258"/>
      <c r="E581" s="258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x14ac:dyDescent="0.25">
      <c r="A582" s="47"/>
      <c r="B582" s="41" t="s">
        <v>99</v>
      </c>
      <c r="C582" s="258" t="s">
        <v>100</v>
      </c>
      <c r="D582" s="258"/>
      <c r="E582" s="258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x14ac:dyDescent="0.25">
      <c r="A583" s="47"/>
      <c r="B583" s="41" t="s">
        <v>101</v>
      </c>
      <c r="C583" s="258" t="s">
        <v>102</v>
      </c>
      <c r="D583" s="258"/>
      <c r="E583" s="258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x14ac:dyDescent="0.25">
      <c r="A584" s="57"/>
      <c r="B584" s="58"/>
      <c r="C584" s="254" t="s">
        <v>69</v>
      </c>
      <c r="D584" s="254"/>
      <c r="E584" s="254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54" t="s">
        <v>105</v>
      </c>
      <c r="D585" s="254"/>
      <c r="E585" s="254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x14ac:dyDescent="0.25">
      <c r="A586" s="52"/>
      <c r="B586" s="71"/>
      <c r="C586" s="258" t="s">
        <v>107</v>
      </c>
      <c r="D586" s="258"/>
      <c r="E586" s="258"/>
      <c r="F586" s="258"/>
      <c r="G586" s="258"/>
      <c r="H586" s="258"/>
      <c r="I586" s="258"/>
      <c r="J586" s="258"/>
      <c r="K586" s="258"/>
      <c r="L586" s="258"/>
      <c r="M586" s="258"/>
      <c r="N586" s="260"/>
    </row>
    <row r="587" spans="1:14" x14ac:dyDescent="0.25">
      <c r="A587" s="72"/>
      <c r="B587" s="41"/>
      <c r="C587" s="248" t="s">
        <v>108</v>
      </c>
      <c r="D587" s="248"/>
      <c r="E587" s="248"/>
      <c r="F587" s="248"/>
      <c r="G587" s="248"/>
      <c r="H587" s="248"/>
      <c r="I587" s="248"/>
      <c r="J587" s="248"/>
      <c r="K587" s="248"/>
      <c r="L587" s="248"/>
      <c r="M587" s="248"/>
      <c r="N587" s="261"/>
    </row>
    <row r="588" spans="1:14" x14ac:dyDescent="0.25">
      <c r="A588" s="57"/>
      <c r="B588" s="58"/>
      <c r="C588" s="254" t="s">
        <v>69</v>
      </c>
      <c r="D588" s="254"/>
      <c r="E588" s="254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54" t="s">
        <v>242</v>
      </c>
      <c r="D589" s="254"/>
      <c r="E589" s="254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x14ac:dyDescent="0.25">
      <c r="A590" s="40"/>
      <c r="B590" s="41" t="s">
        <v>55</v>
      </c>
      <c r="C590" s="258" t="s">
        <v>59</v>
      </c>
      <c r="D590" s="258"/>
      <c r="E590" s="258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x14ac:dyDescent="0.25">
      <c r="A591" s="40"/>
      <c r="B591" s="41" t="s">
        <v>70</v>
      </c>
      <c r="C591" s="258" t="s">
        <v>74</v>
      </c>
      <c r="D591" s="258"/>
      <c r="E591" s="258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x14ac:dyDescent="0.25">
      <c r="A592" s="40"/>
      <c r="B592" s="41" t="s">
        <v>75</v>
      </c>
      <c r="C592" s="258" t="s">
        <v>76</v>
      </c>
      <c r="D592" s="258"/>
      <c r="E592" s="258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x14ac:dyDescent="0.25">
      <c r="A593" s="47"/>
      <c r="B593" s="41"/>
      <c r="C593" s="258" t="s">
        <v>60</v>
      </c>
      <c r="D593" s="258"/>
      <c r="E593" s="258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x14ac:dyDescent="0.25">
      <c r="A594" s="47"/>
      <c r="B594" s="41"/>
      <c r="C594" s="258" t="s">
        <v>77</v>
      </c>
      <c r="D594" s="258"/>
      <c r="E594" s="258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x14ac:dyDescent="0.25">
      <c r="A595" s="52"/>
      <c r="B595" s="41"/>
      <c r="C595" s="259" t="s">
        <v>62</v>
      </c>
      <c r="D595" s="259"/>
      <c r="E595" s="259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x14ac:dyDescent="0.25">
      <c r="A596" s="47"/>
      <c r="B596" s="41"/>
      <c r="C596" s="258" t="s">
        <v>63</v>
      </c>
      <c r="D596" s="258"/>
      <c r="E596" s="258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x14ac:dyDescent="0.25">
      <c r="A597" s="47"/>
      <c r="B597" s="41" t="s">
        <v>78</v>
      </c>
      <c r="C597" s="258" t="s">
        <v>79</v>
      </c>
      <c r="D597" s="258"/>
      <c r="E597" s="258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x14ac:dyDescent="0.25">
      <c r="A598" s="47"/>
      <c r="B598" s="41" t="s">
        <v>80</v>
      </c>
      <c r="C598" s="258" t="s">
        <v>81</v>
      </c>
      <c r="D598" s="258"/>
      <c r="E598" s="258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x14ac:dyDescent="0.25">
      <c r="A599" s="57"/>
      <c r="B599" s="58"/>
      <c r="C599" s="254" t="s">
        <v>69</v>
      </c>
      <c r="D599" s="254"/>
      <c r="E599" s="254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54" t="s">
        <v>245</v>
      </c>
      <c r="D600" s="254"/>
      <c r="E600" s="254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x14ac:dyDescent="0.25">
      <c r="A601" s="52"/>
      <c r="B601" s="71"/>
      <c r="C601" s="258" t="s">
        <v>247</v>
      </c>
      <c r="D601" s="258"/>
      <c r="E601" s="258"/>
      <c r="F601" s="258"/>
      <c r="G601" s="258"/>
      <c r="H601" s="258"/>
      <c r="I601" s="258"/>
      <c r="J601" s="258"/>
      <c r="K601" s="258"/>
      <c r="L601" s="258"/>
      <c r="M601" s="258"/>
      <c r="N601" s="260"/>
    </row>
    <row r="602" spans="1:14" x14ac:dyDescent="0.25">
      <c r="A602" s="72"/>
      <c r="B602" s="41"/>
      <c r="C602" s="248" t="s">
        <v>123</v>
      </c>
      <c r="D602" s="248"/>
      <c r="E602" s="248"/>
      <c r="F602" s="248"/>
      <c r="G602" s="248"/>
      <c r="H602" s="248"/>
      <c r="I602" s="248"/>
      <c r="J602" s="248"/>
      <c r="K602" s="248"/>
      <c r="L602" s="248"/>
      <c r="M602" s="248"/>
      <c r="N602" s="261"/>
    </row>
    <row r="603" spans="1:14" x14ac:dyDescent="0.25">
      <c r="A603" s="72"/>
      <c r="B603" s="41"/>
      <c r="C603" s="248" t="s">
        <v>108</v>
      </c>
      <c r="D603" s="248"/>
      <c r="E603" s="248"/>
      <c r="F603" s="248"/>
      <c r="G603" s="248"/>
      <c r="H603" s="248"/>
      <c r="I603" s="248"/>
      <c r="J603" s="248"/>
      <c r="K603" s="248"/>
      <c r="L603" s="248"/>
      <c r="M603" s="248"/>
      <c r="N603" s="261"/>
    </row>
    <row r="604" spans="1:14" x14ac:dyDescent="0.25">
      <c r="A604" s="57"/>
      <c r="B604" s="58"/>
      <c r="C604" s="254" t="s">
        <v>69</v>
      </c>
      <c r="D604" s="254"/>
      <c r="E604" s="254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54" t="s">
        <v>250</v>
      </c>
      <c r="D605" s="254"/>
      <c r="E605" s="254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x14ac:dyDescent="0.25">
      <c r="A606" s="52"/>
      <c r="B606" s="71"/>
      <c r="C606" s="258" t="s">
        <v>251</v>
      </c>
      <c r="D606" s="258"/>
      <c r="E606" s="258"/>
      <c r="F606" s="258"/>
      <c r="G606" s="258"/>
      <c r="H606" s="258"/>
      <c r="I606" s="258"/>
      <c r="J606" s="258"/>
      <c r="K606" s="258"/>
      <c r="L606" s="258"/>
      <c r="M606" s="258"/>
      <c r="N606" s="260"/>
    </row>
    <row r="607" spans="1:14" x14ac:dyDescent="0.25">
      <c r="A607" s="72"/>
      <c r="B607" s="41"/>
      <c r="C607" s="248" t="s">
        <v>123</v>
      </c>
      <c r="D607" s="248"/>
      <c r="E607" s="248"/>
      <c r="F607" s="248"/>
      <c r="G607" s="248"/>
      <c r="H607" s="248"/>
      <c r="I607" s="248"/>
      <c r="J607" s="248"/>
      <c r="K607" s="248"/>
      <c r="L607" s="248"/>
      <c r="M607" s="248"/>
      <c r="N607" s="261"/>
    </row>
    <row r="608" spans="1:14" x14ac:dyDescent="0.25">
      <c r="A608" s="72"/>
      <c r="B608" s="41"/>
      <c r="C608" s="248" t="s">
        <v>108</v>
      </c>
      <c r="D608" s="248"/>
      <c r="E608" s="248"/>
      <c r="F608" s="248"/>
      <c r="G608" s="248"/>
      <c r="H608" s="248"/>
      <c r="I608" s="248"/>
      <c r="J608" s="248"/>
      <c r="K608" s="248"/>
      <c r="L608" s="248"/>
      <c r="M608" s="248"/>
      <c r="N608" s="261"/>
    </row>
    <row r="609" spans="1:14" x14ac:dyDescent="0.25">
      <c r="A609" s="57"/>
      <c r="B609" s="58"/>
      <c r="C609" s="254" t="s">
        <v>69</v>
      </c>
      <c r="D609" s="254"/>
      <c r="E609" s="254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54" t="s">
        <v>254</v>
      </c>
      <c r="D610" s="254"/>
      <c r="E610" s="254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x14ac:dyDescent="0.25">
      <c r="A611" s="40"/>
      <c r="B611" s="41" t="s">
        <v>55</v>
      </c>
      <c r="C611" s="258" t="s">
        <v>59</v>
      </c>
      <c r="D611" s="258"/>
      <c r="E611" s="258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x14ac:dyDescent="0.25">
      <c r="A612" s="40"/>
      <c r="B612" s="41" t="s">
        <v>70</v>
      </c>
      <c r="C612" s="258" t="s">
        <v>74</v>
      </c>
      <c r="D612" s="258"/>
      <c r="E612" s="258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x14ac:dyDescent="0.25">
      <c r="A613" s="40"/>
      <c r="B613" s="41" t="s">
        <v>75</v>
      </c>
      <c r="C613" s="258" t="s">
        <v>76</v>
      </c>
      <c r="D613" s="258"/>
      <c r="E613" s="258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x14ac:dyDescent="0.25">
      <c r="A614" s="40"/>
      <c r="B614" s="41" t="s">
        <v>88</v>
      </c>
      <c r="C614" s="258" t="s">
        <v>98</v>
      </c>
      <c r="D614" s="258"/>
      <c r="E614" s="258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x14ac:dyDescent="0.25">
      <c r="A615" s="47"/>
      <c r="B615" s="41"/>
      <c r="C615" s="258" t="s">
        <v>60</v>
      </c>
      <c r="D615" s="258"/>
      <c r="E615" s="258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x14ac:dyDescent="0.25">
      <c r="A616" s="47"/>
      <c r="B616" s="41"/>
      <c r="C616" s="258" t="s">
        <v>77</v>
      </c>
      <c r="D616" s="258"/>
      <c r="E616" s="258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x14ac:dyDescent="0.25">
      <c r="A617" s="52"/>
      <c r="B617" s="41"/>
      <c r="C617" s="259" t="s">
        <v>62</v>
      </c>
      <c r="D617" s="259"/>
      <c r="E617" s="259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x14ac:dyDescent="0.25">
      <c r="A618" s="47"/>
      <c r="B618" s="41"/>
      <c r="C618" s="258" t="s">
        <v>63</v>
      </c>
      <c r="D618" s="258"/>
      <c r="E618" s="258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x14ac:dyDescent="0.25">
      <c r="A619" s="47"/>
      <c r="B619" s="41" t="s">
        <v>255</v>
      </c>
      <c r="C619" s="258" t="s">
        <v>256</v>
      </c>
      <c r="D619" s="258"/>
      <c r="E619" s="258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x14ac:dyDescent="0.25">
      <c r="A620" s="47"/>
      <c r="B620" s="41" t="s">
        <v>257</v>
      </c>
      <c r="C620" s="258" t="s">
        <v>258</v>
      </c>
      <c r="D620" s="258"/>
      <c r="E620" s="258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x14ac:dyDescent="0.25">
      <c r="A621" s="57"/>
      <c r="B621" s="58"/>
      <c r="C621" s="254" t="s">
        <v>69</v>
      </c>
      <c r="D621" s="254"/>
      <c r="E621" s="254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54" t="s">
        <v>261</v>
      </c>
      <c r="D622" s="254"/>
      <c r="E622" s="254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x14ac:dyDescent="0.25">
      <c r="A623" s="57"/>
      <c r="B623" s="58"/>
      <c r="C623" s="254" t="s">
        <v>69</v>
      </c>
      <c r="D623" s="254"/>
      <c r="E623" s="254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54" t="s">
        <v>264</v>
      </c>
      <c r="D624" s="254"/>
      <c r="E624" s="254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x14ac:dyDescent="0.25">
      <c r="A625" s="52"/>
      <c r="B625" s="71"/>
      <c r="C625" s="258" t="s">
        <v>265</v>
      </c>
      <c r="D625" s="258"/>
      <c r="E625" s="258"/>
      <c r="F625" s="258"/>
      <c r="G625" s="258"/>
      <c r="H625" s="258"/>
      <c r="I625" s="258"/>
      <c r="J625" s="258"/>
      <c r="K625" s="258"/>
      <c r="L625" s="258"/>
      <c r="M625" s="258"/>
      <c r="N625" s="260"/>
    </row>
    <row r="626" spans="1:14" x14ac:dyDescent="0.25">
      <c r="A626" s="72"/>
      <c r="B626" s="41"/>
      <c r="C626" s="248" t="s">
        <v>123</v>
      </c>
      <c r="D626" s="248"/>
      <c r="E626" s="248"/>
      <c r="F626" s="248"/>
      <c r="G626" s="248"/>
      <c r="H626" s="248"/>
      <c r="I626" s="248"/>
      <c r="J626" s="248"/>
      <c r="K626" s="248"/>
      <c r="L626" s="248"/>
      <c r="M626" s="248"/>
      <c r="N626" s="261"/>
    </row>
    <row r="627" spans="1:14" x14ac:dyDescent="0.25">
      <c r="A627" s="72"/>
      <c r="B627" s="41"/>
      <c r="C627" s="248" t="s">
        <v>108</v>
      </c>
      <c r="D627" s="248"/>
      <c r="E627" s="248"/>
      <c r="F627" s="248"/>
      <c r="G627" s="248"/>
      <c r="H627" s="248"/>
      <c r="I627" s="248"/>
      <c r="J627" s="248"/>
      <c r="K627" s="248"/>
      <c r="L627" s="248"/>
      <c r="M627" s="248"/>
      <c r="N627" s="261"/>
    </row>
    <row r="628" spans="1:14" x14ac:dyDescent="0.25">
      <c r="A628" s="57"/>
      <c r="B628" s="58"/>
      <c r="C628" s="254" t="s">
        <v>69</v>
      </c>
      <c r="D628" s="254"/>
      <c r="E628" s="254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54" t="s">
        <v>268</v>
      </c>
      <c r="D629" s="254"/>
      <c r="E629" s="254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x14ac:dyDescent="0.25">
      <c r="A630" s="52"/>
      <c r="B630" s="71"/>
      <c r="C630" s="258" t="s">
        <v>269</v>
      </c>
      <c r="D630" s="258"/>
      <c r="E630" s="258"/>
      <c r="F630" s="258"/>
      <c r="G630" s="258"/>
      <c r="H630" s="258"/>
      <c r="I630" s="258"/>
      <c r="J630" s="258"/>
      <c r="K630" s="258"/>
      <c r="L630" s="258"/>
      <c r="M630" s="258"/>
      <c r="N630" s="260"/>
    </row>
    <row r="631" spans="1:14" x14ac:dyDescent="0.25">
      <c r="A631" s="72"/>
      <c r="B631" s="41"/>
      <c r="C631" s="248" t="s">
        <v>123</v>
      </c>
      <c r="D631" s="248"/>
      <c r="E631" s="248"/>
      <c r="F631" s="248"/>
      <c r="G631" s="248"/>
      <c r="H631" s="248"/>
      <c r="I631" s="248"/>
      <c r="J631" s="248"/>
      <c r="K631" s="248"/>
      <c r="L631" s="248"/>
      <c r="M631" s="248"/>
      <c r="N631" s="261"/>
    </row>
    <row r="632" spans="1:14" x14ac:dyDescent="0.25">
      <c r="A632" s="72"/>
      <c r="B632" s="41"/>
      <c r="C632" s="248" t="s">
        <v>108</v>
      </c>
      <c r="D632" s="248"/>
      <c r="E632" s="248"/>
      <c r="F632" s="248"/>
      <c r="G632" s="248"/>
      <c r="H632" s="248"/>
      <c r="I632" s="248"/>
      <c r="J632" s="248"/>
      <c r="K632" s="248"/>
      <c r="L632" s="248"/>
      <c r="M632" s="248"/>
      <c r="N632" s="261"/>
    </row>
    <row r="633" spans="1:14" x14ac:dyDescent="0.25">
      <c r="A633" s="57"/>
      <c r="B633" s="58"/>
      <c r="C633" s="254" t="s">
        <v>69</v>
      </c>
      <c r="D633" s="254"/>
      <c r="E633" s="254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54" t="s">
        <v>271</v>
      </c>
      <c r="D634" s="254"/>
      <c r="E634" s="254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x14ac:dyDescent="0.25">
      <c r="A635" s="52"/>
      <c r="B635" s="71"/>
      <c r="C635" s="258" t="s">
        <v>272</v>
      </c>
      <c r="D635" s="258"/>
      <c r="E635" s="258"/>
      <c r="F635" s="258"/>
      <c r="G635" s="258"/>
      <c r="H635" s="258"/>
      <c r="I635" s="258"/>
      <c r="J635" s="258"/>
      <c r="K635" s="258"/>
      <c r="L635" s="258"/>
      <c r="M635" s="258"/>
      <c r="N635" s="260"/>
    </row>
    <row r="636" spans="1:14" x14ac:dyDescent="0.25">
      <c r="A636" s="72"/>
      <c r="B636" s="41"/>
      <c r="C636" s="248" t="s">
        <v>123</v>
      </c>
      <c r="D636" s="248"/>
      <c r="E636" s="248"/>
      <c r="F636" s="248"/>
      <c r="G636" s="248"/>
      <c r="H636" s="248"/>
      <c r="I636" s="248"/>
      <c r="J636" s="248"/>
      <c r="K636" s="248"/>
      <c r="L636" s="248"/>
      <c r="M636" s="248"/>
      <c r="N636" s="261"/>
    </row>
    <row r="637" spans="1:14" x14ac:dyDescent="0.25">
      <c r="A637" s="72"/>
      <c r="B637" s="41"/>
      <c r="C637" s="248" t="s">
        <v>108</v>
      </c>
      <c r="D637" s="248"/>
      <c r="E637" s="248"/>
      <c r="F637" s="248"/>
      <c r="G637" s="248"/>
      <c r="H637" s="248"/>
      <c r="I637" s="248"/>
      <c r="J637" s="248"/>
      <c r="K637" s="248"/>
      <c r="L637" s="248"/>
      <c r="M637" s="248"/>
      <c r="N637" s="261"/>
    </row>
    <row r="638" spans="1:14" x14ac:dyDescent="0.25">
      <c r="A638" s="57"/>
      <c r="B638" s="58"/>
      <c r="C638" s="254" t="s">
        <v>69</v>
      </c>
      <c r="D638" s="254"/>
      <c r="E638" s="254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54" t="s">
        <v>275</v>
      </c>
      <c r="D639" s="254"/>
      <c r="E639" s="254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x14ac:dyDescent="0.25">
      <c r="A640" s="40"/>
      <c r="B640" s="41" t="s">
        <v>55</v>
      </c>
      <c r="C640" s="258" t="s">
        <v>59</v>
      </c>
      <c r="D640" s="258"/>
      <c r="E640" s="258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x14ac:dyDescent="0.25">
      <c r="A641" s="40"/>
      <c r="B641" s="41" t="s">
        <v>70</v>
      </c>
      <c r="C641" s="258" t="s">
        <v>74</v>
      </c>
      <c r="D641" s="258"/>
      <c r="E641" s="258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x14ac:dyDescent="0.25">
      <c r="A642" s="40"/>
      <c r="B642" s="41" t="s">
        <v>75</v>
      </c>
      <c r="C642" s="258" t="s">
        <v>76</v>
      </c>
      <c r="D642" s="258"/>
      <c r="E642" s="258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x14ac:dyDescent="0.25">
      <c r="A643" s="40"/>
      <c r="B643" s="41" t="s">
        <v>88</v>
      </c>
      <c r="C643" s="258" t="s">
        <v>98</v>
      </c>
      <c r="D643" s="258"/>
      <c r="E643" s="258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x14ac:dyDescent="0.25">
      <c r="A644" s="47"/>
      <c r="B644" s="41"/>
      <c r="C644" s="258" t="s">
        <v>60</v>
      </c>
      <c r="D644" s="258"/>
      <c r="E644" s="258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x14ac:dyDescent="0.25">
      <c r="A645" s="47"/>
      <c r="B645" s="41"/>
      <c r="C645" s="258" t="s">
        <v>77</v>
      </c>
      <c r="D645" s="258"/>
      <c r="E645" s="258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x14ac:dyDescent="0.25">
      <c r="A646" s="52"/>
      <c r="B646" s="41"/>
      <c r="C646" s="259" t="s">
        <v>62</v>
      </c>
      <c r="D646" s="259"/>
      <c r="E646" s="259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x14ac:dyDescent="0.25">
      <c r="A647" s="47"/>
      <c r="B647" s="41"/>
      <c r="C647" s="258" t="s">
        <v>63</v>
      </c>
      <c r="D647" s="258"/>
      <c r="E647" s="258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x14ac:dyDescent="0.25">
      <c r="A648" s="47"/>
      <c r="B648" s="41" t="s">
        <v>277</v>
      </c>
      <c r="C648" s="258" t="s">
        <v>278</v>
      </c>
      <c r="D648" s="258"/>
      <c r="E648" s="258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x14ac:dyDescent="0.25">
      <c r="A649" s="47"/>
      <c r="B649" s="41" t="s">
        <v>279</v>
      </c>
      <c r="C649" s="258" t="s">
        <v>280</v>
      </c>
      <c r="D649" s="258"/>
      <c r="E649" s="258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x14ac:dyDescent="0.25">
      <c r="A650" s="57"/>
      <c r="B650" s="58"/>
      <c r="C650" s="254" t="s">
        <v>69</v>
      </c>
      <c r="D650" s="254"/>
      <c r="E650" s="254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54" t="s">
        <v>283</v>
      </c>
      <c r="D651" s="254"/>
      <c r="E651" s="254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x14ac:dyDescent="0.25">
      <c r="A652" s="57"/>
      <c r="B652" s="58"/>
      <c r="C652" s="254" t="s">
        <v>69</v>
      </c>
      <c r="D652" s="254"/>
      <c r="E652" s="254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54" t="s">
        <v>285</v>
      </c>
      <c r="D653" s="254"/>
      <c r="E653" s="254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x14ac:dyDescent="0.25">
      <c r="A654" s="52"/>
      <c r="B654" s="71"/>
      <c r="C654" s="258" t="s">
        <v>137</v>
      </c>
      <c r="D654" s="258"/>
      <c r="E654" s="258"/>
      <c r="F654" s="258"/>
      <c r="G654" s="258"/>
      <c r="H654" s="258"/>
      <c r="I654" s="258"/>
      <c r="J654" s="258"/>
      <c r="K654" s="258"/>
      <c r="L654" s="258"/>
      <c r="M654" s="258"/>
      <c r="N654" s="260"/>
    </row>
    <row r="655" spans="1:14" x14ac:dyDescent="0.25">
      <c r="A655" s="72"/>
      <c r="B655" s="41"/>
      <c r="C655" s="248" t="s">
        <v>123</v>
      </c>
      <c r="D655" s="248"/>
      <c r="E655" s="248"/>
      <c r="F655" s="248"/>
      <c r="G655" s="248"/>
      <c r="H655" s="248"/>
      <c r="I655" s="248"/>
      <c r="J655" s="248"/>
      <c r="K655" s="248"/>
      <c r="L655" s="248"/>
      <c r="M655" s="248"/>
      <c r="N655" s="261"/>
    </row>
    <row r="656" spans="1:14" x14ac:dyDescent="0.25">
      <c r="A656" s="72"/>
      <c r="B656" s="41"/>
      <c r="C656" s="248" t="s">
        <v>108</v>
      </c>
      <c r="D656" s="248"/>
      <c r="E656" s="248"/>
      <c r="F656" s="248"/>
      <c r="G656" s="248"/>
      <c r="H656" s="248"/>
      <c r="I656" s="248"/>
      <c r="J656" s="248"/>
      <c r="K656" s="248"/>
      <c r="L656" s="248"/>
      <c r="M656" s="248"/>
      <c r="N656" s="261"/>
    </row>
    <row r="657" spans="1:14" x14ac:dyDescent="0.25">
      <c r="A657" s="57"/>
      <c r="B657" s="58"/>
      <c r="C657" s="254" t="s">
        <v>69</v>
      </c>
      <c r="D657" s="254"/>
      <c r="E657" s="254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54" t="s">
        <v>129</v>
      </c>
      <c r="D658" s="254"/>
      <c r="E658" s="254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x14ac:dyDescent="0.25">
      <c r="A659" s="52"/>
      <c r="B659" s="71"/>
      <c r="C659" s="258" t="s">
        <v>131</v>
      </c>
      <c r="D659" s="258"/>
      <c r="E659" s="258"/>
      <c r="F659" s="258"/>
      <c r="G659" s="258"/>
      <c r="H659" s="258"/>
      <c r="I659" s="258"/>
      <c r="J659" s="258"/>
      <c r="K659" s="258"/>
      <c r="L659" s="258"/>
      <c r="M659" s="258"/>
      <c r="N659" s="260"/>
    </row>
    <row r="660" spans="1:14" x14ac:dyDescent="0.25">
      <c r="A660" s="72"/>
      <c r="B660" s="41"/>
      <c r="C660" s="248" t="s">
        <v>123</v>
      </c>
      <c r="D660" s="248"/>
      <c r="E660" s="248"/>
      <c r="F660" s="248"/>
      <c r="G660" s="248"/>
      <c r="H660" s="248"/>
      <c r="I660" s="248"/>
      <c r="J660" s="248"/>
      <c r="K660" s="248"/>
      <c r="L660" s="248"/>
      <c r="M660" s="248"/>
      <c r="N660" s="261"/>
    </row>
    <row r="661" spans="1:14" x14ac:dyDescent="0.25">
      <c r="A661" s="72"/>
      <c r="B661" s="41"/>
      <c r="C661" s="248" t="s">
        <v>108</v>
      </c>
      <c r="D661" s="248"/>
      <c r="E661" s="248"/>
      <c r="F661" s="248"/>
      <c r="G661" s="248"/>
      <c r="H661" s="248"/>
      <c r="I661" s="248"/>
      <c r="J661" s="248"/>
      <c r="K661" s="248"/>
      <c r="L661" s="248"/>
      <c r="M661" s="248"/>
      <c r="N661" s="261"/>
    </row>
    <row r="662" spans="1:14" x14ac:dyDescent="0.25">
      <c r="A662" s="57"/>
      <c r="B662" s="58"/>
      <c r="C662" s="254" t="s">
        <v>69</v>
      </c>
      <c r="D662" s="254"/>
      <c r="E662" s="254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54" t="s">
        <v>289</v>
      </c>
      <c r="D663" s="254"/>
      <c r="E663" s="254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x14ac:dyDescent="0.25">
      <c r="A664" s="40"/>
      <c r="B664" s="41" t="s">
        <v>55</v>
      </c>
      <c r="C664" s="258" t="s">
        <v>59</v>
      </c>
      <c r="D664" s="258"/>
      <c r="E664" s="258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x14ac:dyDescent="0.25">
      <c r="A665" s="40"/>
      <c r="B665" s="41" t="s">
        <v>70</v>
      </c>
      <c r="C665" s="258" t="s">
        <v>74</v>
      </c>
      <c r="D665" s="258"/>
      <c r="E665" s="258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x14ac:dyDescent="0.25">
      <c r="A666" s="40"/>
      <c r="B666" s="41" t="s">
        <v>75</v>
      </c>
      <c r="C666" s="258" t="s">
        <v>76</v>
      </c>
      <c r="D666" s="258"/>
      <c r="E666" s="258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x14ac:dyDescent="0.25">
      <c r="A667" s="40"/>
      <c r="B667" s="41" t="s">
        <v>88</v>
      </c>
      <c r="C667" s="258" t="s">
        <v>98</v>
      </c>
      <c r="D667" s="258"/>
      <c r="E667" s="258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x14ac:dyDescent="0.25">
      <c r="A668" s="47"/>
      <c r="B668" s="41"/>
      <c r="C668" s="258" t="s">
        <v>60</v>
      </c>
      <c r="D668" s="258"/>
      <c r="E668" s="258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x14ac:dyDescent="0.25">
      <c r="A669" s="47"/>
      <c r="B669" s="41"/>
      <c r="C669" s="258" t="s">
        <v>77</v>
      </c>
      <c r="D669" s="258"/>
      <c r="E669" s="258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x14ac:dyDescent="0.25">
      <c r="A670" s="52"/>
      <c r="B670" s="41"/>
      <c r="C670" s="259" t="s">
        <v>62</v>
      </c>
      <c r="D670" s="259"/>
      <c r="E670" s="259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x14ac:dyDescent="0.25">
      <c r="A671" s="47"/>
      <c r="B671" s="41"/>
      <c r="C671" s="258" t="s">
        <v>63</v>
      </c>
      <c r="D671" s="258"/>
      <c r="E671" s="258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x14ac:dyDescent="0.25">
      <c r="A672" s="47"/>
      <c r="B672" s="41" t="s">
        <v>78</v>
      </c>
      <c r="C672" s="258" t="s">
        <v>79</v>
      </c>
      <c r="D672" s="258"/>
      <c r="E672" s="258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x14ac:dyDescent="0.25">
      <c r="A673" s="47"/>
      <c r="B673" s="41" t="s">
        <v>80</v>
      </c>
      <c r="C673" s="258" t="s">
        <v>81</v>
      </c>
      <c r="D673" s="258"/>
      <c r="E673" s="258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x14ac:dyDescent="0.25">
      <c r="A674" s="57"/>
      <c r="B674" s="58"/>
      <c r="C674" s="254" t="s">
        <v>69</v>
      </c>
      <c r="D674" s="254"/>
      <c r="E674" s="254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55" t="s">
        <v>161</v>
      </c>
      <c r="B675" s="256"/>
      <c r="C675" s="256"/>
      <c r="D675" s="256"/>
      <c r="E675" s="256"/>
      <c r="F675" s="256"/>
      <c r="G675" s="256"/>
      <c r="H675" s="256"/>
      <c r="I675" s="256"/>
      <c r="J675" s="256"/>
      <c r="K675" s="256"/>
      <c r="L675" s="256"/>
      <c r="M675" s="256"/>
      <c r="N675" s="257"/>
    </row>
    <row r="676" spans="1:14" ht="40.5" customHeight="1" x14ac:dyDescent="0.25">
      <c r="A676" s="32" t="s">
        <v>326</v>
      </c>
      <c r="B676" s="33" t="s">
        <v>163</v>
      </c>
      <c r="C676" s="254" t="s">
        <v>164</v>
      </c>
      <c r="D676" s="254"/>
      <c r="E676" s="254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customHeight="1" x14ac:dyDescent="0.25">
      <c r="A677" s="57"/>
      <c r="B677" s="58"/>
      <c r="C677" s="254" t="s">
        <v>69</v>
      </c>
      <c r="D677" s="254"/>
      <c r="E677" s="254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54" t="s">
        <v>292</v>
      </c>
      <c r="D678" s="254"/>
      <c r="E678" s="254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x14ac:dyDescent="0.25">
      <c r="A679" s="57"/>
      <c r="B679" s="58"/>
      <c r="C679" s="254" t="s">
        <v>69</v>
      </c>
      <c r="D679" s="254"/>
      <c r="E679" s="254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54" t="s">
        <v>294</v>
      </c>
      <c r="D680" s="254"/>
      <c r="E680" s="254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x14ac:dyDescent="0.25">
      <c r="A681" s="57"/>
      <c r="B681" s="58"/>
      <c r="C681" s="254" t="s">
        <v>69</v>
      </c>
      <c r="D681" s="254"/>
      <c r="E681" s="254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54" t="s">
        <v>174</v>
      </c>
      <c r="D682" s="254"/>
      <c r="E682" s="254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x14ac:dyDescent="0.25">
      <c r="A683" s="57"/>
      <c r="B683" s="58"/>
      <c r="C683" s="254" t="s">
        <v>69</v>
      </c>
      <c r="D683" s="254"/>
      <c r="E683" s="254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x14ac:dyDescent="0.25">
      <c r="A685" s="57"/>
      <c r="B685" s="81"/>
      <c r="C685" s="253" t="s">
        <v>330</v>
      </c>
      <c r="D685" s="253"/>
      <c r="E685" s="253"/>
      <c r="F685" s="253"/>
      <c r="G685" s="253"/>
      <c r="H685" s="253"/>
      <c r="I685" s="253"/>
      <c r="J685" s="253"/>
      <c r="K685" s="253"/>
      <c r="L685" s="82"/>
      <c r="M685" s="83"/>
      <c r="N685" s="84"/>
    </row>
    <row r="686" spans="1:14" x14ac:dyDescent="0.25">
      <c r="A686" s="85"/>
      <c r="B686" s="41"/>
      <c r="C686" s="252" t="s">
        <v>176</v>
      </c>
      <c r="D686" s="252"/>
      <c r="E686" s="252"/>
      <c r="F686" s="252"/>
      <c r="G686" s="252"/>
      <c r="H686" s="252"/>
      <c r="I686" s="252"/>
      <c r="J686" s="252"/>
      <c r="K686" s="252"/>
      <c r="L686" s="86">
        <v>621517.23</v>
      </c>
      <c r="M686" s="87"/>
      <c r="N686" s="88">
        <v>6013001.1200000001</v>
      </c>
    </row>
    <row r="687" spans="1:14" x14ac:dyDescent="0.25">
      <c r="A687" s="85"/>
      <c r="B687" s="41"/>
      <c r="C687" s="252" t="s">
        <v>177</v>
      </c>
      <c r="D687" s="252"/>
      <c r="E687" s="252"/>
      <c r="F687" s="252"/>
      <c r="G687" s="252"/>
      <c r="H687" s="252"/>
      <c r="I687" s="252"/>
      <c r="J687" s="252"/>
      <c r="K687" s="252"/>
      <c r="L687" s="89"/>
      <c r="M687" s="87"/>
      <c r="N687" s="90"/>
    </row>
    <row r="688" spans="1:14" x14ac:dyDescent="0.25">
      <c r="A688" s="85"/>
      <c r="B688" s="41"/>
      <c r="C688" s="252" t="s">
        <v>178</v>
      </c>
      <c r="D688" s="252"/>
      <c r="E688" s="252"/>
      <c r="F688" s="252"/>
      <c r="G688" s="252"/>
      <c r="H688" s="252"/>
      <c r="I688" s="252"/>
      <c r="J688" s="252"/>
      <c r="K688" s="252"/>
      <c r="L688" s="86">
        <v>1017.93</v>
      </c>
      <c r="M688" s="87"/>
      <c r="N688" s="88">
        <v>53146.13</v>
      </c>
    </row>
    <row r="689" spans="1:14" x14ac:dyDescent="0.25">
      <c r="A689" s="85"/>
      <c r="B689" s="41"/>
      <c r="C689" s="252" t="s">
        <v>179</v>
      </c>
      <c r="D689" s="252"/>
      <c r="E689" s="252"/>
      <c r="F689" s="252"/>
      <c r="G689" s="252"/>
      <c r="H689" s="252"/>
      <c r="I689" s="252"/>
      <c r="J689" s="252"/>
      <c r="K689" s="252"/>
      <c r="L689" s="86">
        <v>9907.19</v>
      </c>
      <c r="M689" s="87"/>
      <c r="N689" s="88">
        <v>155641.94</v>
      </c>
    </row>
    <row r="690" spans="1:14" x14ac:dyDescent="0.25">
      <c r="A690" s="85"/>
      <c r="B690" s="41"/>
      <c r="C690" s="252" t="s">
        <v>180</v>
      </c>
      <c r="D690" s="252"/>
      <c r="E690" s="252"/>
      <c r="F690" s="252"/>
      <c r="G690" s="252"/>
      <c r="H690" s="252"/>
      <c r="I690" s="252"/>
      <c r="J690" s="252"/>
      <c r="K690" s="252"/>
      <c r="L690" s="95">
        <v>427.41</v>
      </c>
      <c r="M690" s="87"/>
      <c r="N690" s="88">
        <v>22315.07</v>
      </c>
    </row>
    <row r="691" spans="1:14" x14ac:dyDescent="0.25">
      <c r="A691" s="85"/>
      <c r="B691" s="41"/>
      <c r="C691" s="252" t="s">
        <v>181</v>
      </c>
      <c r="D691" s="252"/>
      <c r="E691" s="252"/>
      <c r="F691" s="252"/>
      <c r="G691" s="252"/>
      <c r="H691" s="252"/>
      <c r="I691" s="252"/>
      <c r="J691" s="252"/>
      <c r="K691" s="252"/>
      <c r="L691" s="86">
        <v>610172.59</v>
      </c>
      <c r="M691" s="87"/>
      <c r="N691" s="88">
        <v>5797493.25</v>
      </c>
    </row>
    <row r="692" spans="1:14" x14ac:dyDescent="0.25">
      <c r="A692" s="85"/>
      <c r="B692" s="41"/>
      <c r="C692" s="252" t="s">
        <v>182</v>
      </c>
      <c r="D692" s="252"/>
      <c r="E692" s="252"/>
      <c r="F692" s="252"/>
      <c r="G692" s="252"/>
      <c r="H692" s="252"/>
      <c r="I692" s="252"/>
      <c r="J692" s="252"/>
      <c r="K692" s="252"/>
      <c r="L692" s="89"/>
      <c r="M692" s="87"/>
      <c r="N692" s="90"/>
    </row>
    <row r="693" spans="1:14" x14ac:dyDescent="0.25">
      <c r="A693" s="85"/>
      <c r="B693" s="41"/>
      <c r="C693" s="252" t="s">
        <v>183</v>
      </c>
      <c r="D693" s="252"/>
      <c r="E693" s="252"/>
      <c r="F693" s="252"/>
      <c r="G693" s="252"/>
      <c r="H693" s="252"/>
      <c r="I693" s="252"/>
      <c r="J693" s="252"/>
      <c r="K693" s="252"/>
      <c r="L693" s="86">
        <v>610118.18999999994</v>
      </c>
      <c r="M693" s="87"/>
      <c r="N693" s="88">
        <v>5796638.6299999999</v>
      </c>
    </row>
    <row r="694" spans="1:14" x14ac:dyDescent="0.25">
      <c r="A694" s="85"/>
      <c r="B694" s="41"/>
      <c r="C694" s="252" t="s">
        <v>184</v>
      </c>
      <c r="D694" s="252"/>
      <c r="E694" s="252"/>
      <c r="F694" s="252"/>
      <c r="G694" s="252"/>
      <c r="H694" s="252"/>
      <c r="I694" s="252"/>
      <c r="J694" s="252"/>
      <c r="K694" s="252"/>
      <c r="L694" s="95">
        <v>54.4</v>
      </c>
      <c r="M694" s="87"/>
      <c r="N694" s="96">
        <v>854.62</v>
      </c>
    </row>
    <row r="695" spans="1:14" x14ac:dyDescent="0.25">
      <c r="A695" s="85"/>
      <c r="B695" s="41"/>
      <c r="C695" s="252" t="s">
        <v>185</v>
      </c>
      <c r="D695" s="252"/>
      <c r="E695" s="252"/>
      <c r="F695" s="252"/>
      <c r="G695" s="252"/>
      <c r="H695" s="252"/>
      <c r="I695" s="252"/>
      <c r="J695" s="252"/>
      <c r="K695" s="252"/>
      <c r="L695" s="95">
        <v>419.52</v>
      </c>
      <c r="M695" s="87"/>
      <c r="N695" s="88">
        <v>6719.8</v>
      </c>
    </row>
    <row r="696" spans="1:14" x14ac:dyDescent="0.25">
      <c r="A696" s="85"/>
      <c r="B696" s="41"/>
      <c r="C696" s="252" t="s">
        <v>186</v>
      </c>
      <c r="D696" s="252"/>
      <c r="E696" s="252"/>
      <c r="F696" s="252"/>
      <c r="G696" s="252"/>
      <c r="H696" s="252"/>
      <c r="I696" s="252"/>
      <c r="J696" s="252"/>
      <c r="K696" s="252"/>
      <c r="L696" s="86">
        <v>622846.97</v>
      </c>
      <c r="M696" s="87"/>
      <c r="N696" s="88">
        <v>6098741.6699999999</v>
      </c>
    </row>
    <row r="697" spans="1:14" x14ac:dyDescent="0.25">
      <c r="A697" s="85"/>
      <c r="B697" s="41"/>
      <c r="C697" s="252" t="s">
        <v>187</v>
      </c>
      <c r="D697" s="252"/>
      <c r="E697" s="252"/>
      <c r="F697" s="252"/>
      <c r="G697" s="252"/>
      <c r="H697" s="252"/>
      <c r="I697" s="252"/>
      <c r="J697" s="252"/>
      <c r="K697" s="252"/>
      <c r="L697" s="86">
        <v>622373.05000000005</v>
      </c>
      <c r="M697" s="87"/>
      <c r="N697" s="88">
        <v>6091167.25</v>
      </c>
    </row>
    <row r="698" spans="1:14" x14ac:dyDescent="0.25">
      <c r="A698" s="85"/>
      <c r="B698" s="41"/>
      <c r="C698" s="252" t="s">
        <v>188</v>
      </c>
      <c r="D698" s="252"/>
      <c r="E698" s="252"/>
      <c r="F698" s="252"/>
      <c r="G698" s="252"/>
      <c r="H698" s="252"/>
      <c r="I698" s="252"/>
      <c r="J698" s="252"/>
      <c r="K698" s="252"/>
      <c r="L698" s="89"/>
      <c r="M698" s="87"/>
      <c r="N698" s="90"/>
    </row>
    <row r="699" spans="1:14" x14ac:dyDescent="0.25">
      <c r="A699" s="85"/>
      <c r="B699" s="41"/>
      <c r="C699" s="252" t="s">
        <v>189</v>
      </c>
      <c r="D699" s="252"/>
      <c r="E699" s="252"/>
      <c r="F699" s="252"/>
      <c r="G699" s="252"/>
      <c r="H699" s="252"/>
      <c r="I699" s="252"/>
      <c r="J699" s="252"/>
      <c r="K699" s="252"/>
      <c r="L699" s="95">
        <v>766.01</v>
      </c>
      <c r="M699" s="87"/>
      <c r="N699" s="88">
        <v>39993.39</v>
      </c>
    </row>
    <row r="700" spans="1:14" x14ac:dyDescent="0.25">
      <c r="A700" s="85"/>
      <c r="B700" s="41"/>
      <c r="C700" s="252" t="s">
        <v>190</v>
      </c>
      <c r="D700" s="252"/>
      <c r="E700" s="252"/>
      <c r="F700" s="252"/>
      <c r="G700" s="252"/>
      <c r="H700" s="252"/>
      <c r="I700" s="252"/>
      <c r="J700" s="252"/>
      <c r="K700" s="252"/>
      <c r="L700" s="86">
        <v>9786.41</v>
      </c>
      <c r="M700" s="87"/>
      <c r="N700" s="88">
        <v>153744.49</v>
      </c>
    </row>
    <row r="701" spans="1:14" x14ac:dyDescent="0.25">
      <c r="A701" s="85"/>
      <c r="B701" s="41"/>
      <c r="C701" s="252" t="s">
        <v>191</v>
      </c>
      <c r="D701" s="252"/>
      <c r="E701" s="252"/>
      <c r="F701" s="252"/>
      <c r="G701" s="252"/>
      <c r="H701" s="252"/>
      <c r="I701" s="252"/>
      <c r="J701" s="252"/>
      <c r="K701" s="252"/>
      <c r="L701" s="95">
        <v>415.43</v>
      </c>
      <c r="M701" s="87"/>
      <c r="N701" s="88">
        <v>21689.59</v>
      </c>
    </row>
    <row r="702" spans="1:14" x14ac:dyDescent="0.25">
      <c r="A702" s="85"/>
      <c r="B702" s="41"/>
      <c r="C702" s="252" t="s">
        <v>192</v>
      </c>
      <c r="D702" s="252"/>
      <c r="E702" s="252"/>
      <c r="F702" s="252"/>
      <c r="G702" s="252"/>
      <c r="H702" s="252"/>
      <c r="I702" s="252"/>
      <c r="J702" s="252"/>
      <c r="K702" s="252"/>
      <c r="L702" s="86">
        <v>609839.43999999994</v>
      </c>
      <c r="M702" s="87"/>
      <c r="N702" s="88">
        <v>5793990.5</v>
      </c>
    </row>
    <row r="703" spans="1:14" x14ac:dyDescent="0.25">
      <c r="A703" s="85"/>
      <c r="B703" s="41"/>
      <c r="C703" s="252" t="s">
        <v>193</v>
      </c>
      <c r="D703" s="252"/>
      <c r="E703" s="252"/>
      <c r="F703" s="252"/>
      <c r="G703" s="252"/>
      <c r="H703" s="252"/>
      <c r="I703" s="252"/>
      <c r="J703" s="252"/>
      <c r="K703" s="252"/>
      <c r="L703" s="86">
        <v>1302.54</v>
      </c>
      <c r="M703" s="87"/>
      <c r="N703" s="88">
        <v>68005.87</v>
      </c>
    </row>
    <row r="704" spans="1:14" x14ac:dyDescent="0.25">
      <c r="A704" s="85"/>
      <c r="B704" s="41"/>
      <c r="C704" s="252" t="s">
        <v>194</v>
      </c>
      <c r="D704" s="252"/>
      <c r="E704" s="252"/>
      <c r="F704" s="252"/>
      <c r="G704" s="252"/>
      <c r="H704" s="252"/>
      <c r="I704" s="252"/>
      <c r="J704" s="252"/>
      <c r="K704" s="252"/>
      <c r="L704" s="95">
        <v>678.65</v>
      </c>
      <c r="M704" s="87"/>
      <c r="N704" s="88">
        <v>35433</v>
      </c>
    </row>
    <row r="705" spans="1:14" x14ac:dyDescent="0.25">
      <c r="A705" s="85"/>
      <c r="B705" s="41"/>
      <c r="C705" s="252" t="s">
        <v>195</v>
      </c>
      <c r="D705" s="252"/>
      <c r="E705" s="252"/>
      <c r="F705" s="252"/>
      <c r="G705" s="252"/>
      <c r="H705" s="252"/>
      <c r="I705" s="252"/>
      <c r="J705" s="252"/>
      <c r="K705" s="252"/>
      <c r="L705" s="95">
        <v>419.52</v>
      </c>
      <c r="M705" s="87"/>
      <c r="N705" s="88">
        <v>6719.8</v>
      </c>
    </row>
    <row r="706" spans="1:14" x14ac:dyDescent="0.25">
      <c r="A706" s="85"/>
      <c r="B706" s="41"/>
      <c r="C706" s="252" t="s">
        <v>196</v>
      </c>
      <c r="D706" s="252"/>
      <c r="E706" s="252"/>
      <c r="F706" s="252"/>
      <c r="G706" s="252"/>
      <c r="H706" s="252"/>
      <c r="I706" s="252"/>
      <c r="J706" s="252"/>
      <c r="K706" s="252"/>
      <c r="L706" s="95">
        <v>54.4</v>
      </c>
      <c r="M706" s="87"/>
      <c r="N706" s="96">
        <v>854.62</v>
      </c>
    </row>
    <row r="707" spans="1:14" x14ac:dyDescent="0.25">
      <c r="A707" s="85"/>
      <c r="B707" s="41"/>
      <c r="C707" s="252" t="s">
        <v>297</v>
      </c>
      <c r="D707" s="252"/>
      <c r="E707" s="252"/>
      <c r="F707" s="252"/>
      <c r="G707" s="252"/>
      <c r="H707" s="252"/>
      <c r="I707" s="252"/>
      <c r="J707" s="252"/>
      <c r="K707" s="252"/>
      <c r="L707" s="86">
        <v>1023.55</v>
      </c>
      <c r="M707" s="87"/>
      <c r="N707" s="88">
        <v>37125.61</v>
      </c>
    </row>
    <row r="708" spans="1:14" x14ac:dyDescent="0.25">
      <c r="A708" s="85"/>
      <c r="B708" s="41"/>
      <c r="C708" s="252" t="s">
        <v>177</v>
      </c>
      <c r="D708" s="252"/>
      <c r="E708" s="252"/>
      <c r="F708" s="252"/>
      <c r="G708" s="252"/>
      <c r="H708" s="252"/>
      <c r="I708" s="252"/>
      <c r="J708" s="252"/>
      <c r="K708" s="252"/>
      <c r="L708" s="89"/>
      <c r="M708" s="87"/>
      <c r="N708" s="90"/>
    </row>
    <row r="709" spans="1:14" x14ac:dyDescent="0.25">
      <c r="A709" s="85"/>
      <c r="B709" s="41"/>
      <c r="C709" s="252" t="s">
        <v>298</v>
      </c>
      <c r="D709" s="252"/>
      <c r="E709" s="252"/>
      <c r="F709" s="252"/>
      <c r="G709" s="252"/>
      <c r="H709" s="252"/>
      <c r="I709" s="252"/>
      <c r="J709" s="252"/>
      <c r="K709" s="252"/>
      <c r="L709" s="95">
        <v>251.92</v>
      </c>
      <c r="M709" s="87"/>
      <c r="N709" s="88">
        <v>13152.74</v>
      </c>
    </row>
    <row r="710" spans="1:14" x14ac:dyDescent="0.25">
      <c r="A710" s="85"/>
      <c r="B710" s="41"/>
      <c r="C710" s="252" t="s">
        <v>299</v>
      </c>
      <c r="D710" s="252"/>
      <c r="E710" s="252"/>
      <c r="F710" s="252"/>
      <c r="G710" s="252"/>
      <c r="H710" s="252"/>
      <c r="I710" s="252"/>
      <c r="J710" s="252"/>
      <c r="K710" s="252"/>
      <c r="L710" s="95">
        <v>120.78</v>
      </c>
      <c r="M710" s="87"/>
      <c r="N710" s="88">
        <v>1897.45</v>
      </c>
    </row>
    <row r="711" spans="1:14" x14ac:dyDescent="0.25">
      <c r="A711" s="85"/>
      <c r="B711" s="41"/>
      <c r="C711" s="252" t="s">
        <v>300</v>
      </c>
      <c r="D711" s="252"/>
      <c r="E711" s="252"/>
      <c r="F711" s="252"/>
      <c r="G711" s="252"/>
      <c r="H711" s="252"/>
      <c r="I711" s="252"/>
      <c r="J711" s="252"/>
      <c r="K711" s="252"/>
      <c r="L711" s="95">
        <v>11.98</v>
      </c>
      <c r="M711" s="87"/>
      <c r="N711" s="96">
        <v>625.48</v>
      </c>
    </row>
    <row r="712" spans="1:14" x14ac:dyDescent="0.25">
      <c r="A712" s="85"/>
      <c r="B712" s="41"/>
      <c r="C712" s="252" t="s">
        <v>301</v>
      </c>
      <c r="D712" s="252"/>
      <c r="E712" s="252"/>
      <c r="F712" s="252"/>
      <c r="G712" s="252"/>
      <c r="H712" s="252"/>
      <c r="I712" s="252"/>
      <c r="J712" s="252"/>
      <c r="K712" s="252"/>
      <c r="L712" s="95">
        <v>278.75</v>
      </c>
      <c r="M712" s="87"/>
      <c r="N712" s="88">
        <v>2648.13</v>
      </c>
    </row>
    <row r="713" spans="1:14" x14ac:dyDescent="0.25">
      <c r="A713" s="85"/>
      <c r="B713" s="41"/>
      <c r="C713" s="252" t="s">
        <v>302</v>
      </c>
      <c r="D713" s="252"/>
      <c r="E713" s="252"/>
      <c r="F713" s="252"/>
      <c r="G713" s="252"/>
      <c r="H713" s="252"/>
      <c r="I713" s="252"/>
      <c r="J713" s="252"/>
      <c r="K713" s="252"/>
      <c r="L713" s="95">
        <v>242.79</v>
      </c>
      <c r="M713" s="87"/>
      <c r="N713" s="88">
        <v>12675.96</v>
      </c>
    </row>
    <row r="714" spans="1:14" x14ac:dyDescent="0.25">
      <c r="A714" s="85"/>
      <c r="B714" s="41"/>
      <c r="C714" s="252" t="s">
        <v>303</v>
      </c>
      <c r="D714" s="252"/>
      <c r="E714" s="252"/>
      <c r="F714" s="252"/>
      <c r="G714" s="252"/>
      <c r="H714" s="252"/>
      <c r="I714" s="252"/>
      <c r="J714" s="252"/>
      <c r="K714" s="252"/>
      <c r="L714" s="95">
        <v>129.31</v>
      </c>
      <c r="M714" s="87"/>
      <c r="N714" s="88">
        <v>6751.33</v>
      </c>
    </row>
    <row r="715" spans="1:14" x14ac:dyDescent="0.25">
      <c r="A715" s="85"/>
      <c r="B715" s="41"/>
      <c r="C715" s="252" t="s">
        <v>197</v>
      </c>
      <c r="D715" s="252"/>
      <c r="E715" s="252"/>
      <c r="F715" s="252"/>
      <c r="G715" s="252"/>
      <c r="H715" s="252"/>
      <c r="I715" s="252"/>
      <c r="J715" s="252"/>
      <c r="K715" s="252"/>
      <c r="L715" s="86">
        <v>1445.34</v>
      </c>
      <c r="M715" s="87"/>
      <c r="N715" s="88">
        <v>75461.2</v>
      </c>
    </row>
    <row r="716" spans="1:14" x14ac:dyDescent="0.25">
      <c r="A716" s="85"/>
      <c r="B716" s="41"/>
      <c r="C716" s="252" t="s">
        <v>198</v>
      </c>
      <c r="D716" s="252"/>
      <c r="E716" s="252"/>
      <c r="F716" s="252"/>
      <c r="G716" s="252"/>
      <c r="H716" s="252"/>
      <c r="I716" s="252"/>
      <c r="J716" s="252"/>
      <c r="K716" s="252"/>
      <c r="L716" s="86">
        <v>1545.33</v>
      </c>
      <c r="M716" s="87"/>
      <c r="N716" s="88">
        <v>80681.83</v>
      </c>
    </row>
    <row r="717" spans="1:14" x14ac:dyDescent="0.25">
      <c r="A717" s="85"/>
      <c r="B717" s="41"/>
      <c r="C717" s="252" t="s">
        <v>199</v>
      </c>
      <c r="D717" s="252"/>
      <c r="E717" s="252"/>
      <c r="F717" s="252"/>
      <c r="G717" s="252"/>
      <c r="H717" s="252"/>
      <c r="I717" s="252"/>
      <c r="J717" s="252"/>
      <c r="K717" s="252"/>
      <c r="L717" s="95">
        <v>807.96</v>
      </c>
      <c r="M717" s="87"/>
      <c r="N717" s="88">
        <v>42184.33</v>
      </c>
    </row>
    <row r="718" spans="1:14" x14ac:dyDescent="0.25">
      <c r="A718" s="85"/>
      <c r="B718" s="81"/>
      <c r="C718" s="253" t="s">
        <v>331</v>
      </c>
      <c r="D718" s="253"/>
      <c r="E718" s="253"/>
      <c r="F718" s="253"/>
      <c r="G718" s="253"/>
      <c r="H718" s="253"/>
      <c r="I718" s="253"/>
      <c r="J718" s="253"/>
      <c r="K718" s="253"/>
      <c r="L718" s="91">
        <v>623870.52</v>
      </c>
      <c r="M718" s="83"/>
      <c r="N718" s="92">
        <v>6135867.2800000003</v>
      </c>
    </row>
    <row r="719" spans="1:14" x14ac:dyDescent="0.25">
      <c r="A719" s="85"/>
      <c r="B719" s="41"/>
      <c r="C719" s="252" t="s">
        <v>201</v>
      </c>
      <c r="D719" s="252"/>
      <c r="E719" s="252"/>
      <c r="F719" s="252"/>
      <c r="G719" s="252"/>
      <c r="H719" s="252"/>
      <c r="I719" s="252"/>
      <c r="J719" s="252"/>
      <c r="K719" s="252"/>
      <c r="L719" s="89"/>
      <c r="M719" s="87"/>
      <c r="N719" s="90"/>
    </row>
    <row r="720" spans="1:14" x14ac:dyDescent="0.25">
      <c r="A720" s="85"/>
      <c r="B720" s="41"/>
      <c r="C720" s="252" t="s">
        <v>202</v>
      </c>
      <c r="D720" s="252"/>
      <c r="E720" s="252"/>
      <c r="F720" s="252"/>
      <c r="G720" s="252"/>
      <c r="H720" s="252"/>
      <c r="I720" s="42" t="s">
        <v>332</v>
      </c>
      <c r="J720" s="93"/>
      <c r="K720" s="93"/>
      <c r="L720" s="89"/>
      <c r="M720" s="87"/>
      <c r="N720" s="90"/>
    </row>
    <row r="721" spans="1:14" x14ac:dyDescent="0.25">
      <c r="A721" s="85"/>
      <c r="B721" s="41"/>
      <c r="C721" s="252" t="s">
        <v>204</v>
      </c>
      <c r="D721" s="252"/>
      <c r="E721" s="252"/>
      <c r="F721" s="252"/>
      <c r="G721" s="252"/>
      <c r="H721" s="252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62" t="s">
        <v>334</v>
      </c>
      <c r="B722" s="263"/>
      <c r="C722" s="263"/>
      <c r="D722" s="263"/>
      <c r="E722" s="263"/>
      <c r="F722" s="263"/>
      <c r="G722" s="263"/>
      <c r="H722" s="263"/>
      <c r="I722" s="263"/>
      <c r="J722" s="263"/>
      <c r="K722" s="263"/>
      <c r="L722" s="263"/>
      <c r="M722" s="263"/>
      <c r="N722" s="264"/>
    </row>
    <row r="723" spans="1:14" ht="32.25" customHeight="1" x14ac:dyDescent="0.25">
      <c r="A723" s="32" t="s">
        <v>335</v>
      </c>
      <c r="B723" s="33" t="s">
        <v>208</v>
      </c>
      <c r="C723" s="254" t="s">
        <v>209</v>
      </c>
      <c r="D723" s="254"/>
      <c r="E723" s="254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x14ac:dyDescent="0.25">
      <c r="A724" s="40"/>
      <c r="B724" s="41" t="s">
        <v>55</v>
      </c>
      <c r="C724" s="258" t="s">
        <v>59</v>
      </c>
      <c r="D724" s="258"/>
      <c r="E724" s="258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x14ac:dyDescent="0.25">
      <c r="A725" s="40"/>
      <c r="B725" s="41" t="s">
        <v>70</v>
      </c>
      <c r="C725" s="258" t="s">
        <v>74</v>
      </c>
      <c r="D725" s="258"/>
      <c r="E725" s="258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x14ac:dyDescent="0.25">
      <c r="A726" s="40"/>
      <c r="B726" s="41" t="s">
        <v>75</v>
      </c>
      <c r="C726" s="258" t="s">
        <v>76</v>
      </c>
      <c r="D726" s="258"/>
      <c r="E726" s="258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x14ac:dyDescent="0.25">
      <c r="A727" s="47"/>
      <c r="B727" s="41"/>
      <c r="C727" s="258" t="s">
        <v>60</v>
      </c>
      <c r="D727" s="258"/>
      <c r="E727" s="258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x14ac:dyDescent="0.25">
      <c r="A728" s="47"/>
      <c r="B728" s="41"/>
      <c r="C728" s="258" t="s">
        <v>77</v>
      </c>
      <c r="D728" s="258"/>
      <c r="E728" s="258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x14ac:dyDescent="0.25">
      <c r="A729" s="52"/>
      <c r="B729" s="41"/>
      <c r="C729" s="259" t="s">
        <v>62</v>
      </c>
      <c r="D729" s="259"/>
      <c r="E729" s="259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x14ac:dyDescent="0.25">
      <c r="A730" s="47"/>
      <c r="B730" s="41"/>
      <c r="C730" s="258" t="s">
        <v>63</v>
      </c>
      <c r="D730" s="258"/>
      <c r="E730" s="258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x14ac:dyDescent="0.25">
      <c r="A731" s="47"/>
      <c r="B731" s="41" t="s">
        <v>78</v>
      </c>
      <c r="C731" s="258" t="s">
        <v>79</v>
      </c>
      <c r="D731" s="258"/>
      <c r="E731" s="258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x14ac:dyDescent="0.25">
      <c r="A732" s="47"/>
      <c r="B732" s="41" t="s">
        <v>80</v>
      </c>
      <c r="C732" s="258" t="s">
        <v>81</v>
      </c>
      <c r="D732" s="258"/>
      <c r="E732" s="258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x14ac:dyDescent="0.25">
      <c r="A733" s="57"/>
      <c r="B733" s="58"/>
      <c r="C733" s="254" t="s">
        <v>69</v>
      </c>
      <c r="D733" s="254"/>
      <c r="E733" s="254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54" t="s">
        <v>83</v>
      </c>
      <c r="D734" s="254"/>
      <c r="E734" s="254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x14ac:dyDescent="0.25">
      <c r="A735" s="40"/>
      <c r="B735" s="41" t="s">
        <v>55</v>
      </c>
      <c r="C735" s="258" t="s">
        <v>59</v>
      </c>
      <c r="D735" s="258"/>
      <c r="E735" s="258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x14ac:dyDescent="0.25">
      <c r="A736" s="40"/>
      <c r="B736" s="41" t="s">
        <v>70</v>
      </c>
      <c r="C736" s="258" t="s">
        <v>74</v>
      </c>
      <c r="D736" s="258"/>
      <c r="E736" s="258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x14ac:dyDescent="0.25">
      <c r="A737" s="40"/>
      <c r="B737" s="41" t="s">
        <v>75</v>
      </c>
      <c r="C737" s="258" t="s">
        <v>76</v>
      </c>
      <c r="D737" s="258"/>
      <c r="E737" s="258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x14ac:dyDescent="0.25">
      <c r="A738" s="47"/>
      <c r="B738" s="41"/>
      <c r="C738" s="258" t="s">
        <v>60</v>
      </c>
      <c r="D738" s="258"/>
      <c r="E738" s="258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x14ac:dyDescent="0.25">
      <c r="A739" s="47"/>
      <c r="B739" s="41"/>
      <c r="C739" s="258" t="s">
        <v>77</v>
      </c>
      <c r="D739" s="258"/>
      <c r="E739" s="258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x14ac:dyDescent="0.25">
      <c r="A740" s="52"/>
      <c r="B740" s="41"/>
      <c r="C740" s="259" t="s">
        <v>62</v>
      </c>
      <c r="D740" s="259"/>
      <c r="E740" s="259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x14ac:dyDescent="0.25">
      <c r="A741" s="47"/>
      <c r="B741" s="41"/>
      <c r="C741" s="258" t="s">
        <v>63</v>
      </c>
      <c r="D741" s="258"/>
      <c r="E741" s="258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x14ac:dyDescent="0.25">
      <c r="A742" s="47"/>
      <c r="B742" s="41" t="s">
        <v>84</v>
      </c>
      <c r="C742" s="258" t="s">
        <v>85</v>
      </c>
      <c r="D742" s="258"/>
      <c r="E742" s="258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x14ac:dyDescent="0.25">
      <c r="A743" s="47"/>
      <c r="B743" s="41" t="s">
        <v>86</v>
      </c>
      <c r="C743" s="258" t="s">
        <v>87</v>
      </c>
      <c r="D743" s="258"/>
      <c r="E743" s="258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x14ac:dyDescent="0.25">
      <c r="A744" s="57"/>
      <c r="B744" s="58"/>
      <c r="C744" s="254" t="s">
        <v>69</v>
      </c>
      <c r="D744" s="254"/>
      <c r="E744" s="254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54" t="s">
        <v>90</v>
      </c>
      <c r="D745" s="254"/>
      <c r="E745" s="254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x14ac:dyDescent="0.25">
      <c r="A746" s="40"/>
      <c r="B746" s="41" t="s">
        <v>55</v>
      </c>
      <c r="C746" s="258" t="s">
        <v>59</v>
      </c>
      <c r="D746" s="258"/>
      <c r="E746" s="258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x14ac:dyDescent="0.25">
      <c r="A747" s="40"/>
      <c r="B747" s="41" t="s">
        <v>70</v>
      </c>
      <c r="C747" s="258" t="s">
        <v>74</v>
      </c>
      <c r="D747" s="258"/>
      <c r="E747" s="258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x14ac:dyDescent="0.25">
      <c r="A748" s="40"/>
      <c r="B748" s="41" t="s">
        <v>75</v>
      </c>
      <c r="C748" s="258" t="s">
        <v>76</v>
      </c>
      <c r="D748" s="258"/>
      <c r="E748" s="258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x14ac:dyDescent="0.25">
      <c r="A749" s="47"/>
      <c r="B749" s="41"/>
      <c r="C749" s="258" t="s">
        <v>60</v>
      </c>
      <c r="D749" s="258"/>
      <c r="E749" s="258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x14ac:dyDescent="0.25">
      <c r="A750" s="47"/>
      <c r="B750" s="41"/>
      <c r="C750" s="258" t="s">
        <v>77</v>
      </c>
      <c r="D750" s="258"/>
      <c r="E750" s="258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x14ac:dyDescent="0.25">
      <c r="A751" s="52"/>
      <c r="B751" s="41"/>
      <c r="C751" s="259" t="s">
        <v>62</v>
      </c>
      <c r="D751" s="259"/>
      <c r="E751" s="259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x14ac:dyDescent="0.25">
      <c r="A752" s="47"/>
      <c r="B752" s="41"/>
      <c r="C752" s="258" t="s">
        <v>63</v>
      </c>
      <c r="D752" s="258"/>
      <c r="E752" s="258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x14ac:dyDescent="0.25">
      <c r="A753" s="47"/>
      <c r="B753" s="41" t="s">
        <v>91</v>
      </c>
      <c r="C753" s="258" t="s">
        <v>92</v>
      </c>
      <c r="D753" s="258"/>
      <c r="E753" s="258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x14ac:dyDescent="0.25">
      <c r="A754" s="47"/>
      <c r="B754" s="41" t="s">
        <v>93</v>
      </c>
      <c r="C754" s="258" t="s">
        <v>94</v>
      </c>
      <c r="D754" s="258"/>
      <c r="E754" s="258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x14ac:dyDescent="0.25">
      <c r="A755" s="57"/>
      <c r="B755" s="58"/>
      <c r="C755" s="254" t="s">
        <v>69</v>
      </c>
      <c r="D755" s="254"/>
      <c r="E755" s="254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54" t="s">
        <v>97</v>
      </c>
      <c r="D756" s="254"/>
      <c r="E756" s="254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x14ac:dyDescent="0.25">
      <c r="A757" s="40"/>
      <c r="B757" s="41" t="s">
        <v>55</v>
      </c>
      <c r="C757" s="258" t="s">
        <v>59</v>
      </c>
      <c r="D757" s="258"/>
      <c r="E757" s="258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x14ac:dyDescent="0.25">
      <c r="A758" s="40"/>
      <c r="B758" s="41" t="s">
        <v>70</v>
      </c>
      <c r="C758" s="258" t="s">
        <v>74</v>
      </c>
      <c r="D758" s="258"/>
      <c r="E758" s="258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x14ac:dyDescent="0.25">
      <c r="A759" s="40"/>
      <c r="B759" s="41" t="s">
        <v>75</v>
      </c>
      <c r="C759" s="258" t="s">
        <v>76</v>
      </c>
      <c r="D759" s="258"/>
      <c r="E759" s="258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x14ac:dyDescent="0.25">
      <c r="A760" s="40"/>
      <c r="B760" s="41" t="s">
        <v>88</v>
      </c>
      <c r="C760" s="258" t="s">
        <v>98</v>
      </c>
      <c r="D760" s="258"/>
      <c r="E760" s="258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x14ac:dyDescent="0.25">
      <c r="A761" s="47"/>
      <c r="B761" s="41"/>
      <c r="C761" s="258" t="s">
        <v>60</v>
      </c>
      <c r="D761" s="258"/>
      <c r="E761" s="258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x14ac:dyDescent="0.25">
      <c r="A762" s="47"/>
      <c r="B762" s="41"/>
      <c r="C762" s="258" t="s">
        <v>77</v>
      </c>
      <c r="D762" s="258"/>
      <c r="E762" s="258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x14ac:dyDescent="0.25">
      <c r="A763" s="52"/>
      <c r="B763" s="41"/>
      <c r="C763" s="259" t="s">
        <v>62</v>
      </c>
      <c r="D763" s="259"/>
      <c r="E763" s="259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x14ac:dyDescent="0.25">
      <c r="A764" s="47"/>
      <c r="B764" s="41"/>
      <c r="C764" s="258" t="s">
        <v>63</v>
      </c>
      <c r="D764" s="258"/>
      <c r="E764" s="258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x14ac:dyDescent="0.25">
      <c r="A765" s="47"/>
      <c r="B765" s="41" t="s">
        <v>99</v>
      </c>
      <c r="C765" s="258" t="s">
        <v>100</v>
      </c>
      <c r="D765" s="258"/>
      <c r="E765" s="258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x14ac:dyDescent="0.25">
      <c r="A766" s="47"/>
      <c r="B766" s="41" t="s">
        <v>101</v>
      </c>
      <c r="C766" s="258" t="s">
        <v>102</v>
      </c>
      <c r="D766" s="258"/>
      <c r="E766" s="258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x14ac:dyDescent="0.25">
      <c r="A767" s="57"/>
      <c r="B767" s="58"/>
      <c r="C767" s="254" t="s">
        <v>69</v>
      </c>
      <c r="D767" s="254"/>
      <c r="E767" s="254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54" t="s">
        <v>105</v>
      </c>
      <c r="D768" s="254"/>
      <c r="E768" s="254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x14ac:dyDescent="0.25">
      <c r="A769" s="52"/>
      <c r="B769" s="71"/>
      <c r="C769" s="258" t="s">
        <v>107</v>
      </c>
      <c r="D769" s="258"/>
      <c r="E769" s="258"/>
      <c r="F769" s="258"/>
      <c r="G769" s="258"/>
      <c r="H769" s="258"/>
      <c r="I769" s="258"/>
      <c r="J769" s="258"/>
      <c r="K769" s="258"/>
      <c r="L769" s="258"/>
      <c r="M769" s="258"/>
      <c r="N769" s="260"/>
    </row>
    <row r="770" spans="1:14" x14ac:dyDescent="0.25">
      <c r="A770" s="72"/>
      <c r="B770" s="41"/>
      <c r="C770" s="248" t="s">
        <v>108</v>
      </c>
      <c r="D770" s="248"/>
      <c r="E770" s="248"/>
      <c r="F770" s="248"/>
      <c r="G770" s="248"/>
      <c r="H770" s="248"/>
      <c r="I770" s="248"/>
      <c r="J770" s="248"/>
      <c r="K770" s="248"/>
      <c r="L770" s="248"/>
      <c r="M770" s="248"/>
      <c r="N770" s="261"/>
    </row>
    <row r="771" spans="1:14" x14ac:dyDescent="0.25">
      <c r="A771" s="57"/>
      <c r="B771" s="58"/>
      <c r="C771" s="254" t="s">
        <v>69</v>
      </c>
      <c r="D771" s="254"/>
      <c r="E771" s="254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54" t="s">
        <v>242</v>
      </c>
      <c r="D772" s="254"/>
      <c r="E772" s="254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x14ac:dyDescent="0.25">
      <c r="A773" s="40"/>
      <c r="B773" s="41" t="s">
        <v>55</v>
      </c>
      <c r="C773" s="258" t="s">
        <v>59</v>
      </c>
      <c r="D773" s="258"/>
      <c r="E773" s="258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x14ac:dyDescent="0.25">
      <c r="A774" s="40"/>
      <c r="B774" s="41" t="s">
        <v>70</v>
      </c>
      <c r="C774" s="258" t="s">
        <v>74</v>
      </c>
      <c r="D774" s="258"/>
      <c r="E774" s="258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x14ac:dyDescent="0.25">
      <c r="A775" s="40"/>
      <c r="B775" s="41" t="s">
        <v>75</v>
      </c>
      <c r="C775" s="258" t="s">
        <v>76</v>
      </c>
      <c r="D775" s="258"/>
      <c r="E775" s="258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x14ac:dyDescent="0.25">
      <c r="A776" s="47"/>
      <c r="B776" s="41"/>
      <c r="C776" s="258" t="s">
        <v>60</v>
      </c>
      <c r="D776" s="258"/>
      <c r="E776" s="258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x14ac:dyDescent="0.25">
      <c r="A777" s="47"/>
      <c r="B777" s="41"/>
      <c r="C777" s="258" t="s">
        <v>77</v>
      </c>
      <c r="D777" s="258"/>
      <c r="E777" s="258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x14ac:dyDescent="0.25">
      <c r="A778" s="52"/>
      <c r="B778" s="41"/>
      <c r="C778" s="259" t="s">
        <v>62</v>
      </c>
      <c r="D778" s="259"/>
      <c r="E778" s="259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x14ac:dyDescent="0.25">
      <c r="A779" s="47"/>
      <c r="B779" s="41"/>
      <c r="C779" s="258" t="s">
        <v>63</v>
      </c>
      <c r="D779" s="258"/>
      <c r="E779" s="258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x14ac:dyDescent="0.25">
      <c r="A780" s="47"/>
      <c r="B780" s="41" t="s">
        <v>78</v>
      </c>
      <c r="C780" s="258" t="s">
        <v>79</v>
      </c>
      <c r="D780" s="258"/>
      <c r="E780" s="258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x14ac:dyDescent="0.25">
      <c r="A781" s="47"/>
      <c r="B781" s="41" t="s">
        <v>80</v>
      </c>
      <c r="C781" s="258" t="s">
        <v>81</v>
      </c>
      <c r="D781" s="258"/>
      <c r="E781" s="258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x14ac:dyDescent="0.25">
      <c r="A782" s="57"/>
      <c r="B782" s="58"/>
      <c r="C782" s="254" t="s">
        <v>69</v>
      </c>
      <c r="D782" s="254"/>
      <c r="E782" s="254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54" t="s">
        <v>245</v>
      </c>
      <c r="D783" s="254"/>
      <c r="E783" s="254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x14ac:dyDescent="0.25">
      <c r="A784" s="52"/>
      <c r="B784" s="71"/>
      <c r="C784" s="258" t="s">
        <v>247</v>
      </c>
      <c r="D784" s="258"/>
      <c r="E784" s="258"/>
      <c r="F784" s="258"/>
      <c r="G784" s="258"/>
      <c r="H784" s="258"/>
      <c r="I784" s="258"/>
      <c r="J784" s="258"/>
      <c r="K784" s="258"/>
      <c r="L784" s="258"/>
      <c r="M784" s="258"/>
      <c r="N784" s="260"/>
    </row>
    <row r="785" spans="1:14" x14ac:dyDescent="0.25">
      <c r="A785" s="72"/>
      <c r="B785" s="41"/>
      <c r="C785" s="248" t="s">
        <v>123</v>
      </c>
      <c r="D785" s="248"/>
      <c r="E785" s="248"/>
      <c r="F785" s="248"/>
      <c r="G785" s="248"/>
      <c r="H785" s="248"/>
      <c r="I785" s="248"/>
      <c r="J785" s="248"/>
      <c r="K785" s="248"/>
      <c r="L785" s="248"/>
      <c r="M785" s="248"/>
      <c r="N785" s="261"/>
    </row>
    <row r="786" spans="1:14" x14ac:dyDescent="0.25">
      <c r="A786" s="72"/>
      <c r="B786" s="41"/>
      <c r="C786" s="248" t="s">
        <v>108</v>
      </c>
      <c r="D786" s="248"/>
      <c r="E786" s="248"/>
      <c r="F786" s="248"/>
      <c r="G786" s="248"/>
      <c r="H786" s="248"/>
      <c r="I786" s="248"/>
      <c r="J786" s="248"/>
      <c r="K786" s="248"/>
      <c r="L786" s="248"/>
      <c r="M786" s="248"/>
      <c r="N786" s="261"/>
    </row>
    <row r="787" spans="1:14" x14ac:dyDescent="0.25">
      <c r="A787" s="57"/>
      <c r="B787" s="58"/>
      <c r="C787" s="254" t="s">
        <v>69</v>
      </c>
      <c r="D787" s="254"/>
      <c r="E787" s="254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54" t="s">
        <v>250</v>
      </c>
      <c r="D788" s="254"/>
      <c r="E788" s="254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x14ac:dyDescent="0.25">
      <c r="A789" s="52"/>
      <c r="B789" s="71"/>
      <c r="C789" s="258" t="s">
        <v>251</v>
      </c>
      <c r="D789" s="258"/>
      <c r="E789" s="258"/>
      <c r="F789" s="258"/>
      <c r="G789" s="258"/>
      <c r="H789" s="258"/>
      <c r="I789" s="258"/>
      <c r="J789" s="258"/>
      <c r="K789" s="258"/>
      <c r="L789" s="258"/>
      <c r="M789" s="258"/>
      <c r="N789" s="260"/>
    </row>
    <row r="790" spans="1:14" x14ac:dyDescent="0.25">
      <c r="A790" s="72"/>
      <c r="B790" s="41"/>
      <c r="C790" s="248" t="s">
        <v>123</v>
      </c>
      <c r="D790" s="248"/>
      <c r="E790" s="248"/>
      <c r="F790" s="248"/>
      <c r="G790" s="248"/>
      <c r="H790" s="248"/>
      <c r="I790" s="248"/>
      <c r="J790" s="248"/>
      <c r="K790" s="248"/>
      <c r="L790" s="248"/>
      <c r="M790" s="248"/>
      <c r="N790" s="261"/>
    </row>
    <row r="791" spans="1:14" x14ac:dyDescent="0.25">
      <c r="A791" s="72"/>
      <c r="B791" s="41"/>
      <c r="C791" s="248" t="s">
        <v>108</v>
      </c>
      <c r="D791" s="248"/>
      <c r="E791" s="248"/>
      <c r="F791" s="248"/>
      <c r="G791" s="248"/>
      <c r="H791" s="248"/>
      <c r="I791" s="248"/>
      <c r="J791" s="248"/>
      <c r="K791" s="248"/>
      <c r="L791" s="248"/>
      <c r="M791" s="248"/>
      <c r="N791" s="261"/>
    </row>
    <row r="792" spans="1:14" x14ac:dyDescent="0.25">
      <c r="A792" s="57"/>
      <c r="B792" s="58"/>
      <c r="C792" s="254" t="s">
        <v>69</v>
      </c>
      <c r="D792" s="254"/>
      <c r="E792" s="254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54" t="s">
        <v>254</v>
      </c>
      <c r="D793" s="254"/>
      <c r="E793" s="254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x14ac:dyDescent="0.25">
      <c r="A794" s="40"/>
      <c r="B794" s="41" t="s">
        <v>55</v>
      </c>
      <c r="C794" s="258" t="s">
        <v>59</v>
      </c>
      <c r="D794" s="258"/>
      <c r="E794" s="258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x14ac:dyDescent="0.25">
      <c r="A795" s="40"/>
      <c r="B795" s="41" t="s">
        <v>70</v>
      </c>
      <c r="C795" s="258" t="s">
        <v>74</v>
      </c>
      <c r="D795" s="258"/>
      <c r="E795" s="258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x14ac:dyDescent="0.25">
      <c r="A796" s="40"/>
      <c r="B796" s="41" t="s">
        <v>75</v>
      </c>
      <c r="C796" s="258" t="s">
        <v>76</v>
      </c>
      <c r="D796" s="258"/>
      <c r="E796" s="258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x14ac:dyDescent="0.25">
      <c r="A797" s="40"/>
      <c r="B797" s="41" t="s">
        <v>88</v>
      </c>
      <c r="C797" s="258" t="s">
        <v>98</v>
      </c>
      <c r="D797" s="258"/>
      <c r="E797" s="258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x14ac:dyDescent="0.25">
      <c r="A798" s="47"/>
      <c r="B798" s="41"/>
      <c r="C798" s="258" t="s">
        <v>60</v>
      </c>
      <c r="D798" s="258"/>
      <c r="E798" s="258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x14ac:dyDescent="0.25">
      <c r="A799" s="47"/>
      <c r="B799" s="41"/>
      <c r="C799" s="258" t="s">
        <v>77</v>
      </c>
      <c r="D799" s="258"/>
      <c r="E799" s="258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x14ac:dyDescent="0.25">
      <c r="A800" s="52"/>
      <c r="B800" s="41"/>
      <c r="C800" s="259" t="s">
        <v>62</v>
      </c>
      <c r="D800" s="259"/>
      <c r="E800" s="259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x14ac:dyDescent="0.25">
      <c r="A801" s="47"/>
      <c r="B801" s="41"/>
      <c r="C801" s="258" t="s">
        <v>63</v>
      </c>
      <c r="D801" s="258"/>
      <c r="E801" s="258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x14ac:dyDescent="0.25">
      <c r="A802" s="47"/>
      <c r="B802" s="41" t="s">
        <v>255</v>
      </c>
      <c r="C802" s="258" t="s">
        <v>256</v>
      </c>
      <c r="D802" s="258"/>
      <c r="E802" s="258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x14ac:dyDescent="0.25">
      <c r="A803" s="47"/>
      <c r="B803" s="41" t="s">
        <v>257</v>
      </c>
      <c r="C803" s="258" t="s">
        <v>258</v>
      </c>
      <c r="D803" s="258"/>
      <c r="E803" s="258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x14ac:dyDescent="0.25">
      <c r="A804" s="57"/>
      <c r="B804" s="58"/>
      <c r="C804" s="254" t="s">
        <v>69</v>
      </c>
      <c r="D804" s="254"/>
      <c r="E804" s="254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54" t="s">
        <v>261</v>
      </c>
      <c r="D805" s="254"/>
      <c r="E805" s="254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x14ac:dyDescent="0.25">
      <c r="A806" s="57"/>
      <c r="B806" s="58"/>
      <c r="C806" s="254" t="s">
        <v>69</v>
      </c>
      <c r="D806" s="254"/>
      <c r="E806" s="254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54" t="s">
        <v>264</v>
      </c>
      <c r="D807" s="254"/>
      <c r="E807" s="254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x14ac:dyDescent="0.25">
      <c r="A808" s="52"/>
      <c r="B808" s="71"/>
      <c r="C808" s="258" t="s">
        <v>265</v>
      </c>
      <c r="D808" s="258"/>
      <c r="E808" s="258"/>
      <c r="F808" s="258"/>
      <c r="G808" s="258"/>
      <c r="H808" s="258"/>
      <c r="I808" s="258"/>
      <c r="J808" s="258"/>
      <c r="K808" s="258"/>
      <c r="L808" s="258"/>
      <c r="M808" s="258"/>
      <c r="N808" s="260"/>
    </row>
    <row r="809" spans="1:14" x14ac:dyDescent="0.25">
      <c r="A809" s="72"/>
      <c r="B809" s="41"/>
      <c r="C809" s="248" t="s">
        <v>123</v>
      </c>
      <c r="D809" s="248"/>
      <c r="E809" s="248"/>
      <c r="F809" s="248"/>
      <c r="G809" s="248"/>
      <c r="H809" s="248"/>
      <c r="I809" s="248"/>
      <c r="J809" s="248"/>
      <c r="K809" s="248"/>
      <c r="L809" s="248"/>
      <c r="M809" s="248"/>
      <c r="N809" s="261"/>
    </row>
    <row r="810" spans="1:14" x14ac:dyDescent="0.25">
      <c r="A810" s="72"/>
      <c r="B810" s="41"/>
      <c r="C810" s="248" t="s">
        <v>108</v>
      </c>
      <c r="D810" s="248"/>
      <c r="E810" s="248"/>
      <c r="F810" s="248"/>
      <c r="G810" s="248"/>
      <c r="H810" s="248"/>
      <c r="I810" s="248"/>
      <c r="J810" s="248"/>
      <c r="K810" s="248"/>
      <c r="L810" s="248"/>
      <c r="M810" s="248"/>
      <c r="N810" s="261"/>
    </row>
    <row r="811" spans="1:14" x14ac:dyDescent="0.25">
      <c r="A811" s="57"/>
      <c r="B811" s="58"/>
      <c r="C811" s="254" t="s">
        <v>69</v>
      </c>
      <c r="D811" s="254"/>
      <c r="E811" s="254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54" t="s">
        <v>268</v>
      </c>
      <c r="D812" s="254"/>
      <c r="E812" s="254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x14ac:dyDescent="0.25">
      <c r="A813" s="52"/>
      <c r="B813" s="71"/>
      <c r="C813" s="258" t="s">
        <v>269</v>
      </c>
      <c r="D813" s="258"/>
      <c r="E813" s="258"/>
      <c r="F813" s="258"/>
      <c r="G813" s="258"/>
      <c r="H813" s="258"/>
      <c r="I813" s="258"/>
      <c r="J813" s="258"/>
      <c r="K813" s="258"/>
      <c r="L813" s="258"/>
      <c r="M813" s="258"/>
      <c r="N813" s="260"/>
    </row>
    <row r="814" spans="1:14" x14ac:dyDescent="0.25">
      <c r="A814" s="72"/>
      <c r="B814" s="41"/>
      <c r="C814" s="248" t="s">
        <v>123</v>
      </c>
      <c r="D814" s="248"/>
      <c r="E814" s="248"/>
      <c r="F814" s="248"/>
      <c r="G814" s="248"/>
      <c r="H814" s="248"/>
      <c r="I814" s="248"/>
      <c r="J814" s="248"/>
      <c r="K814" s="248"/>
      <c r="L814" s="248"/>
      <c r="M814" s="248"/>
      <c r="N814" s="261"/>
    </row>
    <row r="815" spans="1:14" x14ac:dyDescent="0.25">
      <c r="A815" s="72"/>
      <c r="B815" s="41"/>
      <c r="C815" s="248" t="s">
        <v>108</v>
      </c>
      <c r="D815" s="248"/>
      <c r="E815" s="248"/>
      <c r="F815" s="248"/>
      <c r="G815" s="248"/>
      <c r="H815" s="248"/>
      <c r="I815" s="248"/>
      <c r="J815" s="248"/>
      <c r="K815" s="248"/>
      <c r="L815" s="248"/>
      <c r="M815" s="248"/>
      <c r="N815" s="261"/>
    </row>
    <row r="816" spans="1:14" x14ac:dyDescent="0.25">
      <c r="A816" s="57"/>
      <c r="B816" s="58"/>
      <c r="C816" s="254" t="s">
        <v>69</v>
      </c>
      <c r="D816" s="254"/>
      <c r="E816" s="254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54" t="s">
        <v>271</v>
      </c>
      <c r="D817" s="254"/>
      <c r="E817" s="254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x14ac:dyDescent="0.25">
      <c r="A818" s="52"/>
      <c r="B818" s="71"/>
      <c r="C818" s="258" t="s">
        <v>272</v>
      </c>
      <c r="D818" s="258"/>
      <c r="E818" s="258"/>
      <c r="F818" s="258"/>
      <c r="G818" s="258"/>
      <c r="H818" s="258"/>
      <c r="I818" s="258"/>
      <c r="J818" s="258"/>
      <c r="K818" s="258"/>
      <c r="L818" s="258"/>
      <c r="M818" s="258"/>
      <c r="N818" s="260"/>
    </row>
    <row r="819" spans="1:14" x14ac:dyDescent="0.25">
      <c r="A819" s="72"/>
      <c r="B819" s="41"/>
      <c r="C819" s="248" t="s">
        <v>123</v>
      </c>
      <c r="D819" s="248"/>
      <c r="E819" s="248"/>
      <c r="F819" s="248"/>
      <c r="G819" s="248"/>
      <c r="H819" s="248"/>
      <c r="I819" s="248"/>
      <c r="J819" s="248"/>
      <c r="K819" s="248"/>
      <c r="L819" s="248"/>
      <c r="M819" s="248"/>
      <c r="N819" s="261"/>
    </row>
    <row r="820" spans="1:14" x14ac:dyDescent="0.25">
      <c r="A820" s="72"/>
      <c r="B820" s="41"/>
      <c r="C820" s="248" t="s">
        <v>108</v>
      </c>
      <c r="D820" s="248"/>
      <c r="E820" s="248"/>
      <c r="F820" s="248"/>
      <c r="G820" s="248"/>
      <c r="H820" s="248"/>
      <c r="I820" s="248"/>
      <c r="J820" s="248"/>
      <c r="K820" s="248"/>
      <c r="L820" s="248"/>
      <c r="M820" s="248"/>
      <c r="N820" s="261"/>
    </row>
    <row r="821" spans="1:14" x14ac:dyDescent="0.25">
      <c r="A821" s="57"/>
      <c r="B821" s="58"/>
      <c r="C821" s="254" t="s">
        <v>69</v>
      </c>
      <c r="D821" s="254"/>
      <c r="E821" s="254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54" t="s">
        <v>275</v>
      </c>
      <c r="D822" s="254"/>
      <c r="E822" s="254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x14ac:dyDescent="0.25">
      <c r="A823" s="40"/>
      <c r="B823" s="41" t="s">
        <v>55</v>
      </c>
      <c r="C823" s="258" t="s">
        <v>59</v>
      </c>
      <c r="D823" s="258"/>
      <c r="E823" s="258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x14ac:dyDescent="0.25">
      <c r="A824" s="40"/>
      <c r="B824" s="41" t="s">
        <v>70</v>
      </c>
      <c r="C824" s="258" t="s">
        <v>74</v>
      </c>
      <c r="D824" s="258"/>
      <c r="E824" s="258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x14ac:dyDescent="0.25">
      <c r="A825" s="40"/>
      <c r="B825" s="41" t="s">
        <v>75</v>
      </c>
      <c r="C825" s="258" t="s">
        <v>76</v>
      </c>
      <c r="D825" s="258"/>
      <c r="E825" s="258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x14ac:dyDescent="0.25">
      <c r="A826" s="40"/>
      <c r="B826" s="41" t="s">
        <v>88</v>
      </c>
      <c r="C826" s="258" t="s">
        <v>98</v>
      </c>
      <c r="D826" s="258"/>
      <c r="E826" s="258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x14ac:dyDescent="0.25">
      <c r="A827" s="47"/>
      <c r="B827" s="41"/>
      <c r="C827" s="258" t="s">
        <v>60</v>
      </c>
      <c r="D827" s="258"/>
      <c r="E827" s="258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x14ac:dyDescent="0.25">
      <c r="A828" s="47"/>
      <c r="B828" s="41"/>
      <c r="C828" s="258" t="s">
        <v>77</v>
      </c>
      <c r="D828" s="258"/>
      <c r="E828" s="258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x14ac:dyDescent="0.25">
      <c r="A829" s="52"/>
      <c r="B829" s="41"/>
      <c r="C829" s="259" t="s">
        <v>62</v>
      </c>
      <c r="D829" s="259"/>
      <c r="E829" s="259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x14ac:dyDescent="0.25">
      <c r="A830" s="47"/>
      <c r="B830" s="41"/>
      <c r="C830" s="258" t="s">
        <v>63</v>
      </c>
      <c r="D830" s="258"/>
      <c r="E830" s="258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x14ac:dyDescent="0.25">
      <c r="A831" s="47"/>
      <c r="B831" s="41" t="s">
        <v>277</v>
      </c>
      <c r="C831" s="258" t="s">
        <v>278</v>
      </c>
      <c r="D831" s="258"/>
      <c r="E831" s="258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x14ac:dyDescent="0.25">
      <c r="A832" s="47"/>
      <c r="B832" s="41" t="s">
        <v>279</v>
      </c>
      <c r="C832" s="258" t="s">
        <v>280</v>
      </c>
      <c r="D832" s="258"/>
      <c r="E832" s="258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x14ac:dyDescent="0.25">
      <c r="A833" s="57"/>
      <c r="B833" s="58"/>
      <c r="C833" s="254" t="s">
        <v>69</v>
      </c>
      <c r="D833" s="254"/>
      <c r="E833" s="254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54" t="s">
        <v>283</v>
      </c>
      <c r="D834" s="254"/>
      <c r="E834" s="254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x14ac:dyDescent="0.25">
      <c r="A835" s="57"/>
      <c r="B835" s="58"/>
      <c r="C835" s="254" t="s">
        <v>69</v>
      </c>
      <c r="D835" s="254"/>
      <c r="E835" s="254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54" t="s">
        <v>285</v>
      </c>
      <c r="D836" s="254"/>
      <c r="E836" s="254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x14ac:dyDescent="0.25">
      <c r="A837" s="52"/>
      <c r="B837" s="71"/>
      <c r="C837" s="258" t="s">
        <v>137</v>
      </c>
      <c r="D837" s="258"/>
      <c r="E837" s="258"/>
      <c r="F837" s="258"/>
      <c r="G837" s="258"/>
      <c r="H837" s="258"/>
      <c r="I837" s="258"/>
      <c r="J837" s="258"/>
      <c r="K837" s="258"/>
      <c r="L837" s="258"/>
      <c r="M837" s="258"/>
      <c r="N837" s="260"/>
    </row>
    <row r="838" spans="1:14" x14ac:dyDescent="0.25">
      <c r="A838" s="72"/>
      <c r="B838" s="41"/>
      <c r="C838" s="248" t="s">
        <v>123</v>
      </c>
      <c r="D838" s="248"/>
      <c r="E838" s="248"/>
      <c r="F838" s="248"/>
      <c r="G838" s="248"/>
      <c r="H838" s="248"/>
      <c r="I838" s="248"/>
      <c r="J838" s="248"/>
      <c r="K838" s="248"/>
      <c r="L838" s="248"/>
      <c r="M838" s="248"/>
      <c r="N838" s="261"/>
    </row>
    <row r="839" spans="1:14" x14ac:dyDescent="0.25">
      <c r="A839" s="72"/>
      <c r="B839" s="41"/>
      <c r="C839" s="248" t="s">
        <v>108</v>
      </c>
      <c r="D839" s="248"/>
      <c r="E839" s="248"/>
      <c r="F839" s="248"/>
      <c r="G839" s="248"/>
      <c r="H839" s="248"/>
      <c r="I839" s="248"/>
      <c r="J839" s="248"/>
      <c r="K839" s="248"/>
      <c r="L839" s="248"/>
      <c r="M839" s="248"/>
      <c r="N839" s="261"/>
    </row>
    <row r="840" spans="1:14" x14ac:dyDescent="0.25">
      <c r="A840" s="57"/>
      <c r="B840" s="58"/>
      <c r="C840" s="254" t="s">
        <v>69</v>
      </c>
      <c r="D840" s="254"/>
      <c r="E840" s="254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54" t="s">
        <v>129</v>
      </c>
      <c r="D841" s="254"/>
      <c r="E841" s="254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x14ac:dyDescent="0.25">
      <c r="A842" s="52"/>
      <c r="B842" s="71"/>
      <c r="C842" s="258" t="s">
        <v>131</v>
      </c>
      <c r="D842" s="258"/>
      <c r="E842" s="258"/>
      <c r="F842" s="258"/>
      <c r="G842" s="258"/>
      <c r="H842" s="258"/>
      <c r="I842" s="258"/>
      <c r="J842" s="258"/>
      <c r="K842" s="258"/>
      <c r="L842" s="258"/>
      <c r="M842" s="258"/>
      <c r="N842" s="260"/>
    </row>
    <row r="843" spans="1:14" x14ac:dyDescent="0.25">
      <c r="A843" s="72"/>
      <c r="B843" s="41"/>
      <c r="C843" s="248" t="s">
        <v>123</v>
      </c>
      <c r="D843" s="248"/>
      <c r="E843" s="248"/>
      <c r="F843" s="248"/>
      <c r="G843" s="248"/>
      <c r="H843" s="248"/>
      <c r="I843" s="248"/>
      <c r="J843" s="248"/>
      <c r="K843" s="248"/>
      <c r="L843" s="248"/>
      <c r="M843" s="248"/>
      <c r="N843" s="261"/>
    </row>
    <row r="844" spans="1:14" x14ac:dyDescent="0.25">
      <c r="A844" s="72"/>
      <c r="B844" s="41"/>
      <c r="C844" s="248" t="s">
        <v>108</v>
      </c>
      <c r="D844" s="248"/>
      <c r="E844" s="248"/>
      <c r="F844" s="248"/>
      <c r="G844" s="248"/>
      <c r="H844" s="248"/>
      <c r="I844" s="248"/>
      <c r="J844" s="248"/>
      <c r="K844" s="248"/>
      <c r="L844" s="248"/>
      <c r="M844" s="248"/>
      <c r="N844" s="261"/>
    </row>
    <row r="845" spans="1:14" x14ac:dyDescent="0.25">
      <c r="A845" s="57"/>
      <c r="B845" s="58"/>
      <c r="C845" s="254" t="s">
        <v>69</v>
      </c>
      <c r="D845" s="254"/>
      <c r="E845" s="254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54" t="s">
        <v>289</v>
      </c>
      <c r="D846" s="254"/>
      <c r="E846" s="254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x14ac:dyDescent="0.25">
      <c r="A847" s="40"/>
      <c r="B847" s="41" t="s">
        <v>55</v>
      </c>
      <c r="C847" s="258" t="s">
        <v>59</v>
      </c>
      <c r="D847" s="258"/>
      <c r="E847" s="258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x14ac:dyDescent="0.25">
      <c r="A848" s="40"/>
      <c r="B848" s="41" t="s">
        <v>70</v>
      </c>
      <c r="C848" s="258" t="s">
        <v>74</v>
      </c>
      <c r="D848" s="258"/>
      <c r="E848" s="258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x14ac:dyDescent="0.25">
      <c r="A849" s="40"/>
      <c r="B849" s="41" t="s">
        <v>75</v>
      </c>
      <c r="C849" s="258" t="s">
        <v>76</v>
      </c>
      <c r="D849" s="258"/>
      <c r="E849" s="258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x14ac:dyDescent="0.25">
      <c r="A850" s="40"/>
      <c r="B850" s="41" t="s">
        <v>88</v>
      </c>
      <c r="C850" s="258" t="s">
        <v>98</v>
      </c>
      <c r="D850" s="258"/>
      <c r="E850" s="258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x14ac:dyDescent="0.25">
      <c r="A851" s="47"/>
      <c r="B851" s="41"/>
      <c r="C851" s="258" t="s">
        <v>60</v>
      </c>
      <c r="D851" s="258"/>
      <c r="E851" s="258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x14ac:dyDescent="0.25">
      <c r="A852" s="47"/>
      <c r="B852" s="41"/>
      <c r="C852" s="258" t="s">
        <v>77</v>
      </c>
      <c r="D852" s="258"/>
      <c r="E852" s="258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x14ac:dyDescent="0.25">
      <c r="A853" s="52"/>
      <c r="B853" s="41"/>
      <c r="C853" s="259" t="s">
        <v>62</v>
      </c>
      <c r="D853" s="259"/>
      <c r="E853" s="259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x14ac:dyDescent="0.25">
      <c r="A854" s="47"/>
      <c r="B854" s="41"/>
      <c r="C854" s="258" t="s">
        <v>63</v>
      </c>
      <c r="D854" s="258"/>
      <c r="E854" s="258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x14ac:dyDescent="0.25">
      <c r="A855" s="47"/>
      <c r="B855" s="41" t="s">
        <v>78</v>
      </c>
      <c r="C855" s="258" t="s">
        <v>79</v>
      </c>
      <c r="D855" s="258"/>
      <c r="E855" s="258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x14ac:dyDescent="0.25">
      <c r="A856" s="47"/>
      <c r="B856" s="41" t="s">
        <v>80</v>
      </c>
      <c r="C856" s="258" t="s">
        <v>81</v>
      </c>
      <c r="D856" s="258"/>
      <c r="E856" s="258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x14ac:dyDescent="0.25">
      <c r="A857" s="57"/>
      <c r="B857" s="58"/>
      <c r="C857" s="254" t="s">
        <v>69</v>
      </c>
      <c r="D857" s="254"/>
      <c r="E857" s="254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55" t="s">
        <v>161</v>
      </c>
      <c r="B858" s="256"/>
      <c r="C858" s="256"/>
      <c r="D858" s="256"/>
      <c r="E858" s="256"/>
      <c r="F858" s="256"/>
      <c r="G858" s="256"/>
      <c r="H858" s="256"/>
      <c r="I858" s="256"/>
      <c r="J858" s="256"/>
      <c r="K858" s="256"/>
      <c r="L858" s="256"/>
      <c r="M858" s="256"/>
      <c r="N858" s="257"/>
    </row>
    <row r="859" spans="1:14" ht="37.5" customHeight="1" x14ac:dyDescent="0.25">
      <c r="A859" s="32" t="s">
        <v>353</v>
      </c>
      <c r="B859" s="33" t="s">
        <v>163</v>
      </c>
      <c r="C859" s="254" t="s">
        <v>164</v>
      </c>
      <c r="D859" s="254"/>
      <c r="E859" s="254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x14ac:dyDescent="0.25">
      <c r="A860" s="57"/>
      <c r="B860" s="58"/>
      <c r="C860" s="254" t="s">
        <v>69</v>
      </c>
      <c r="D860" s="254"/>
      <c r="E860" s="254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54" t="s">
        <v>292</v>
      </c>
      <c r="D861" s="254"/>
      <c r="E861" s="254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x14ac:dyDescent="0.25">
      <c r="A862" s="57"/>
      <c r="B862" s="58"/>
      <c r="C862" s="254" t="s">
        <v>69</v>
      </c>
      <c r="D862" s="254"/>
      <c r="E862" s="254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54" t="s">
        <v>294</v>
      </c>
      <c r="D863" s="254"/>
      <c r="E863" s="254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x14ac:dyDescent="0.25">
      <c r="A864" s="57"/>
      <c r="B864" s="58"/>
      <c r="C864" s="254" t="s">
        <v>69</v>
      </c>
      <c r="D864" s="254"/>
      <c r="E864" s="254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54" t="s">
        <v>174</v>
      </c>
      <c r="D865" s="254"/>
      <c r="E865" s="254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x14ac:dyDescent="0.25">
      <c r="A866" s="57"/>
      <c r="B866" s="58"/>
      <c r="C866" s="254" t="s">
        <v>69</v>
      </c>
      <c r="D866" s="254"/>
      <c r="E866" s="254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x14ac:dyDescent="0.25">
      <c r="A868" s="57"/>
      <c r="B868" s="81"/>
      <c r="C868" s="253" t="s">
        <v>357</v>
      </c>
      <c r="D868" s="253"/>
      <c r="E868" s="253"/>
      <c r="F868" s="253"/>
      <c r="G868" s="253"/>
      <c r="H868" s="253"/>
      <c r="I868" s="253"/>
      <c r="J868" s="253"/>
      <c r="K868" s="253"/>
      <c r="L868" s="82"/>
      <c r="M868" s="83"/>
      <c r="N868" s="84"/>
    </row>
    <row r="869" spans="1:14" x14ac:dyDescent="0.25">
      <c r="A869" s="85"/>
      <c r="B869" s="41"/>
      <c r="C869" s="252" t="s">
        <v>176</v>
      </c>
      <c r="D869" s="252"/>
      <c r="E869" s="252"/>
      <c r="F869" s="252"/>
      <c r="G869" s="252"/>
      <c r="H869" s="252"/>
      <c r="I869" s="252"/>
      <c r="J869" s="252"/>
      <c r="K869" s="252"/>
      <c r="L869" s="86">
        <v>620401.79</v>
      </c>
      <c r="M869" s="87"/>
      <c r="N869" s="88">
        <v>6001410.1699999999</v>
      </c>
    </row>
    <row r="870" spans="1:14" x14ac:dyDescent="0.25">
      <c r="A870" s="85"/>
      <c r="B870" s="41"/>
      <c r="C870" s="252" t="s">
        <v>177</v>
      </c>
      <c r="D870" s="252"/>
      <c r="E870" s="252"/>
      <c r="F870" s="252"/>
      <c r="G870" s="252"/>
      <c r="H870" s="252"/>
      <c r="I870" s="252"/>
      <c r="J870" s="252"/>
      <c r="K870" s="252"/>
      <c r="L870" s="89"/>
      <c r="M870" s="87"/>
      <c r="N870" s="90"/>
    </row>
    <row r="871" spans="1:14" x14ac:dyDescent="0.25">
      <c r="A871" s="85"/>
      <c r="B871" s="41"/>
      <c r="C871" s="252" t="s">
        <v>178</v>
      </c>
      <c r="D871" s="252"/>
      <c r="E871" s="252"/>
      <c r="F871" s="252"/>
      <c r="G871" s="252"/>
      <c r="H871" s="252"/>
      <c r="I871" s="252"/>
      <c r="J871" s="252"/>
      <c r="K871" s="252"/>
      <c r="L871" s="86">
        <v>1011.58</v>
      </c>
      <c r="M871" s="87"/>
      <c r="N871" s="88">
        <v>52814.59</v>
      </c>
    </row>
    <row r="872" spans="1:14" x14ac:dyDescent="0.25">
      <c r="A872" s="85"/>
      <c r="B872" s="41"/>
      <c r="C872" s="252" t="s">
        <v>179</v>
      </c>
      <c r="D872" s="252"/>
      <c r="E872" s="252"/>
      <c r="F872" s="252"/>
      <c r="G872" s="252"/>
      <c r="H872" s="252"/>
      <c r="I872" s="252"/>
      <c r="J872" s="252"/>
      <c r="K872" s="252"/>
      <c r="L872" s="86">
        <v>9831.77</v>
      </c>
      <c r="M872" s="87"/>
      <c r="N872" s="88">
        <v>154457.09</v>
      </c>
    </row>
    <row r="873" spans="1:14" x14ac:dyDescent="0.25">
      <c r="A873" s="85"/>
      <c r="B873" s="41"/>
      <c r="C873" s="252" t="s">
        <v>180</v>
      </c>
      <c r="D873" s="252"/>
      <c r="E873" s="252"/>
      <c r="F873" s="252"/>
      <c r="G873" s="252"/>
      <c r="H873" s="252"/>
      <c r="I873" s="252"/>
      <c r="J873" s="252"/>
      <c r="K873" s="252"/>
      <c r="L873" s="95">
        <v>422.66</v>
      </c>
      <c r="M873" s="87"/>
      <c r="N873" s="88">
        <v>22067.07</v>
      </c>
    </row>
    <row r="874" spans="1:14" x14ac:dyDescent="0.25">
      <c r="A874" s="85"/>
      <c r="B874" s="41"/>
      <c r="C874" s="252" t="s">
        <v>181</v>
      </c>
      <c r="D874" s="252"/>
      <c r="E874" s="252"/>
      <c r="F874" s="252"/>
      <c r="G874" s="252"/>
      <c r="H874" s="252"/>
      <c r="I874" s="252"/>
      <c r="J874" s="252"/>
      <c r="K874" s="252"/>
      <c r="L874" s="86">
        <v>609178.18999999994</v>
      </c>
      <c r="M874" s="87"/>
      <c r="N874" s="88">
        <v>5788046.4500000002</v>
      </c>
    </row>
    <row r="875" spans="1:14" x14ac:dyDescent="0.25">
      <c r="A875" s="85"/>
      <c r="B875" s="41"/>
      <c r="C875" s="252" t="s">
        <v>182</v>
      </c>
      <c r="D875" s="252"/>
      <c r="E875" s="252"/>
      <c r="F875" s="252"/>
      <c r="G875" s="252"/>
      <c r="H875" s="252"/>
      <c r="I875" s="252"/>
      <c r="J875" s="252"/>
      <c r="K875" s="252"/>
      <c r="L875" s="89"/>
      <c r="M875" s="87"/>
      <c r="N875" s="90"/>
    </row>
    <row r="876" spans="1:14" x14ac:dyDescent="0.25">
      <c r="A876" s="85"/>
      <c r="B876" s="41"/>
      <c r="C876" s="252" t="s">
        <v>183</v>
      </c>
      <c r="D876" s="252"/>
      <c r="E876" s="252"/>
      <c r="F876" s="252"/>
      <c r="G876" s="252"/>
      <c r="H876" s="252"/>
      <c r="I876" s="252"/>
      <c r="J876" s="252"/>
      <c r="K876" s="252"/>
      <c r="L876" s="86">
        <v>609123.79</v>
      </c>
      <c r="M876" s="87"/>
      <c r="N876" s="88">
        <v>5787191.8300000001</v>
      </c>
    </row>
    <row r="877" spans="1:14" x14ac:dyDescent="0.25">
      <c r="A877" s="85"/>
      <c r="B877" s="41"/>
      <c r="C877" s="252" t="s">
        <v>184</v>
      </c>
      <c r="D877" s="252"/>
      <c r="E877" s="252"/>
      <c r="F877" s="252"/>
      <c r="G877" s="252"/>
      <c r="H877" s="252"/>
      <c r="I877" s="252"/>
      <c r="J877" s="252"/>
      <c r="K877" s="252"/>
      <c r="L877" s="95">
        <v>54.4</v>
      </c>
      <c r="M877" s="87"/>
      <c r="N877" s="96">
        <v>854.62</v>
      </c>
    </row>
    <row r="878" spans="1:14" x14ac:dyDescent="0.25">
      <c r="A878" s="85"/>
      <c r="B878" s="41"/>
      <c r="C878" s="252" t="s">
        <v>185</v>
      </c>
      <c r="D878" s="252"/>
      <c r="E878" s="252"/>
      <c r="F878" s="252"/>
      <c r="G878" s="252"/>
      <c r="H878" s="252"/>
      <c r="I878" s="252"/>
      <c r="J878" s="252"/>
      <c r="K878" s="252"/>
      <c r="L878" s="95">
        <v>380.25</v>
      </c>
      <c r="M878" s="87"/>
      <c r="N878" s="88">
        <v>6092.04</v>
      </c>
    </row>
    <row r="879" spans="1:14" x14ac:dyDescent="0.25">
      <c r="A879" s="85"/>
      <c r="B879" s="41"/>
      <c r="C879" s="252" t="s">
        <v>186</v>
      </c>
      <c r="D879" s="252"/>
      <c r="E879" s="252"/>
      <c r="F879" s="252"/>
      <c r="G879" s="252"/>
      <c r="H879" s="252"/>
      <c r="I879" s="252"/>
      <c r="J879" s="252"/>
      <c r="K879" s="252"/>
      <c r="L879" s="86">
        <v>621709.07999999996</v>
      </c>
      <c r="M879" s="87"/>
      <c r="N879" s="88">
        <v>6085978.5099999998</v>
      </c>
    </row>
    <row r="880" spans="1:14" x14ac:dyDescent="0.25">
      <c r="A880" s="85"/>
      <c r="B880" s="41"/>
      <c r="C880" s="252" t="s">
        <v>187</v>
      </c>
      <c r="D880" s="252"/>
      <c r="E880" s="252"/>
      <c r="F880" s="252"/>
      <c r="G880" s="252"/>
      <c r="H880" s="252"/>
      <c r="I880" s="252"/>
      <c r="J880" s="252"/>
      <c r="K880" s="252"/>
      <c r="L880" s="86">
        <v>621274.43000000005</v>
      </c>
      <c r="M880" s="87"/>
      <c r="N880" s="88">
        <v>6079031.8499999996</v>
      </c>
    </row>
    <row r="881" spans="1:14" x14ac:dyDescent="0.25">
      <c r="A881" s="85"/>
      <c r="B881" s="41"/>
      <c r="C881" s="252" t="s">
        <v>188</v>
      </c>
      <c r="D881" s="252"/>
      <c r="E881" s="252"/>
      <c r="F881" s="252"/>
      <c r="G881" s="252"/>
      <c r="H881" s="252"/>
      <c r="I881" s="252"/>
      <c r="J881" s="252"/>
      <c r="K881" s="252"/>
      <c r="L881" s="89"/>
      <c r="M881" s="87"/>
      <c r="N881" s="90"/>
    </row>
    <row r="882" spans="1:14" x14ac:dyDescent="0.25">
      <c r="A882" s="85"/>
      <c r="B882" s="41"/>
      <c r="C882" s="252" t="s">
        <v>189</v>
      </c>
      <c r="D882" s="252"/>
      <c r="E882" s="252"/>
      <c r="F882" s="252"/>
      <c r="G882" s="252"/>
      <c r="H882" s="252"/>
      <c r="I882" s="252"/>
      <c r="J882" s="252"/>
      <c r="K882" s="252"/>
      <c r="L882" s="95">
        <v>759.66</v>
      </c>
      <c r="M882" s="87"/>
      <c r="N882" s="88">
        <v>39661.85</v>
      </c>
    </row>
    <row r="883" spans="1:14" x14ac:dyDescent="0.25">
      <c r="A883" s="85"/>
      <c r="B883" s="41"/>
      <c r="C883" s="252" t="s">
        <v>190</v>
      </c>
      <c r="D883" s="252"/>
      <c r="E883" s="252"/>
      <c r="F883" s="252"/>
      <c r="G883" s="252"/>
      <c r="H883" s="252"/>
      <c r="I883" s="252"/>
      <c r="J883" s="252"/>
      <c r="K883" s="252"/>
      <c r="L883" s="86">
        <v>9710.99</v>
      </c>
      <c r="M883" s="87"/>
      <c r="N883" s="88">
        <v>152559.64000000001</v>
      </c>
    </row>
    <row r="884" spans="1:14" x14ac:dyDescent="0.25">
      <c r="A884" s="85"/>
      <c r="B884" s="41"/>
      <c r="C884" s="252" t="s">
        <v>191</v>
      </c>
      <c r="D884" s="252"/>
      <c r="E884" s="252"/>
      <c r="F884" s="252"/>
      <c r="G884" s="252"/>
      <c r="H884" s="252"/>
      <c r="I884" s="252"/>
      <c r="J884" s="252"/>
      <c r="K884" s="252"/>
      <c r="L884" s="95">
        <v>410.68</v>
      </c>
      <c r="M884" s="87"/>
      <c r="N884" s="88">
        <v>21441.59</v>
      </c>
    </row>
    <row r="885" spans="1:14" x14ac:dyDescent="0.25">
      <c r="A885" s="85"/>
      <c r="B885" s="41"/>
      <c r="C885" s="252" t="s">
        <v>192</v>
      </c>
      <c r="D885" s="252"/>
      <c r="E885" s="252"/>
      <c r="F885" s="252"/>
      <c r="G885" s="252"/>
      <c r="H885" s="252"/>
      <c r="I885" s="252"/>
      <c r="J885" s="252"/>
      <c r="K885" s="252"/>
      <c r="L885" s="86">
        <v>608845.04</v>
      </c>
      <c r="M885" s="87"/>
      <c r="N885" s="88">
        <v>5784543.7000000002</v>
      </c>
    </row>
    <row r="886" spans="1:14" x14ac:dyDescent="0.25">
      <c r="A886" s="85"/>
      <c r="B886" s="41"/>
      <c r="C886" s="252" t="s">
        <v>193</v>
      </c>
      <c r="D886" s="252"/>
      <c r="E886" s="252"/>
      <c r="F886" s="252"/>
      <c r="G886" s="252"/>
      <c r="H886" s="252"/>
      <c r="I886" s="252"/>
      <c r="J886" s="252"/>
      <c r="K886" s="252"/>
      <c r="L886" s="86">
        <v>1289</v>
      </c>
      <c r="M886" s="87"/>
      <c r="N886" s="88">
        <v>67299.13</v>
      </c>
    </row>
    <row r="887" spans="1:14" x14ac:dyDescent="0.25">
      <c r="A887" s="85"/>
      <c r="B887" s="41"/>
      <c r="C887" s="252" t="s">
        <v>194</v>
      </c>
      <c r="D887" s="252"/>
      <c r="E887" s="252"/>
      <c r="F887" s="252"/>
      <c r="G887" s="252"/>
      <c r="H887" s="252"/>
      <c r="I887" s="252"/>
      <c r="J887" s="252"/>
      <c r="K887" s="252"/>
      <c r="L887" s="95">
        <v>669.74</v>
      </c>
      <c r="M887" s="87"/>
      <c r="N887" s="88">
        <v>34967.53</v>
      </c>
    </row>
    <row r="888" spans="1:14" x14ac:dyDescent="0.25">
      <c r="A888" s="85"/>
      <c r="B888" s="41"/>
      <c r="C888" s="252" t="s">
        <v>195</v>
      </c>
      <c r="D888" s="252"/>
      <c r="E888" s="252"/>
      <c r="F888" s="252"/>
      <c r="G888" s="252"/>
      <c r="H888" s="252"/>
      <c r="I888" s="252"/>
      <c r="J888" s="252"/>
      <c r="K888" s="252"/>
      <c r="L888" s="95">
        <v>380.25</v>
      </c>
      <c r="M888" s="87"/>
      <c r="N888" s="88">
        <v>6092.04</v>
      </c>
    </row>
    <row r="889" spans="1:14" x14ac:dyDescent="0.25">
      <c r="A889" s="85"/>
      <c r="B889" s="41"/>
      <c r="C889" s="252" t="s">
        <v>196</v>
      </c>
      <c r="D889" s="252"/>
      <c r="E889" s="252"/>
      <c r="F889" s="252"/>
      <c r="G889" s="252"/>
      <c r="H889" s="252"/>
      <c r="I889" s="252"/>
      <c r="J889" s="252"/>
      <c r="K889" s="252"/>
      <c r="L889" s="95">
        <v>54.4</v>
      </c>
      <c r="M889" s="87"/>
      <c r="N889" s="96">
        <v>854.62</v>
      </c>
    </row>
    <row r="890" spans="1:14" x14ac:dyDescent="0.25">
      <c r="A890" s="85"/>
      <c r="B890" s="41"/>
      <c r="C890" s="252" t="s">
        <v>297</v>
      </c>
      <c r="D890" s="252"/>
      <c r="E890" s="252"/>
      <c r="F890" s="252"/>
      <c r="G890" s="252"/>
      <c r="H890" s="252"/>
      <c r="I890" s="252"/>
      <c r="J890" s="252"/>
      <c r="K890" s="252"/>
      <c r="L890" s="86">
        <v>1023.55</v>
      </c>
      <c r="M890" s="87"/>
      <c r="N890" s="88">
        <v>37125.61</v>
      </c>
    </row>
    <row r="891" spans="1:14" x14ac:dyDescent="0.25">
      <c r="A891" s="85"/>
      <c r="B891" s="41"/>
      <c r="C891" s="252" t="s">
        <v>177</v>
      </c>
      <c r="D891" s="252"/>
      <c r="E891" s="252"/>
      <c r="F891" s="252"/>
      <c r="G891" s="252"/>
      <c r="H891" s="252"/>
      <c r="I891" s="252"/>
      <c r="J891" s="252"/>
      <c r="K891" s="252"/>
      <c r="L891" s="89"/>
      <c r="M891" s="87"/>
      <c r="N891" s="90"/>
    </row>
    <row r="892" spans="1:14" x14ac:dyDescent="0.25">
      <c r="A892" s="85"/>
      <c r="B892" s="41"/>
      <c r="C892" s="252" t="s">
        <v>298</v>
      </c>
      <c r="D892" s="252"/>
      <c r="E892" s="252"/>
      <c r="F892" s="252"/>
      <c r="G892" s="252"/>
      <c r="H892" s="252"/>
      <c r="I892" s="252"/>
      <c r="J892" s="252"/>
      <c r="K892" s="252"/>
      <c r="L892" s="95">
        <v>251.92</v>
      </c>
      <c r="M892" s="87"/>
      <c r="N892" s="88">
        <v>13152.74</v>
      </c>
    </row>
    <row r="893" spans="1:14" x14ac:dyDescent="0.25">
      <c r="A893" s="85"/>
      <c r="B893" s="41"/>
      <c r="C893" s="252" t="s">
        <v>299</v>
      </c>
      <c r="D893" s="252"/>
      <c r="E893" s="252"/>
      <c r="F893" s="252"/>
      <c r="G893" s="252"/>
      <c r="H893" s="252"/>
      <c r="I893" s="252"/>
      <c r="J893" s="252"/>
      <c r="K893" s="252"/>
      <c r="L893" s="95">
        <v>120.78</v>
      </c>
      <c r="M893" s="87"/>
      <c r="N893" s="88">
        <v>1897.45</v>
      </c>
    </row>
    <row r="894" spans="1:14" x14ac:dyDescent="0.25">
      <c r="A894" s="85"/>
      <c r="B894" s="41"/>
      <c r="C894" s="252" t="s">
        <v>300</v>
      </c>
      <c r="D894" s="252"/>
      <c r="E894" s="252"/>
      <c r="F894" s="252"/>
      <c r="G894" s="252"/>
      <c r="H894" s="252"/>
      <c r="I894" s="252"/>
      <c r="J894" s="252"/>
      <c r="K894" s="252"/>
      <c r="L894" s="95">
        <v>11.98</v>
      </c>
      <c r="M894" s="87"/>
      <c r="N894" s="96">
        <v>625.48</v>
      </c>
    </row>
    <row r="895" spans="1:14" x14ac:dyDescent="0.25">
      <c r="A895" s="85"/>
      <c r="B895" s="41"/>
      <c r="C895" s="252" t="s">
        <v>301</v>
      </c>
      <c r="D895" s="252"/>
      <c r="E895" s="252"/>
      <c r="F895" s="252"/>
      <c r="G895" s="252"/>
      <c r="H895" s="252"/>
      <c r="I895" s="252"/>
      <c r="J895" s="252"/>
      <c r="K895" s="252"/>
      <c r="L895" s="95">
        <v>278.75</v>
      </c>
      <c r="M895" s="87"/>
      <c r="N895" s="88">
        <v>2648.13</v>
      </c>
    </row>
    <row r="896" spans="1:14" x14ac:dyDescent="0.25">
      <c r="A896" s="85"/>
      <c r="B896" s="41"/>
      <c r="C896" s="252" t="s">
        <v>302</v>
      </c>
      <c r="D896" s="252"/>
      <c r="E896" s="252"/>
      <c r="F896" s="252"/>
      <c r="G896" s="252"/>
      <c r="H896" s="252"/>
      <c r="I896" s="252"/>
      <c r="J896" s="252"/>
      <c r="K896" s="252"/>
      <c r="L896" s="95">
        <v>242.79</v>
      </c>
      <c r="M896" s="87"/>
      <c r="N896" s="88">
        <v>12675.96</v>
      </c>
    </row>
    <row r="897" spans="1:14" x14ac:dyDescent="0.25">
      <c r="A897" s="85"/>
      <c r="B897" s="41"/>
      <c r="C897" s="252" t="s">
        <v>303</v>
      </c>
      <c r="D897" s="252"/>
      <c r="E897" s="252"/>
      <c r="F897" s="252"/>
      <c r="G897" s="252"/>
      <c r="H897" s="252"/>
      <c r="I897" s="252"/>
      <c r="J897" s="252"/>
      <c r="K897" s="252"/>
      <c r="L897" s="95">
        <v>129.31</v>
      </c>
      <c r="M897" s="87"/>
      <c r="N897" s="88">
        <v>6751.33</v>
      </c>
    </row>
    <row r="898" spans="1:14" x14ac:dyDescent="0.25">
      <c r="A898" s="85"/>
      <c r="B898" s="41"/>
      <c r="C898" s="252" t="s">
        <v>197</v>
      </c>
      <c r="D898" s="252"/>
      <c r="E898" s="252"/>
      <c r="F898" s="252"/>
      <c r="G898" s="252"/>
      <c r="H898" s="252"/>
      <c r="I898" s="252"/>
      <c r="J898" s="252"/>
      <c r="K898" s="252"/>
      <c r="L898" s="86">
        <v>1434.24</v>
      </c>
      <c r="M898" s="87"/>
      <c r="N898" s="88">
        <v>74881.66</v>
      </c>
    </row>
    <row r="899" spans="1:14" x14ac:dyDescent="0.25">
      <c r="A899" s="85"/>
      <c r="B899" s="41"/>
      <c r="C899" s="252" t="s">
        <v>198</v>
      </c>
      <c r="D899" s="252"/>
      <c r="E899" s="252"/>
      <c r="F899" s="252"/>
      <c r="G899" s="252"/>
      <c r="H899" s="252"/>
      <c r="I899" s="252"/>
      <c r="J899" s="252"/>
      <c r="K899" s="252"/>
      <c r="L899" s="86">
        <v>1531.79</v>
      </c>
      <c r="M899" s="87"/>
      <c r="N899" s="88">
        <v>79975.09</v>
      </c>
    </row>
    <row r="900" spans="1:14" x14ac:dyDescent="0.25">
      <c r="A900" s="85"/>
      <c r="B900" s="41"/>
      <c r="C900" s="252" t="s">
        <v>199</v>
      </c>
      <c r="D900" s="252"/>
      <c r="E900" s="252"/>
      <c r="F900" s="252"/>
      <c r="G900" s="252"/>
      <c r="H900" s="252"/>
      <c r="I900" s="252"/>
      <c r="J900" s="252"/>
      <c r="K900" s="252"/>
      <c r="L900" s="95">
        <v>799.05</v>
      </c>
      <c r="M900" s="87"/>
      <c r="N900" s="88">
        <v>41718.86</v>
      </c>
    </row>
    <row r="901" spans="1:14" x14ac:dyDescent="0.25">
      <c r="A901" s="85"/>
      <c r="B901" s="81"/>
      <c r="C901" s="253" t="s">
        <v>358</v>
      </c>
      <c r="D901" s="253"/>
      <c r="E901" s="253"/>
      <c r="F901" s="253"/>
      <c r="G901" s="253"/>
      <c r="H901" s="253"/>
      <c r="I901" s="253"/>
      <c r="J901" s="253"/>
      <c r="K901" s="253"/>
      <c r="L901" s="91">
        <v>622732.63</v>
      </c>
      <c r="M901" s="83"/>
      <c r="N901" s="92">
        <v>6123104.1200000001</v>
      </c>
    </row>
    <row r="902" spans="1:14" x14ac:dyDescent="0.25">
      <c r="A902" s="85"/>
      <c r="B902" s="41"/>
      <c r="C902" s="252" t="s">
        <v>201</v>
      </c>
      <c r="D902" s="252"/>
      <c r="E902" s="252"/>
      <c r="F902" s="252"/>
      <c r="G902" s="252"/>
      <c r="H902" s="252"/>
      <c r="I902" s="252"/>
      <c r="J902" s="252"/>
      <c r="K902" s="252"/>
      <c r="L902" s="89"/>
      <c r="M902" s="87"/>
      <c r="N902" s="90"/>
    </row>
    <row r="903" spans="1:14" x14ac:dyDescent="0.25">
      <c r="A903" s="85"/>
      <c r="B903" s="41"/>
      <c r="C903" s="252" t="s">
        <v>202</v>
      </c>
      <c r="D903" s="252"/>
      <c r="E903" s="252"/>
      <c r="F903" s="252"/>
      <c r="G903" s="252"/>
      <c r="H903" s="252"/>
      <c r="I903" s="42" t="s">
        <v>359</v>
      </c>
      <c r="J903" s="93"/>
      <c r="K903" s="93"/>
      <c r="L903" s="89"/>
      <c r="M903" s="87"/>
      <c r="N903" s="90"/>
    </row>
    <row r="904" spans="1:14" x14ac:dyDescent="0.25">
      <c r="A904" s="85"/>
      <c r="B904" s="41"/>
      <c r="C904" s="252" t="s">
        <v>204</v>
      </c>
      <c r="D904" s="252"/>
      <c r="E904" s="252"/>
      <c r="F904" s="252"/>
      <c r="G904" s="252"/>
      <c r="H904" s="252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62" t="s">
        <v>361</v>
      </c>
      <c r="B905" s="263"/>
      <c r="C905" s="263"/>
      <c r="D905" s="263"/>
      <c r="E905" s="263"/>
      <c r="F905" s="263"/>
      <c r="G905" s="263"/>
      <c r="H905" s="263"/>
      <c r="I905" s="263"/>
      <c r="J905" s="263"/>
      <c r="K905" s="263"/>
      <c r="L905" s="263"/>
      <c r="M905" s="263"/>
      <c r="N905" s="264"/>
    </row>
    <row r="906" spans="1:14" ht="38.25" customHeight="1" x14ac:dyDescent="0.25">
      <c r="A906" s="32" t="s">
        <v>362</v>
      </c>
      <c r="B906" s="33" t="s">
        <v>208</v>
      </c>
      <c r="C906" s="254" t="s">
        <v>209</v>
      </c>
      <c r="D906" s="254"/>
      <c r="E906" s="254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x14ac:dyDescent="0.25">
      <c r="A907" s="40"/>
      <c r="B907" s="41" t="s">
        <v>55</v>
      </c>
      <c r="C907" s="258" t="s">
        <v>59</v>
      </c>
      <c r="D907" s="258"/>
      <c r="E907" s="258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x14ac:dyDescent="0.25">
      <c r="A908" s="40"/>
      <c r="B908" s="41" t="s">
        <v>70</v>
      </c>
      <c r="C908" s="258" t="s">
        <v>74</v>
      </c>
      <c r="D908" s="258"/>
      <c r="E908" s="258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x14ac:dyDescent="0.25">
      <c r="A909" s="40"/>
      <c r="B909" s="41" t="s">
        <v>75</v>
      </c>
      <c r="C909" s="258" t="s">
        <v>76</v>
      </c>
      <c r="D909" s="258"/>
      <c r="E909" s="258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x14ac:dyDescent="0.25">
      <c r="A910" s="47"/>
      <c r="B910" s="41"/>
      <c r="C910" s="258" t="s">
        <v>60</v>
      </c>
      <c r="D910" s="258"/>
      <c r="E910" s="258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x14ac:dyDescent="0.25">
      <c r="A911" s="47"/>
      <c r="B911" s="41"/>
      <c r="C911" s="258" t="s">
        <v>77</v>
      </c>
      <c r="D911" s="258"/>
      <c r="E911" s="258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x14ac:dyDescent="0.25">
      <c r="A912" s="52"/>
      <c r="B912" s="41"/>
      <c r="C912" s="259" t="s">
        <v>62</v>
      </c>
      <c r="D912" s="259"/>
      <c r="E912" s="259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x14ac:dyDescent="0.25">
      <c r="A913" s="47"/>
      <c r="B913" s="41"/>
      <c r="C913" s="258" t="s">
        <v>63</v>
      </c>
      <c r="D913" s="258"/>
      <c r="E913" s="258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x14ac:dyDescent="0.25">
      <c r="A914" s="47"/>
      <c r="B914" s="41" t="s">
        <v>78</v>
      </c>
      <c r="C914" s="258" t="s">
        <v>79</v>
      </c>
      <c r="D914" s="258"/>
      <c r="E914" s="258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x14ac:dyDescent="0.25">
      <c r="A915" s="47"/>
      <c r="B915" s="41" t="s">
        <v>80</v>
      </c>
      <c r="C915" s="258" t="s">
        <v>81</v>
      </c>
      <c r="D915" s="258"/>
      <c r="E915" s="258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x14ac:dyDescent="0.25">
      <c r="A916" s="57"/>
      <c r="B916" s="58"/>
      <c r="C916" s="254" t="s">
        <v>69</v>
      </c>
      <c r="D916" s="254"/>
      <c r="E916" s="254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54" t="s">
        <v>83</v>
      </c>
      <c r="D917" s="254"/>
      <c r="E917" s="254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x14ac:dyDescent="0.25">
      <c r="A918" s="40"/>
      <c r="B918" s="41" t="s">
        <v>55</v>
      </c>
      <c r="C918" s="258" t="s">
        <v>59</v>
      </c>
      <c r="D918" s="258"/>
      <c r="E918" s="258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x14ac:dyDescent="0.25">
      <c r="A919" s="40"/>
      <c r="B919" s="41" t="s">
        <v>70</v>
      </c>
      <c r="C919" s="258" t="s">
        <v>74</v>
      </c>
      <c r="D919" s="258"/>
      <c r="E919" s="258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x14ac:dyDescent="0.25">
      <c r="A920" s="40"/>
      <c r="B920" s="41" t="s">
        <v>75</v>
      </c>
      <c r="C920" s="258" t="s">
        <v>76</v>
      </c>
      <c r="D920" s="258"/>
      <c r="E920" s="258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x14ac:dyDescent="0.25">
      <c r="A921" s="47"/>
      <c r="B921" s="41"/>
      <c r="C921" s="258" t="s">
        <v>60</v>
      </c>
      <c r="D921" s="258"/>
      <c r="E921" s="258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x14ac:dyDescent="0.25">
      <c r="A922" s="47"/>
      <c r="B922" s="41"/>
      <c r="C922" s="258" t="s">
        <v>77</v>
      </c>
      <c r="D922" s="258"/>
      <c r="E922" s="258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x14ac:dyDescent="0.25">
      <c r="A923" s="52"/>
      <c r="B923" s="41"/>
      <c r="C923" s="259" t="s">
        <v>62</v>
      </c>
      <c r="D923" s="259"/>
      <c r="E923" s="259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x14ac:dyDescent="0.25">
      <c r="A924" s="47"/>
      <c r="B924" s="41"/>
      <c r="C924" s="258" t="s">
        <v>63</v>
      </c>
      <c r="D924" s="258"/>
      <c r="E924" s="258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x14ac:dyDescent="0.25">
      <c r="A925" s="47"/>
      <c r="B925" s="41" t="s">
        <v>84</v>
      </c>
      <c r="C925" s="258" t="s">
        <v>85</v>
      </c>
      <c r="D925" s="258"/>
      <c r="E925" s="258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x14ac:dyDescent="0.25">
      <c r="A926" s="47"/>
      <c r="B926" s="41" t="s">
        <v>86</v>
      </c>
      <c r="C926" s="258" t="s">
        <v>87</v>
      </c>
      <c r="D926" s="258"/>
      <c r="E926" s="258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x14ac:dyDescent="0.25">
      <c r="A927" s="57"/>
      <c r="B927" s="58"/>
      <c r="C927" s="254" t="s">
        <v>69</v>
      </c>
      <c r="D927" s="254"/>
      <c r="E927" s="254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54" t="s">
        <v>90</v>
      </c>
      <c r="D928" s="254"/>
      <c r="E928" s="254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x14ac:dyDescent="0.25">
      <c r="A929" s="40"/>
      <c r="B929" s="41" t="s">
        <v>55</v>
      </c>
      <c r="C929" s="258" t="s">
        <v>59</v>
      </c>
      <c r="D929" s="258"/>
      <c r="E929" s="258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x14ac:dyDescent="0.25">
      <c r="A930" s="40"/>
      <c r="B930" s="41" t="s">
        <v>70</v>
      </c>
      <c r="C930" s="258" t="s">
        <v>74</v>
      </c>
      <c r="D930" s="258"/>
      <c r="E930" s="258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x14ac:dyDescent="0.25">
      <c r="A931" s="40"/>
      <c r="B931" s="41" t="s">
        <v>75</v>
      </c>
      <c r="C931" s="258" t="s">
        <v>76</v>
      </c>
      <c r="D931" s="258"/>
      <c r="E931" s="258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x14ac:dyDescent="0.25">
      <c r="A932" s="47"/>
      <c r="B932" s="41"/>
      <c r="C932" s="258" t="s">
        <v>60</v>
      </c>
      <c r="D932" s="258"/>
      <c r="E932" s="258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x14ac:dyDescent="0.25">
      <c r="A933" s="47"/>
      <c r="B933" s="41"/>
      <c r="C933" s="258" t="s">
        <v>77</v>
      </c>
      <c r="D933" s="258"/>
      <c r="E933" s="258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x14ac:dyDescent="0.25">
      <c r="A934" s="52"/>
      <c r="B934" s="41"/>
      <c r="C934" s="259" t="s">
        <v>62</v>
      </c>
      <c r="D934" s="259"/>
      <c r="E934" s="259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x14ac:dyDescent="0.25">
      <c r="A935" s="47"/>
      <c r="B935" s="41"/>
      <c r="C935" s="258" t="s">
        <v>63</v>
      </c>
      <c r="D935" s="258"/>
      <c r="E935" s="258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x14ac:dyDescent="0.25">
      <c r="A936" s="47"/>
      <c r="B936" s="41" t="s">
        <v>91</v>
      </c>
      <c r="C936" s="258" t="s">
        <v>92</v>
      </c>
      <c r="D936" s="258"/>
      <c r="E936" s="258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x14ac:dyDescent="0.25">
      <c r="A937" s="47"/>
      <c r="B937" s="41" t="s">
        <v>93</v>
      </c>
      <c r="C937" s="258" t="s">
        <v>94</v>
      </c>
      <c r="D937" s="258"/>
      <c r="E937" s="258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x14ac:dyDescent="0.25">
      <c r="A938" s="57"/>
      <c r="B938" s="58"/>
      <c r="C938" s="254" t="s">
        <v>69</v>
      </c>
      <c r="D938" s="254"/>
      <c r="E938" s="254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54" t="s">
        <v>97</v>
      </c>
      <c r="D939" s="254"/>
      <c r="E939" s="254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x14ac:dyDescent="0.25">
      <c r="A940" s="40"/>
      <c r="B940" s="41" t="s">
        <v>55</v>
      </c>
      <c r="C940" s="258" t="s">
        <v>59</v>
      </c>
      <c r="D940" s="258"/>
      <c r="E940" s="258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x14ac:dyDescent="0.25">
      <c r="A941" s="40"/>
      <c r="B941" s="41" t="s">
        <v>70</v>
      </c>
      <c r="C941" s="258" t="s">
        <v>74</v>
      </c>
      <c r="D941" s="258"/>
      <c r="E941" s="258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x14ac:dyDescent="0.25">
      <c r="A942" s="40"/>
      <c r="B942" s="41" t="s">
        <v>75</v>
      </c>
      <c r="C942" s="258" t="s">
        <v>76</v>
      </c>
      <c r="D942" s="258"/>
      <c r="E942" s="258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x14ac:dyDescent="0.25">
      <c r="A943" s="40"/>
      <c r="B943" s="41" t="s">
        <v>88</v>
      </c>
      <c r="C943" s="258" t="s">
        <v>98</v>
      </c>
      <c r="D943" s="258"/>
      <c r="E943" s="258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x14ac:dyDescent="0.25">
      <c r="A944" s="47"/>
      <c r="B944" s="41"/>
      <c r="C944" s="258" t="s">
        <v>60</v>
      </c>
      <c r="D944" s="258"/>
      <c r="E944" s="258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x14ac:dyDescent="0.25">
      <c r="A945" s="47"/>
      <c r="B945" s="41"/>
      <c r="C945" s="258" t="s">
        <v>77</v>
      </c>
      <c r="D945" s="258"/>
      <c r="E945" s="258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x14ac:dyDescent="0.25">
      <c r="A946" s="52"/>
      <c r="B946" s="41"/>
      <c r="C946" s="259" t="s">
        <v>62</v>
      </c>
      <c r="D946" s="259"/>
      <c r="E946" s="259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x14ac:dyDescent="0.25">
      <c r="A947" s="47"/>
      <c r="B947" s="41"/>
      <c r="C947" s="258" t="s">
        <v>63</v>
      </c>
      <c r="D947" s="258"/>
      <c r="E947" s="258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x14ac:dyDescent="0.25">
      <c r="A948" s="47"/>
      <c r="B948" s="41" t="s">
        <v>99</v>
      </c>
      <c r="C948" s="258" t="s">
        <v>100</v>
      </c>
      <c r="D948" s="258"/>
      <c r="E948" s="258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x14ac:dyDescent="0.25">
      <c r="A949" s="47"/>
      <c r="B949" s="41" t="s">
        <v>101</v>
      </c>
      <c r="C949" s="258" t="s">
        <v>102</v>
      </c>
      <c r="D949" s="258"/>
      <c r="E949" s="258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x14ac:dyDescent="0.25">
      <c r="A950" s="57"/>
      <c r="B950" s="58"/>
      <c r="C950" s="254" t="s">
        <v>69</v>
      </c>
      <c r="D950" s="254"/>
      <c r="E950" s="254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54" t="s">
        <v>105</v>
      </c>
      <c r="D951" s="254"/>
      <c r="E951" s="254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x14ac:dyDescent="0.25">
      <c r="A952" s="52"/>
      <c r="B952" s="71"/>
      <c r="C952" s="258" t="s">
        <v>107</v>
      </c>
      <c r="D952" s="258"/>
      <c r="E952" s="258"/>
      <c r="F952" s="258"/>
      <c r="G952" s="258"/>
      <c r="H952" s="258"/>
      <c r="I952" s="258"/>
      <c r="J952" s="258"/>
      <c r="K952" s="258"/>
      <c r="L952" s="258"/>
      <c r="M952" s="258"/>
      <c r="N952" s="260"/>
    </row>
    <row r="953" spans="1:14" x14ac:dyDescent="0.25">
      <c r="A953" s="72"/>
      <c r="B953" s="41"/>
      <c r="C953" s="248" t="s">
        <v>108</v>
      </c>
      <c r="D953" s="248"/>
      <c r="E953" s="248"/>
      <c r="F953" s="248"/>
      <c r="G953" s="248"/>
      <c r="H953" s="248"/>
      <c r="I953" s="248"/>
      <c r="J953" s="248"/>
      <c r="K953" s="248"/>
      <c r="L953" s="248"/>
      <c r="M953" s="248"/>
      <c r="N953" s="261"/>
    </row>
    <row r="954" spans="1:14" x14ac:dyDescent="0.25">
      <c r="A954" s="57"/>
      <c r="B954" s="58"/>
      <c r="C954" s="254" t="s">
        <v>69</v>
      </c>
      <c r="D954" s="254"/>
      <c r="E954" s="254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54" t="s">
        <v>242</v>
      </c>
      <c r="D955" s="254"/>
      <c r="E955" s="254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x14ac:dyDescent="0.25">
      <c r="A956" s="40"/>
      <c r="B956" s="41" t="s">
        <v>55</v>
      </c>
      <c r="C956" s="258" t="s">
        <v>59</v>
      </c>
      <c r="D956" s="258"/>
      <c r="E956" s="258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x14ac:dyDescent="0.25">
      <c r="A957" s="40"/>
      <c r="B957" s="41" t="s">
        <v>70</v>
      </c>
      <c r="C957" s="258" t="s">
        <v>74</v>
      </c>
      <c r="D957" s="258"/>
      <c r="E957" s="258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x14ac:dyDescent="0.25">
      <c r="A958" s="40"/>
      <c r="B958" s="41" t="s">
        <v>75</v>
      </c>
      <c r="C958" s="258" t="s">
        <v>76</v>
      </c>
      <c r="D958" s="258"/>
      <c r="E958" s="258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x14ac:dyDescent="0.25">
      <c r="A959" s="47"/>
      <c r="B959" s="41"/>
      <c r="C959" s="258" t="s">
        <v>60</v>
      </c>
      <c r="D959" s="258"/>
      <c r="E959" s="258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x14ac:dyDescent="0.25">
      <c r="A960" s="47"/>
      <c r="B960" s="41"/>
      <c r="C960" s="258" t="s">
        <v>77</v>
      </c>
      <c r="D960" s="258"/>
      <c r="E960" s="258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x14ac:dyDescent="0.25">
      <c r="A961" s="52"/>
      <c r="B961" s="41"/>
      <c r="C961" s="259" t="s">
        <v>62</v>
      </c>
      <c r="D961" s="259"/>
      <c r="E961" s="259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x14ac:dyDescent="0.25">
      <c r="A962" s="47"/>
      <c r="B962" s="41"/>
      <c r="C962" s="258" t="s">
        <v>63</v>
      </c>
      <c r="D962" s="258"/>
      <c r="E962" s="258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x14ac:dyDescent="0.25">
      <c r="A963" s="47"/>
      <c r="B963" s="41" t="s">
        <v>78</v>
      </c>
      <c r="C963" s="258" t="s">
        <v>79</v>
      </c>
      <c r="D963" s="258"/>
      <c r="E963" s="258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x14ac:dyDescent="0.25">
      <c r="A964" s="47"/>
      <c r="B964" s="41" t="s">
        <v>80</v>
      </c>
      <c r="C964" s="258" t="s">
        <v>81</v>
      </c>
      <c r="D964" s="258"/>
      <c r="E964" s="258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x14ac:dyDescent="0.25">
      <c r="A965" s="57"/>
      <c r="B965" s="58"/>
      <c r="C965" s="254" t="s">
        <v>69</v>
      </c>
      <c r="D965" s="254"/>
      <c r="E965" s="254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54" t="s">
        <v>245</v>
      </c>
      <c r="D966" s="254"/>
      <c r="E966" s="254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x14ac:dyDescent="0.25">
      <c r="A967" s="52"/>
      <c r="B967" s="71"/>
      <c r="C967" s="258" t="s">
        <v>247</v>
      </c>
      <c r="D967" s="258"/>
      <c r="E967" s="258"/>
      <c r="F967" s="258"/>
      <c r="G967" s="258"/>
      <c r="H967" s="258"/>
      <c r="I967" s="258"/>
      <c r="J967" s="258"/>
      <c r="K967" s="258"/>
      <c r="L967" s="258"/>
      <c r="M967" s="258"/>
      <c r="N967" s="260"/>
    </row>
    <row r="968" spans="1:14" x14ac:dyDescent="0.25">
      <c r="A968" s="72"/>
      <c r="B968" s="41"/>
      <c r="C968" s="248" t="s">
        <v>123</v>
      </c>
      <c r="D968" s="248"/>
      <c r="E968" s="248"/>
      <c r="F968" s="248"/>
      <c r="G968" s="248"/>
      <c r="H968" s="248"/>
      <c r="I968" s="248"/>
      <c r="J968" s="248"/>
      <c r="K968" s="248"/>
      <c r="L968" s="248"/>
      <c r="M968" s="248"/>
      <c r="N968" s="261"/>
    </row>
    <row r="969" spans="1:14" x14ac:dyDescent="0.25">
      <c r="A969" s="72"/>
      <c r="B969" s="41"/>
      <c r="C969" s="248" t="s">
        <v>108</v>
      </c>
      <c r="D969" s="248"/>
      <c r="E969" s="248"/>
      <c r="F969" s="248"/>
      <c r="G969" s="248"/>
      <c r="H969" s="248"/>
      <c r="I969" s="248"/>
      <c r="J969" s="248"/>
      <c r="K969" s="248"/>
      <c r="L969" s="248"/>
      <c r="M969" s="248"/>
      <c r="N969" s="261"/>
    </row>
    <row r="970" spans="1:14" x14ac:dyDescent="0.25">
      <c r="A970" s="57"/>
      <c r="B970" s="58"/>
      <c r="C970" s="254" t="s">
        <v>69</v>
      </c>
      <c r="D970" s="254"/>
      <c r="E970" s="254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54" t="s">
        <v>250</v>
      </c>
      <c r="D971" s="254"/>
      <c r="E971" s="254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x14ac:dyDescent="0.25">
      <c r="A972" s="52"/>
      <c r="B972" s="71"/>
      <c r="C972" s="258" t="s">
        <v>251</v>
      </c>
      <c r="D972" s="258"/>
      <c r="E972" s="258"/>
      <c r="F972" s="258"/>
      <c r="G972" s="258"/>
      <c r="H972" s="258"/>
      <c r="I972" s="258"/>
      <c r="J972" s="258"/>
      <c r="K972" s="258"/>
      <c r="L972" s="258"/>
      <c r="M972" s="258"/>
      <c r="N972" s="260"/>
    </row>
    <row r="973" spans="1:14" x14ac:dyDescent="0.25">
      <c r="A973" s="72"/>
      <c r="B973" s="41"/>
      <c r="C973" s="248" t="s">
        <v>123</v>
      </c>
      <c r="D973" s="248"/>
      <c r="E973" s="248"/>
      <c r="F973" s="248"/>
      <c r="G973" s="248"/>
      <c r="H973" s="248"/>
      <c r="I973" s="248"/>
      <c r="J973" s="248"/>
      <c r="K973" s="248"/>
      <c r="L973" s="248"/>
      <c r="M973" s="248"/>
      <c r="N973" s="261"/>
    </row>
    <row r="974" spans="1:14" x14ac:dyDescent="0.25">
      <c r="A974" s="72"/>
      <c r="B974" s="41"/>
      <c r="C974" s="248" t="s">
        <v>108</v>
      </c>
      <c r="D974" s="248"/>
      <c r="E974" s="248"/>
      <c r="F974" s="248"/>
      <c r="G974" s="248"/>
      <c r="H974" s="248"/>
      <c r="I974" s="248"/>
      <c r="J974" s="248"/>
      <c r="K974" s="248"/>
      <c r="L974" s="248"/>
      <c r="M974" s="248"/>
      <c r="N974" s="261"/>
    </row>
    <row r="975" spans="1:14" x14ac:dyDescent="0.25">
      <c r="A975" s="57"/>
      <c r="B975" s="58"/>
      <c r="C975" s="254" t="s">
        <v>69</v>
      </c>
      <c r="D975" s="254"/>
      <c r="E975" s="254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54" t="s">
        <v>254</v>
      </c>
      <c r="D976" s="254"/>
      <c r="E976" s="254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x14ac:dyDescent="0.25">
      <c r="A977" s="40"/>
      <c r="B977" s="41" t="s">
        <v>55</v>
      </c>
      <c r="C977" s="258" t="s">
        <v>59</v>
      </c>
      <c r="D977" s="258"/>
      <c r="E977" s="258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x14ac:dyDescent="0.25">
      <c r="A978" s="40"/>
      <c r="B978" s="41" t="s">
        <v>70</v>
      </c>
      <c r="C978" s="258" t="s">
        <v>74</v>
      </c>
      <c r="D978" s="258"/>
      <c r="E978" s="258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x14ac:dyDescent="0.25">
      <c r="A979" s="40"/>
      <c r="B979" s="41" t="s">
        <v>75</v>
      </c>
      <c r="C979" s="258" t="s">
        <v>76</v>
      </c>
      <c r="D979" s="258"/>
      <c r="E979" s="258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x14ac:dyDescent="0.25">
      <c r="A980" s="40"/>
      <c r="B980" s="41" t="s">
        <v>88</v>
      </c>
      <c r="C980" s="258" t="s">
        <v>98</v>
      </c>
      <c r="D980" s="258"/>
      <c r="E980" s="258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x14ac:dyDescent="0.25">
      <c r="A981" s="47"/>
      <c r="B981" s="41"/>
      <c r="C981" s="258" t="s">
        <v>60</v>
      </c>
      <c r="D981" s="258"/>
      <c r="E981" s="258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x14ac:dyDescent="0.25">
      <c r="A982" s="47"/>
      <c r="B982" s="41"/>
      <c r="C982" s="258" t="s">
        <v>77</v>
      </c>
      <c r="D982" s="258"/>
      <c r="E982" s="258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x14ac:dyDescent="0.25">
      <c r="A983" s="52"/>
      <c r="B983" s="41"/>
      <c r="C983" s="259" t="s">
        <v>62</v>
      </c>
      <c r="D983" s="259"/>
      <c r="E983" s="259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x14ac:dyDescent="0.25">
      <c r="A984" s="47"/>
      <c r="B984" s="41"/>
      <c r="C984" s="258" t="s">
        <v>63</v>
      </c>
      <c r="D984" s="258"/>
      <c r="E984" s="258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x14ac:dyDescent="0.25">
      <c r="A985" s="47"/>
      <c r="B985" s="41" t="s">
        <v>255</v>
      </c>
      <c r="C985" s="258" t="s">
        <v>256</v>
      </c>
      <c r="D985" s="258"/>
      <c r="E985" s="258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x14ac:dyDescent="0.25">
      <c r="A986" s="47"/>
      <c r="B986" s="41" t="s">
        <v>257</v>
      </c>
      <c r="C986" s="258" t="s">
        <v>258</v>
      </c>
      <c r="D986" s="258"/>
      <c r="E986" s="258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x14ac:dyDescent="0.25">
      <c r="A987" s="57"/>
      <c r="B987" s="58"/>
      <c r="C987" s="254" t="s">
        <v>69</v>
      </c>
      <c r="D987" s="254"/>
      <c r="E987" s="254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54" t="s">
        <v>261</v>
      </c>
      <c r="D988" s="254"/>
      <c r="E988" s="254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x14ac:dyDescent="0.25">
      <c r="A989" s="57"/>
      <c r="B989" s="58"/>
      <c r="C989" s="254" t="s">
        <v>69</v>
      </c>
      <c r="D989" s="254"/>
      <c r="E989" s="254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54" t="s">
        <v>264</v>
      </c>
      <c r="D990" s="254"/>
      <c r="E990" s="254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x14ac:dyDescent="0.25">
      <c r="A991" s="52"/>
      <c r="B991" s="71"/>
      <c r="C991" s="258" t="s">
        <v>265</v>
      </c>
      <c r="D991" s="258"/>
      <c r="E991" s="258"/>
      <c r="F991" s="258"/>
      <c r="G991" s="258"/>
      <c r="H991" s="258"/>
      <c r="I991" s="258"/>
      <c r="J991" s="258"/>
      <c r="K991" s="258"/>
      <c r="L991" s="258"/>
      <c r="M991" s="258"/>
      <c r="N991" s="260"/>
    </row>
    <row r="992" spans="1:14" x14ac:dyDescent="0.25">
      <c r="A992" s="72"/>
      <c r="B992" s="41"/>
      <c r="C992" s="248" t="s">
        <v>123</v>
      </c>
      <c r="D992" s="248"/>
      <c r="E992" s="248"/>
      <c r="F992" s="248"/>
      <c r="G992" s="248"/>
      <c r="H992" s="248"/>
      <c r="I992" s="248"/>
      <c r="J992" s="248"/>
      <c r="K992" s="248"/>
      <c r="L992" s="248"/>
      <c r="M992" s="248"/>
      <c r="N992" s="261"/>
    </row>
    <row r="993" spans="1:14" x14ac:dyDescent="0.25">
      <c r="A993" s="72"/>
      <c r="B993" s="41"/>
      <c r="C993" s="248" t="s">
        <v>108</v>
      </c>
      <c r="D993" s="248"/>
      <c r="E993" s="248"/>
      <c r="F993" s="248"/>
      <c r="G993" s="248"/>
      <c r="H993" s="248"/>
      <c r="I993" s="248"/>
      <c r="J993" s="248"/>
      <c r="K993" s="248"/>
      <c r="L993" s="248"/>
      <c r="M993" s="248"/>
      <c r="N993" s="261"/>
    </row>
    <row r="994" spans="1:14" x14ac:dyDescent="0.25">
      <c r="A994" s="57"/>
      <c r="B994" s="58"/>
      <c r="C994" s="254" t="s">
        <v>69</v>
      </c>
      <c r="D994" s="254"/>
      <c r="E994" s="254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54" t="s">
        <v>268</v>
      </c>
      <c r="D995" s="254"/>
      <c r="E995" s="254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x14ac:dyDescent="0.25">
      <c r="A996" s="52"/>
      <c r="B996" s="71"/>
      <c r="C996" s="258" t="s">
        <v>269</v>
      </c>
      <c r="D996" s="258"/>
      <c r="E996" s="258"/>
      <c r="F996" s="258"/>
      <c r="G996" s="258"/>
      <c r="H996" s="258"/>
      <c r="I996" s="258"/>
      <c r="J996" s="258"/>
      <c r="K996" s="258"/>
      <c r="L996" s="258"/>
      <c r="M996" s="258"/>
      <c r="N996" s="260"/>
    </row>
    <row r="997" spans="1:14" x14ac:dyDescent="0.25">
      <c r="A997" s="72"/>
      <c r="B997" s="41"/>
      <c r="C997" s="248" t="s">
        <v>123</v>
      </c>
      <c r="D997" s="248"/>
      <c r="E997" s="248"/>
      <c r="F997" s="248"/>
      <c r="G997" s="248"/>
      <c r="H997" s="248"/>
      <c r="I997" s="248"/>
      <c r="J997" s="248"/>
      <c r="K997" s="248"/>
      <c r="L997" s="248"/>
      <c r="M997" s="248"/>
      <c r="N997" s="261"/>
    </row>
    <row r="998" spans="1:14" x14ac:dyDescent="0.25">
      <c r="A998" s="72"/>
      <c r="B998" s="41"/>
      <c r="C998" s="248" t="s">
        <v>108</v>
      </c>
      <c r="D998" s="248"/>
      <c r="E998" s="248"/>
      <c r="F998" s="248"/>
      <c r="G998" s="248"/>
      <c r="H998" s="248"/>
      <c r="I998" s="248"/>
      <c r="J998" s="248"/>
      <c r="K998" s="248"/>
      <c r="L998" s="248"/>
      <c r="M998" s="248"/>
      <c r="N998" s="261"/>
    </row>
    <row r="999" spans="1:14" x14ac:dyDescent="0.25">
      <c r="A999" s="57"/>
      <c r="B999" s="58"/>
      <c r="C999" s="254" t="s">
        <v>69</v>
      </c>
      <c r="D999" s="254"/>
      <c r="E999" s="254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54" t="s">
        <v>271</v>
      </c>
      <c r="D1000" s="254"/>
      <c r="E1000" s="254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x14ac:dyDescent="0.25">
      <c r="A1001" s="52"/>
      <c r="B1001" s="71"/>
      <c r="C1001" s="258" t="s">
        <v>272</v>
      </c>
      <c r="D1001" s="258"/>
      <c r="E1001" s="258"/>
      <c r="F1001" s="258"/>
      <c r="G1001" s="258"/>
      <c r="H1001" s="258"/>
      <c r="I1001" s="258"/>
      <c r="J1001" s="258"/>
      <c r="K1001" s="258"/>
      <c r="L1001" s="258"/>
      <c r="M1001" s="258"/>
      <c r="N1001" s="260"/>
    </row>
    <row r="1002" spans="1:14" x14ac:dyDescent="0.25">
      <c r="A1002" s="72"/>
      <c r="B1002" s="41"/>
      <c r="C1002" s="248" t="s">
        <v>123</v>
      </c>
      <c r="D1002" s="248"/>
      <c r="E1002" s="248"/>
      <c r="F1002" s="248"/>
      <c r="G1002" s="248"/>
      <c r="H1002" s="248"/>
      <c r="I1002" s="248"/>
      <c r="J1002" s="248"/>
      <c r="K1002" s="248"/>
      <c r="L1002" s="248"/>
      <c r="M1002" s="248"/>
      <c r="N1002" s="261"/>
    </row>
    <row r="1003" spans="1:14" x14ac:dyDescent="0.25">
      <c r="A1003" s="72"/>
      <c r="B1003" s="41"/>
      <c r="C1003" s="248" t="s">
        <v>108</v>
      </c>
      <c r="D1003" s="248"/>
      <c r="E1003" s="248"/>
      <c r="F1003" s="248"/>
      <c r="G1003" s="248"/>
      <c r="H1003" s="248"/>
      <c r="I1003" s="248"/>
      <c r="J1003" s="248"/>
      <c r="K1003" s="248"/>
      <c r="L1003" s="248"/>
      <c r="M1003" s="248"/>
      <c r="N1003" s="261"/>
    </row>
    <row r="1004" spans="1:14" x14ac:dyDescent="0.25">
      <c r="A1004" s="57"/>
      <c r="B1004" s="58"/>
      <c r="C1004" s="254" t="s">
        <v>69</v>
      </c>
      <c r="D1004" s="254"/>
      <c r="E1004" s="254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54" t="s">
        <v>275</v>
      </c>
      <c r="D1005" s="254"/>
      <c r="E1005" s="254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x14ac:dyDescent="0.25">
      <c r="A1006" s="40"/>
      <c r="B1006" s="41" t="s">
        <v>55</v>
      </c>
      <c r="C1006" s="258" t="s">
        <v>59</v>
      </c>
      <c r="D1006" s="258"/>
      <c r="E1006" s="258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x14ac:dyDescent="0.25">
      <c r="A1007" s="40"/>
      <c r="B1007" s="41" t="s">
        <v>70</v>
      </c>
      <c r="C1007" s="258" t="s">
        <v>74</v>
      </c>
      <c r="D1007" s="258"/>
      <c r="E1007" s="258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x14ac:dyDescent="0.25">
      <c r="A1008" s="40"/>
      <c r="B1008" s="41" t="s">
        <v>75</v>
      </c>
      <c r="C1008" s="258" t="s">
        <v>76</v>
      </c>
      <c r="D1008" s="258"/>
      <c r="E1008" s="258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x14ac:dyDescent="0.25">
      <c r="A1009" s="40"/>
      <c r="B1009" s="41" t="s">
        <v>88</v>
      </c>
      <c r="C1009" s="258" t="s">
        <v>98</v>
      </c>
      <c r="D1009" s="258"/>
      <c r="E1009" s="258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x14ac:dyDescent="0.25">
      <c r="A1010" s="47"/>
      <c r="B1010" s="41"/>
      <c r="C1010" s="258" t="s">
        <v>60</v>
      </c>
      <c r="D1010" s="258"/>
      <c r="E1010" s="258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x14ac:dyDescent="0.25">
      <c r="A1011" s="47"/>
      <c r="B1011" s="41"/>
      <c r="C1011" s="258" t="s">
        <v>77</v>
      </c>
      <c r="D1011" s="258"/>
      <c r="E1011" s="258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x14ac:dyDescent="0.25">
      <c r="A1012" s="52"/>
      <c r="B1012" s="41"/>
      <c r="C1012" s="259" t="s">
        <v>62</v>
      </c>
      <c r="D1012" s="259"/>
      <c r="E1012" s="259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x14ac:dyDescent="0.25">
      <c r="A1013" s="47"/>
      <c r="B1013" s="41"/>
      <c r="C1013" s="258" t="s">
        <v>63</v>
      </c>
      <c r="D1013" s="258"/>
      <c r="E1013" s="258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x14ac:dyDescent="0.25">
      <c r="A1014" s="47"/>
      <c r="B1014" s="41" t="s">
        <v>277</v>
      </c>
      <c r="C1014" s="258" t="s">
        <v>278</v>
      </c>
      <c r="D1014" s="258"/>
      <c r="E1014" s="258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x14ac:dyDescent="0.25">
      <c r="A1015" s="47"/>
      <c r="B1015" s="41" t="s">
        <v>279</v>
      </c>
      <c r="C1015" s="258" t="s">
        <v>280</v>
      </c>
      <c r="D1015" s="258"/>
      <c r="E1015" s="258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x14ac:dyDescent="0.25">
      <c r="A1016" s="57"/>
      <c r="B1016" s="58"/>
      <c r="C1016" s="254" t="s">
        <v>69</v>
      </c>
      <c r="D1016" s="254"/>
      <c r="E1016" s="254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54" t="s">
        <v>283</v>
      </c>
      <c r="D1017" s="254"/>
      <c r="E1017" s="254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x14ac:dyDescent="0.25">
      <c r="A1018" s="57"/>
      <c r="B1018" s="58"/>
      <c r="C1018" s="254" t="s">
        <v>69</v>
      </c>
      <c r="D1018" s="254"/>
      <c r="E1018" s="254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54" t="s">
        <v>285</v>
      </c>
      <c r="D1019" s="254"/>
      <c r="E1019" s="254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x14ac:dyDescent="0.25">
      <c r="A1020" s="52"/>
      <c r="B1020" s="71"/>
      <c r="C1020" s="258" t="s">
        <v>137</v>
      </c>
      <c r="D1020" s="258"/>
      <c r="E1020" s="258"/>
      <c r="F1020" s="258"/>
      <c r="G1020" s="258"/>
      <c r="H1020" s="258"/>
      <c r="I1020" s="258"/>
      <c r="J1020" s="258"/>
      <c r="K1020" s="258"/>
      <c r="L1020" s="258"/>
      <c r="M1020" s="258"/>
      <c r="N1020" s="260"/>
    </row>
    <row r="1021" spans="1:14" x14ac:dyDescent="0.25">
      <c r="A1021" s="72"/>
      <c r="B1021" s="41"/>
      <c r="C1021" s="248" t="s">
        <v>123</v>
      </c>
      <c r="D1021" s="248"/>
      <c r="E1021" s="248"/>
      <c r="F1021" s="248"/>
      <c r="G1021" s="248"/>
      <c r="H1021" s="248"/>
      <c r="I1021" s="248"/>
      <c r="J1021" s="248"/>
      <c r="K1021" s="248"/>
      <c r="L1021" s="248"/>
      <c r="M1021" s="248"/>
      <c r="N1021" s="261"/>
    </row>
    <row r="1022" spans="1:14" x14ac:dyDescent="0.25">
      <c r="A1022" s="72"/>
      <c r="B1022" s="41"/>
      <c r="C1022" s="248" t="s">
        <v>108</v>
      </c>
      <c r="D1022" s="248"/>
      <c r="E1022" s="248"/>
      <c r="F1022" s="248"/>
      <c r="G1022" s="248"/>
      <c r="H1022" s="248"/>
      <c r="I1022" s="248"/>
      <c r="J1022" s="248"/>
      <c r="K1022" s="248"/>
      <c r="L1022" s="248"/>
      <c r="M1022" s="248"/>
      <c r="N1022" s="261"/>
    </row>
    <row r="1023" spans="1:14" x14ac:dyDescent="0.25">
      <c r="A1023" s="57"/>
      <c r="B1023" s="58"/>
      <c r="C1023" s="254" t="s">
        <v>69</v>
      </c>
      <c r="D1023" s="254"/>
      <c r="E1023" s="254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54" t="s">
        <v>129</v>
      </c>
      <c r="D1024" s="254"/>
      <c r="E1024" s="254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x14ac:dyDescent="0.25">
      <c r="A1025" s="52"/>
      <c r="B1025" s="71"/>
      <c r="C1025" s="258" t="s">
        <v>131</v>
      </c>
      <c r="D1025" s="258"/>
      <c r="E1025" s="258"/>
      <c r="F1025" s="258"/>
      <c r="G1025" s="258"/>
      <c r="H1025" s="258"/>
      <c r="I1025" s="258"/>
      <c r="J1025" s="258"/>
      <c r="K1025" s="258"/>
      <c r="L1025" s="258"/>
      <c r="M1025" s="258"/>
      <c r="N1025" s="260"/>
    </row>
    <row r="1026" spans="1:14" x14ac:dyDescent="0.25">
      <c r="A1026" s="72"/>
      <c r="B1026" s="41"/>
      <c r="C1026" s="248" t="s">
        <v>123</v>
      </c>
      <c r="D1026" s="248"/>
      <c r="E1026" s="248"/>
      <c r="F1026" s="248"/>
      <c r="G1026" s="248"/>
      <c r="H1026" s="248"/>
      <c r="I1026" s="248"/>
      <c r="J1026" s="248"/>
      <c r="K1026" s="248"/>
      <c r="L1026" s="248"/>
      <c r="M1026" s="248"/>
      <c r="N1026" s="261"/>
    </row>
    <row r="1027" spans="1:14" x14ac:dyDescent="0.25">
      <c r="A1027" s="72"/>
      <c r="B1027" s="41"/>
      <c r="C1027" s="248" t="s">
        <v>108</v>
      </c>
      <c r="D1027" s="248"/>
      <c r="E1027" s="248"/>
      <c r="F1027" s="248"/>
      <c r="G1027" s="248"/>
      <c r="H1027" s="248"/>
      <c r="I1027" s="248"/>
      <c r="J1027" s="248"/>
      <c r="K1027" s="248"/>
      <c r="L1027" s="248"/>
      <c r="M1027" s="248"/>
      <c r="N1027" s="261"/>
    </row>
    <row r="1028" spans="1:14" x14ac:dyDescent="0.25">
      <c r="A1028" s="57"/>
      <c r="B1028" s="58"/>
      <c r="C1028" s="254" t="s">
        <v>69</v>
      </c>
      <c r="D1028" s="254"/>
      <c r="E1028" s="254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54" t="s">
        <v>289</v>
      </c>
      <c r="D1029" s="254"/>
      <c r="E1029" s="254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x14ac:dyDescent="0.25">
      <c r="A1030" s="40"/>
      <c r="B1030" s="41" t="s">
        <v>55</v>
      </c>
      <c r="C1030" s="258" t="s">
        <v>59</v>
      </c>
      <c r="D1030" s="258"/>
      <c r="E1030" s="258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x14ac:dyDescent="0.25">
      <c r="A1031" s="40"/>
      <c r="B1031" s="41" t="s">
        <v>70</v>
      </c>
      <c r="C1031" s="258" t="s">
        <v>74</v>
      </c>
      <c r="D1031" s="258"/>
      <c r="E1031" s="258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x14ac:dyDescent="0.25">
      <c r="A1032" s="40"/>
      <c r="B1032" s="41" t="s">
        <v>75</v>
      </c>
      <c r="C1032" s="258" t="s">
        <v>76</v>
      </c>
      <c r="D1032" s="258"/>
      <c r="E1032" s="258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x14ac:dyDescent="0.25">
      <c r="A1033" s="40"/>
      <c r="B1033" s="41" t="s">
        <v>88</v>
      </c>
      <c r="C1033" s="258" t="s">
        <v>98</v>
      </c>
      <c r="D1033" s="258"/>
      <c r="E1033" s="258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x14ac:dyDescent="0.25">
      <c r="A1034" s="47"/>
      <c r="B1034" s="41"/>
      <c r="C1034" s="258" t="s">
        <v>60</v>
      </c>
      <c r="D1034" s="258"/>
      <c r="E1034" s="258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x14ac:dyDescent="0.25">
      <c r="A1035" s="47"/>
      <c r="B1035" s="41"/>
      <c r="C1035" s="258" t="s">
        <v>77</v>
      </c>
      <c r="D1035" s="258"/>
      <c r="E1035" s="258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x14ac:dyDescent="0.25">
      <c r="A1036" s="52"/>
      <c r="B1036" s="41"/>
      <c r="C1036" s="259" t="s">
        <v>62</v>
      </c>
      <c r="D1036" s="259"/>
      <c r="E1036" s="259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x14ac:dyDescent="0.25">
      <c r="A1037" s="47"/>
      <c r="B1037" s="41"/>
      <c r="C1037" s="258" t="s">
        <v>63</v>
      </c>
      <c r="D1037" s="258"/>
      <c r="E1037" s="258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x14ac:dyDescent="0.25">
      <c r="A1038" s="47"/>
      <c r="B1038" s="41" t="s">
        <v>78</v>
      </c>
      <c r="C1038" s="258" t="s">
        <v>79</v>
      </c>
      <c r="D1038" s="258"/>
      <c r="E1038" s="258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x14ac:dyDescent="0.25">
      <c r="A1039" s="47"/>
      <c r="B1039" s="41" t="s">
        <v>80</v>
      </c>
      <c r="C1039" s="258" t="s">
        <v>81</v>
      </c>
      <c r="D1039" s="258"/>
      <c r="E1039" s="258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x14ac:dyDescent="0.25">
      <c r="A1040" s="57"/>
      <c r="B1040" s="58"/>
      <c r="C1040" s="254" t="s">
        <v>69</v>
      </c>
      <c r="D1040" s="254"/>
      <c r="E1040" s="254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55" t="s">
        <v>161</v>
      </c>
      <c r="B1041" s="256"/>
      <c r="C1041" s="256"/>
      <c r="D1041" s="256"/>
      <c r="E1041" s="256"/>
      <c r="F1041" s="256"/>
      <c r="G1041" s="256"/>
      <c r="H1041" s="256"/>
      <c r="I1041" s="256"/>
      <c r="J1041" s="256"/>
      <c r="K1041" s="256"/>
      <c r="L1041" s="256"/>
      <c r="M1041" s="256"/>
      <c r="N1041" s="257"/>
    </row>
    <row r="1042" spans="1:14" ht="44.25" customHeight="1" x14ac:dyDescent="0.25">
      <c r="A1042" s="32" t="s">
        <v>380</v>
      </c>
      <c r="B1042" s="33" t="s">
        <v>163</v>
      </c>
      <c r="C1042" s="254" t="s">
        <v>164</v>
      </c>
      <c r="D1042" s="254"/>
      <c r="E1042" s="254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customHeight="1" x14ac:dyDescent="0.25">
      <c r="A1043" s="57"/>
      <c r="B1043" s="58"/>
      <c r="C1043" s="254" t="s">
        <v>69</v>
      </c>
      <c r="D1043" s="254"/>
      <c r="E1043" s="254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54" t="s">
        <v>292</v>
      </c>
      <c r="D1044" s="254"/>
      <c r="E1044" s="254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customHeight="1" x14ac:dyDescent="0.25">
      <c r="A1045" s="57"/>
      <c r="B1045" s="58"/>
      <c r="C1045" s="254" t="s">
        <v>69</v>
      </c>
      <c r="D1045" s="254"/>
      <c r="E1045" s="254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54" t="s">
        <v>294</v>
      </c>
      <c r="D1046" s="254"/>
      <c r="E1046" s="254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x14ac:dyDescent="0.25">
      <c r="A1047" s="57"/>
      <c r="B1047" s="58"/>
      <c r="C1047" s="254" t="s">
        <v>69</v>
      </c>
      <c r="D1047" s="254"/>
      <c r="E1047" s="254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54" t="s">
        <v>174</v>
      </c>
      <c r="D1048" s="254"/>
      <c r="E1048" s="254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x14ac:dyDescent="0.25">
      <c r="A1049" s="57"/>
      <c r="B1049" s="58"/>
      <c r="C1049" s="254" t="s">
        <v>69</v>
      </c>
      <c r="D1049" s="254"/>
      <c r="E1049" s="254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x14ac:dyDescent="0.25">
      <c r="A1051" s="57"/>
      <c r="B1051" s="81"/>
      <c r="C1051" s="253" t="s">
        <v>384</v>
      </c>
      <c r="D1051" s="253"/>
      <c r="E1051" s="253"/>
      <c r="F1051" s="253"/>
      <c r="G1051" s="253"/>
      <c r="H1051" s="253"/>
      <c r="I1051" s="253"/>
      <c r="J1051" s="253"/>
      <c r="K1051" s="253"/>
      <c r="L1051" s="82"/>
      <c r="M1051" s="83"/>
      <c r="N1051" s="84"/>
    </row>
    <row r="1052" spans="1:14" x14ac:dyDescent="0.25">
      <c r="A1052" s="85"/>
      <c r="B1052" s="41"/>
      <c r="C1052" s="252" t="s">
        <v>176</v>
      </c>
      <c r="D1052" s="252"/>
      <c r="E1052" s="252"/>
      <c r="F1052" s="252"/>
      <c r="G1052" s="252"/>
      <c r="H1052" s="252"/>
      <c r="I1052" s="252"/>
      <c r="J1052" s="252"/>
      <c r="K1052" s="252"/>
      <c r="L1052" s="86">
        <v>620243.15</v>
      </c>
      <c r="M1052" s="87"/>
      <c r="N1052" s="88">
        <v>5998609.3300000001</v>
      </c>
    </row>
    <row r="1053" spans="1:14" x14ac:dyDescent="0.25">
      <c r="A1053" s="85"/>
      <c r="B1053" s="41"/>
      <c r="C1053" s="252" t="s">
        <v>177</v>
      </c>
      <c r="D1053" s="252"/>
      <c r="E1053" s="252"/>
      <c r="F1053" s="252"/>
      <c r="G1053" s="252"/>
      <c r="H1053" s="252"/>
      <c r="I1053" s="252"/>
      <c r="J1053" s="252"/>
      <c r="K1053" s="252"/>
      <c r="L1053" s="89"/>
      <c r="M1053" s="87"/>
      <c r="N1053" s="90"/>
    </row>
    <row r="1054" spans="1:14" x14ac:dyDescent="0.25">
      <c r="A1054" s="85"/>
      <c r="B1054" s="41"/>
      <c r="C1054" s="252" t="s">
        <v>178</v>
      </c>
      <c r="D1054" s="252"/>
      <c r="E1054" s="252"/>
      <c r="F1054" s="252"/>
      <c r="G1054" s="252"/>
      <c r="H1054" s="252"/>
      <c r="I1054" s="252"/>
      <c r="J1054" s="252"/>
      <c r="K1054" s="252"/>
      <c r="L1054" s="86">
        <v>1003.46</v>
      </c>
      <c r="M1054" s="87"/>
      <c r="N1054" s="88">
        <v>52390.64</v>
      </c>
    </row>
    <row r="1055" spans="1:14" x14ac:dyDescent="0.25">
      <c r="A1055" s="85"/>
      <c r="B1055" s="41"/>
      <c r="C1055" s="252" t="s">
        <v>179</v>
      </c>
      <c r="D1055" s="252"/>
      <c r="E1055" s="252"/>
      <c r="F1055" s="252"/>
      <c r="G1055" s="252"/>
      <c r="H1055" s="252"/>
      <c r="I1055" s="252"/>
      <c r="J1055" s="252"/>
      <c r="K1055" s="252"/>
      <c r="L1055" s="86">
        <v>9732.23</v>
      </c>
      <c r="M1055" s="87"/>
      <c r="N1055" s="88">
        <v>152893.32999999999</v>
      </c>
    </row>
    <row r="1056" spans="1:14" x14ac:dyDescent="0.25">
      <c r="A1056" s="85"/>
      <c r="B1056" s="41"/>
      <c r="C1056" s="252" t="s">
        <v>180</v>
      </c>
      <c r="D1056" s="252"/>
      <c r="E1056" s="252"/>
      <c r="F1056" s="252"/>
      <c r="G1056" s="252"/>
      <c r="H1056" s="252"/>
      <c r="I1056" s="252"/>
      <c r="J1056" s="252"/>
      <c r="K1056" s="252"/>
      <c r="L1056" s="95">
        <v>416.47</v>
      </c>
      <c r="M1056" s="87"/>
      <c r="N1056" s="88">
        <v>21743.9</v>
      </c>
    </row>
    <row r="1057" spans="1:14" x14ac:dyDescent="0.25">
      <c r="A1057" s="85"/>
      <c r="B1057" s="41"/>
      <c r="C1057" s="252" t="s">
        <v>181</v>
      </c>
      <c r="D1057" s="252"/>
      <c r="E1057" s="252"/>
      <c r="F1057" s="252"/>
      <c r="G1057" s="252"/>
      <c r="H1057" s="252"/>
      <c r="I1057" s="252"/>
      <c r="J1057" s="252"/>
      <c r="K1057" s="252"/>
      <c r="L1057" s="86">
        <v>609177.91</v>
      </c>
      <c r="M1057" s="87"/>
      <c r="N1057" s="88">
        <v>5788043.79</v>
      </c>
    </row>
    <row r="1058" spans="1:14" x14ac:dyDescent="0.25">
      <c r="A1058" s="85"/>
      <c r="B1058" s="41"/>
      <c r="C1058" s="252" t="s">
        <v>182</v>
      </c>
      <c r="D1058" s="252"/>
      <c r="E1058" s="252"/>
      <c r="F1058" s="252"/>
      <c r="G1058" s="252"/>
      <c r="H1058" s="252"/>
      <c r="I1058" s="252"/>
      <c r="J1058" s="252"/>
      <c r="K1058" s="252"/>
      <c r="L1058" s="89"/>
      <c r="M1058" s="87"/>
      <c r="N1058" s="90"/>
    </row>
    <row r="1059" spans="1:14" x14ac:dyDescent="0.25">
      <c r="A1059" s="85"/>
      <c r="B1059" s="41"/>
      <c r="C1059" s="252" t="s">
        <v>183</v>
      </c>
      <c r="D1059" s="252"/>
      <c r="E1059" s="252"/>
      <c r="F1059" s="252"/>
      <c r="G1059" s="252"/>
      <c r="H1059" s="252"/>
      <c r="I1059" s="252"/>
      <c r="J1059" s="252"/>
      <c r="K1059" s="252"/>
      <c r="L1059" s="86">
        <v>609123.51</v>
      </c>
      <c r="M1059" s="87"/>
      <c r="N1059" s="88">
        <v>5787189.1699999999</v>
      </c>
    </row>
    <row r="1060" spans="1:14" x14ac:dyDescent="0.25">
      <c r="A1060" s="85"/>
      <c r="B1060" s="41"/>
      <c r="C1060" s="252" t="s">
        <v>184</v>
      </c>
      <c r="D1060" s="252"/>
      <c r="E1060" s="252"/>
      <c r="F1060" s="252"/>
      <c r="G1060" s="252"/>
      <c r="H1060" s="252"/>
      <c r="I1060" s="252"/>
      <c r="J1060" s="252"/>
      <c r="K1060" s="252"/>
      <c r="L1060" s="95">
        <v>54.4</v>
      </c>
      <c r="M1060" s="87"/>
      <c r="N1060" s="96">
        <v>854.62</v>
      </c>
    </row>
    <row r="1061" spans="1:14" x14ac:dyDescent="0.25">
      <c r="A1061" s="85"/>
      <c r="B1061" s="41"/>
      <c r="C1061" s="252" t="s">
        <v>185</v>
      </c>
      <c r="D1061" s="252"/>
      <c r="E1061" s="252"/>
      <c r="F1061" s="252"/>
      <c r="G1061" s="252"/>
      <c r="H1061" s="252"/>
      <c r="I1061" s="252"/>
      <c r="J1061" s="252"/>
      <c r="K1061" s="252"/>
      <c r="L1061" s="95">
        <v>329.55</v>
      </c>
      <c r="M1061" s="87"/>
      <c r="N1061" s="88">
        <v>5281.57</v>
      </c>
    </row>
    <row r="1062" spans="1:14" x14ac:dyDescent="0.25">
      <c r="A1062" s="85"/>
      <c r="B1062" s="41"/>
      <c r="C1062" s="252" t="s">
        <v>186</v>
      </c>
      <c r="D1062" s="252"/>
      <c r="E1062" s="252"/>
      <c r="F1062" s="252"/>
      <c r="G1062" s="252"/>
      <c r="H1062" s="252"/>
      <c r="I1062" s="252"/>
      <c r="J1062" s="252"/>
      <c r="K1062" s="252"/>
      <c r="L1062" s="86">
        <v>621521.25</v>
      </c>
      <c r="M1062" s="87"/>
      <c r="N1062" s="88">
        <v>6081652.9500000002</v>
      </c>
    </row>
    <row r="1063" spans="1:14" x14ac:dyDescent="0.25">
      <c r="A1063" s="85"/>
      <c r="B1063" s="41"/>
      <c r="C1063" s="252" t="s">
        <v>187</v>
      </c>
      <c r="D1063" s="252"/>
      <c r="E1063" s="252"/>
      <c r="F1063" s="252"/>
      <c r="G1063" s="252"/>
      <c r="H1063" s="252"/>
      <c r="I1063" s="252"/>
      <c r="J1063" s="252"/>
      <c r="K1063" s="252"/>
      <c r="L1063" s="86">
        <v>621137.30000000005</v>
      </c>
      <c r="M1063" s="87"/>
      <c r="N1063" s="88">
        <v>6075516.7599999998</v>
      </c>
    </row>
    <row r="1064" spans="1:14" x14ac:dyDescent="0.25">
      <c r="A1064" s="85"/>
      <c r="B1064" s="41"/>
      <c r="C1064" s="252" t="s">
        <v>188</v>
      </c>
      <c r="D1064" s="252"/>
      <c r="E1064" s="252"/>
      <c r="F1064" s="252"/>
      <c r="G1064" s="252"/>
      <c r="H1064" s="252"/>
      <c r="I1064" s="252"/>
      <c r="J1064" s="252"/>
      <c r="K1064" s="252"/>
      <c r="L1064" s="89"/>
      <c r="M1064" s="87"/>
      <c r="N1064" s="90"/>
    </row>
    <row r="1065" spans="1:14" x14ac:dyDescent="0.25">
      <c r="A1065" s="85"/>
      <c r="B1065" s="41"/>
      <c r="C1065" s="252" t="s">
        <v>189</v>
      </c>
      <c r="D1065" s="252"/>
      <c r="E1065" s="252"/>
      <c r="F1065" s="252"/>
      <c r="G1065" s="252"/>
      <c r="H1065" s="252"/>
      <c r="I1065" s="252"/>
      <c r="J1065" s="252"/>
      <c r="K1065" s="252"/>
      <c r="L1065" s="95">
        <v>751.54</v>
      </c>
      <c r="M1065" s="87"/>
      <c r="N1065" s="88">
        <v>39237.9</v>
      </c>
    </row>
    <row r="1066" spans="1:14" x14ac:dyDescent="0.25">
      <c r="A1066" s="85"/>
      <c r="B1066" s="41"/>
      <c r="C1066" s="252" t="s">
        <v>190</v>
      </c>
      <c r="D1066" s="252"/>
      <c r="E1066" s="252"/>
      <c r="F1066" s="252"/>
      <c r="G1066" s="252"/>
      <c r="H1066" s="252"/>
      <c r="I1066" s="252"/>
      <c r="J1066" s="252"/>
      <c r="K1066" s="252"/>
      <c r="L1066" s="86">
        <v>9611.4500000000007</v>
      </c>
      <c r="M1066" s="87"/>
      <c r="N1066" s="88">
        <v>150995.88</v>
      </c>
    </row>
    <row r="1067" spans="1:14" x14ac:dyDescent="0.25">
      <c r="A1067" s="85"/>
      <c r="B1067" s="41"/>
      <c r="C1067" s="252" t="s">
        <v>191</v>
      </c>
      <c r="D1067" s="252"/>
      <c r="E1067" s="252"/>
      <c r="F1067" s="252"/>
      <c r="G1067" s="252"/>
      <c r="H1067" s="252"/>
      <c r="I1067" s="252"/>
      <c r="J1067" s="252"/>
      <c r="K1067" s="252"/>
      <c r="L1067" s="95">
        <v>404.49</v>
      </c>
      <c r="M1067" s="87"/>
      <c r="N1067" s="88">
        <v>21118.42</v>
      </c>
    </row>
    <row r="1068" spans="1:14" x14ac:dyDescent="0.25">
      <c r="A1068" s="85"/>
      <c r="B1068" s="41"/>
      <c r="C1068" s="252" t="s">
        <v>192</v>
      </c>
      <c r="D1068" s="252"/>
      <c r="E1068" s="252"/>
      <c r="F1068" s="252"/>
      <c r="G1068" s="252"/>
      <c r="H1068" s="252"/>
      <c r="I1068" s="252"/>
      <c r="J1068" s="252"/>
      <c r="K1068" s="252"/>
      <c r="L1068" s="86">
        <v>608844.76</v>
      </c>
      <c r="M1068" s="87"/>
      <c r="N1068" s="88">
        <v>5784541.04</v>
      </c>
    </row>
    <row r="1069" spans="1:14" x14ac:dyDescent="0.25">
      <c r="A1069" s="85"/>
      <c r="B1069" s="41"/>
      <c r="C1069" s="252" t="s">
        <v>193</v>
      </c>
      <c r="D1069" s="252"/>
      <c r="E1069" s="252"/>
      <c r="F1069" s="252"/>
      <c r="G1069" s="252"/>
      <c r="H1069" s="252"/>
      <c r="I1069" s="252"/>
      <c r="J1069" s="252"/>
      <c r="K1069" s="252"/>
      <c r="L1069" s="86">
        <v>1271.45</v>
      </c>
      <c r="M1069" s="87"/>
      <c r="N1069" s="88">
        <v>66382.23</v>
      </c>
    </row>
    <row r="1070" spans="1:14" x14ac:dyDescent="0.25">
      <c r="A1070" s="85"/>
      <c r="B1070" s="41"/>
      <c r="C1070" s="252" t="s">
        <v>194</v>
      </c>
      <c r="D1070" s="252"/>
      <c r="E1070" s="252"/>
      <c r="F1070" s="252"/>
      <c r="G1070" s="252"/>
      <c r="H1070" s="252"/>
      <c r="I1070" s="252"/>
      <c r="J1070" s="252"/>
      <c r="K1070" s="252"/>
      <c r="L1070" s="95">
        <v>658.1</v>
      </c>
      <c r="M1070" s="87"/>
      <c r="N1070" s="88">
        <v>34359.71</v>
      </c>
    </row>
    <row r="1071" spans="1:14" x14ac:dyDescent="0.25">
      <c r="A1071" s="85"/>
      <c r="B1071" s="41"/>
      <c r="C1071" s="252" t="s">
        <v>195</v>
      </c>
      <c r="D1071" s="252"/>
      <c r="E1071" s="252"/>
      <c r="F1071" s="252"/>
      <c r="G1071" s="252"/>
      <c r="H1071" s="252"/>
      <c r="I1071" s="252"/>
      <c r="J1071" s="252"/>
      <c r="K1071" s="252"/>
      <c r="L1071" s="95">
        <v>329.55</v>
      </c>
      <c r="M1071" s="87"/>
      <c r="N1071" s="88">
        <v>5281.57</v>
      </c>
    </row>
    <row r="1072" spans="1:14" x14ac:dyDescent="0.25">
      <c r="A1072" s="85"/>
      <c r="B1072" s="41"/>
      <c r="C1072" s="252" t="s">
        <v>196</v>
      </c>
      <c r="D1072" s="252"/>
      <c r="E1072" s="252"/>
      <c r="F1072" s="252"/>
      <c r="G1072" s="252"/>
      <c r="H1072" s="252"/>
      <c r="I1072" s="252"/>
      <c r="J1072" s="252"/>
      <c r="K1072" s="252"/>
      <c r="L1072" s="95">
        <v>54.4</v>
      </c>
      <c r="M1072" s="87"/>
      <c r="N1072" s="96">
        <v>854.62</v>
      </c>
    </row>
    <row r="1073" spans="1:14" x14ac:dyDescent="0.25">
      <c r="A1073" s="85"/>
      <c r="B1073" s="41"/>
      <c r="C1073" s="252" t="s">
        <v>297</v>
      </c>
      <c r="D1073" s="252"/>
      <c r="E1073" s="252"/>
      <c r="F1073" s="252"/>
      <c r="G1073" s="252"/>
      <c r="H1073" s="252"/>
      <c r="I1073" s="252"/>
      <c r="J1073" s="252"/>
      <c r="K1073" s="252"/>
      <c r="L1073" s="86">
        <v>1023.55</v>
      </c>
      <c r="M1073" s="87"/>
      <c r="N1073" s="88">
        <v>37125.61</v>
      </c>
    </row>
    <row r="1074" spans="1:14" x14ac:dyDescent="0.25">
      <c r="A1074" s="85"/>
      <c r="B1074" s="41"/>
      <c r="C1074" s="252" t="s">
        <v>177</v>
      </c>
      <c r="D1074" s="252"/>
      <c r="E1074" s="252"/>
      <c r="F1074" s="252"/>
      <c r="G1074" s="252"/>
      <c r="H1074" s="252"/>
      <c r="I1074" s="252"/>
      <c r="J1074" s="252"/>
      <c r="K1074" s="252"/>
      <c r="L1074" s="89"/>
      <c r="M1074" s="87"/>
      <c r="N1074" s="90"/>
    </row>
    <row r="1075" spans="1:14" x14ac:dyDescent="0.25">
      <c r="A1075" s="85"/>
      <c r="B1075" s="41"/>
      <c r="C1075" s="252" t="s">
        <v>298</v>
      </c>
      <c r="D1075" s="252"/>
      <c r="E1075" s="252"/>
      <c r="F1075" s="252"/>
      <c r="G1075" s="252"/>
      <c r="H1075" s="252"/>
      <c r="I1075" s="252"/>
      <c r="J1075" s="252"/>
      <c r="K1075" s="252"/>
      <c r="L1075" s="95">
        <v>251.92</v>
      </c>
      <c r="M1075" s="87"/>
      <c r="N1075" s="88">
        <v>13152.74</v>
      </c>
    </row>
    <row r="1076" spans="1:14" x14ac:dyDescent="0.25">
      <c r="A1076" s="85"/>
      <c r="B1076" s="41"/>
      <c r="C1076" s="252" t="s">
        <v>299</v>
      </c>
      <c r="D1076" s="252"/>
      <c r="E1076" s="252"/>
      <c r="F1076" s="252"/>
      <c r="G1076" s="252"/>
      <c r="H1076" s="252"/>
      <c r="I1076" s="252"/>
      <c r="J1076" s="252"/>
      <c r="K1076" s="252"/>
      <c r="L1076" s="95">
        <v>120.78</v>
      </c>
      <c r="M1076" s="87"/>
      <c r="N1076" s="88">
        <v>1897.45</v>
      </c>
    </row>
    <row r="1077" spans="1:14" x14ac:dyDescent="0.25">
      <c r="A1077" s="85"/>
      <c r="B1077" s="41"/>
      <c r="C1077" s="252" t="s">
        <v>300</v>
      </c>
      <c r="D1077" s="252"/>
      <c r="E1077" s="252"/>
      <c r="F1077" s="252"/>
      <c r="G1077" s="252"/>
      <c r="H1077" s="252"/>
      <c r="I1077" s="252"/>
      <c r="J1077" s="252"/>
      <c r="K1077" s="252"/>
      <c r="L1077" s="95">
        <v>11.98</v>
      </c>
      <c r="M1077" s="87"/>
      <c r="N1077" s="96">
        <v>625.48</v>
      </c>
    </row>
    <row r="1078" spans="1:14" x14ac:dyDescent="0.25">
      <c r="A1078" s="85"/>
      <c r="B1078" s="41"/>
      <c r="C1078" s="252" t="s">
        <v>301</v>
      </c>
      <c r="D1078" s="252"/>
      <c r="E1078" s="252"/>
      <c r="F1078" s="252"/>
      <c r="G1078" s="252"/>
      <c r="H1078" s="252"/>
      <c r="I1078" s="252"/>
      <c r="J1078" s="252"/>
      <c r="K1078" s="252"/>
      <c r="L1078" s="95">
        <v>278.75</v>
      </c>
      <c r="M1078" s="87"/>
      <c r="N1078" s="88">
        <v>2648.13</v>
      </c>
    </row>
    <row r="1079" spans="1:14" x14ac:dyDescent="0.25">
      <c r="A1079" s="85"/>
      <c r="B1079" s="41"/>
      <c r="C1079" s="252" t="s">
        <v>302</v>
      </c>
      <c r="D1079" s="252"/>
      <c r="E1079" s="252"/>
      <c r="F1079" s="252"/>
      <c r="G1079" s="252"/>
      <c r="H1079" s="252"/>
      <c r="I1079" s="252"/>
      <c r="J1079" s="252"/>
      <c r="K1079" s="252"/>
      <c r="L1079" s="95">
        <v>242.79</v>
      </c>
      <c r="M1079" s="87"/>
      <c r="N1079" s="88">
        <v>12675.96</v>
      </c>
    </row>
    <row r="1080" spans="1:14" x14ac:dyDescent="0.25">
      <c r="A1080" s="85"/>
      <c r="B1080" s="41"/>
      <c r="C1080" s="252" t="s">
        <v>303</v>
      </c>
      <c r="D1080" s="252"/>
      <c r="E1080" s="252"/>
      <c r="F1080" s="252"/>
      <c r="G1080" s="252"/>
      <c r="H1080" s="252"/>
      <c r="I1080" s="252"/>
      <c r="J1080" s="252"/>
      <c r="K1080" s="252"/>
      <c r="L1080" s="95">
        <v>129.31</v>
      </c>
      <c r="M1080" s="87"/>
      <c r="N1080" s="88">
        <v>6751.33</v>
      </c>
    </row>
    <row r="1081" spans="1:14" x14ac:dyDescent="0.25">
      <c r="A1081" s="85"/>
      <c r="B1081" s="41"/>
      <c r="C1081" s="252" t="s">
        <v>197</v>
      </c>
      <c r="D1081" s="252"/>
      <c r="E1081" s="252"/>
      <c r="F1081" s="252"/>
      <c r="G1081" s="252"/>
      <c r="H1081" s="252"/>
      <c r="I1081" s="252"/>
      <c r="J1081" s="252"/>
      <c r="K1081" s="252"/>
      <c r="L1081" s="86">
        <v>1419.93</v>
      </c>
      <c r="M1081" s="87"/>
      <c r="N1081" s="88">
        <v>74134.539999999994</v>
      </c>
    </row>
    <row r="1082" spans="1:14" x14ac:dyDescent="0.25">
      <c r="A1082" s="85"/>
      <c r="B1082" s="41"/>
      <c r="C1082" s="252" t="s">
        <v>198</v>
      </c>
      <c r="D1082" s="252"/>
      <c r="E1082" s="252"/>
      <c r="F1082" s="252"/>
      <c r="G1082" s="252"/>
      <c r="H1082" s="252"/>
      <c r="I1082" s="252"/>
      <c r="J1082" s="252"/>
      <c r="K1082" s="252"/>
      <c r="L1082" s="86">
        <v>1514.24</v>
      </c>
      <c r="M1082" s="87"/>
      <c r="N1082" s="88">
        <v>79058.19</v>
      </c>
    </row>
    <row r="1083" spans="1:14" x14ac:dyDescent="0.25">
      <c r="A1083" s="85"/>
      <c r="B1083" s="41"/>
      <c r="C1083" s="252" t="s">
        <v>199</v>
      </c>
      <c r="D1083" s="252"/>
      <c r="E1083" s="252"/>
      <c r="F1083" s="252"/>
      <c r="G1083" s="252"/>
      <c r="H1083" s="252"/>
      <c r="I1083" s="252"/>
      <c r="J1083" s="252"/>
      <c r="K1083" s="252"/>
      <c r="L1083" s="95">
        <v>787.41</v>
      </c>
      <c r="M1083" s="87"/>
      <c r="N1083" s="88">
        <v>41111.040000000001</v>
      </c>
    </row>
    <row r="1084" spans="1:14" x14ac:dyDescent="0.25">
      <c r="A1084" s="85"/>
      <c r="B1084" s="81"/>
      <c r="C1084" s="253" t="s">
        <v>385</v>
      </c>
      <c r="D1084" s="253"/>
      <c r="E1084" s="253"/>
      <c r="F1084" s="253"/>
      <c r="G1084" s="253"/>
      <c r="H1084" s="253"/>
      <c r="I1084" s="253"/>
      <c r="J1084" s="253"/>
      <c r="K1084" s="253"/>
      <c r="L1084" s="91">
        <v>622544.80000000005</v>
      </c>
      <c r="M1084" s="83"/>
      <c r="N1084" s="92">
        <v>6118778.5599999996</v>
      </c>
    </row>
    <row r="1085" spans="1:14" x14ac:dyDescent="0.25">
      <c r="A1085" s="85"/>
      <c r="B1085" s="41"/>
      <c r="C1085" s="252" t="s">
        <v>201</v>
      </c>
      <c r="D1085" s="252"/>
      <c r="E1085" s="252"/>
      <c r="F1085" s="252"/>
      <c r="G1085" s="252"/>
      <c r="H1085" s="252"/>
      <c r="I1085" s="252"/>
      <c r="J1085" s="252"/>
      <c r="K1085" s="252"/>
      <c r="L1085" s="89"/>
      <c r="M1085" s="87"/>
      <c r="N1085" s="90"/>
    </row>
    <row r="1086" spans="1:14" x14ac:dyDescent="0.25">
      <c r="A1086" s="85"/>
      <c r="B1086" s="41"/>
      <c r="C1086" s="252" t="s">
        <v>202</v>
      </c>
      <c r="D1086" s="252"/>
      <c r="E1086" s="252"/>
      <c r="F1086" s="252"/>
      <c r="G1086" s="252"/>
      <c r="H1086" s="252"/>
      <c r="I1086" s="42" t="s">
        <v>386</v>
      </c>
      <c r="J1086" s="93"/>
      <c r="K1086" s="93"/>
      <c r="L1086" s="89"/>
      <c r="M1086" s="87"/>
      <c r="N1086" s="90"/>
    </row>
    <row r="1087" spans="1:14" x14ac:dyDescent="0.25">
      <c r="A1087" s="85"/>
      <c r="B1087" s="41"/>
      <c r="C1087" s="252" t="s">
        <v>204</v>
      </c>
      <c r="D1087" s="252"/>
      <c r="E1087" s="252"/>
      <c r="F1087" s="252"/>
      <c r="G1087" s="252"/>
      <c r="H1087" s="252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62" t="s">
        <v>388</v>
      </c>
      <c r="B1088" s="263"/>
      <c r="C1088" s="263"/>
      <c r="D1088" s="263"/>
      <c r="E1088" s="263"/>
      <c r="F1088" s="263"/>
      <c r="G1088" s="263"/>
      <c r="H1088" s="263"/>
      <c r="I1088" s="263"/>
      <c r="J1088" s="263"/>
      <c r="K1088" s="263"/>
      <c r="L1088" s="263"/>
      <c r="M1088" s="263"/>
      <c r="N1088" s="264"/>
    </row>
    <row r="1089" spans="1:14" ht="34.5" customHeight="1" x14ac:dyDescent="0.25">
      <c r="A1089" s="32" t="s">
        <v>389</v>
      </c>
      <c r="B1089" s="33" t="s">
        <v>208</v>
      </c>
      <c r="C1089" s="254" t="s">
        <v>209</v>
      </c>
      <c r="D1089" s="254"/>
      <c r="E1089" s="254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x14ac:dyDescent="0.25">
      <c r="A1090" s="40"/>
      <c r="B1090" s="41" t="s">
        <v>55</v>
      </c>
      <c r="C1090" s="258" t="s">
        <v>59</v>
      </c>
      <c r="D1090" s="258"/>
      <c r="E1090" s="258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x14ac:dyDescent="0.25">
      <c r="A1091" s="40"/>
      <c r="B1091" s="41" t="s">
        <v>70</v>
      </c>
      <c r="C1091" s="258" t="s">
        <v>74</v>
      </c>
      <c r="D1091" s="258"/>
      <c r="E1091" s="258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x14ac:dyDescent="0.25">
      <c r="A1092" s="40"/>
      <c r="B1092" s="41" t="s">
        <v>75</v>
      </c>
      <c r="C1092" s="258" t="s">
        <v>76</v>
      </c>
      <c r="D1092" s="258"/>
      <c r="E1092" s="258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x14ac:dyDescent="0.25">
      <c r="A1093" s="47"/>
      <c r="B1093" s="41"/>
      <c r="C1093" s="258" t="s">
        <v>60</v>
      </c>
      <c r="D1093" s="258"/>
      <c r="E1093" s="258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x14ac:dyDescent="0.25">
      <c r="A1094" s="47"/>
      <c r="B1094" s="41"/>
      <c r="C1094" s="258" t="s">
        <v>77</v>
      </c>
      <c r="D1094" s="258"/>
      <c r="E1094" s="258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x14ac:dyDescent="0.25">
      <c r="A1095" s="52"/>
      <c r="B1095" s="41"/>
      <c r="C1095" s="259" t="s">
        <v>62</v>
      </c>
      <c r="D1095" s="259"/>
      <c r="E1095" s="259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x14ac:dyDescent="0.25">
      <c r="A1096" s="47"/>
      <c r="B1096" s="41"/>
      <c r="C1096" s="258" t="s">
        <v>63</v>
      </c>
      <c r="D1096" s="258"/>
      <c r="E1096" s="258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x14ac:dyDescent="0.25">
      <c r="A1097" s="47"/>
      <c r="B1097" s="41" t="s">
        <v>78</v>
      </c>
      <c r="C1097" s="258" t="s">
        <v>79</v>
      </c>
      <c r="D1097" s="258"/>
      <c r="E1097" s="258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x14ac:dyDescent="0.25">
      <c r="A1098" s="47"/>
      <c r="B1098" s="41" t="s">
        <v>80</v>
      </c>
      <c r="C1098" s="258" t="s">
        <v>81</v>
      </c>
      <c r="D1098" s="258"/>
      <c r="E1098" s="258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x14ac:dyDescent="0.25">
      <c r="A1099" s="57"/>
      <c r="B1099" s="58"/>
      <c r="C1099" s="254" t="s">
        <v>69</v>
      </c>
      <c r="D1099" s="254"/>
      <c r="E1099" s="254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54" t="s">
        <v>83</v>
      </c>
      <c r="D1100" s="254"/>
      <c r="E1100" s="254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x14ac:dyDescent="0.25">
      <c r="A1101" s="40"/>
      <c r="B1101" s="41" t="s">
        <v>55</v>
      </c>
      <c r="C1101" s="258" t="s">
        <v>59</v>
      </c>
      <c r="D1101" s="258"/>
      <c r="E1101" s="258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x14ac:dyDescent="0.25">
      <c r="A1102" s="40"/>
      <c r="B1102" s="41" t="s">
        <v>70</v>
      </c>
      <c r="C1102" s="258" t="s">
        <v>74</v>
      </c>
      <c r="D1102" s="258"/>
      <c r="E1102" s="258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x14ac:dyDescent="0.25">
      <c r="A1103" s="40"/>
      <c r="B1103" s="41" t="s">
        <v>75</v>
      </c>
      <c r="C1103" s="258" t="s">
        <v>76</v>
      </c>
      <c r="D1103" s="258"/>
      <c r="E1103" s="258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x14ac:dyDescent="0.25">
      <c r="A1104" s="47"/>
      <c r="B1104" s="41"/>
      <c r="C1104" s="258" t="s">
        <v>60</v>
      </c>
      <c r="D1104" s="258"/>
      <c r="E1104" s="258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x14ac:dyDescent="0.25">
      <c r="A1105" s="47"/>
      <c r="B1105" s="41"/>
      <c r="C1105" s="258" t="s">
        <v>77</v>
      </c>
      <c r="D1105" s="258"/>
      <c r="E1105" s="258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x14ac:dyDescent="0.25">
      <c r="A1106" s="52"/>
      <c r="B1106" s="41"/>
      <c r="C1106" s="259" t="s">
        <v>62</v>
      </c>
      <c r="D1106" s="259"/>
      <c r="E1106" s="259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x14ac:dyDescent="0.25">
      <c r="A1107" s="47"/>
      <c r="B1107" s="41"/>
      <c r="C1107" s="258" t="s">
        <v>63</v>
      </c>
      <c r="D1107" s="258"/>
      <c r="E1107" s="258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x14ac:dyDescent="0.25">
      <c r="A1108" s="47"/>
      <c r="B1108" s="41" t="s">
        <v>84</v>
      </c>
      <c r="C1108" s="258" t="s">
        <v>85</v>
      </c>
      <c r="D1108" s="258"/>
      <c r="E1108" s="258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x14ac:dyDescent="0.25">
      <c r="A1109" s="47"/>
      <c r="B1109" s="41" t="s">
        <v>86</v>
      </c>
      <c r="C1109" s="258" t="s">
        <v>87</v>
      </c>
      <c r="D1109" s="258"/>
      <c r="E1109" s="258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x14ac:dyDescent="0.25">
      <c r="A1110" s="57"/>
      <c r="B1110" s="58"/>
      <c r="C1110" s="254" t="s">
        <v>69</v>
      </c>
      <c r="D1110" s="254"/>
      <c r="E1110" s="254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54" t="s">
        <v>90</v>
      </c>
      <c r="D1111" s="254"/>
      <c r="E1111" s="254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x14ac:dyDescent="0.25">
      <c r="A1112" s="40"/>
      <c r="B1112" s="41" t="s">
        <v>55</v>
      </c>
      <c r="C1112" s="258" t="s">
        <v>59</v>
      </c>
      <c r="D1112" s="258"/>
      <c r="E1112" s="258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x14ac:dyDescent="0.25">
      <c r="A1113" s="40"/>
      <c r="B1113" s="41" t="s">
        <v>70</v>
      </c>
      <c r="C1113" s="258" t="s">
        <v>74</v>
      </c>
      <c r="D1113" s="258"/>
      <c r="E1113" s="258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x14ac:dyDescent="0.25">
      <c r="A1114" s="40"/>
      <c r="B1114" s="41" t="s">
        <v>75</v>
      </c>
      <c r="C1114" s="258" t="s">
        <v>76</v>
      </c>
      <c r="D1114" s="258"/>
      <c r="E1114" s="258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x14ac:dyDescent="0.25">
      <c r="A1115" s="47"/>
      <c r="B1115" s="41"/>
      <c r="C1115" s="258" t="s">
        <v>60</v>
      </c>
      <c r="D1115" s="258"/>
      <c r="E1115" s="258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x14ac:dyDescent="0.25">
      <c r="A1116" s="47"/>
      <c r="B1116" s="41"/>
      <c r="C1116" s="258" t="s">
        <v>77</v>
      </c>
      <c r="D1116" s="258"/>
      <c r="E1116" s="258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x14ac:dyDescent="0.25">
      <c r="A1117" s="52"/>
      <c r="B1117" s="41"/>
      <c r="C1117" s="259" t="s">
        <v>62</v>
      </c>
      <c r="D1117" s="259"/>
      <c r="E1117" s="259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x14ac:dyDescent="0.25">
      <c r="A1118" s="47"/>
      <c r="B1118" s="41"/>
      <c r="C1118" s="258" t="s">
        <v>63</v>
      </c>
      <c r="D1118" s="258"/>
      <c r="E1118" s="258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x14ac:dyDescent="0.25">
      <c r="A1119" s="47"/>
      <c r="B1119" s="41" t="s">
        <v>91</v>
      </c>
      <c r="C1119" s="258" t="s">
        <v>92</v>
      </c>
      <c r="D1119" s="258"/>
      <c r="E1119" s="258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x14ac:dyDescent="0.25">
      <c r="A1120" s="47"/>
      <c r="B1120" s="41" t="s">
        <v>93</v>
      </c>
      <c r="C1120" s="258" t="s">
        <v>94</v>
      </c>
      <c r="D1120" s="258"/>
      <c r="E1120" s="258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x14ac:dyDescent="0.25">
      <c r="A1121" s="57"/>
      <c r="B1121" s="58"/>
      <c r="C1121" s="254" t="s">
        <v>69</v>
      </c>
      <c r="D1121" s="254"/>
      <c r="E1121" s="254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54" t="s">
        <v>97</v>
      </c>
      <c r="D1122" s="254"/>
      <c r="E1122" s="254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x14ac:dyDescent="0.25">
      <c r="A1123" s="40"/>
      <c r="B1123" s="41" t="s">
        <v>55</v>
      </c>
      <c r="C1123" s="258" t="s">
        <v>59</v>
      </c>
      <c r="D1123" s="258"/>
      <c r="E1123" s="258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x14ac:dyDescent="0.25">
      <c r="A1124" s="40"/>
      <c r="B1124" s="41" t="s">
        <v>70</v>
      </c>
      <c r="C1124" s="258" t="s">
        <v>74</v>
      </c>
      <c r="D1124" s="258"/>
      <c r="E1124" s="258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x14ac:dyDescent="0.25">
      <c r="A1125" s="40"/>
      <c r="B1125" s="41" t="s">
        <v>75</v>
      </c>
      <c r="C1125" s="258" t="s">
        <v>76</v>
      </c>
      <c r="D1125" s="258"/>
      <c r="E1125" s="258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x14ac:dyDescent="0.25">
      <c r="A1126" s="40"/>
      <c r="B1126" s="41" t="s">
        <v>88</v>
      </c>
      <c r="C1126" s="258" t="s">
        <v>98</v>
      </c>
      <c r="D1126" s="258"/>
      <c r="E1126" s="258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x14ac:dyDescent="0.25">
      <c r="A1127" s="47"/>
      <c r="B1127" s="41"/>
      <c r="C1127" s="258" t="s">
        <v>60</v>
      </c>
      <c r="D1127" s="258"/>
      <c r="E1127" s="258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x14ac:dyDescent="0.25">
      <c r="A1128" s="47"/>
      <c r="B1128" s="41"/>
      <c r="C1128" s="258" t="s">
        <v>77</v>
      </c>
      <c r="D1128" s="258"/>
      <c r="E1128" s="258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x14ac:dyDescent="0.25">
      <c r="A1129" s="52"/>
      <c r="B1129" s="41"/>
      <c r="C1129" s="259" t="s">
        <v>62</v>
      </c>
      <c r="D1129" s="259"/>
      <c r="E1129" s="259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x14ac:dyDescent="0.25">
      <c r="A1130" s="47"/>
      <c r="B1130" s="41"/>
      <c r="C1130" s="258" t="s">
        <v>63</v>
      </c>
      <c r="D1130" s="258"/>
      <c r="E1130" s="258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x14ac:dyDescent="0.25">
      <c r="A1131" s="47"/>
      <c r="B1131" s="41" t="s">
        <v>99</v>
      </c>
      <c r="C1131" s="258" t="s">
        <v>100</v>
      </c>
      <c r="D1131" s="258"/>
      <c r="E1131" s="258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x14ac:dyDescent="0.25">
      <c r="A1132" s="47"/>
      <c r="B1132" s="41" t="s">
        <v>101</v>
      </c>
      <c r="C1132" s="258" t="s">
        <v>102</v>
      </c>
      <c r="D1132" s="258"/>
      <c r="E1132" s="258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x14ac:dyDescent="0.25">
      <c r="A1133" s="57"/>
      <c r="B1133" s="58"/>
      <c r="C1133" s="254" t="s">
        <v>69</v>
      </c>
      <c r="D1133" s="254"/>
      <c r="E1133" s="254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54" t="s">
        <v>105</v>
      </c>
      <c r="D1134" s="254"/>
      <c r="E1134" s="254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x14ac:dyDescent="0.25">
      <c r="A1135" s="52"/>
      <c r="B1135" s="71"/>
      <c r="C1135" s="258" t="s">
        <v>107</v>
      </c>
      <c r="D1135" s="258"/>
      <c r="E1135" s="258"/>
      <c r="F1135" s="258"/>
      <c r="G1135" s="258"/>
      <c r="H1135" s="258"/>
      <c r="I1135" s="258"/>
      <c r="J1135" s="258"/>
      <c r="K1135" s="258"/>
      <c r="L1135" s="258"/>
      <c r="M1135" s="258"/>
      <c r="N1135" s="260"/>
    </row>
    <row r="1136" spans="1:14" x14ac:dyDescent="0.25">
      <c r="A1136" s="72"/>
      <c r="B1136" s="41"/>
      <c r="C1136" s="248" t="s">
        <v>108</v>
      </c>
      <c r="D1136" s="248"/>
      <c r="E1136" s="248"/>
      <c r="F1136" s="248"/>
      <c r="G1136" s="248"/>
      <c r="H1136" s="248"/>
      <c r="I1136" s="248"/>
      <c r="J1136" s="248"/>
      <c r="K1136" s="248"/>
      <c r="L1136" s="248"/>
      <c r="M1136" s="248"/>
      <c r="N1136" s="261"/>
    </row>
    <row r="1137" spans="1:14" x14ac:dyDescent="0.25">
      <c r="A1137" s="57"/>
      <c r="B1137" s="58"/>
      <c r="C1137" s="254" t="s">
        <v>69</v>
      </c>
      <c r="D1137" s="254"/>
      <c r="E1137" s="254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54" t="s">
        <v>242</v>
      </c>
      <c r="D1138" s="254"/>
      <c r="E1138" s="254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x14ac:dyDescent="0.25">
      <c r="A1139" s="40"/>
      <c r="B1139" s="41" t="s">
        <v>55</v>
      </c>
      <c r="C1139" s="258" t="s">
        <v>59</v>
      </c>
      <c r="D1139" s="258"/>
      <c r="E1139" s="258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x14ac:dyDescent="0.25">
      <c r="A1140" s="40"/>
      <c r="B1140" s="41" t="s">
        <v>70</v>
      </c>
      <c r="C1140" s="258" t="s">
        <v>74</v>
      </c>
      <c r="D1140" s="258"/>
      <c r="E1140" s="258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x14ac:dyDescent="0.25">
      <c r="A1141" s="40"/>
      <c r="B1141" s="41" t="s">
        <v>75</v>
      </c>
      <c r="C1141" s="258" t="s">
        <v>76</v>
      </c>
      <c r="D1141" s="258"/>
      <c r="E1141" s="258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x14ac:dyDescent="0.25">
      <c r="A1142" s="47"/>
      <c r="B1142" s="41"/>
      <c r="C1142" s="258" t="s">
        <v>60</v>
      </c>
      <c r="D1142" s="258"/>
      <c r="E1142" s="258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x14ac:dyDescent="0.25">
      <c r="A1143" s="47"/>
      <c r="B1143" s="41"/>
      <c r="C1143" s="258" t="s">
        <v>77</v>
      </c>
      <c r="D1143" s="258"/>
      <c r="E1143" s="258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x14ac:dyDescent="0.25">
      <c r="A1144" s="52"/>
      <c r="B1144" s="41"/>
      <c r="C1144" s="259" t="s">
        <v>62</v>
      </c>
      <c r="D1144" s="259"/>
      <c r="E1144" s="259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x14ac:dyDescent="0.25">
      <c r="A1145" s="47"/>
      <c r="B1145" s="41"/>
      <c r="C1145" s="258" t="s">
        <v>63</v>
      </c>
      <c r="D1145" s="258"/>
      <c r="E1145" s="258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x14ac:dyDescent="0.25">
      <c r="A1146" s="47"/>
      <c r="B1146" s="41" t="s">
        <v>78</v>
      </c>
      <c r="C1146" s="258" t="s">
        <v>79</v>
      </c>
      <c r="D1146" s="258"/>
      <c r="E1146" s="258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x14ac:dyDescent="0.25">
      <c r="A1147" s="47"/>
      <c r="B1147" s="41" t="s">
        <v>80</v>
      </c>
      <c r="C1147" s="258" t="s">
        <v>81</v>
      </c>
      <c r="D1147" s="258"/>
      <c r="E1147" s="258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x14ac:dyDescent="0.25">
      <c r="A1148" s="57"/>
      <c r="B1148" s="58"/>
      <c r="C1148" s="254" t="s">
        <v>69</v>
      </c>
      <c r="D1148" s="254"/>
      <c r="E1148" s="254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54" t="s">
        <v>245</v>
      </c>
      <c r="D1149" s="254"/>
      <c r="E1149" s="254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x14ac:dyDescent="0.25">
      <c r="A1150" s="52"/>
      <c r="B1150" s="71"/>
      <c r="C1150" s="258" t="s">
        <v>247</v>
      </c>
      <c r="D1150" s="258"/>
      <c r="E1150" s="258"/>
      <c r="F1150" s="258"/>
      <c r="G1150" s="258"/>
      <c r="H1150" s="258"/>
      <c r="I1150" s="258"/>
      <c r="J1150" s="258"/>
      <c r="K1150" s="258"/>
      <c r="L1150" s="258"/>
      <c r="M1150" s="258"/>
      <c r="N1150" s="260"/>
    </row>
    <row r="1151" spans="1:14" x14ac:dyDescent="0.25">
      <c r="A1151" s="72"/>
      <c r="B1151" s="41"/>
      <c r="C1151" s="248" t="s">
        <v>123</v>
      </c>
      <c r="D1151" s="248"/>
      <c r="E1151" s="248"/>
      <c r="F1151" s="248"/>
      <c r="G1151" s="248"/>
      <c r="H1151" s="248"/>
      <c r="I1151" s="248"/>
      <c r="J1151" s="248"/>
      <c r="K1151" s="248"/>
      <c r="L1151" s="248"/>
      <c r="M1151" s="248"/>
      <c r="N1151" s="261"/>
    </row>
    <row r="1152" spans="1:14" x14ac:dyDescent="0.25">
      <c r="A1152" s="72"/>
      <c r="B1152" s="41"/>
      <c r="C1152" s="248" t="s">
        <v>108</v>
      </c>
      <c r="D1152" s="248"/>
      <c r="E1152" s="248"/>
      <c r="F1152" s="248"/>
      <c r="G1152" s="248"/>
      <c r="H1152" s="248"/>
      <c r="I1152" s="248"/>
      <c r="J1152" s="248"/>
      <c r="K1152" s="248"/>
      <c r="L1152" s="248"/>
      <c r="M1152" s="248"/>
      <c r="N1152" s="261"/>
    </row>
    <row r="1153" spans="1:14" x14ac:dyDescent="0.25">
      <c r="A1153" s="57"/>
      <c r="B1153" s="58"/>
      <c r="C1153" s="254" t="s">
        <v>69</v>
      </c>
      <c r="D1153" s="254"/>
      <c r="E1153" s="254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54" t="s">
        <v>250</v>
      </c>
      <c r="D1154" s="254"/>
      <c r="E1154" s="254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x14ac:dyDescent="0.25">
      <c r="A1155" s="52"/>
      <c r="B1155" s="71"/>
      <c r="C1155" s="258" t="s">
        <v>251</v>
      </c>
      <c r="D1155" s="258"/>
      <c r="E1155" s="258"/>
      <c r="F1155" s="258"/>
      <c r="G1155" s="258"/>
      <c r="H1155" s="258"/>
      <c r="I1155" s="258"/>
      <c r="J1155" s="258"/>
      <c r="K1155" s="258"/>
      <c r="L1155" s="258"/>
      <c r="M1155" s="258"/>
      <c r="N1155" s="260"/>
    </row>
    <row r="1156" spans="1:14" x14ac:dyDescent="0.25">
      <c r="A1156" s="72"/>
      <c r="B1156" s="41"/>
      <c r="C1156" s="248" t="s">
        <v>123</v>
      </c>
      <c r="D1156" s="248"/>
      <c r="E1156" s="248"/>
      <c r="F1156" s="248"/>
      <c r="G1156" s="248"/>
      <c r="H1156" s="248"/>
      <c r="I1156" s="248"/>
      <c r="J1156" s="248"/>
      <c r="K1156" s="248"/>
      <c r="L1156" s="248"/>
      <c r="M1156" s="248"/>
      <c r="N1156" s="261"/>
    </row>
    <row r="1157" spans="1:14" x14ac:dyDescent="0.25">
      <c r="A1157" s="72"/>
      <c r="B1157" s="41"/>
      <c r="C1157" s="248" t="s">
        <v>108</v>
      </c>
      <c r="D1157" s="248"/>
      <c r="E1157" s="248"/>
      <c r="F1157" s="248"/>
      <c r="G1157" s="248"/>
      <c r="H1157" s="248"/>
      <c r="I1157" s="248"/>
      <c r="J1157" s="248"/>
      <c r="K1157" s="248"/>
      <c r="L1157" s="248"/>
      <c r="M1157" s="248"/>
      <c r="N1157" s="261"/>
    </row>
    <row r="1158" spans="1:14" x14ac:dyDescent="0.25">
      <c r="A1158" s="57"/>
      <c r="B1158" s="58"/>
      <c r="C1158" s="254" t="s">
        <v>69</v>
      </c>
      <c r="D1158" s="254"/>
      <c r="E1158" s="254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54" t="s">
        <v>254</v>
      </c>
      <c r="D1159" s="254"/>
      <c r="E1159" s="254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x14ac:dyDescent="0.25">
      <c r="A1160" s="40"/>
      <c r="B1160" s="41" t="s">
        <v>55</v>
      </c>
      <c r="C1160" s="258" t="s">
        <v>59</v>
      </c>
      <c r="D1160" s="258"/>
      <c r="E1160" s="258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x14ac:dyDescent="0.25">
      <c r="A1161" s="40"/>
      <c r="B1161" s="41" t="s">
        <v>70</v>
      </c>
      <c r="C1161" s="258" t="s">
        <v>74</v>
      </c>
      <c r="D1161" s="258"/>
      <c r="E1161" s="258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x14ac:dyDescent="0.25">
      <c r="A1162" s="40"/>
      <c r="B1162" s="41" t="s">
        <v>75</v>
      </c>
      <c r="C1162" s="258" t="s">
        <v>76</v>
      </c>
      <c r="D1162" s="258"/>
      <c r="E1162" s="258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x14ac:dyDescent="0.25">
      <c r="A1163" s="40"/>
      <c r="B1163" s="41" t="s">
        <v>88</v>
      </c>
      <c r="C1163" s="258" t="s">
        <v>98</v>
      </c>
      <c r="D1163" s="258"/>
      <c r="E1163" s="258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x14ac:dyDescent="0.25">
      <c r="A1164" s="47"/>
      <c r="B1164" s="41"/>
      <c r="C1164" s="258" t="s">
        <v>60</v>
      </c>
      <c r="D1164" s="258"/>
      <c r="E1164" s="258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x14ac:dyDescent="0.25">
      <c r="A1165" s="47"/>
      <c r="B1165" s="41"/>
      <c r="C1165" s="258" t="s">
        <v>77</v>
      </c>
      <c r="D1165" s="258"/>
      <c r="E1165" s="258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x14ac:dyDescent="0.25">
      <c r="A1166" s="52"/>
      <c r="B1166" s="41"/>
      <c r="C1166" s="259" t="s">
        <v>62</v>
      </c>
      <c r="D1166" s="259"/>
      <c r="E1166" s="259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x14ac:dyDescent="0.25">
      <c r="A1167" s="47"/>
      <c r="B1167" s="41"/>
      <c r="C1167" s="258" t="s">
        <v>63</v>
      </c>
      <c r="D1167" s="258"/>
      <c r="E1167" s="258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x14ac:dyDescent="0.25">
      <c r="A1168" s="47"/>
      <c r="B1168" s="41" t="s">
        <v>255</v>
      </c>
      <c r="C1168" s="258" t="s">
        <v>256</v>
      </c>
      <c r="D1168" s="258"/>
      <c r="E1168" s="258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x14ac:dyDescent="0.25">
      <c r="A1169" s="47"/>
      <c r="B1169" s="41" t="s">
        <v>257</v>
      </c>
      <c r="C1169" s="258" t="s">
        <v>258</v>
      </c>
      <c r="D1169" s="258"/>
      <c r="E1169" s="258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x14ac:dyDescent="0.25">
      <c r="A1170" s="57"/>
      <c r="B1170" s="58"/>
      <c r="C1170" s="254" t="s">
        <v>69</v>
      </c>
      <c r="D1170" s="254"/>
      <c r="E1170" s="254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54" t="s">
        <v>261</v>
      </c>
      <c r="D1171" s="254"/>
      <c r="E1171" s="254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x14ac:dyDescent="0.25">
      <c r="A1172" s="57"/>
      <c r="B1172" s="58"/>
      <c r="C1172" s="254" t="s">
        <v>69</v>
      </c>
      <c r="D1172" s="254"/>
      <c r="E1172" s="254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54" t="s">
        <v>264</v>
      </c>
      <c r="D1173" s="254"/>
      <c r="E1173" s="254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x14ac:dyDescent="0.25">
      <c r="A1174" s="52"/>
      <c r="B1174" s="71"/>
      <c r="C1174" s="258" t="s">
        <v>265</v>
      </c>
      <c r="D1174" s="258"/>
      <c r="E1174" s="258"/>
      <c r="F1174" s="258"/>
      <c r="G1174" s="258"/>
      <c r="H1174" s="258"/>
      <c r="I1174" s="258"/>
      <c r="J1174" s="258"/>
      <c r="K1174" s="258"/>
      <c r="L1174" s="258"/>
      <c r="M1174" s="258"/>
      <c r="N1174" s="260"/>
    </row>
    <row r="1175" spans="1:14" x14ac:dyDescent="0.25">
      <c r="A1175" s="72"/>
      <c r="B1175" s="41"/>
      <c r="C1175" s="248" t="s">
        <v>123</v>
      </c>
      <c r="D1175" s="248"/>
      <c r="E1175" s="248"/>
      <c r="F1175" s="248"/>
      <c r="G1175" s="248"/>
      <c r="H1175" s="248"/>
      <c r="I1175" s="248"/>
      <c r="J1175" s="248"/>
      <c r="K1175" s="248"/>
      <c r="L1175" s="248"/>
      <c r="M1175" s="248"/>
      <c r="N1175" s="261"/>
    </row>
    <row r="1176" spans="1:14" x14ac:dyDescent="0.25">
      <c r="A1176" s="72"/>
      <c r="B1176" s="41"/>
      <c r="C1176" s="248" t="s">
        <v>108</v>
      </c>
      <c r="D1176" s="248"/>
      <c r="E1176" s="248"/>
      <c r="F1176" s="248"/>
      <c r="G1176" s="248"/>
      <c r="H1176" s="248"/>
      <c r="I1176" s="248"/>
      <c r="J1176" s="248"/>
      <c r="K1176" s="248"/>
      <c r="L1176" s="248"/>
      <c r="M1176" s="248"/>
      <c r="N1176" s="261"/>
    </row>
    <row r="1177" spans="1:14" x14ac:dyDescent="0.25">
      <c r="A1177" s="57"/>
      <c r="B1177" s="58"/>
      <c r="C1177" s="254" t="s">
        <v>69</v>
      </c>
      <c r="D1177" s="254"/>
      <c r="E1177" s="254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54" t="s">
        <v>268</v>
      </c>
      <c r="D1178" s="254"/>
      <c r="E1178" s="254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x14ac:dyDescent="0.25">
      <c r="A1179" s="52"/>
      <c r="B1179" s="71"/>
      <c r="C1179" s="258" t="s">
        <v>269</v>
      </c>
      <c r="D1179" s="258"/>
      <c r="E1179" s="258"/>
      <c r="F1179" s="258"/>
      <c r="G1179" s="258"/>
      <c r="H1179" s="258"/>
      <c r="I1179" s="258"/>
      <c r="J1179" s="258"/>
      <c r="K1179" s="258"/>
      <c r="L1179" s="258"/>
      <c r="M1179" s="258"/>
      <c r="N1179" s="260"/>
    </row>
    <row r="1180" spans="1:14" x14ac:dyDescent="0.25">
      <c r="A1180" s="72"/>
      <c r="B1180" s="41"/>
      <c r="C1180" s="248" t="s">
        <v>123</v>
      </c>
      <c r="D1180" s="248"/>
      <c r="E1180" s="248"/>
      <c r="F1180" s="248"/>
      <c r="G1180" s="248"/>
      <c r="H1180" s="248"/>
      <c r="I1180" s="248"/>
      <c r="J1180" s="248"/>
      <c r="K1180" s="248"/>
      <c r="L1180" s="248"/>
      <c r="M1180" s="248"/>
      <c r="N1180" s="261"/>
    </row>
    <row r="1181" spans="1:14" x14ac:dyDescent="0.25">
      <c r="A1181" s="72"/>
      <c r="B1181" s="41"/>
      <c r="C1181" s="248" t="s">
        <v>108</v>
      </c>
      <c r="D1181" s="248"/>
      <c r="E1181" s="248"/>
      <c r="F1181" s="248"/>
      <c r="G1181" s="248"/>
      <c r="H1181" s="248"/>
      <c r="I1181" s="248"/>
      <c r="J1181" s="248"/>
      <c r="K1181" s="248"/>
      <c r="L1181" s="248"/>
      <c r="M1181" s="248"/>
      <c r="N1181" s="261"/>
    </row>
    <row r="1182" spans="1:14" x14ac:dyDescent="0.25">
      <c r="A1182" s="57"/>
      <c r="B1182" s="58"/>
      <c r="C1182" s="254" t="s">
        <v>69</v>
      </c>
      <c r="D1182" s="254"/>
      <c r="E1182" s="254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54" t="s">
        <v>271</v>
      </c>
      <c r="D1183" s="254"/>
      <c r="E1183" s="254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x14ac:dyDescent="0.25">
      <c r="A1184" s="52"/>
      <c r="B1184" s="71"/>
      <c r="C1184" s="258" t="s">
        <v>272</v>
      </c>
      <c r="D1184" s="258"/>
      <c r="E1184" s="258"/>
      <c r="F1184" s="258"/>
      <c r="G1184" s="258"/>
      <c r="H1184" s="258"/>
      <c r="I1184" s="258"/>
      <c r="J1184" s="258"/>
      <c r="K1184" s="258"/>
      <c r="L1184" s="258"/>
      <c r="M1184" s="258"/>
      <c r="N1184" s="260"/>
    </row>
    <row r="1185" spans="1:14" x14ac:dyDescent="0.25">
      <c r="A1185" s="72"/>
      <c r="B1185" s="41"/>
      <c r="C1185" s="248" t="s">
        <v>123</v>
      </c>
      <c r="D1185" s="248"/>
      <c r="E1185" s="248"/>
      <c r="F1185" s="248"/>
      <c r="G1185" s="248"/>
      <c r="H1185" s="248"/>
      <c r="I1185" s="248"/>
      <c r="J1185" s="248"/>
      <c r="K1185" s="248"/>
      <c r="L1185" s="248"/>
      <c r="M1185" s="248"/>
      <c r="N1185" s="261"/>
    </row>
    <row r="1186" spans="1:14" x14ac:dyDescent="0.25">
      <c r="A1186" s="72"/>
      <c r="B1186" s="41"/>
      <c r="C1186" s="248" t="s">
        <v>108</v>
      </c>
      <c r="D1186" s="248"/>
      <c r="E1186" s="248"/>
      <c r="F1186" s="248"/>
      <c r="G1186" s="248"/>
      <c r="H1186" s="248"/>
      <c r="I1186" s="248"/>
      <c r="J1186" s="248"/>
      <c r="K1186" s="248"/>
      <c r="L1186" s="248"/>
      <c r="M1186" s="248"/>
      <c r="N1186" s="261"/>
    </row>
    <row r="1187" spans="1:14" x14ac:dyDescent="0.25">
      <c r="A1187" s="57"/>
      <c r="B1187" s="58"/>
      <c r="C1187" s="254" t="s">
        <v>69</v>
      </c>
      <c r="D1187" s="254"/>
      <c r="E1187" s="254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54" t="s">
        <v>275</v>
      </c>
      <c r="D1188" s="254"/>
      <c r="E1188" s="254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x14ac:dyDescent="0.25">
      <c r="A1189" s="40"/>
      <c r="B1189" s="41" t="s">
        <v>55</v>
      </c>
      <c r="C1189" s="258" t="s">
        <v>59</v>
      </c>
      <c r="D1189" s="258"/>
      <c r="E1189" s="258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x14ac:dyDescent="0.25">
      <c r="A1190" s="40"/>
      <c r="B1190" s="41" t="s">
        <v>70</v>
      </c>
      <c r="C1190" s="258" t="s">
        <v>74</v>
      </c>
      <c r="D1190" s="258"/>
      <c r="E1190" s="258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x14ac:dyDescent="0.25">
      <c r="A1191" s="40"/>
      <c r="B1191" s="41" t="s">
        <v>75</v>
      </c>
      <c r="C1191" s="258" t="s">
        <v>76</v>
      </c>
      <c r="D1191" s="258"/>
      <c r="E1191" s="258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x14ac:dyDescent="0.25">
      <c r="A1192" s="40"/>
      <c r="B1192" s="41" t="s">
        <v>88</v>
      </c>
      <c r="C1192" s="258" t="s">
        <v>98</v>
      </c>
      <c r="D1192" s="258"/>
      <c r="E1192" s="258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x14ac:dyDescent="0.25">
      <c r="A1193" s="47"/>
      <c r="B1193" s="41"/>
      <c r="C1193" s="258" t="s">
        <v>60</v>
      </c>
      <c r="D1193" s="258"/>
      <c r="E1193" s="258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x14ac:dyDescent="0.25">
      <c r="A1194" s="47"/>
      <c r="B1194" s="41"/>
      <c r="C1194" s="258" t="s">
        <v>77</v>
      </c>
      <c r="D1194" s="258"/>
      <c r="E1194" s="258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x14ac:dyDescent="0.25">
      <c r="A1195" s="52"/>
      <c r="B1195" s="41"/>
      <c r="C1195" s="259" t="s">
        <v>62</v>
      </c>
      <c r="D1195" s="259"/>
      <c r="E1195" s="259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x14ac:dyDescent="0.25">
      <c r="A1196" s="47"/>
      <c r="B1196" s="41"/>
      <c r="C1196" s="258" t="s">
        <v>63</v>
      </c>
      <c r="D1196" s="258"/>
      <c r="E1196" s="258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x14ac:dyDescent="0.25">
      <c r="A1197" s="47"/>
      <c r="B1197" s="41" t="s">
        <v>277</v>
      </c>
      <c r="C1197" s="258" t="s">
        <v>278</v>
      </c>
      <c r="D1197" s="258"/>
      <c r="E1197" s="258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x14ac:dyDescent="0.25">
      <c r="A1198" s="47"/>
      <c r="B1198" s="41" t="s">
        <v>279</v>
      </c>
      <c r="C1198" s="258" t="s">
        <v>280</v>
      </c>
      <c r="D1198" s="258"/>
      <c r="E1198" s="258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x14ac:dyDescent="0.25">
      <c r="A1199" s="57"/>
      <c r="B1199" s="58"/>
      <c r="C1199" s="254" t="s">
        <v>69</v>
      </c>
      <c r="D1199" s="254"/>
      <c r="E1199" s="254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54" t="s">
        <v>283</v>
      </c>
      <c r="D1200" s="254"/>
      <c r="E1200" s="254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x14ac:dyDescent="0.25">
      <c r="A1201" s="57"/>
      <c r="B1201" s="58"/>
      <c r="C1201" s="254" t="s">
        <v>69</v>
      </c>
      <c r="D1201" s="254"/>
      <c r="E1201" s="254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54" t="s">
        <v>285</v>
      </c>
      <c r="D1202" s="254"/>
      <c r="E1202" s="254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x14ac:dyDescent="0.25">
      <c r="A1203" s="52"/>
      <c r="B1203" s="71"/>
      <c r="C1203" s="258" t="s">
        <v>137</v>
      </c>
      <c r="D1203" s="258"/>
      <c r="E1203" s="258"/>
      <c r="F1203" s="258"/>
      <c r="G1203" s="258"/>
      <c r="H1203" s="258"/>
      <c r="I1203" s="258"/>
      <c r="J1203" s="258"/>
      <c r="K1203" s="258"/>
      <c r="L1203" s="258"/>
      <c r="M1203" s="258"/>
      <c r="N1203" s="260"/>
    </row>
    <row r="1204" spans="1:14" x14ac:dyDescent="0.25">
      <c r="A1204" s="72"/>
      <c r="B1204" s="41"/>
      <c r="C1204" s="248" t="s">
        <v>123</v>
      </c>
      <c r="D1204" s="248"/>
      <c r="E1204" s="248"/>
      <c r="F1204" s="248"/>
      <c r="G1204" s="248"/>
      <c r="H1204" s="248"/>
      <c r="I1204" s="248"/>
      <c r="J1204" s="248"/>
      <c r="K1204" s="248"/>
      <c r="L1204" s="248"/>
      <c r="M1204" s="248"/>
      <c r="N1204" s="261"/>
    </row>
    <row r="1205" spans="1:14" x14ac:dyDescent="0.25">
      <c r="A1205" s="72"/>
      <c r="B1205" s="41"/>
      <c r="C1205" s="248" t="s">
        <v>108</v>
      </c>
      <c r="D1205" s="248"/>
      <c r="E1205" s="248"/>
      <c r="F1205" s="248"/>
      <c r="G1205" s="248"/>
      <c r="H1205" s="248"/>
      <c r="I1205" s="248"/>
      <c r="J1205" s="248"/>
      <c r="K1205" s="248"/>
      <c r="L1205" s="248"/>
      <c r="M1205" s="248"/>
      <c r="N1205" s="261"/>
    </row>
    <row r="1206" spans="1:14" x14ac:dyDescent="0.25">
      <c r="A1206" s="57"/>
      <c r="B1206" s="58"/>
      <c r="C1206" s="254" t="s">
        <v>69</v>
      </c>
      <c r="D1206" s="254"/>
      <c r="E1206" s="254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54" t="s">
        <v>129</v>
      </c>
      <c r="D1207" s="254"/>
      <c r="E1207" s="254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x14ac:dyDescent="0.25">
      <c r="A1208" s="52"/>
      <c r="B1208" s="71"/>
      <c r="C1208" s="258" t="s">
        <v>131</v>
      </c>
      <c r="D1208" s="258"/>
      <c r="E1208" s="258"/>
      <c r="F1208" s="258"/>
      <c r="G1208" s="258"/>
      <c r="H1208" s="258"/>
      <c r="I1208" s="258"/>
      <c r="J1208" s="258"/>
      <c r="K1208" s="258"/>
      <c r="L1208" s="258"/>
      <c r="M1208" s="258"/>
      <c r="N1208" s="260"/>
    </row>
    <row r="1209" spans="1:14" x14ac:dyDescent="0.25">
      <c r="A1209" s="72"/>
      <c r="B1209" s="41"/>
      <c r="C1209" s="248" t="s">
        <v>123</v>
      </c>
      <c r="D1209" s="248"/>
      <c r="E1209" s="248"/>
      <c r="F1209" s="248"/>
      <c r="G1209" s="248"/>
      <c r="H1209" s="248"/>
      <c r="I1209" s="248"/>
      <c r="J1209" s="248"/>
      <c r="K1209" s="248"/>
      <c r="L1209" s="248"/>
      <c r="M1209" s="248"/>
      <c r="N1209" s="261"/>
    </row>
    <row r="1210" spans="1:14" x14ac:dyDescent="0.25">
      <c r="A1210" s="72"/>
      <c r="B1210" s="41"/>
      <c r="C1210" s="248" t="s">
        <v>108</v>
      </c>
      <c r="D1210" s="248"/>
      <c r="E1210" s="248"/>
      <c r="F1210" s="248"/>
      <c r="G1210" s="248"/>
      <c r="H1210" s="248"/>
      <c r="I1210" s="248"/>
      <c r="J1210" s="248"/>
      <c r="K1210" s="248"/>
      <c r="L1210" s="248"/>
      <c r="M1210" s="248"/>
      <c r="N1210" s="261"/>
    </row>
    <row r="1211" spans="1:14" x14ac:dyDescent="0.25">
      <c r="A1211" s="57"/>
      <c r="B1211" s="58"/>
      <c r="C1211" s="254" t="s">
        <v>69</v>
      </c>
      <c r="D1211" s="254"/>
      <c r="E1211" s="254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54" t="s">
        <v>289</v>
      </c>
      <c r="D1212" s="254"/>
      <c r="E1212" s="254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x14ac:dyDescent="0.25">
      <c r="A1213" s="40"/>
      <c r="B1213" s="41" t="s">
        <v>55</v>
      </c>
      <c r="C1213" s="258" t="s">
        <v>59</v>
      </c>
      <c r="D1213" s="258"/>
      <c r="E1213" s="258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x14ac:dyDescent="0.25">
      <c r="A1214" s="40"/>
      <c r="B1214" s="41" t="s">
        <v>70</v>
      </c>
      <c r="C1214" s="258" t="s">
        <v>74</v>
      </c>
      <c r="D1214" s="258"/>
      <c r="E1214" s="258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x14ac:dyDescent="0.25">
      <c r="A1215" s="40"/>
      <c r="B1215" s="41" t="s">
        <v>75</v>
      </c>
      <c r="C1215" s="258" t="s">
        <v>76</v>
      </c>
      <c r="D1215" s="258"/>
      <c r="E1215" s="258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x14ac:dyDescent="0.25">
      <c r="A1216" s="40"/>
      <c r="B1216" s="41" t="s">
        <v>88</v>
      </c>
      <c r="C1216" s="258" t="s">
        <v>98</v>
      </c>
      <c r="D1216" s="258"/>
      <c r="E1216" s="258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x14ac:dyDescent="0.25">
      <c r="A1217" s="47"/>
      <c r="B1217" s="41"/>
      <c r="C1217" s="258" t="s">
        <v>60</v>
      </c>
      <c r="D1217" s="258"/>
      <c r="E1217" s="258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x14ac:dyDescent="0.25">
      <c r="A1218" s="47"/>
      <c r="B1218" s="41"/>
      <c r="C1218" s="258" t="s">
        <v>77</v>
      </c>
      <c r="D1218" s="258"/>
      <c r="E1218" s="258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x14ac:dyDescent="0.25">
      <c r="A1219" s="52"/>
      <c r="B1219" s="41"/>
      <c r="C1219" s="259" t="s">
        <v>62</v>
      </c>
      <c r="D1219" s="259"/>
      <c r="E1219" s="259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x14ac:dyDescent="0.25">
      <c r="A1220" s="47"/>
      <c r="B1220" s="41"/>
      <c r="C1220" s="258" t="s">
        <v>63</v>
      </c>
      <c r="D1220" s="258"/>
      <c r="E1220" s="258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x14ac:dyDescent="0.25">
      <c r="A1221" s="47"/>
      <c r="B1221" s="41" t="s">
        <v>78</v>
      </c>
      <c r="C1221" s="258" t="s">
        <v>79</v>
      </c>
      <c r="D1221" s="258"/>
      <c r="E1221" s="258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x14ac:dyDescent="0.25">
      <c r="A1222" s="47"/>
      <c r="B1222" s="41" t="s">
        <v>80</v>
      </c>
      <c r="C1222" s="258" t="s">
        <v>81</v>
      </c>
      <c r="D1222" s="258"/>
      <c r="E1222" s="258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x14ac:dyDescent="0.25">
      <c r="A1223" s="57"/>
      <c r="B1223" s="58"/>
      <c r="C1223" s="254" t="s">
        <v>69</v>
      </c>
      <c r="D1223" s="254"/>
      <c r="E1223" s="254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55" t="s">
        <v>161</v>
      </c>
      <c r="B1224" s="256"/>
      <c r="C1224" s="256"/>
      <c r="D1224" s="256"/>
      <c r="E1224" s="256"/>
      <c r="F1224" s="256"/>
      <c r="G1224" s="256"/>
      <c r="H1224" s="256"/>
      <c r="I1224" s="256"/>
      <c r="J1224" s="256"/>
      <c r="K1224" s="256"/>
      <c r="L1224" s="256"/>
      <c r="M1224" s="256"/>
      <c r="N1224" s="257"/>
    </row>
    <row r="1225" spans="1:14" ht="39.75" customHeight="1" x14ac:dyDescent="0.25">
      <c r="A1225" s="32" t="s">
        <v>407</v>
      </c>
      <c r="B1225" s="33" t="s">
        <v>163</v>
      </c>
      <c r="C1225" s="254" t="s">
        <v>164</v>
      </c>
      <c r="D1225" s="254"/>
      <c r="E1225" s="254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x14ac:dyDescent="0.25">
      <c r="A1226" s="57"/>
      <c r="B1226" s="58"/>
      <c r="C1226" s="254" t="s">
        <v>69</v>
      </c>
      <c r="D1226" s="254"/>
      <c r="E1226" s="254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54" t="s">
        <v>292</v>
      </c>
      <c r="D1227" s="254"/>
      <c r="E1227" s="254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x14ac:dyDescent="0.25">
      <c r="A1228" s="57"/>
      <c r="B1228" s="58"/>
      <c r="C1228" s="254" t="s">
        <v>69</v>
      </c>
      <c r="D1228" s="254"/>
      <c r="E1228" s="254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54" t="s">
        <v>294</v>
      </c>
      <c r="D1229" s="254"/>
      <c r="E1229" s="254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x14ac:dyDescent="0.25">
      <c r="A1230" s="57"/>
      <c r="B1230" s="58"/>
      <c r="C1230" s="254" t="s">
        <v>69</v>
      </c>
      <c r="D1230" s="254"/>
      <c r="E1230" s="254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54" t="s">
        <v>174</v>
      </c>
      <c r="D1231" s="254"/>
      <c r="E1231" s="254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x14ac:dyDescent="0.25">
      <c r="A1232" s="57"/>
      <c r="B1232" s="58"/>
      <c r="C1232" s="254" t="s">
        <v>69</v>
      </c>
      <c r="D1232" s="254"/>
      <c r="E1232" s="254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x14ac:dyDescent="0.25">
      <c r="A1234" s="57"/>
      <c r="B1234" s="81"/>
      <c r="C1234" s="253" t="s">
        <v>411</v>
      </c>
      <c r="D1234" s="253"/>
      <c r="E1234" s="253"/>
      <c r="F1234" s="253"/>
      <c r="G1234" s="253"/>
      <c r="H1234" s="253"/>
      <c r="I1234" s="253"/>
      <c r="J1234" s="253"/>
      <c r="K1234" s="253"/>
      <c r="L1234" s="82"/>
      <c r="M1234" s="83"/>
      <c r="N1234" s="84"/>
    </row>
    <row r="1235" spans="1:14" x14ac:dyDescent="0.25">
      <c r="A1235" s="85"/>
      <c r="B1235" s="41"/>
      <c r="C1235" s="252" t="s">
        <v>176</v>
      </c>
      <c r="D1235" s="252"/>
      <c r="E1235" s="252"/>
      <c r="F1235" s="252"/>
      <c r="G1235" s="252"/>
      <c r="H1235" s="252"/>
      <c r="I1235" s="252"/>
      <c r="J1235" s="252"/>
      <c r="K1235" s="252"/>
      <c r="L1235" s="86">
        <v>621882.12</v>
      </c>
      <c r="M1235" s="87"/>
      <c r="N1235" s="88">
        <v>6016773.96</v>
      </c>
    </row>
    <row r="1236" spans="1:14" x14ac:dyDescent="0.25">
      <c r="A1236" s="85"/>
      <c r="B1236" s="41"/>
      <c r="C1236" s="252" t="s">
        <v>177</v>
      </c>
      <c r="D1236" s="252"/>
      <c r="E1236" s="252"/>
      <c r="F1236" s="252"/>
      <c r="G1236" s="252"/>
      <c r="H1236" s="252"/>
      <c r="I1236" s="252"/>
      <c r="J1236" s="252"/>
      <c r="K1236" s="252"/>
      <c r="L1236" s="89"/>
      <c r="M1236" s="87"/>
      <c r="N1236" s="90"/>
    </row>
    <row r="1237" spans="1:14" x14ac:dyDescent="0.25">
      <c r="A1237" s="85"/>
      <c r="B1237" s="41"/>
      <c r="C1237" s="252" t="s">
        <v>178</v>
      </c>
      <c r="D1237" s="252"/>
      <c r="E1237" s="252"/>
      <c r="F1237" s="252"/>
      <c r="G1237" s="252"/>
      <c r="H1237" s="252"/>
      <c r="I1237" s="252"/>
      <c r="J1237" s="252"/>
      <c r="K1237" s="252"/>
      <c r="L1237" s="86">
        <v>1019.81</v>
      </c>
      <c r="M1237" s="87"/>
      <c r="N1237" s="88">
        <v>53244.27</v>
      </c>
    </row>
    <row r="1238" spans="1:14" x14ac:dyDescent="0.25">
      <c r="A1238" s="85"/>
      <c r="B1238" s="41"/>
      <c r="C1238" s="252" t="s">
        <v>179</v>
      </c>
      <c r="D1238" s="252"/>
      <c r="E1238" s="252"/>
      <c r="F1238" s="252"/>
      <c r="G1238" s="252"/>
      <c r="H1238" s="252"/>
      <c r="I1238" s="252"/>
      <c r="J1238" s="252"/>
      <c r="K1238" s="252"/>
      <c r="L1238" s="86">
        <v>9931.68</v>
      </c>
      <c r="M1238" s="87"/>
      <c r="N1238" s="88">
        <v>156026.69</v>
      </c>
    </row>
    <row r="1239" spans="1:14" x14ac:dyDescent="0.25">
      <c r="A1239" s="85"/>
      <c r="B1239" s="41"/>
      <c r="C1239" s="252" t="s">
        <v>180</v>
      </c>
      <c r="D1239" s="252"/>
      <c r="E1239" s="252"/>
      <c r="F1239" s="252"/>
      <c r="G1239" s="252"/>
      <c r="H1239" s="252"/>
      <c r="I1239" s="252"/>
      <c r="J1239" s="252"/>
      <c r="K1239" s="252"/>
      <c r="L1239" s="95">
        <v>428.9</v>
      </c>
      <c r="M1239" s="87"/>
      <c r="N1239" s="88">
        <v>22392.87</v>
      </c>
    </row>
    <row r="1240" spans="1:14" x14ac:dyDescent="0.25">
      <c r="A1240" s="85"/>
      <c r="B1240" s="41"/>
      <c r="C1240" s="252" t="s">
        <v>181</v>
      </c>
      <c r="D1240" s="252"/>
      <c r="E1240" s="252"/>
      <c r="F1240" s="252"/>
      <c r="G1240" s="252"/>
      <c r="H1240" s="252"/>
      <c r="I1240" s="252"/>
      <c r="J1240" s="252"/>
      <c r="K1240" s="252"/>
      <c r="L1240" s="86">
        <v>610499.69999999995</v>
      </c>
      <c r="M1240" s="87"/>
      <c r="N1240" s="88">
        <v>5800600.7999999998</v>
      </c>
    </row>
    <row r="1241" spans="1:14" x14ac:dyDescent="0.25">
      <c r="A1241" s="85"/>
      <c r="B1241" s="41"/>
      <c r="C1241" s="252" t="s">
        <v>182</v>
      </c>
      <c r="D1241" s="252"/>
      <c r="E1241" s="252"/>
      <c r="F1241" s="252"/>
      <c r="G1241" s="252"/>
      <c r="H1241" s="252"/>
      <c r="I1241" s="252"/>
      <c r="J1241" s="252"/>
      <c r="K1241" s="252"/>
      <c r="L1241" s="89"/>
      <c r="M1241" s="87"/>
      <c r="N1241" s="90"/>
    </row>
    <row r="1242" spans="1:14" x14ac:dyDescent="0.25">
      <c r="A1242" s="85"/>
      <c r="B1242" s="41"/>
      <c r="C1242" s="252" t="s">
        <v>183</v>
      </c>
      <c r="D1242" s="252"/>
      <c r="E1242" s="252"/>
      <c r="F1242" s="252"/>
      <c r="G1242" s="252"/>
      <c r="H1242" s="252"/>
      <c r="I1242" s="252"/>
      <c r="J1242" s="252"/>
      <c r="K1242" s="252"/>
      <c r="L1242" s="86">
        <v>610445.30000000005</v>
      </c>
      <c r="M1242" s="87"/>
      <c r="N1242" s="88">
        <v>5799746.1799999997</v>
      </c>
    </row>
    <row r="1243" spans="1:14" x14ac:dyDescent="0.25">
      <c r="A1243" s="85"/>
      <c r="B1243" s="41"/>
      <c r="C1243" s="252" t="s">
        <v>184</v>
      </c>
      <c r="D1243" s="252"/>
      <c r="E1243" s="252"/>
      <c r="F1243" s="252"/>
      <c r="G1243" s="252"/>
      <c r="H1243" s="252"/>
      <c r="I1243" s="252"/>
      <c r="J1243" s="252"/>
      <c r="K1243" s="252"/>
      <c r="L1243" s="95">
        <v>54.4</v>
      </c>
      <c r="M1243" s="87"/>
      <c r="N1243" s="96">
        <v>854.62</v>
      </c>
    </row>
    <row r="1244" spans="1:14" x14ac:dyDescent="0.25">
      <c r="A1244" s="85"/>
      <c r="B1244" s="41"/>
      <c r="C1244" s="252" t="s">
        <v>185</v>
      </c>
      <c r="D1244" s="252"/>
      <c r="E1244" s="252"/>
      <c r="F1244" s="252"/>
      <c r="G1244" s="252"/>
      <c r="H1244" s="252"/>
      <c r="I1244" s="252"/>
      <c r="J1244" s="252"/>
      <c r="K1244" s="252"/>
      <c r="L1244" s="95">
        <v>430.93</v>
      </c>
      <c r="M1244" s="87"/>
      <c r="N1244" s="88">
        <v>6902.2</v>
      </c>
    </row>
    <row r="1245" spans="1:14" x14ac:dyDescent="0.25">
      <c r="A1245" s="85"/>
      <c r="B1245" s="41"/>
      <c r="C1245" s="252" t="s">
        <v>186</v>
      </c>
      <c r="D1245" s="252"/>
      <c r="E1245" s="252"/>
      <c r="F1245" s="252"/>
      <c r="G1245" s="252"/>
      <c r="H1245" s="252"/>
      <c r="I1245" s="252"/>
      <c r="J1245" s="252"/>
      <c r="K1245" s="252"/>
      <c r="L1245" s="86">
        <v>623218.87</v>
      </c>
      <c r="M1245" s="87"/>
      <c r="N1245" s="88">
        <v>6102879.5300000003</v>
      </c>
    </row>
    <row r="1246" spans="1:14" x14ac:dyDescent="0.25">
      <c r="A1246" s="85"/>
      <c r="B1246" s="41"/>
      <c r="C1246" s="252" t="s">
        <v>187</v>
      </c>
      <c r="D1246" s="252"/>
      <c r="E1246" s="252"/>
      <c r="F1246" s="252"/>
      <c r="G1246" s="252"/>
      <c r="H1246" s="252"/>
      <c r="I1246" s="252"/>
      <c r="J1246" s="252"/>
      <c r="K1246" s="252"/>
      <c r="L1246" s="86">
        <v>622733.54</v>
      </c>
      <c r="M1246" s="87"/>
      <c r="N1246" s="88">
        <v>6095122.71</v>
      </c>
    </row>
    <row r="1247" spans="1:14" x14ac:dyDescent="0.25">
      <c r="A1247" s="85"/>
      <c r="B1247" s="41"/>
      <c r="C1247" s="252" t="s">
        <v>188</v>
      </c>
      <c r="D1247" s="252"/>
      <c r="E1247" s="252"/>
      <c r="F1247" s="252"/>
      <c r="G1247" s="252"/>
      <c r="H1247" s="252"/>
      <c r="I1247" s="252"/>
      <c r="J1247" s="252"/>
      <c r="K1247" s="252"/>
      <c r="L1247" s="89"/>
      <c r="M1247" s="87"/>
      <c r="N1247" s="90"/>
    </row>
    <row r="1248" spans="1:14" x14ac:dyDescent="0.25">
      <c r="A1248" s="85"/>
      <c r="B1248" s="41"/>
      <c r="C1248" s="252" t="s">
        <v>189</v>
      </c>
      <c r="D1248" s="252"/>
      <c r="E1248" s="252"/>
      <c r="F1248" s="252"/>
      <c r="G1248" s="252"/>
      <c r="H1248" s="252"/>
      <c r="I1248" s="252"/>
      <c r="J1248" s="252"/>
      <c r="K1248" s="252"/>
      <c r="L1248" s="95">
        <v>767.89</v>
      </c>
      <c r="M1248" s="87"/>
      <c r="N1248" s="88">
        <v>40091.53</v>
      </c>
    </row>
    <row r="1249" spans="1:14" x14ac:dyDescent="0.25">
      <c r="A1249" s="85"/>
      <c r="B1249" s="41"/>
      <c r="C1249" s="252" t="s">
        <v>190</v>
      </c>
      <c r="D1249" s="252"/>
      <c r="E1249" s="252"/>
      <c r="F1249" s="252"/>
      <c r="G1249" s="252"/>
      <c r="H1249" s="252"/>
      <c r="I1249" s="252"/>
      <c r="J1249" s="252"/>
      <c r="K1249" s="252"/>
      <c r="L1249" s="86">
        <v>9810.9</v>
      </c>
      <c r="M1249" s="87"/>
      <c r="N1249" s="88">
        <v>154129.24</v>
      </c>
    </row>
    <row r="1250" spans="1:14" x14ac:dyDescent="0.25">
      <c r="A1250" s="85"/>
      <c r="B1250" s="41"/>
      <c r="C1250" s="252" t="s">
        <v>191</v>
      </c>
      <c r="D1250" s="252"/>
      <c r="E1250" s="252"/>
      <c r="F1250" s="252"/>
      <c r="G1250" s="252"/>
      <c r="H1250" s="252"/>
      <c r="I1250" s="252"/>
      <c r="J1250" s="252"/>
      <c r="K1250" s="252"/>
      <c r="L1250" s="95">
        <v>416.92</v>
      </c>
      <c r="M1250" s="87"/>
      <c r="N1250" s="88">
        <v>21767.39</v>
      </c>
    </row>
    <row r="1251" spans="1:14" x14ac:dyDescent="0.25">
      <c r="A1251" s="85"/>
      <c r="B1251" s="41"/>
      <c r="C1251" s="252" t="s">
        <v>192</v>
      </c>
      <c r="D1251" s="252"/>
      <c r="E1251" s="252"/>
      <c r="F1251" s="252"/>
      <c r="G1251" s="252"/>
      <c r="H1251" s="252"/>
      <c r="I1251" s="252"/>
      <c r="J1251" s="252"/>
      <c r="K1251" s="252"/>
      <c r="L1251" s="86">
        <v>610166.55000000005</v>
      </c>
      <c r="M1251" s="87"/>
      <c r="N1251" s="88">
        <v>5797098.0499999998</v>
      </c>
    </row>
    <row r="1252" spans="1:14" x14ac:dyDescent="0.25">
      <c r="A1252" s="85"/>
      <c r="B1252" s="41"/>
      <c r="C1252" s="252" t="s">
        <v>193</v>
      </c>
      <c r="D1252" s="252"/>
      <c r="E1252" s="252"/>
      <c r="F1252" s="252"/>
      <c r="G1252" s="252"/>
      <c r="H1252" s="252"/>
      <c r="I1252" s="252"/>
      <c r="J1252" s="252"/>
      <c r="K1252" s="252"/>
      <c r="L1252" s="86">
        <v>1306.73</v>
      </c>
      <c r="M1252" s="87"/>
      <c r="N1252" s="88">
        <v>68224.33</v>
      </c>
    </row>
    <row r="1253" spans="1:14" x14ac:dyDescent="0.25">
      <c r="A1253" s="85"/>
      <c r="B1253" s="41"/>
      <c r="C1253" s="252" t="s">
        <v>194</v>
      </c>
      <c r="D1253" s="252"/>
      <c r="E1253" s="252"/>
      <c r="F1253" s="252"/>
      <c r="G1253" s="252"/>
      <c r="H1253" s="252"/>
      <c r="I1253" s="252"/>
      <c r="J1253" s="252"/>
      <c r="K1253" s="252"/>
      <c r="L1253" s="95">
        <v>681.47</v>
      </c>
      <c r="M1253" s="87"/>
      <c r="N1253" s="88">
        <v>35579.56</v>
      </c>
    </row>
    <row r="1254" spans="1:14" x14ac:dyDescent="0.25">
      <c r="A1254" s="85"/>
      <c r="B1254" s="41"/>
      <c r="C1254" s="252" t="s">
        <v>195</v>
      </c>
      <c r="D1254" s="252"/>
      <c r="E1254" s="252"/>
      <c r="F1254" s="252"/>
      <c r="G1254" s="252"/>
      <c r="H1254" s="252"/>
      <c r="I1254" s="252"/>
      <c r="J1254" s="252"/>
      <c r="K1254" s="252"/>
      <c r="L1254" s="95">
        <v>430.93</v>
      </c>
      <c r="M1254" s="87"/>
      <c r="N1254" s="88">
        <v>6902.2</v>
      </c>
    </row>
    <row r="1255" spans="1:14" x14ac:dyDescent="0.25">
      <c r="A1255" s="85"/>
      <c r="B1255" s="41"/>
      <c r="C1255" s="252" t="s">
        <v>196</v>
      </c>
      <c r="D1255" s="252"/>
      <c r="E1255" s="252"/>
      <c r="F1255" s="252"/>
      <c r="G1255" s="252"/>
      <c r="H1255" s="252"/>
      <c r="I1255" s="252"/>
      <c r="J1255" s="252"/>
      <c r="K1255" s="252"/>
      <c r="L1255" s="95">
        <v>54.4</v>
      </c>
      <c r="M1255" s="87"/>
      <c r="N1255" s="96">
        <v>854.62</v>
      </c>
    </row>
    <row r="1256" spans="1:14" x14ac:dyDescent="0.25">
      <c r="A1256" s="85"/>
      <c r="B1256" s="41"/>
      <c r="C1256" s="252" t="s">
        <v>297</v>
      </c>
      <c r="D1256" s="252"/>
      <c r="E1256" s="252"/>
      <c r="F1256" s="252"/>
      <c r="G1256" s="252"/>
      <c r="H1256" s="252"/>
      <c r="I1256" s="252"/>
      <c r="J1256" s="252"/>
      <c r="K1256" s="252"/>
      <c r="L1256" s="86">
        <v>1023.55</v>
      </c>
      <c r="M1256" s="87"/>
      <c r="N1256" s="88">
        <v>37125.61</v>
      </c>
    </row>
    <row r="1257" spans="1:14" x14ac:dyDescent="0.25">
      <c r="A1257" s="85"/>
      <c r="B1257" s="41"/>
      <c r="C1257" s="252" t="s">
        <v>177</v>
      </c>
      <c r="D1257" s="252"/>
      <c r="E1257" s="252"/>
      <c r="F1257" s="252"/>
      <c r="G1257" s="252"/>
      <c r="H1257" s="252"/>
      <c r="I1257" s="252"/>
      <c r="J1257" s="252"/>
      <c r="K1257" s="252"/>
      <c r="L1257" s="89"/>
      <c r="M1257" s="87"/>
      <c r="N1257" s="90"/>
    </row>
    <row r="1258" spans="1:14" x14ac:dyDescent="0.25">
      <c r="A1258" s="85"/>
      <c r="B1258" s="41"/>
      <c r="C1258" s="252" t="s">
        <v>298</v>
      </c>
      <c r="D1258" s="252"/>
      <c r="E1258" s="252"/>
      <c r="F1258" s="252"/>
      <c r="G1258" s="252"/>
      <c r="H1258" s="252"/>
      <c r="I1258" s="252"/>
      <c r="J1258" s="252"/>
      <c r="K1258" s="252"/>
      <c r="L1258" s="95">
        <v>251.92</v>
      </c>
      <c r="M1258" s="87"/>
      <c r="N1258" s="88">
        <v>13152.74</v>
      </c>
    </row>
    <row r="1259" spans="1:14" x14ac:dyDescent="0.25">
      <c r="A1259" s="85"/>
      <c r="B1259" s="41"/>
      <c r="C1259" s="252" t="s">
        <v>299</v>
      </c>
      <c r="D1259" s="252"/>
      <c r="E1259" s="252"/>
      <c r="F1259" s="252"/>
      <c r="G1259" s="252"/>
      <c r="H1259" s="252"/>
      <c r="I1259" s="252"/>
      <c r="J1259" s="252"/>
      <c r="K1259" s="252"/>
      <c r="L1259" s="95">
        <v>120.78</v>
      </c>
      <c r="M1259" s="87"/>
      <c r="N1259" s="88">
        <v>1897.45</v>
      </c>
    </row>
    <row r="1260" spans="1:14" x14ac:dyDescent="0.25">
      <c r="A1260" s="85"/>
      <c r="B1260" s="41"/>
      <c r="C1260" s="252" t="s">
        <v>300</v>
      </c>
      <c r="D1260" s="252"/>
      <c r="E1260" s="252"/>
      <c r="F1260" s="252"/>
      <c r="G1260" s="252"/>
      <c r="H1260" s="252"/>
      <c r="I1260" s="252"/>
      <c r="J1260" s="252"/>
      <c r="K1260" s="252"/>
      <c r="L1260" s="95">
        <v>11.98</v>
      </c>
      <c r="M1260" s="87"/>
      <c r="N1260" s="96">
        <v>625.48</v>
      </c>
    </row>
    <row r="1261" spans="1:14" x14ac:dyDescent="0.25">
      <c r="A1261" s="85"/>
      <c r="B1261" s="41"/>
      <c r="C1261" s="252" t="s">
        <v>301</v>
      </c>
      <c r="D1261" s="252"/>
      <c r="E1261" s="252"/>
      <c r="F1261" s="252"/>
      <c r="G1261" s="252"/>
      <c r="H1261" s="252"/>
      <c r="I1261" s="252"/>
      <c r="J1261" s="252"/>
      <c r="K1261" s="252"/>
      <c r="L1261" s="95">
        <v>278.75</v>
      </c>
      <c r="M1261" s="87"/>
      <c r="N1261" s="88">
        <v>2648.13</v>
      </c>
    </row>
    <row r="1262" spans="1:14" x14ac:dyDescent="0.25">
      <c r="A1262" s="85"/>
      <c r="B1262" s="41"/>
      <c r="C1262" s="252" t="s">
        <v>302</v>
      </c>
      <c r="D1262" s="252"/>
      <c r="E1262" s="252"/>
      <c r="F1262" s="252"/>
      <c r="G1262" s="252"/>
      <c r="H1262" s="252"/>
      <c r="I1262" s="252"/>
      <c r="J1262" s="252"/>
      <c r="K1262" s="252"/>
      <c r="L1262" s="95">
        <v>242.79</v>
      </c>
      <c r="M1262" s="87"/>
      <c r="N1262" s="88">
        <v>12675.96</v>
      </c>
    </row>
    <row r="1263" spans="1:14" x14ac:dyDescent="0.25">
      <c r="A1263" s="85"/>
      <c r="B1263" s="41"/>
      <c r="C1263" s="252" t="s">
        <v>303</v>
      </c>
      <c r="D1263" s="252"/>
      <c r="E1263" s="252"/>
      <c r="F1263" s="252"/>
      <c r="G1263" s="252"/>
      <c r="H1263" s="252"/>
      <c r="I1263" s="252"/>
      <c r="J1263" s="252"/>
      <c r="K1263" s="252"/>
      <c r="L1263" s="95">
        <v>129.31</v>
      </c>
      <c r="M1263" s="87"/>
      <c r="N1263" s="88">
        <v>6751.33</v>
      </c>
    </row>
    <row r="1264" spans="1:14" x14ac:dyDescent="0.25">
      <c r="A1264" s="85"/>
      <c r="B1264" s="41"/>
      <c r="C1264" s="252" t="s">
        <v>197</v>
      </c>
      <c r="D1264" s="252"/>
      <c r="E1264" s="252"/>
      <c r="F1264" s="252"/>
      <c r="G1264" s="252"/>
      <c r="H1264" s="252"/>
      <c r="I1264" s="252"/>
      <c r="J1264" s="252"/>
      <c r="K1264" s="252"/>
      <c r="L1264" s="86">
        <v>1448.71</v>
      </c>
      <c r="M1264" s="87"/>
      <c r="N1264" s="88">
        <v>75637.14</v>
      </c>
    </row>
    <row r="1265" spans="1:14" x14ac:dyDescent="0.25">
      <c r="A1265" s="85"/>
      <c r="B1265" s="41"/>
      <c r="C1265" s="252" t="s">
        <v>198</v>
      </c>
      <c r="D1265" s="252"/>
      <c r="E1265" s="252"/>
      <c r="F1265" s="252"/>
      <c r="G1265" s="252"/>
      <c r="H1265" s="252"/>
      <c r="I1265" s="252"/>
      <c r="J1265" s="252"/>
      <c r="K1265" s="252"/>
      <c r="L1265" s="86">
        <v>1549.52</v>
      </c>
      <c r="M1265" s="87"/>
      <c r="N1265" s="88">
        <v>80900.289999999994</v>
      </c>
    </row>
    <row r="1266" spans="1:14" x14ac:dyDescent="0.25">
      <c r="A1266" s="85"/>
      <c r="B1266" s="41"/>
      <c r="C1266" s="252" t="s">
        <v>199</v>
      </c>
      <c r="D1266" s="252"/>
      <c r="E1266" s="252"/>
      <c r="F1266" s="252"/>
      <c r="G1266" s="252"/>
      <c r="H1266" s="252"/>
      <c r="I1266" s="252"/>
      <c r="J1266" s="252"/>
      <c r="K1266" s="252"/>
      <c r="L1266" s="95">
        <v>810.78</v>
      </c>
      <c r="M1266" s="87"/>
      <c r="N1266" s="88">
        <v>42330.89</v>
      </c>
    </row>
    <row r="1267" spans="1:14" x14ac:dyDescent="0.25">
      <c r="A1267" s="85"/>
      <c r="B1267" s="81"/>
      <c r="C1267" s="253" t="s">
        <v>412</v>
      </c>
      <c r="D1267" s="253"/>
      <c r="E1267" s="253"/>
      <c r="F1267" s="253"/>
      <c r="G1267" s="253"/>
      <c r="H1267" s="253"/>
      <c r="I1267" s="253"/>
      <c r="J1267" s="253"/>
      <c r="K1267" s="253"/>
      <c r="L1267" s="91">
        <v>624242.42000000004</v>
      </c>
      <c r="M1267" s="83"/>
      <c r="N1267" s="92">
        <v>6140005.1399999997</v>
      </c>
    </row>
    <row r="1268" spans="1:14" x14ac:dyDescent="0.25">
      <c r="A1268" s="85"/>
      <c r="B1268" s="41"/>
      <c r="C1268" s="252" t="s">
        <v>201</v>
      </c>
      <c r="D1268" s="252"/>
      <c r="E1268" s="252"/>
      <c r="F1268" s="252"/>
      <c r="G1268" s="252"/>
      <c r="H1268" s="252"/>
      <c r="I1268" s="252"/>
      <c r="J1268" s="252"/>
      <c r="K1268" s="252"/>
      <c r="L1268" s="89"/>
      <c r="M1268" s="87"/>
      <c r="N1268" s="90"/>
    </row>
    <row r="1269" spans="1:14" x14ac:dyDescent="0.25">
      <c r="A1269" s="85"/>
      <c r="B1269" s="41"/>
      <c r="C1269" s="252" t="s">
        <v>202</v>
      </c>
      <c r="D1269" s="252"/>
      <c r="E1269" s="252"/>
      <c r="F1269" s="252"/>
      <c r="G1269" s="252"/>
      <c r="H1269" s="252"/>
      <c r="I1269" s="42" t="s">
        <v>413</v>
      </c>
      <c r="J1269" s="93"/>
      <c r="K1269" s="93"/>
      <c r="L1269" s="89"/>
      <c r="M1269" s="87"/>
      <c r="N1269" s="90"/>
    </row>
    <row r="1270" spans="1:14" x14ac:dyDescent="0.25">
      <c r="A1270" s="85"/>
      <c r="B1270" s="41"/>
      <c r="C1270" s="252" t="s">
        <v>204</v>
      </c>
      <c r="D1270" s="252"/>
      <c r="E1270" s="252"/>
      <c r="F1270" s="252"/>
      <c r="G1270" s="252"/>
      <c r="H1270" s="252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62" t="s">
        <v>415</v>
      </c>
      <c r="B1271" s="263"/>
      <c r="C1271" s="263"/>
      <c r="D1271" s="263"/>
      <c r="E1271" s="263"/>
      <c r="F1271" s="263"/>
      <c r="G1271" s="263"/>
      <c r="H1271" s="263"/>
      <c r="I1271" s="263"/>
      <c r="J1271" s="263"/>
      <c r="K1271" s="263"/>
      <c r="L1271" s="263"/>
      <c r="M1271" s="263"/>
      <c r="N1271" s="264"/>
    </row>
    <row r="1272" spans="1:14" ht="36.75" customHeight="1" x14ac:dyDescent="0.25">
      <c r="A1272" s="32" t="s">
        <v>416</v>
      </c>
      <c r="B1272" s="33" t="s">
        <v>208</v>
      </c>
      <c r="C1272" s="254" t="s">
        <v>209</v>
      </c>
      <c r="D1272" s="254"/>
      <c r="E1272" s="254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x14ac:dyDescent="0.25">
      <c r="A1273" s="40"/>
      <c r="B1273" s="41" t="s">
        <v>55</v>
      </c>
      <c r="C1273" s="258" t="s">
        <v>59</v>
      </c>
      <c r="D1273" s="258"/>
      <c r="E1273" s="258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x14ac:dyDescent="0.25">
      <c r="A1274" s="40"/>
      <c r="B1274" s="41" t="s">
        <v>70</v>
      </c>
      <c r="C1274" s="258" t="s">
        <v>74</v>
      </c>
      <c r="D1274" s="258"/>
      <c r="E1274" s="258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x14ac:dyDescent="0.25">
      <c r="A1275" s="40"/>
      <c r="B1275" s="41" t="s">
        <v>75</v>
      </c>
      <c r="C1275" s="258" t="s">
        <v>76</v>
      </c>
      <c r="D1275" s="258"/>
      <c r="E1275" s="258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x14ac:dyDescent="0.25">
      <c r="A1276" s="47"/>
      <c r="B1276" s="41"/>
      <c r="C1276" s="258" t="s">
        <v>60</v>
      </c>
      <c r="D1276" s="258"/>
      <c r="E1276" s="258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x14ac:dyDescent="0.25">
      <c r="A1277" s="47"/>
      <c r="B1277" s="41"/>
      <c r="C1277" s="258" t="s">
        <v>77</v>
      </c>
      <c r="D1277" s="258"/>
      <c r="E1277" s="258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x14ac:dyDescent="0.25">
      <c r="A1278" s="52"/>
      <c r="B1278" s="41"/>
      <c r="C1278" s="259" t="s">
        <v>62</v>
      </c>
      <c r="D1278" s="259"/>
      <c r="E1278" s="259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x14ac:dyDescent="0.25">
      <c r="A1279" s="47"/>
      <c r="B1279" s="41"/>
      <c r="C1279" s="258" t="s">
        <v>63</v>
      </c>
      <c r="D1279" s="258"/>
      <c r="E1279" s="258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x14ac:dyDescent="0.25">
      <c r="A1280" s="47"/>
      <c r="B1280" s="41" t="s">
        <v>78</v>
      </c>
      <c r="C1280" s="258" t="s">
        <v>79</v>
      </c>
      <c r="D1280" s="258"/>
      <c r="E1280" s="258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x14ac:dyDescent="0.25">
      <c r="A1281" s="47"/>
      <c r="B1281" s="41" t="s">
        <v>80</v>
      </c>
      <c r="C1281" s="258" t="s">
        <v>81</v>
      </c>
      <c r="D1281" s="258"/>
      <c r="E1281" s="258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x14ac:dyDescent="0.25">
      <c r="A1282" s="57"/>
      <c r="B1282" s="58"/>
      <c r="C1282" s="254" t="s">
        <v>69</v>
      </c>
      <c r="D1282" s="254"/>
      <c r="E1282" s="254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54" t="s">
        <v>83</v>
      </c>
      <c r="D1283" s="254"/>
      <c r="E1283" s="254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x14ac:dyDescent="0.25">
      <c r="A1284" s="40"/>
      <c r="B1284" s="41" t="s">
        <v>55</v>
      </c>
      <c r="C1284" s="258" t="s">
        <v>59</v>
      </c>
      <c r="D1284" s="258"/>
      <c r="E1284" s="258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x14ac:dyDescent="0.25">
      <c r="A1285" s="40"/>
      <c r="B1285" s="41" t="s">
        <v>70</v>
      </c>
      <c r="C1285" s="258" t="s">
        <v>74</v>
      </c>
      <c r="D1285" s="258"/>
      <c r="E1285" s="258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x14ac:dyDescent="0.25">
      <c r="A1286" s="40"/>
      <c r="B1286" s="41" t="s">
        <v>75</v>
      </c>
      <c r="C1286" s="258" t="s">
        <v>76</v>
      </c>
      <c r="D1286" s="258"/>
      <c r="E1286" s="258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x14ac:dyDescent="0.25">
      <c r="A1287" s="47"/>
      <c r="B1287" s="41"/>
      <c r="C1287" s="258" t="s">
        <v>60</v>
      </c>
      <c r="D1287" s="258"/>
      <c r="E1287" s="258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x14ac:dyDescent="0.25">
      <c r="A1288" s="47"/>
      <c r="B1288" s="41"/>
      <c r="C1288" s="258" t="s">
        <v>77</v>
      </c>
      <c r="D1288" s="258"/>
      <c r="E1288" s="258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x14ac:dyDescent="0.25">
      <c r="A1289" s="52"/>
      <c r="B1289" s="41"/>
      <c r="C1289" s="259" t="s">
        <v>62</v>
      </c>
      <c r="D1289" s="259"/>
      <c r="E1289" s="259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x14ac:dyDescent="0.25">
      <c r="A1290" s="47"/>
      <c r="B1290" s="41"/>
      <c r="C1290" s="258" t="s">
        <v>63</v>
      </c>
      <c r="D1290" s="258"/>
      <c r="E1290" s="258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x14ac:dyDescent="0.25">
      <c r="A1291" s="47"/>
      <c r="B1291" s="41" t="s">
        <v>84</v>
      </c>
      <c r="C1291" s="258" t="s">
        <v>85</v>
      </c>
      <c r="D1291" s="258"/>
      <c r="E1291" s="258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x14ac:dyDescent="0.25">
      <c r="A1292" s="47"/>
      <c r="B1292" s="41" t="s">
        <v>86</v>
      </c>
      <c r="C1292" s="258" t="s">
        <v>87</v>
      </c>
      <c r="D1292" s="258"/>
      <c r="E1292" s="258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x14ac:dyDescent="0.25">
      <c r="A1293" s="57"/>
      <c r="B1293" s="58"/>
      <c r="C1293" s="254" t="s">
        <v>69</v>
      </c>
      <c r="D1293" s="254"/>
      <c r="E1293" s="254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54" t="s">
        <v>90</v>
      </c>
      <c r="D1294" s="254"/>
      <c r="E1294" s="254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x14ac:dyDescent="0.25">
      <c r="A1295" s="40"/>
      <c r="B1295" s="41" t="s">
        <v>55</v>
      </c>
      <c r="C1295" s="258" t="s">
        <v>59</v>
      </c>
      <c r="D1295" s="258"/>
      <c r="E1295" s="258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x14ac:dyDescent="0.25">
      <c r="A1296" s="40"/>
      <c r="B1296" s="41" t="s">
        <v>70</v>
      </c>
      <c r="C1296" s="258" t="s">
        <v>74</v>
      </c>
      <c r="D1296" s="258"/>
      <c r="E1296" s="258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x14ac:dyDescent="0.25">
      <c r="A1297" s="40"/>
      <c r="B1297" s="41" t="s">
        <v>75</v>
      </c>
      <c r="C1297" s="258" t="s">
        <v>76</v>
      </c>
      <c r="D1297" s="258"/>
      <c r="E1297" s="258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x14ac:dyDescent="0.25">
      <c r="A1298" s="47"/>
      <c r="B1298" s="41"/>
      <c r="C1298" s="258" t="s">
        <v>60</v>
      </c>
      <c r="D1298" s="258"/>
      <c r="E1298" s="258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x14ac:dyDescent="0.25">
      <c r="A1299" s="47"/>
      <c r="B1299" s="41"/>
      <c r="C1299" s="258" t="s">
        <v>77</v>
      </c>
      <c r="D1299" s="258"/>
      <c r="E1299" s="258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x14ac:dyDescent="0.25">
      <c r="A1300" s="52"/>
      <c r="B1300" s="41"/>
      <c r="C1300" s="259" t="s">
        <v>62</v>
      </c>
      <c r="D1300" s="259"/>
      <c r="E1300" s="259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x14ac:dyDescent="0.25">
      <c r="A1301" s="47"/>
      <c r="B1301" s="41"/>
      <c r="C1301" s="258" t="s">
        <v>63</v>
      </c>
      <c r="D1301" s="258"/>
      <c r="E1301" s="258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x14ac:dyDescent="0.25">
      <c r="A1302" s="47"/>
      <c r="B1302" s="41" t="s">
        <v>91</v>
      </c>
      <c r="C1302" s="258" t="s">
        <v>92</v>
      </c>
      <c r="D1302" s="258"/>
      <c r="E1302" s="258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x14ac:dyDescent="0.25">
      <c r="A1303" s="47"/>
      <c r="B1303" s="41" t="s">
        <v>93</v>
      </c>
      <c r="C1303" s="258" t="s">
        <v>94</v>
      </c>
      <c r="D1303" s="258"/>
      <c r="E1303" s="258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x14ac:dyDescent="0.25">
      <c r="A1304" s="57"/>
      <c r="B1304" s="58"/>
      <c r="C1304" s="254" t="s">
        <v>69</v>
      </c>
      <c r="D1304" s="254"/>
      <c r="E1304" s="254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54" t="s">
        <v>97</v>
      </c>
      <c r="D1305" s="254"/>
      <c r="E1305" s="254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x14ac:dyDescent="0.25">
      <c r="A1306" s="40"/>
      <c r="B1306" s="41" t="s">
        <v>55</v>
      </c>
      <c r="C1306" s="258" t="s">
        <v>59</v>
      </c>
      <c r="D1306" s="258"/>
      <c r="E1306" s="258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x14ac:dyDescent="0.25">
      <c r="A1307" s="40"/>
      <c r="B1307" s="41" t="s">
        <v>70</v>
      </c>
      <c r="C1307" s="258" t="s">
        <v>74</v>
      </c>
      <c r="D1307" s="258"/>
      <c r="E1307" s="258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x14ac:dyDescent="0.25">
      <c r="A1308" s="40"/>
      <c r="B1308" s="41" t="s">
        <v>75</v>
      </c>
      <c r="C1308" s="258" t="s">
        <v>76</v>
      </c>
      <c r="D1308" s="258"/>
      <c r="E1308" s="258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x14ac:dyDescent="0.25">
      <c r="A1309" s="40"/>
      <c r="B1309" s="41" t="s">
        <v>88</v>
      </c>
      <c r="C1309" s="258" t="s">
        <v>98</v>
      </c>
      <c r="D1309" s="258"/>
      <c r="E1309" s="258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x14ac:dyDescent="0.25">
      <c r="A1310" s="47"/>
      <c r="B1310" s="41"/>
      <c r="C1310" s="258" t="s">
        <v>60</v>
      </c>
      <c r="D1310" s="258"/>
      <c r="E1310" s="258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x14ac:dyDescent="0.25">
      <c r="A1311" s="47"/>
      <c r="B1311" s="41"/>
      <c r="C1311" s="258" t="s">
        <v>77</v>
      </c>
      <c r="D1311" s="258"/>
      <c r="E1311" s="258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x14ac:dyDescent="0.25">
      <c r="A1312" s="52"/>
      <c r="B1312" s="41"/>
      <c r="C1312" s="259" t="s">
        <v>62</v>
      </c>
      <c r="D1312" s="259"/>
      <c r="E1312" s="259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x14ac:dyDescent="0.25">
      <c r="A1313" s="47"/>
      <c r="B1313" s="41"/>
      <c r="C1313" s="258" t="s">
        <v>63</v>
      </c>
      <c r="D1313" s="258"/>
      <c r="E1313" s="258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x14ac:dyDescent="0.25">
      <c r="A1314" s="47"/>
      <c r="B1314" s="41" t="s">
        <v>99</v>
      </c>
      <c r="C1314" s="258" t="s">
        <v>100</v>
      </c>
      <c r="D1314" s="258"/>
      <c r="E1314" s="258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x14ac:dyDescent="0.25">
      <c r="A1315" s="47"/>
      <c r="B1315" s="41" t="s">
        <v>101</v>
      </c>
      <c r="C1315" s="258" t="s">
        <v>102</v>
      </c>
      <c r="D1315" s="258"/>
      <c r="E1315" s="258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x14ac:dyDescent="0.25">
      <c r="A1316" s="57"/>
      <c r="B1316" s="58"/>
      <c r="C1316" s="254" t="s">
        <v>69</v>
      </c>
      <c r="D1316" s="254"/>
      <c r="E1316" s="254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54" t="s">
        <v>105</v>
      </c>
      <c r="D1317" s="254"/>
      <c r="E1317" s="254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x14ac:dyDescent="0.25">
      <c r="A1318" s="52"/>
      <c r="B1318" s="71"/>
      <c r="C1318" s="258" t="s">
        <v>107</v>
      </c>
      <c r="D1318" s="258"/>
      <c r="E1318" s="258"/>
      <c r="F1318" s="258"/>
      <c r="G1318" s="258"/>
      <c r="H1318" s="258"/>
      <c r="I1318" s="258"/>
      <c r="J1318" s="258"/>
      <c r="K1318" s="258"/>
      <c r="L1318" s="258"/>
      <c r="M1318" s="258"/>
      <c r="N1318" s="260"/>
    </row>
    <row r="1319" spans="1:14" x14ac:dyDescent="0.25">
      <c r="A1319" s="72"/>
      <c r="B1319" s="41"/>
      <c r="C1319" s="248" t="s">
        <v>108</v>
      </c>
      <c r="D1319" s="248"/>
      <c r="E1319" s="248"/>
      <c r="F1319" s="248"/>
      <c r="G1319" s="248"/>
      <c r="H1319" s="248"/>
      <c r="I1319" s="248"/>
      <c r="J1319" s="248"/>
      <c r="K1319" s="248"/>
      <c r="L1319" s="248"/>
      <c r="M1319" s="248"/>
      <c r="N1319" s="261"/>
    </row>
    <row r="1320" spans="1:14" x14ac:dyDescent="0.25">
      <c r="A1320" s="57"/>
      <c r="B1320" s="58"/>
      <c r="C1320" s="254" t="s">
        <v>69</v>
      </c>
      <c r="D1320" s="254"/>
      <c r="E1320" s="254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54" t="s">
        <v>242</v>
      </c>
      <c r="D1321" s="254"/>
      <c r="E1321" s="254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x14ac:dyDescent="0.25">
      <c r="A1322" s="40"/>
      <c r="B1322" s="41" t="s">
        <v>55</v>
      </c>
      <c r="C1322" s="258" t="s">
        <v>59</v>
      </c>
      <c r="D1322" s="258"/>
      <c r="E1322" s="258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x14ac:dyDescent="0.25">
      <c r="A1323" s="40"/>
      <c r="B1323" s="41" t="s">
        <v>70</v>
      </c>
      <c r="C1323" s="258" t="s">
        <v>74</v>
      </c>
      <c r="D1323" s="258"/>
      <c r="E1323" s="258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x14ac:dyDescent="0.25">
      <c r="A1324" s="40"/>
      <c r="B1324" s="41" t="s">
        <v>75</v>
      </c>
      <c r="C1324" s="258" t="s">
        <v>76</v>
      </c>
      <c r="D1324" s="258"/>
      <c r="E1324" s="258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x14ac:dyDescent="0.25">
      <c r="A1325" s="47"/>
      <c r="B1325" s="41"/>
      <c r="C1325" s="258" t="s">
        <v>60</v>
      </c>
      <c r="D1325" s="258"/>
      <c r="E1325" s="258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x14ac:dyDescent="0.25">
      <c r="A1326" s="47"/>
      <c r="B1326" s="41"/>
      <c r="C1326" s="258" t="s">
        <v>77</v>
      </c>
      <c r="D1326" s="258"/>
      <c r="E1326" s="258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x14ac:dyDescent="0.25">
      <c r="A1327" s="52"/>
      <c r="B1327" s="41"/>
      <c r="C1327" s="259" t="s">
        <v>62</v>
      </c>
      <c r="D1327" s="259"/>
      <c r="E1327" s="259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x14ac:dyDescent="0.25">
      <c r="A1328" s="47"/>
      <c r="B1328" s="41"/>
      <c r="C1328" s="258" t="s">
        <v>63</v>
      </c>
      <c r="D1328" s="258"/>
      <c r="E1328" s="258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x14ac:dyDescent="0.25">
      <c r="A1329" s="47"/>
      <c r="B1329" s="41" t="s">
        <v>78</v>
      </c>
      <c r="C1329" s="258" t="s">
        <v>79</v>
      </c>
      <c r="D1329" s="258"/>
      <c r="E1329" s="258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x14ac:dyDescent="0.25">
      <c r="A1330" s="47"/>
      <c r="B1330" s="41" t="s">
        <v>80</v>
      </c>
      <c r="C1330" s="258" t="s">
        <v>81</v>
      </c>
      <c r="D1330" s="258"/>
      <c r="E1330" s="258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x14ac:dyDescent="0.25">
      <c r="A1331" s="57"/>
      <c r="B1331" s="58"/>
      <c r="C1331" s="254" t="s">
        <v>69</v>
      </c>
      <c r="D1331" s="254"/>
      <c r="E1331" s="254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54" t="s">
        <v>245</v>
      </c>
      <c r="D1332" s="254"/>
      <c r="E1332" s="254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x14ac:dyDescent="0.25">
      <c r="A1333" s="52"/>
      <c r="B1333" s="71"/>
      <c r="C1333" s="258" t="s">
        <v>247</v>
      </c>
      <c r="D1333" s="258"/>
      <c r="E1333" s="258"/>
      <c r="F1333" s="258"/>
      <c r="G1333" s="258"/>
      <c r="H1333" s="258"/>
      <c r="I1333" s="258"/>
      <c r="J1333" s="258"/>
      <c r="K1333" s="258"/>
      <c r="L1333" s="258"/>
      <c r="M1333" s="258"/>
      <c r="N1333" s="260"/>
    </row>
    <row r="1334" spans="1:14" x14ac:dyDescent="0.25">
      <c r="A1334" s="72"/>
      <c r="B1334" s="41"/>
      <c r="C1334" s="248" t="s">
        <v>123</v>
      </c>
      <c r="D1334" s="248"/>
      <c r="E1334" s="248"/>
      <c r="F1334" s="248"/>
      <c r="G1334" s="248"/>
      <c r="H1334" s="248"/>
      <c r="I1334" s="248"/>
      <c r="J1334" s="248"/>
      <c r="K1334" s="248"/>
      <c r="L1334" s="248"/>
      <c r="M1334" s="248"/>
      <c r="N1334" s="261"/>
    </row>
    <row r="1335" spans="1:14" x14ac:dyDescent="0.25">
      <c r="A1335" s="72"/>
      <c r="B1335" s="41"/>
      <c r="C1335" s="248" t="s">
        <v>108</v>
      </c>
      <c r="D1335" s="248"/>
      <c r="E1335" s="248"/>
      <c r="F1335" s="248"/>
      <c r="G1335" s="248"/>
      <c r="H1335" s="248"/>
      <c r="I1335" s="248"/>
      <c r="J1335" s="248"/>
      <c r="K1335" s="248"/>
      <c r="L1335" s="248"/>
      <c r="M1335" s="248"/>
      <c r="N1335" s="261"/>
    </row>
    <row r="1336" spans="1:14" x14ac:dyDescent="0.25">
      <c r="A1336" s="57"/>
      <c r="B1336" s="58"/>
      <c r="C1336" s="254" t="s">
        <v>69</v>
      </c>
      <c r="D1336" s="254"/>
      <c r="E1336" s="254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54" t="s">
        <v>250</v>
      </c>
      <c r="D1337" s="254"/>
      <c r="E1337" s="254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x14ac:dyDescent="0.25">
      <c r="A1338" s="52"/>
      <c r="B1338" s="71"/>
      <c r="C1338" s="258" t="s">
        <v>251</v>
      </c>
      <c r="D1338" s="258"/>
      <c r="E1338" s="258"/>
      <c r="F1338" s="258"/>
      <c r="G1338" s="258"/>
      <c r="H1338" s="258"/>
      <c r="I1338" s="258"/>
      <c r="J1338" s="258"/>
      <c r="K1338" s="258"/>
      <c r="L1338" s="258"/>
      <c r="M1338" s="258"/>
      <c r="N1338" s="260"/>
    </row>
    <row r="1339" spans="1:14" x14ac:dyDescent="0.25">
      <c r="A1339" s="72"/>
      <c r="B1339" s="41"/>
      <c r="C1339" s="248" t="s">
        <v>123</v>
      </c>
      <c r="D1339" s="248"/>
      <c r="E1339" s="248"/>
      <c r="F1339" s="248"/>
      <c r="G1339" s="248"/>
      <c r="H1339" s="248"/>
      <c r="I1339" s="248"/>
      <c r="J1339" s="248"/>
      <c r="K1339" s="248"/>
      <c r="L1339" s="248"/>
      <c r="M1339" s="248"/>
      <c r="N1339" s="261"/>
    </row>
    <row r="1340" spans="1:14" x14ac:dyDescent="0.25">
      <c r="A1340" s="72"/>
      <c r="B1340" s="41"/>
      <c r="C1340" s="248" t="s">
        <v>108</v>
      </c>
      <c r="D1340" s="248"/>
      <c r="E1340" s="248"/>
      <c r="F1340" s="248"/>
      <c r="G1340" s="248"/>
      <c r="H1340" s="248"/>
      <c r="I1340" s="248"/>
      <c r="J1340" s="248"/>
      <c r="K1340" s="248"/>
      <c r="L1340" s="248"/>
      <c r="M1340" s="248"/>
      <c r="N1340" s="261"/>
    </row>
    <row r="1341" spans="1:14" x14ac:dyDescent="0.25">
      <c r="A1341" s="57"/>
      <c r="B1341" s="58"/>
      <c r="C1341" s="254" t="s">
        <v>69</v>
      </c>
      <c r="D1341" s="254"/>
      <c r="E1341" s="254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54" t="s">
        <v>254</v>
      </c>
      <c r="D1342" s="254"/>
      <c r="E1342" s="254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x14ac:dyDescent="0.25">
      <c r="A1343" s="40"/>
      <c r="B1343" s="41" t="s">
        <v>55</v>
      </c>
      <c r="C1343" s="258" t="s">
        <v>59</v>
      </c>
      <c r="D1343" s="258"/>
      <c r="E1343" s="258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x14ac:dyDescent="0.25">
      <c r="A1344" s="40"/>
      <c r="B1344" s="41" t="s">
        <v>70</v>
      </c>
      <c r="C1344" s="258" t="s">
        <v>74</v>
      </c>
      <c r="D1344" s="258"/>
      <c r="E1344" s="258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x14ac:dyDescent="0.25">
      <c r="A1345" s="40"/>
      <c r="B1345" s="41" t="s">
        <v>75</v>
      </c>
      <c r="C1345" s="258" t="s">
        <v>76</v>
      </c>
      <c r="D1345" s="258"/>
      <c r="E1345" s="258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x14ac:dyDescent="0.25">
      <c r="A1346" s="40"/>
      <c r="B1346" s="41" t="s">
        <v>88</v>
      </c>
      <c r="C1346" s="258" t="s">
        <v>98</v>
      </c>
      <c r="D1346" s="258"/>
      <c r="E1346" s="258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x14ac:dyDescent="0.25">
      <c r="A1347" s="47"/>
      <c r="B1347" s="41"/>
      <c r="C1347" s="258" t="s">
        <v>60</v>
      </c>
      <c r="D1347" s="258"/>
      <c r="E1347" s="258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x14ac:dyDescent="0.25">
      <c r="A1348" s="47"/>
      <c r="B1348" s="41"/>
      <c r="C1348" s="258" t="s">
        <v>77</v>
      </c>
      <c r="D1348" s="258"/>
      <c r="E1348" s="258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x14ac:dyDescent="0.25">
      <c r="A1349" s="52"/>
      <c r="B1349" s="41"/>
      <c r="C1349" s="259" t="s">
        <v>62</v>
      </c>
      <c r="D1349" s="259"/>
      <c r="E1349" s="259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x14ac:dyDescent="0.25">
      <c r="A1350" s="47"/>
      <c r="B1350" s="41"/>
      <c r="C1350" s="258" t="s">
        <v>63</v>
      </c>
      <c r="D1350" s="258"/>
      <c r="E1350" s="258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x14ac:dyDescent="0.25">
      <c r="A1351" s="47"/>
      <c r="B1351" s="41" t="s">
        <v>255</v>
      </c>
      <c r="C1351" s="258" t="s">
        <v>256</v>
      </c>
      <c r="D1351" s="258"/>
      <c r="E1351" s="258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x14ac:dyDescent="0.25">
      <c r="A1352" s="47"/>
      <c r="B1352" s="41" t="s">
        <v>257</v>
      </c>
      <c r="C1352" s="258" t="s">
        <v>258</v>
      </c>
      <c r="D1352" s="258"/>
      <c r="E1352" s="258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x14ac:dyDescent="0.25">
      <c r="A1353" s="57"/>
      <c r="B1353" s="58"/>
      <c r="C1353" s="254" t="s">
        <v>69</v>
      </c>
      <c r="D1353" s="254"/>
      <c r="E1353" s="254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54" t="s">
        <v>261</v>
      </c>
      <c r="D1354" s="254"/>
      <c r="E1354" s="254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x14ac:dyDescent="0.25">
      <c r="A1355" s="57"/>
      <c r="B1355" s="58"/>
      <c r="C1355" s="254" t="s">
        <v>69</v>
      </c>
      <c r="D1355" s="254"/>
      <c r="E1355" s="254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54" t="s">
        <v>264</v>
      </c>
      <c r="D1356" s="254"/>
      <c r="E1356" s="254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x14ac:dyDescent="0.25">
      <c r="A1357" s="52"/>
      <c r="B1357" s="71"/>
      <c r="C1357" s="258" t="s">
        <v>265</v>
      </c>
      <c r="D1357" s="258"/>
      <c r="E1357" s="258"/>
      <c r="F1357" s="258"/>
      <c r="G1357" s="258"/>
      <c r="H1357" s="258"/>
      <c r="I1357" s="258"/>
      <c r="J1357" s="258"/>
      <c r="K1357" s="258"/>
      <c r="L1357" s="258"/>
      <c r="M1357" s="258"/>
      <c r="N1357" s="260"/>
    </row>
    <row r="1358" spans="1:14" x14ac:dyDescent="0.25">
      <c r="A1358" s="72"/>
      <c r="B1358" s="41"/>
      <c r="C1358" s="248" t="s">
        <v>123</v>
      </c>
      <c r="D1358" s="248"/>
      <c r="E1358" s="248"/>
      <c r="F1358" s="248"/>
      <c r="G1358" s="248"/>
      <c r="H1358" s="248"/>
      <c r="I1358" s="248"/>
      <c r="J1358" s="248"/>
      <c r="K1358" s="248"/>
      <c r="L1358" s="248"/>
      <c r="M1358" s="248"/>
      <c r="N1358" s="261"/>
    </row>
    <row r="1359" spans="1:14" x14ac:dyDescent="0.25">
      <c r="A1359" s="72"/>
      <c r="B1359" s="41"/>
      <c r="C1359" s="248" t="s">
        <v>108</v>
      </c>
      <c r="D1359" s="248"/>
      <c r="E1359" s="248"/>
      <c r="F1359" s="248"/>
      <c r="G1359" s="248"/>
      <c r="H1359" s="248"/>
      <c r="I1359" s="248"/>
      <c r="J1359" s="248"/>
      <c r="K1359" s="248"/>
      <c r="L1359" s="248"/>
      <c r="M1359" s="248"/>
      <c r="N1359" s="261"/>
    </row>
    <row r="1360" spans="1:14" x14ac:dyDescent="0.25">
      <c r="A1360" s="57"/>
      <c r="B1360" s="58"/>
      <c r="C1360" s="254" t="s">
        <v>69</v>
      </c>
      <c r="D1360" s="254"/>
      <c r="E1360" s="254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54" t="s">
        <v>268</v>
      </c>
      <c r="D1361" s="254"/>
      <c r="E1361" s="254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x14ac:dyDescent="0.25">
      <c r="A1362" s="52"/>
      <c r="B1362" s="71"/>
      <c r="C1362" s="258" t="s">
        <v>269</v>
      </c>
      <c r="D1362" s="258"/>
      <c r="E1362" s="258"/>
      <c r="F1362" s="258"/>
      <c r="G1362" s="258"/>
      <c r="H1362" s="258"/>
      <c r="I1362" s="258"/>
      <c r="J1362" s="258"/>
      <c r="K1362" s="258"/>
      <c r="L1362" s="258"/>
      <c r="M1362" s="258"/>
      <c r="N1362" s="260"/>
    </row>
    <row r="1363" spans="1:14" x14ac:dyDescent="0.25">
      <c r="A1363" s="72"/>
      <c r="B1363" s="41"/>
      <c r="C1363" s="248" t="s">
        <v>123</v>
      </c>
      <c r="D1363" s="248"/>
      <c r="E1363" s="248"/>
      <c r="F1363" s="248"/>
      <c r="G1363" s="248"/>
      <c r="H1363" s="248"/>
      <c r="I1363" s="248"/>
      <c r="J1363" s="248"/>
      <c r="K1363" s="248"/>
      <c r="L1363" s="248"/>
      <c r="M1363" s="248"/>
      <c r="N1363" s="261"/>
    </row>
    <row r="1364" spans="1:14" x14ac:dyDescent="0.25">
      <c r="A1364" s="72"/>
      <c r="B1364" s="41"/>
      <c r="C1364" s="248" t="s">
        <v>108</v>
      </c>
      <c r="D1364" s="248"/>
      <c r="E1364" s="248"/>
      <c r="F1364" s="248"/>
      <c r="G1364" s="248"/>
      <c r="H1364" s="248"/>
      <c r="I1364" s="248"/>
      <c r="J1364" s="248"/>
      <c r="K1364" s="248"/>
      <c r="L1364" s="248"/>
      <c r="M1364" s="248"/>
      <c r="N1364" s="261"/>
    </row>
    <row r="1365" spans="1:14" x14ac:dyDescent="0.25">
      <c r="A1365" s="57"/>
      <c r="B1365" s="58"/>
      <c r="C1365" s="254" t="s">
        <v>69</v>
      </c>
      <c r="D1365" s="254"/>
      <c r="E1365" s="254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54" t="s">
        <v>271</v>
      </c>
      <c r="D1366" s="254"/>
      <c r="E1366" s="254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x14ac:dyDescent="0.25">
      <c r="A1367" s="52"/>
      <c r="B1367" s="71"/>
      <c r="C1367" s="258" t="s">
        <v>272</v>
      </c>
      <c r="D1367" s="258"/>
      <c r="E1367" s="258"/>
      <c r="F1367" s="258"/>
      <c r="G1367" s="258"/>
      <c r="H1367" s="258"/>
      <c r="I1367" s="258"/>
      <c r="J1367" s="258"/>
      <c r="K1367" s="258"/>
      <c r="L1367" s="258"/>
      <c r="M1367" s="258"/>
      <c r="N1367" s="260"/>
    </row>
    <row r="1368" spans="1:14" x14ac:dyDescent="0.25">
      <c r="A1368" s="72"/>
      <c r="B1368" s="41"/>
      <c r="C1368" s="248" t="s">
        <v>123</v>
      </c>
      <c r="D1368" s="248"/>
      <c r="E1368" s="248"/>
      <c r="F1368" s="248"/>
      <c r="G1368" s="248"/>
      <c r="H1368" s="248"/>
      <c r="I1368" s="248"/>
      <c r="J1368" s="248"/>
      <c r="K1368" s="248"/>
      <c r="L1368" s="248"/>
      <c r="M1368" s="248"/>
      <c r="N1368" s="261"/>
    </row>
    <row r="1369" spans="1:14" x14ac:dyDescent="0.25">
      <c r="A1369" s="72"/>
      <c r="B1369" s="41"/>
      <c r="C1369" s="248" t="s">
        <v>108</v>
      </c>
      <c r="D1369" s="248"/>
      <c r="E1369" s="248"/>
      <c r="F1369" s="248"/>
      <c r="G1369" s="248"/>
      <c r="H1369" s="248"/>
      <c r="I1369" s="248"/>
      <c r="J1369" s="248"/>
      <c r="K1369" s="248"/>
      <c r="L1369" s="248"/>
      <c r="M1369" s="248"/>
      <c r="N1369" s="261"/>
    </row>
    <row r="1370" spans="1:14" x14ac:dyDescent="0.25">
      <c r="A1370" s="57"/>
      <c r="B1370" s="58"/>
      <c r="C1370" s="254" t="s">
        <v>69</v>
      </c>
      <c r="D1370" s="254"/>
      <c r="E1370" s="254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54" t="s">
        <v>275</v>
      </c>
      <c r="D1371" s="254"/>
      <c r="E1371" s="254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x14ac:dyDescent="0.25">
      <c r="A1372" s="40"/>
      <c r="B1372" s="41" t="s">
        <v>55</v>
      </c>
      <c r="C1372" s="258" t="s">
        <v>59</v>
      </c>
      <c r="D1372" s="258"/>
      <c r="E1372" s="258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x14ac:dyDescent="0.25">
      <c r="A1373" s="40"/>
      <c r="B1373" s="41" t="s">
        <v>70</v>
      </c>
      <c r="C1373" s="258" t="s">
        <v>74</v>
      </c>
      <c r="D1373" s="258"/>
      <c r="E1373" s="258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x14ac:dyDescent="0.25">
      <c r="A1374" s="40"/>
      <c r="B1374" s="41" t="s">
        <v>75</v>
      </c>
      <c r="C1374" s="258" t="s">
        <v>76</v>
      </c>
      <c r="D1374" s="258"/>
      <c r="E1374" s="258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x14ac:dyDescent="0.25">
      <c r="A1375" s="40"/>
      <c r="B1375" s="41" t="s">
        <v>88</v>
      </c>
      <c r="C1375" s="258" t="s">
        <v>98</v>
      </c>
      <c r="D1375" s="258"/>
      <c r="E1375" s="258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x14ac:dyDescent="0.25">
      <c r="A1376" s="47"/>
      <c r="B1376" s="41"/>
      <c r="C1376" s="258" t="s">
        <v>60</v>
      </c>
      <c r="D1376" s="258"/>
      <c r="E1376" s="258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x14ac:dyDescent="0.25">
      <c r="A1377" s="47"/>
      <c r="B1377" s="41"/>
      <c r="C1377" s="258" t="s">
        <v>77</v>
      </c>
      <c r="D1377" s="258"/>
      <c r="E1377" s="258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x14ac:dyDescent="0.25">
      <c r="A1378" s="52"/>
      <c r="B1378" s="41"/>
      <c r="C1378" s="259" t="s">
        <v>62</v>
      </c>
      <c r="D1378" s="259"/>
      <c r="E1378" s="259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x14ac:dyDescent="0.25">
      <c r="A1379" s="47"/>
      <c r="B1379" s="41"/>
      <c r="C1379" s="258" t="s">
        <v>63</v>
      </c>
      <c r="D1379" s="258"/>
      <c r="E1379" s="258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x14ac:dyDescent="0.25">
      <c r="A1380" s="47"/>
      <c r="B1380" s="41" t="s">
        <v>277</v>
      </c>
      <c r="C1380" s="258" t="s">
        <v>278</v>
      </c>
      <c r="D1380" s="258"/>
      <c r="E1380" s="258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x14ac:dyDescent="0.25">
      <c r="A1381" s="47"/>
      <c r="B1381" s="41" t="s">
        <v>279</v>
      </c>
      <c r="C1381" s="258" t="s">
        <v>280</v>
      </c>
      <c r="D1381" s="258"/>
      <c r="E1381" s="258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x14ac:dyDescent="0.25">
      <c r="A1382" s="57"/>
      <c r="B1382" s="58"/>
      <c r="C1382" s="254" t="s">
        <v>69</v>
      </c>
      <c r="D1382" s="254"/>
      <c r="E1382" s="254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54" t="s">
        <v>283</v>
      </c>
      <c r="D1383" s="254"/>
      <c r="E1383" s="254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x14ac:dyDescent="0.25">
      <c r="A1384" s="57"/>
      <c r="B1384" s="58"/>
      <c r="C1384" s="254" t="s">
        <v>69</v>
      </c>
      <c r="D1384" s="254"/>
      <c r="E1384" s="254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54" t="s">
        <v>285</v>
      </c>
      <c r="D1385" s="254"/>
      <c r="E1385" s="254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x14ac:dyDescent="0.25">
      <c r="A1386" s="52"/>
      <c r="B1386" s="71"/>
      <c r="C1386" s="258" t="s">
        <v>137</v>
      </c>
      <c r="D1386" s="258"/>
      <c r="E1386" s="258"/>
      <c r="F1386" s="258"/>
      <c r="G1386" s="258"/>
      <c r="H1386" s="258"/>
      <c r="I1386" s="258"/>
      <c r="J1386" s="258"/>
      <c r="K1386" s="258"/>
      <c r="L1386" s="258"/>
      <c r="M1386" s="258"/>
      <c r="N1386" s="260"/>
    </row>
    <row r="1387" spans="1:14" x14ac:dyDescent="0.25">
      <c r="A1387" s="72"/>
      <c r="B1387" s="41"/>
      <c r="C1387" s="248" t="s">
        <v>123</v>
      </c>
      <c r="D1387" s="248"/>
      <c r="E1387" s="248"/>
      <c r="F1387" s="248"/>
      <c r="G1387" s="248"/>
      <c r="H1387" s="248"/>
      <c r="I1387" s="248"/>
      <c r="J1387" s="248"/>
      <c r="K1387" s="248"/>
      <c r="L1387" s="248"/>
      <c r="M1387" s="248"/>
      <c r="N1387" s="261"/>
    </row>
    <row r="1388" spans="1:14" x14ac:dyDescent="0.25">
      <c r="A1388" s="72"/>
      <c r="B1388" s="41"/>
      <c r="C1388" s="248" t="s">
        <v>108</v>
      </c>
      <c r="D1388" s="248"/>
      <c r="E1388" s="248"/>
      <c r="F1388" s="248"/>
      <c r="G1388" s="248"/>
      <c r="H1388" s="248"/>
      <c r="I1388" s="248"/>
      <c r="J1388" s="248"/>
      <c r="K1388" s="248"/>
      <c r="L1388" s="248"/>
      <c r="M1388" s="248"/>
      <c r="N1388" s="261"/>
    </row>
    <row r="1389" spans="1:14" x14ac:dyDescent="0.25">
      <c r="A1389" s="57"/>
      <c r="B1389" s="58"/>
      <c r="C1389" s="254" t="s">
        <v>69</v>
      </c>
      <c r="D1389" s="254"/>
      <c r="E1389" s="254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54" t="s">
        <v>129</v>
      </c>
      <c r="D1390" s="254"/>
      <c r="E1390" s="254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x14ac:dyDescent="0.25">
      <c r="A1391" s="52"/>
      <c r="B1391" s="71"/>
      <c r="C1391" s="258" t="s">
        <v>131</v>
      </c>
      <c r="D1391" s="258"/>
      <c r="E1391" s="258"/>
      <c r="F1391" s="258"/>
      <c r="G1391" s="258"/>
      <c r="H1391" s="258"/>
      <c r="I1391" s="258"/>
      <c r="J1391" s="258"/>
      <c r="K1391" s="258"/>
      <c r="L1391" s="258"/>
      <c r="M1391" s="258"/>
      <c r="N1391" s="260"/>
    </row>
    <row r="1392" spans="1:14" x14ac:dyDescent="0.25">
      <c r="A1392" s="72"/>
      <c r="B1392" s="41"/>
      <c r="C1392" s="248" t="s">
        <v>123</v>
      </c>
      <c r="D1392" s="248"/>
      <c r="E1392" s="248"/>
      <c r="F1392" s="248"/>
      <c r="G1392" s="248"/>
      <c r="H1392" s="248"/>
      <c r="I1392" s="248"/>
      <c r="J1392" s="248"/>
      <c r="K1392" s="248"/>
      <c r="L1392" s="248"/>
      <c r="M1392" s="248"/>
      <c r="N1392" s="261"/>
    </row>
    <row r="1393" spans="1:14" x14ac:dyDescent="0.25">
      <c r="A1393" s="72"/>
      <c r="B1393" s="41"/>
      <c r="C1393" s="248" t="s">
        <v>108</v>
      </c>
      <c r="D1393" s="248"/>
      <c r="E1393" s="248"/>
      <c r="F1393" s="248"/>
      <c r="G1393" s="248"/>
      <c r="H1393" s="248"/>
      <c r="I1393" s="248"/>
      <c r="J1393" s="248"/>
      <c r="K1393" s="248"/>
      <c r="L1393" s="248"/>
      <c r="M1393" s="248"/>
      <c r="N1393" s="261"/>
    </row>
    <row r="1394" spans="1:14" x14ac:dyDescent="0.25">
      <c r="A1394" s="57"/>
      <c r="B1394" s="58"/>
      <c r="C1394" s="254" t="s">
        <v>69</v>
      </c>
      <c r="D1394" s="254"/>
      <c r="E1394" s="254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54" t="s">
        <v>289</v>
      </c>
      <c r="D1395" s="254"/>
      <c r="E1395" s="254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x14ac:dyDescent="0.25">
      <c r="A1396" s="40"/>
      <c r="B1396" s="41" t="s">
        <v>55</v>
      </c>
      <c r="C1396" s="258" t="s">
        <v>59</v>
      </c>
      <c r="D1396" s="258"/>
      <c r="E1396" s="258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x14ac:dyDescent="0.25">
      <c r="A1397" s="40"/>
      <c r="B1397" s="41" t="s">
        <v>70</v>
      </c>
      <c r="C1397" s="258" t="s">
        <v>74</v>
      </c>
      <c r="D1397" s="258"/>
      <c r="E1397" s="258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x14ac:dyDescent="0.25">
      <c r="A1398" s="40"/>
      <c r="B1398" s="41" t="s">
        <v>75</v>
      </c>
      <c r="C1398" s="258" t="s">
        <v>76</v>
      </c>
      <c r="D1398" s="258"/>
      <c r="E1398" s="258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x14ac:dyDescent="0.25">
      <c r="A1399" s="40"/>
      <c r="B1399" s="41" t="s">
        <v>88</v>
      </c>
      <c r="C1399" s="258" t="s">
        <v>98</v>
      </c>
      <c r="D1399" s="258"/>
      <c r="E1399" s="258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x14ac:dyDescent="0.25">
      <c r="A1400" s="47"/>
      <c r="B1400" s="41"/>
      <c r="C1400" s="258" t="s">
        <v>60</v>
      </c>
      <c r="D1400" s="258"/>
      <c r="E1400" s="258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x14ac:dyDescent="0.25">
      <c r="A1401" s="47"/>
      <c r="B1401" s="41"/>
      <c r="C1401" s="258" t="s">
        <v>77</v>
      </c>
      <c r="D1401" s="258"/>
      <c r="E1401" s="258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x14ac:dyDescent="0.25">
      <c r="A1402" s="52"/>
      <c r="B1402" s="41"/>
      <c r="C1402" s="259" t="s">
        <v>62</v>
      </c>
      <c r="D1402" s="259"/>
      <c r="E1402" s="259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x14ac:dyDescent="0.25">
      <c r="A1403" s="47"/>
      <c r="B1403" s="41"/>
      <c r="C1403" s="258" t="s">
        <v>63</v>
      </c>
      <c r="D1403" s="258"/>
      <c r="E1403" s="258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x14ac:dyDescent="0.25">
      <c r="A1404" s="47"/>
      <c r="B1404" s="41" t="s">
        <v>78</v>
      </c>
      <c r="C1404" s="258" t="s">
        <v>79</v>
      </c>
      <c r="D1404" s="258"/>
      <c r="E1404" s="258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x14ac:dyDescent="0.25">
      <c r="A1405" s="47"/>
      <c r="B1405" s="41" t="s">
        <v>80</v>
      </c>
      <c r="C1405" s="258" t="s">
        <v>81</v>
      </c>
      <c r="D1405" s="258"/>
      <c r="E1405" s="258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x14ac:dyDescent="0.25">
      <c r="A1406" s="57"/>
      <c r="B1406" s="58"/>
      <c r="C1406" s="254" t="s">
        <v>69</v>
      </c>
      <c r="D1406" s="254"/>
      <c r="E1406" s="254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55" t="s">
        <v>161</v>
      </c>
      <c r="B1407" s="256"/>
      <c r="C1407" s="256"/>
      <c r="D1407" s="256"/>
      <c r="E1407" s="256"/>
      <c r="F1407" s="256"/>
      <c r="G1407" s="256"/>
      <c r="H1407" s="256"/>
      <c r="I1407" s="256"/>
      <c r="J1407" s="256"/>
      <c r="K1407" s="256"/>
      <c r="L1407" s="256"/>
      <c r="M1407" s="256"/>
      <c r="N1407" s="257"/>
    </row>
    <row r="1408" spans="1:14" ht="38.25" customHeight="1" x14ac:dyDescent="0.25">
      <c r="A1408" s="32" t="s">
        <v>434</v>
      </c>
      <c r="B1408" s="33" t="s">
        <v>163</v>
      </c>
      <c r="C1408" s="254" t="s">
        <v>164</v>
      </c>
      <c r="D1408" s="254"/>
      <c r="E1408" s="254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x14ac:dyDescent="0.25">
      <c r="A1409" s="57"/>
      <c r="B1409" s="58"/>
      <c r="C1409" s="254" t="s">
        <v>69</v>
      </c>
      <c r="D1409" s="254"/>
      <c r="E1409" s="254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54" t="s">
        <v>292</v>
      </c>
      <c r="D1410" s="254"/>
      <c r="E1410" s="254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x14ac:dyDescent="0.25">
      <c r="A1411" s="57"/>
      <c r="B1411" s="58"/>
      <c r="C1411" s="254" t="s">
        <v>69</v>
      </c>
      <c r="D1411" s="254"/>
      <c r="E1411" s="254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54" t="s">
        <v>294</v>
      </c>
      <c r="D1412" s="254"/>
      <c r="E1412" s="254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x14ac:dyDescent="0.25">
      <c r="A1413" s="57"/>
      <c r="B1413" s="58"/>
      <c r="C1413" s="254" t="s">
        <v>69</v>
      </c>
      <c r="D1413" s="254"/>
      <c r="E1413" s="254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54" t="s">
        <v>174</v>
      </c>
      <c r="D1414" s="254"/>
      <c r="E1414" s="254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x14ac:dyDescent="0.25">
      <c r="A1415" s="57"/>
      <c r="B1415" s="58"/>
      <c r="C1415" s="254" t="s">
        <v>69</v>
      </c>
      <c r="D1415" s="254"/>
      <c r="E1415" s="254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x14ac:dyDescent="0.25">
      <c r="A1417" s="57"/>
      <c r="B1417" s="81"/>
      <c r="C1417" s="253" t="s">
        <v>438</v>
      </c>
      <c r="D1417" s="253"/>
      <c r="E1417" s="253"/>
      <c r="F1417" s="253"/>
      <c r="G1417" s="253"/>
      <c r="H1417" s="253"/>
      <c r="I1417" s="253"/>
      <c r="J1417" s="253"/>
      <c r="K1417" s="253"/>
      <c r="L1417" s="82"/>
      <c r="M1417" s="83"/>
      <c r="N1417" s="84"/>
    </row>
    <row r="1418" spans="1:14" x14ac:dyDescent="0.25">
      <c r="A1418" s="85"/>
      <c r="B1418" s="41"/>
      <c r="C1418" s="252" t="s">
        <v>176</v>
      </c>
      <c r="D1418" s="252"/>
      <c r="E1418" s="252"/>
      <c r="F1418" s="252"/>
      <c r="G1418" s="252"/>
      <c r="H1418" s="252"/>
      <c r="I1418" s="252"/>
      <c r="J1418" s="252"/>
      <c r="K1418" s="252"/>
      <c r="L1418" s="86">
        <v>619666.81999999995</v>
      </c>
      <c r="M1418" s="87"/>
      <c r="N1418" s="88">
        <v>5993766.2300000004</v>
      </c>
    </row>
    <row r="1419" spans="1:14" x14ac:dyDescent="0.25">
      <c r="A1419" s="85"/>
      <c r="B1419" s="41"/>
      <c r="C1419" s="252" t="s">
        <v>177</v>
      </c>
      <c r="D1419" s="252"/>
      <c r="E1419" s="252"/>
      <c r="F1419" s="252"/>
      <c r="G1419" s="252"/>
      <c r="H1419" s="252"/>
      <c r="I1419" s="252"/>
      <c r="J1419" s="252"/>
      <c r="K1419" s="252"/>
      <c r="L1419" s="89"/>
      <c r="M1419" s="87"/>
      <c r="N1419" s="90"/>
    </row>
    <row r="1420" spans="1:14" x14ac:dyDescent="0.25">
      <c r="A1420" s="85"/>
      <c r="B1420" s="41"/>
      <c r="C1420" s="252" t="s">
        <v>178</v>
      </c>
      <c r="D1420" s="252"/>
      <c r="E1420" s="252"/>
      <c r="F1420" s="252"/>
      <c r="G1420" s="252"/>
      <c r="H1420" s="252"/>
      <c r="I1420" s="252"/>
      <c r="J1420" s="252"/>
      <c r="K1420" s="252"/>
      <c r="L1420" s="86">
        <v>1007.39</v>
      </c>
      <c r="M1420" s="87"/>
      <c r="N1420" s="88">
        <v>52595.83</v>
      </c>
    </row>
    <row r="1421" spans="1:14" x14ac:dyDescent="0.25">
      <c r="A1421" s="85"/>
      <c r="B1421" s="41"/>
      <c r="C1421" s="252" t="s">
        <v>179</v>
      </c>
      <c r="D1421" s="252"/>
      <c r="E1421" s="252"/>
      <c r="F1421" s="252"/>
      <c r="G1421" s="252"/>
      <c r="H1421" s="252"/>
      <c r="I1421" s="252"/>
      <c r="J1421" s="252"/>
      <c r="K1421" s="252"/>
      <c r="L1421" s="86">
        <v>9781.6299999999992</v>
      </c>
      <c r="M1421" s="87"/>
      <c r="N1421" s="88">
        <v>153669.4</v>
      </c>
    </row>
    <row r="1422" spans="1:14" x14ac:dyDescent="0.25">
      <c r="A1422" s="85"/>
      <c r="B1422" s="41"/>
      <c r="C1422" s="252" t="s">
        <v>180</v>
      </c>
      <c r="D1422" s="252"/>
      <c r="E1422" s="252"/>
      <c r="F1422" s="252"/>
      <c r="G1422" s="252"/>
      <c r="H1422" s="252"/>
      <c r="I1422" s="252"/>
      <c r="J1422" s="252"/>
      <c r="K1422" s="252"/>
      <c r="L1422" s="95">
        <v>419.52</v>
      </c>
      <c r="M1422" s="87"/>
      <c r="N1422" s="88">
        <v>21903.14</v>
      </c>
    </row>
    <row r="1423" spans="1:14" x14ac:dyDescent="0.25">
      <c r="A1423" s="85"/>
      <c r="B1423" s="41"/>
      <c r="C1423" s="252" t="s">
        <v>181</v>
      </c>
      <c r="D1423" s="252"/>
      <c r="E1423" s="252"/>
      <c r="F1423" s="252"/>
      <c r="G1423" s="252"/>
      <c r="H1423" s="252"/>
      <c r="I1423" s="252"/>
      <c r="J1423" s="252"/>
      <c r="K1423" s="252"/>
      <c r="L1423" s="86">
        <v>608523.98</v>
      </c>
      <c r="M1423" s="87"/>
      <c r="N1423" s="88">
        <v>5781831.46</v>
      </c>
    </row>
    <row r="1424" spans="1:14" x14ac:dyDescent="0.25">
      <c r="A1424" s="85"/>
      <c r="B1424" s="41"/>
      <c r="C1424" s="252" t="s">
        <v>182</v>
      </c>
      <c r="D1424" s="252"/>
      <c r="E1424" s="252"/>
      <c r="F1424" s="252"/>
      <c r="G1424" s="252"/>
      <c r="H1424" s="252"/>
      <c r="I1424" s="252"/>
      <c r="J1424" s="252"/>
      <c r="K1424" s="252"/>
      <c r="L1424" s="89"/>
      <c r="M1424" s="87"/>
      <c r="N1424" s="90"/>
    </row>
    <row r="1425" spans="1:14" x14ac:dyDescent="0.25">
      <c r="A1425" s="85"/>
      <c r="B1425" s="41"/>
      <c r="C1425" s="252" t="s">
        <v>183</v>
      </c>
      <c r="D1425" s="252"/>
      <c r="E1425" s="252"/>
      <c r="F1425" s="252"/>
      <c r="G1425" s="252"/>
      <c r="H1425" s="252"/>
      <c r="I1425" s="252"/>
      <c r="J1425" s="252"/>
      <c r="K1425" s="252"/>
      <c r="L1425" s="86">
        <v>608469.57999999996</v>
      </c>
      <c r="M1425" s="87"/>
      <c r="N1425" s="88">
        <v>5780976.8399999999</v>
      </c>
    </row>
    <row r="1426" spans="1:14" x14ac:dyDescent="0.25">
      <c r="A1426" s="85"/>
      <c r="B1426" s="41"/>
      <c r="C1426" s="252" t="s">
        <v>184</v>
      </c>
      <c r="D1426" s="252"/>
      <c r="E1426" s="252"/>
      <c r="F1426" s="252"/>
      <c r="G1426" s="252"/>
      <c r="H1426" s="252"/>
      <c r="I1426" s="252"/>
      <c r="J1426" s="252"/>
      <c r="K1426" s="252"/>
      <c r="L1426" s="95">
        <v>54.4</v>
      </c>
      <c r="M1426" s="87"/>
      <c r="N1426" s="96">
        <v>854.62</v>
      </c>
    </row>
    <row r="1427" spans="1:14" x14ac:dyDescent="0.25">
      <c r="A1427" s="85"/>
      <c r="B1427" s="41"/>
      <c r="C1427" s="252" t="s">
        <v>185</v>
      </c>
      <c r="D1427" s="252"/>
      <c r="E1427" s="252"/>
      <c r="F1427" s="252"/>
      <c r="G1427" s="252"/>
      <c r="H1427" s="252"/>
      <c r="I1427" s="252"/>
      <c r="J1427" s="252"/>
      <c r="K1427" s="252"/>
      <c r="L1427" s="95">
        <v>353.82</v>
      </c>
      <c r="M1427" s="87"/>
      <c r="N1427" s="88">
        <v>5669.54</v>
      </c>
    </row>
    <row r="1428" spans="1:14" x14ac:dyDescent="0.25">
      <c r="A1428" s="85"/>
      <c r="B1428" s="41"/>
      <c r="C1428" s="252" t="s">
        <v>186</v>
      </c>
      <c r="D1428" s="252"/>
      <c r="E1428" s="252"/>
      <c r="F1428" s="252"/>
      <c r="G1428" s="252"/>
      <c r="H1428" s="252"/>
      <c r="I1428" s="252"/>
      <c r="J1428" s="252"/>
      <c r="K1428" s="252"/>
      <c r="L1428" s="86">
        <v>620959.26</v>
      </c>
      <c r="M1428" s="87"/>
      <c r="N1428" s="88">
        <v>6077558.1500000004</v>
      </c>
    </row>
    <row r="1429" spans="1:14" x14ac:dyDescent="0.25">
      <c r="A1429" s="85"/>
      <c r="B1429" s="41"/>
      <c r="C1429" s="252" t="s">
        <v>187</v>
      </c>
      <c r="D1429" s="252"/>
      <c r="E1429" s="252"/>
      <c r="F1429" s="252"/>
      <c r="G1429" s="252"/>
      <c r="H1429" s="252"/>
      <c r="I1429" s="252"/>
      <c r="J1429" s="252"/>
      <c r="K1429" s="252"/>
      <c r="L1429" s="86">
        <v>620551.04</v>
      </c>
      <c r="M1429" s="87"/>
      <c r="N1429" s="88">
        <v>6071033.9900000002</v>
      </c>
    </row>
    <row r="1430" spans="1:14" x14ac:dyDescent="0.25">
      <c r="A1430" s="85"/>
      <c r="B1430" s="41"/>
      <c r="C1430" s="252" t="s">
        <v>188</v>
      </c>
      <c r="D1430" s="252"/>
      <c r="E1430" s="252"/>
      <c r="F1430" s="252"/>
      <c r="G1430" s="252"/>
      <c r="H1430" s="252"/>
      <c r="I1430" s="252"/>
      <c r="J1430" s="252"/>
      <c r="K1430" s="252"/>
      <c r="L1430" s="89"/>
      <c r="M1430" s="87"/>
      <c r="N1430" s="90"/>
    </row>
    <row r="1431" spans="1:14" x14ac:dyDescent="0.25">
      <c r="A1431" s="85"/>
      <c r="B1431" s="41"/>
      <c r="C1431" s="252" t="s">
        <v>189</v>
      </c>
      <c r="D1431" s="252"/>
      <c r="E1431" s="252"/>
      <c r="F1431" s="252"/>
      <c r="G1431" s="252"/>
      <c r="H1431" s="252"/>
      <c r="I1431" s="252"/>
      <c r="J1431" s="252"/>
      <c r="K1431" s="252"/>
      <c r="L1431" s="95">
        <v>755.47</v>
      </c>
      <c r="M1431" s="87"/>
      <c r="N1431" s="88">
        <v>39443.089999999997</v>
      </c>
    </row>
    <row r="1432" spans="1:14" x14ac:dyDescent="0.25">
      <c r="A1432" s="85"/>
      <c r="B1432" s="41"/>
      <c r="C1432" s="252" t="s">
        <v>190</v>
      </c>
      <c r="D1432" s="252"/>
      <c r="E1432" s="252"/>
      <c r="F1432" s="252"/>
      <c r="G1432" s="252"/>
      <c r="H1432" s="252"/>
      <c r="I1432" s="252"/>
      <c r="J1432" s="252"/>
      <c r="K1432" s="252"/>
      <c r="L1432" s="86">
        <v>9660.85</v>
      </c>
      <c r="M1432" s="87"/>
      <c r="N1432" s="88">
        <v>151771.95000000001</v>
      </c>
    </row>
    <row r="1433" spans="1:14" x14ac:dyDescent="0.25">
      <c r="A1433" s="85"/>
      <c r="B1433" s="41"/>
      <c r="C1433" s="252" t="s">
        <v>191</v>
      </c>
      <c r="D1433" s="252"/>
      <c r="E1433" s="252"/>
      <c r="F1433" s="252"/>
      <c r="G1433" s="252"/>
      <c r="H1433" s="252"/>
      <c r="I1433" s="252"/>
      <c r="J1433" s="252"/>
      <c r="K1433" s="252"/>
      <c r="L1433" s="95">
        <v>407.54</v>
      </c>
      <c r="M1433" s="87"/>
      <c r="N1433" s="88">
        <v>21277.66</v>
      </c>
    </row>
    <row r="1434" spans="1:14" x14ac:dyDescent="0.25">
      <c r="A1434" s="85"/>
      <c r="B1434" s="41"/>
      <c r="C1434" s="252" t="s">
        <v>192</v>
      </c>
      <c r="D1434" s="252"/>
      <c r="E1434" s="252"/>
      <c r="F1434" s="252"/>
      <c r="G1434" s="252"/>
      <c r="H1434" s="252"/>
      <c r="I1434" s="252"/>
      <c r="J1434" s="252"/>
      <c r="K1434" s="252"/>
      <c r="L1434" s="86">
        <v>608190.82999999996</v>
      </c>
      <c r="M1434" s="87"/>
      <c r="N1434" s="88">
        <v>5778328.71</v>
      </c>
    </row>
    <row r="1435" spans="1:14" x14ac:dyDescent="0.25">
      <c r="A1435" s="85"/>
      <c r="B1435" s="41"/>
      <c r="C1435" s="252" t="s">
        <v>193</v>
      </c>
      <c r="D1435" s="252"/>
      <c r="E1435" s="252"/>
      <c r="F1435" s="252"/>
      <c r="G1435" s="252"/>
      <c r="H1435" s="252"/>
      <c r="I1435" s="252"/>
      <c r="J1435" s="252"/>
      <c r="K1435" s="252"/>
      <c r="L1435" s="86">
        <v>1280.05</v>
      </c>
      <c r="M1435" s="87"/>
      <c r="N1435" s="88">
        <v>66831.44</v>
      </c>
    </row>
    <row r="1436" spans="1:14" x14ac:dyDescent="0.25">
      <c r="A1436" s="85"/>
      <c r="B1436" s="41"/>
      <c r="C1436" s="252" t="s">
        <v>194</v>
      </c>
      <c r="D1436" s="252"/>
      <c r="E1436" s="252"/>
      <c r="F1436" s="252"/>
      <c r="G1436" s="252"/>
      <c r="H1436" s="252"/>
      <c r="I1436" s="252"/>
      <c r="J1436" s="252"/>
      <c r="K1436" s="252"/>
      <c r="L1436" s="95">
        <v>663.84</v>
      </c>
      <c r="M1436" s="87"/>
      <c r="N1436" s="88">
        <v>34658.800000000003</v>
      </c>
    </row>
    <row r="1437" spans="1:14" x14ac:dyDescent="0.25">
      <c r="A1437" s="85"/>
      <c r="B1437" s="41"/>
      <c r="C1437" s="252" t="s">
        <v>195</v>
      </c>
      <c r="D1437" s="252"/>
      <c r="E1437" s="252"/>
      <c r="F1437" s="252"/>
      <c r="G1437" s="252"/>
      <c r="H1437" s="252"/>
      <c r="I1437" s="252"/>
      <c r="J1437" s="252"/>
      <c r="K1437" s="252"/>
      <c r="L1437" s="95">
        <v>353.82</v>
      </c>
      <c r="M1437" s="87"/>
      <c r="N1437" s="88">
        <v>5669.54</v>
      </c>
    </row>
    <row r="1438" spans="1:14" x14ac:dyDescent="0.25">
      <c r="A1438" s="85"/>
      <c r="B1438" s="41"/>
      <c r="C1438" s="252" t="s">
        <v>196</v>
      </c>
      <c r="D1438" s="252"/>
      <c r="E1438" s="252"/>
      <c r="F1438" s="252"/>
      <c r="G1438" s="252"/>
      <c r="H1438" s="252"/>
      <c r="I1438" s="252"/>
      <c r="J1438" s="252"/>
      <c r="K1438" s="252"/>
      <c r="L1438" s="95">
        <v>54.4</v>
      </c>
      <c r="M1438" s="87"/>
      <c r="N1438" s="96">
        <v>854.62</v>
      </c>
    </row>
    <row r="1439" spans="1:14" x14ac:dyDescent="0.25">
      <c r="A1439" s="85"/>
      <c r="B1439" s="41"/>
      <c r="C1439" s="252" t="s">
        <v>297</v>
      </c>
      <c r="D1439" s="252"/>
      <c r="E1439" s="252"/>
      <c r="F1439" s="252"/>
      <c r="G1439" s="252"/>
      <c r="H1439" s="252"/>
      <c r="I1439" s="252"/>
      <c r="J1439" s="252"/>
      <c r="K1439" s="252"/>
      <c r="L1439" s="86">
        <v>1023.55</v>
      </c>
      <c r="M1439" s="87"/>
      <c r="N1439" s="88">
        <v>37125.61</v>
      </c>
    </row>
    <row r="1440" spans="1:14" x14ac:dyDescent="0.25">
      <c r="A1440" s="85"/>
      <c r="B1440" s="41"/>
      <c r="C1440" s="252" t="s">
        <v>177</v>
      </c>
      <c r="D1440" s="252"/>
      <c r="E1440" s="252"/>
      <c r="F1440" s="252"/>
      <c r="G1440" s="252"/>
      <c r="H1440" s="252"/>
      <c r="I1440" s="252"/>
      <c r="J1440" s="252"/>
      <c r="K1440" s="252"/>
      <c r="L1440" s="89"/>
      <c r="M1440" s="87"/>
      <c r="N1440" s="90"/>
    </row>
    <row r="1441" spans="1:14" x14ac:dyDescent="0.25">
      <c r="A1441" s="85"/>
      <c r="B1441" s="41"/>
      <c r="C1441" s="252" t="s">
        <v>298</v>
      </c>
      <c r="D1441" s="252"/>
      <c r="E1441" s="252"/>
      <c r="F1441" s="252"/>
      <c r="G1441" s="252"/>
      <c r="H1441" s="252"/>
      <c r="I1441" s="252"/>
      <c r="J1441" s="252"/>
      <c r="K1441" s="252"/>
      <c r="L1441" s="95">
        <v>251.92</v>
      </c>
      <c r="M1441" s="87"/>
      <c r="N1441" s="88">
        <v>13152.74</v>
      </c>
    </row>
    <row r="1442" spans="1:14" x14ac:dyDescent="0.25">
      <c r="A1442" s="85"/>
      <c r="B1442" s="41"/>
      <c r="C1442" s="252" t="s">
        <v>299</v>
      </c>
      <c r="D1442" s="252"/>
      <c r="E1442" s="252"/>
      <c r="F1442" s="252"/>
      <c r="G1442" s="252"/>
      <c r="H1442" s="252"/>
      <c r="I1442" s="252"/>
      <c r="J1442" s="252"/>
      <c r="K1442" s="252"/>
      <c r="L1442" s="95">
        <v>120.78</v>
      </c>
      <c r="M1442" s="87"/>
      <c r="N1442" s="88">
        <v>1897.45</v>
      </c>
    </row>
    <row r="1443" spans="1:14" x14ac:dyDescent="0.25">
      <c r="A1443" s="85"/>
      <c r="B1443" s="41"/>
      <c r="C1443" s="252" t="s">
        <v>300</v>
      </c>
      <c r="D1443" s="252"/>
      <c r="E1443" s="252"/>
      <c r="F1443" s="252"/>
      <c r="G1443" s="252"/>
      <c r="H1443" s="252"/>
      <c r="I1443" s="252"/>
      <c r="J1443" s="252"/>
      <c r="K1443" s="252"/>
      <c r="L1443" s="95">
        <v>11.98</v>
      </c>
      <c r="M1443" s="87"/>
      <c r="N1443" s="96">
        <v>625.48</v>
      </c>
    </row>
    <row r="1444" spans="1:14" x14ac:dyDescent="0.25">
      <c r="A1444" s="85"/>
      <c r="B1444" s="41"/>
      <c r="C1444" s="252" t="s">
        <v>301</v>
      </c>
      <c r="D1444" s="252"/>
      <c r="E1444" s="252"/>
      <c r="F1444" s="252"/>
      <c r="G1444" s="252"/>
      <c r="H1444" s="252"/>
      <c r="I1444" s="252"/>
      <c r="J1444" s="252"/>
      <c r="K1444" s="252"/>
      <c r="L1444" s="95">
        <v>278.75</v>
      </c>
      <c r="M1444" s="87"/>
      <c r="N1444" s="88">
        <v>2648.13</v>
      </c>
    </row>
    <row r="1445" spans="1:14" x14ac:dyDescent="0.25">
      <c r="A1445" s="85"/>
      <c r="B1445" s="41"/>
      <c r="C1445" s="252" t="s">
        <v>302</v>
      </c>
      <c r="D1445" s="252"/>
      <c r="E1445" s="252"/>
      <c r="F1445" s="252"/>
      <c r="G1445" s="252"/>
      <c r="H1445" s="252"/>
      <c r="I1445" s="252"/>
      <c r="J1445" s="252"/>
      <c r="K1445" s="252"/>
      <c r="L1445" s="95">
        <v>242.79</v>
      </c>
      <c r="M1445" s="87"/>
      <c r="N1445" s="88">
        <v>12675.96</v>
      </c>
    </row>
    <row r="1446" spans="1:14" x14ac:dyDescent="0.25">
      <c r="A1446" s="85"/>
      <c r="B1446" s="41"/>
      <c r="C1446" s="252" t="s">
        <v>303</v>
      </c>
      <c r="D1446" s="252"/>
      <c r="E1446" s="252"/>
      <c r="F1446" s="252"/>
      <c r="G1446" s="252"/>
      <c r="H1446" s="252"/>
      <c r="I1446" s="252"/>
      <c r="J1446" s="252"/>
      <c r="K1446" s="252"/>
      <c r="L1446" s="95">
        <v>129.31</v>
      </c>
      <c r="M1446" s="87"/>
      <c r="N1446" s="88">
        <v>6751.33</v>
      </c>
    </row>
    <row r="1447" spans="1:14" x14ac:dyDescent="0.25">
      <c r="A1447" s="85"/>
      <c r="B1447" s="41"/>
      <c r="C1447" s="252" t="s">
        <v>197</v>
      </c>
      <c r="D1447" s="252"/>
      <c r="E1447" s="252"/>
      <c r="F1447" s="252"/>
      <c r="G1447" s="252"/>
      <c r="H1447" s="252"/>
      <c r="I1447" s="252"/>
      <c r="J1447" s="252"/>
      <c r="K1447" s="252"/>
      <c r="L1447" s="86">
        <v>1426.91</v>
      </c>
      <c r="M1447" s="87"/>
      <c r="N1447" s="88">
        <v>74498.97</v>
      </c>
    </row>
    <row r="1448" spans="1:14" x14ac:dyDescent="0.25">
      <c r="A1448" s="85"/>
      <c r="B1448" s="41"/>
      <c r="C1448" s="252" t="s">
        <v>198</v>
      </c>
      <c r="D1448" s="252"/>
      <c r="E1448" s="252"/>
      <c r="F1448" s="252"/>
      <c r="G1448" s="252"/>
      <c r="H1448" s="252"/>
      <c r="I1448" s="252"/>
      <c r="J1448" s="252"/>
      <c r="K1448" s="252"/>
      <c r="L1448" s="86">
        <v>1522.84</v>
      </c>
      <c r="M1448" s="87"/>
      <c r="N1448" s="88">
        <v>79507.399999999994</v>
      </c>
    </row>
    <row r="1449" spans="1:14" x14ac:dyDescent="0.25">
      <c r="A1449" s="85"/>
      <c r="B1449" s="41"/>
      <c r="C1449" s="252" t="s">
        <v>199</v>
      </c>
      <c r="D1449" s="252"/>
      <c r="E1449" s="252"/>
      <c r="F1449" s="252"/>
      <c r="G1449" s="252"/>
      <c r="H1449" s="252"/>
      <c r="I1449" s="252"/>
      <c r="J1449" s="252"/>
      <c r="K1449" s="252"/>
      <c r="L1449" s="95">
        <v>793.15</v>
      </c>
      <c r="M1449" s="87"/>
      <c r="N1449" s="88">
        <v>41410.129999999997</v>
      </c>
    </row>
    <row r="1450" spans="1:14" x14ac:dyDescent="0.25">
      <c r="A1450" s="85"/>
      <c r="B1450" s="81"/>
      <c r="C1450" s="253" t="s">
        <v>439</v>
      </c>
      <c r="D1450" s="253"/>
      <c r="E1450" s="253"/>
      <c r="F1450" s="253"/>
      <c r="G1450" s="253"/>
      <c r="H1450" s="253"/>
      <c r="I1450" s="253"/>
      <c r="J1450" s="253"/>
      <c r="K1450" s="253"/>
      <c r="L1450" s="91">
        <v>621982.81000000006</v>
      </c>
      <c r="M1450" s="83"/>
      <c r="N1450" s="92">
        <v>6114683.7599999998</v>
      </c>
    </row>
    <row r="1451" spans="1:14" x14ac:dyDescent="0.25">
      <c r="A1451" s="85"/>
      <c r="B1451" s="41"/>
      <c r="C1451" s="252" t="s">
        <v>201</v>
      </c>
      <c r="D1451" s="252"/>
      <c r="E1451" s="252"/>
      <c r="F1451" s="252"/>
      <c r="G1451" s="252"/>
      <c r="H1451" s="252"/>
      <c r="I1451" s="252"/>
      <c r="J1451" s="252"/>
      <c r="K1451" s="252"/>
      <c r="L1451" s="89"/>
      <c r="M1451" s="87"/>
      <c r="N1451" s="90"/>
    </row>
    <row r="1452" spans="1:14" x14ac:dyDescent="0.25">
      <c r="A1452" s="85"/>
      <c r="B1452" s="41"/>
      <c r="C1452" s="252" t="s">
        <v>202</v>
      </c>
      <c r="D1452" s="252"/>
      <c r="E1452" s="252"/>
      <c r="F1452" s="252"/>
      <c r="G1452" s="252"/>
      <c r="H1452" s="252"/>
      <c r="I1452" s="42" t="s">
        <v>440</v>
      </c>
      <c r="J1452" s="93"/>
      <c r="K1452" s="93"/>
      <c r="L1452" s="89"/>
      <c r="M1452" s="87"/>
      <c r="N1452" s="90"/>
    </row>
    <row r="1453" spans="1:14" x14ac:dyDescent="0.25">
      <c r="A1453" s="85"/>
      <c r="B1453" s="41"/>
      <c r="C1453" s="252" t="s">
        <v>204</v>
      </c>
      <c r="D1453" s="252"/>
      <c r="E1453" s="252"/>
      <c r="F1453" s="252"/>
      <c r="G1453" s="252"/>
      <c r="H1453" s="252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62" t="s">
        <v>442</v>
      </c>
      <c r="B1454" s="263"/>
      <c r="C1454" s="263"/>
      <c r="D1454" s="263"/>
      <c r="E1454" s="263"/>
      <c r="F1454" s="263"/>
      <c r="G1454" s="263"/>
      <c r="H1454" s="263"/>
      <c r="I1454" s="263"/>
      <c r="J1454" s="263"/>
      <c r="K1454" s="263"/>
      <c r="L1454" s="263"/>
      <c r="M1454" s="263"/>
      <c r="N1454" s="264"/>
    </row>
    <row r="1455" spans="1:14" ht="33" customHeight="1" x14ac:dyDescent="0.25">
      <c r="A1455" s="32" t="s">
        <v>443</v>
      </c>
      <c r="B1455" s="33" t="s">
        <v>208</v>
      </c>
      <c r="C1455" s="254" t="s">
        <v>209</v>
      </c>
      <c r="D1455" s="254"/>
      <c r="E1455" s="254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x14ac:dyDescent="0.25">
      <c r="A1456" s="40"/>
      <c r="B1456" s="41" t="s">
        <v>55</v>
      </c>
      <c r="C1456" s="258" t="s">
        <v>59</v>
      </c>
      <c r="D1456" s="258"/>
      <c r="E1456" s="258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x14ac:dyDescent="0.25">
      <c r="A1457" s="40"/>
      <c r="B1457" s="41" t="s">
        <v>70</v>
      </c>
      <c r="C1457" s="258" t="s">
        <v>74</v>
      </c>
      <c r="D1457" s="258"/>
      <c r="E1457" s="258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x14ac:dyDescent="0.25">
      <c r="A1458" s="40"/>
      <c r="B1458" s="41" t="s">
        <v>75</v>
      </c>
      <c r="C1458" s="258" t="s">
        <v>76</v>
      </c>
      <c r="D1458" s="258"/>
      <c r="E1458" s="258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x14ac:dyDescent="0.25">
      <c r="A1459" s="47"/>
      <c r="B1459" s="41"/>
      <c r="C1459" s="258" t="s">
        <v>60</v>
      </c>
      <c r="D1459" s="258"/>
      <c r="E1459" s="258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x14ac:dyDescent="0.25">
      <c r="A1460" s="47"/>
      <c r="B1460" s="41"/>
      <c r="C1460" s="258" t="s">
        <v>77</v>
      </c>
      <c r="D1460" s="258"/>
      <c r="E1460" s="258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x14ac:dyDescent="0.25">
      <c r="A1461" s="52"/>
      <c r="B1461" s="41"/>
      <c r="C1461" s="259" t="s">
        <v>62</v>
      </c>
      <c r="D1461" s="259"/>
      <c r="E1461" s="259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x14ac:dyDescent="0.25">
      <c r="A1462" s="47"/>
      <c r="B1462" s="41"/>
      <c r="C1462" s="258" t="s">
        <v>63</v>
      </c>
      <c r="D1462" s="258"/>
      <c r="E1462" s="258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x14ac:dyDescent="0.25">
      <c r="A1463" s="47"/>
      <c r="B1463" s="41" t="s">
        <v>78</v>
      </c>
      <c r="C1463" s="258" t="s">
        <v>79</v>
      </c>
      <c r="D1463" s="258"/>
      <c r="E1463" s="258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x14ac:dyDescent="0.25">
      <c r="A1464" s="47"/>
      <c r="B1464" s="41" t="s">
        <v>80</v>
      </c>
      <c r="C1464" s="258" t="s">
        <v>81</v>
      </c>
      <c r="D1464" s="258"/>
      <c r="E1464" s="258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x14ac:dyDescent="0.25">
      <c r="A1465" s="57"/>
      <c r="B1465" s="58"/>
      <c r="C1465" s="254" t="s">
        <v>69</v>
      </c>
      <c r="D1465" s="254"/>
      <c r="E1465" s="254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54" t="s">
        <v>83</v>
      </c>
      <c r="D1466" s="254"/>
      <c r="E1466" s="254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x14ac:dyDescent="0.25">
      <c r="A1467" s="40"/>
      <c r="B1467" s="41" t="s">
        <v>55</v>
      </c>
      <c r="C1467" s="258" t="s">
        <v>59</v>
      </c>
      <c r="D1467" s="258"/>
      <c r="E1467" s="258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x14ac:dyDescent="0.25">
      <c r="A1468" s="40"/>
      <c r="B1468" s="41" t="s">
        <v>70</v>
      </c>
      <c r="C1468" s="258" t="s">
        <v>74</v>
      </c>
      <c r="D1468" s="258"/>
      <c r="E1468" s="258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x14ac:dyDescent="0.25">
      <c r="A1469" s="40"/>
      <c r="B1469" s="41" t="s">
        <v>75</v>
      </c>
      <c r="C1469" s="258" t="s">
        <v>76</v>
      </c>
      <c r="D1469" s="258"/>
      <c r="E1469" s="258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x14ac:dyDescent="0.25">
      <c r="A1470" s="47"/>
      <c r="B1470" s="41"/>
      <c r="C1470" s="258" t="s">
        <v>60</v>
      </c>
      <c r="D1470" s="258"/>
      <c r="E1470" s="258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x14ac:dyDescent="0.25">
      <c r="A1471" s="47"/>
      <c r="B1471" s="41"/>
      <c r="C1471" s="258" t="s">
        <v>77</v>
      </c>
      <c r="D1471" s="258"/>
      <c r="E1471" s="258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x14ac:dyDescent="0.25">
      <c r="A1472" s="52"/>
      <c r="B1472" s="41"/>
      <c r="C1472" s="259" t="s">
        <v>62</v>
      </c>
      <c r="D1472" s="259"/>
      <c r="E1472" s="259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x14ac:dyDescent="0.25">
      <c r="A1473" s="47"/>
      <c r="B1473" s="41"/>
      <c r="C1473" s="258" t="s">
        <v>63</v>
      </c>
      <c r="D1473" s="258"/>
      <c r="E1473" s="258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x14ac:dyDescent="0.25">
      <c r="A1474" s="47"/>
      <c r="B1474" s="41" t="s">
        <v>84</v>
      </c>
      <c r="C1474" s="258" t="s">
        <v>85</v>
      </c>
      <c r="D1474" s="258"/>
      <c r="E1474" s="258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x14ac:dyDescent="0.25">
      <c r="A1475" s="47"/>
      <c r="B1475" s="41" t="s">
        <v>86</v>
      </c>
      <c r="C1475" s="258" t="s">
        <v>87</v>
      </c>
      <c r="D1475" s="258"/>
      <c r="E1475" s="258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x14ac:dyDescent="0.25">
      <c r="A1476" s="57"/>
      <c r="B1476" s="58"/>
      <c r="C1476" s="254" t="s">
        <v>69</v>
      </c>
      <c r="D1476" s="254"/>
      <c r="E1476" s="254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54" t="s">
        <v>90</v>
      </c>
      <c r="D1477" s="254"/>
      <c r="E1477" s="254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x14ac:dyDescent="0.25">
      <c r="A1478" s="40"/>
      <c r="B1478" s="41" t="s">
        <v>55</v>
      </c>
      <c r="C1478" s="258" t="s">
        <v>59</v>
      </c>
      <c r="D1478" s="258"/>
      <c r="E1478" s="258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x14ac:dyDescent="0.25">
      <c r="A1479" s="40"/>
      <c r="B1479" s="41" t="s">
        <v>70</v>
      </c>
      <c r="C1479" s="258" t="s">
        <v>74</v>
      </c>
      <c r="D1479" s="258"/>
      <c r="E1479" s="258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x14ac:dyDescent="0.25">
      <c r="A1480" s="40"/>
      <c r="B1480" s="41" t="s">
        <v>75</v>
      </c>
      <c r="C1480" s="258" t="s">
        <v>76</v>
      </c>
      <c r="D1480" s="258"/>
      <c r="E1480" s="258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x14ac:dyDescent="0.25">
      <c r="A1481" s="47"/>
      <c r="B1481" s="41"/>
      <c r="C1481" s="258" t="s">
        <v>60</v>
      </c>
      <c r="D1481" s="258"/>
      <c r="E1481" s="258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x14ac:dyDescent="0.25">
      <c r="A1482" s="47"/>
      <c r="B1482" s="41"/>
      <c r="C1482" s="258" t="s">
        <v>77</v>
      </c>
      <c r="D1482" s="258"/>
      <c r="E1482" s="258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x14ac:dyDescent="0.25">
      <c r="A1483" s="52"/>
      <c r="B1483" s="41"/>
      <c r="C1483" s="259" t="s">
        <v>62</v>
      </c>
      <c r="D1483" s="259"/>
      <c r="E1483" s="259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x14ac:dyDescent="0.25">
      <c r="A1484" s="47"/>
      <c r="B1484" s="41"/>
      <c r="C1484" s="258" t="s">
        <v>63</v>
      </c>
      <c r="D1484" s="258"/>
      <c r="E1484" s="258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x14ac:dyDescent="0.25">
      <c r="A1485" s="47"/>
      <c r="B1485" s="41" t="s">
        <v>91</v>
      </c>
      <c r="C1485" s="258" t="s">
        <v>92</v>
      </c>
      <c r="D1485" s="258"/>
      <c r="E1485" s="258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x14ac:dyDescent="0.25">
      <c r="A1486" s="47"/>
      <c r="B1486" s="41" t="s">
        <v>93</v>
      </c>
      <c r="C1486" s="258" t="s">
        <v>94</v>
      </c>
      <c r="D1486" s="258"/>
      <c r="E1486" s="258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x14ac:dyDescent="0.25">
      <c r="A1487" s="57"/>
      <c r="B1487" s="58"/>
      <c r="C1487" s="254" t="s">
        <v>69</v>
      </c>
      <c r="D1487" s="254"/>
      <c r="E1487" s="254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54" t="s">
        <v>97</v>
      </c>
      <c r="D1488" s="254"/>
      <c r="E1488" s="254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x14ac:dyDescent="0.25">
      <c r="A1489" s="40"/>
      <c r="B1489" s="41" t="s">
        <v>55</v>
      </c>
      <c r="C1489" s="258" t="s">
        <v>59</v>
      </c>
      <c r="D1489" s="258"/>
      <c r="E1489" s="258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x14ac:dyDescent="0.25">
      <c r="A1490" s="40"/>
      <c r="B1490" s="41" t="s">
        <v>70</v>
      </c>
      <c r="C1490" s="258" t="s">
        <v>74</v>
      </c>
      <c r="D1490" s="258"/>
      <c r="E1490" s="258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x14ac:dyDescent="0.25">
      <c r="A1491" s="40"/>
      <c r="B1491" s="41" t="s">
        <v>75</v>
      </c>
      <c r="C1491" s="258" t="s">
        <v>76</v>
      </c>
      <c r="D1491" s="258"/>
      <c r="E1491" s="258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x14ac:dyDescent="0.25">
      <c r="A1492" s="40"/>
      <c r="B1492" s="41" t="s">
        <v>88</v>
      </c>
      <c r="C1492" s="258" t="s">
        <v>98</v>
      </c>
      <c r="D1492" s="258"/>
      <c r="E1492" s="258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x14ac:dyDescent="0.25">
      <c r="A1493" s="47"/>
      <c r="B1493" s="41"/>
      <c r="C1493" s="258" t="s">
        <v>60</v>
      </c>
      <c r="D1493" s="258"/>
      <c r="E1493" s="258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x14ac:dyDescent="0.25">
      <c r="A1494" s="47"/>
      <c r="B1494" s="41"/>
      <c r="C1494" s="258" t="s">
        <v>77</v>
      </c>
      <c r="D1494" s="258"/>
      <c r="E1494" s="258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x14ac:dyDescent="0.25">
      <c r="A1495" s="52"/>
      <c r="B1495" s="41"/>
      <c r="C1495" s="259" t="s">
        <v>62</v>
      </c>
      <c r="D1495" s="259"/>
      <c r="E1495" s="259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x14ac:dyDescent="0.25">
      <c r="A1496" s="47"/>
      <c r="B1496" s="41"/>
      <c r="C1496" s="258" t="s">
        <v>63</v>
      </c>
      <c r="D1496" s="258"/>
      <c r="E1496" s="258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x14ac:dyDescent="0.25">
      <c r="A1497" s="47"/>
      <c r="B1497" s="41" t="s">
        <v>99</v>
      </c>
      <c r="C1497" s="258" t="s">
        <v>100</v>
      </c>
      <c r="D1497" s="258"/>
      <c r="E1497" s="258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x14ac:dyDescent="0.25">
      <c r="A1498" s="47"/>
      <c r="B1498" s="41" t="s">
        <v>101</v>
      </c>
      <c r="C1498" s="258" t="s">
        <v>102</v>
      </c>
      <c r="D1498" s="258"/>
      <c r="E1498" s="258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x14ac:dyDescent="0.25">
      <c r="A1499" s="57"/>
      <c r="B1499" s="58"/>
      <c r="C1499" s="254" t="s">
        <v>69</v>
      </c>
      <c r="D1499" s="254"/>
      <c r="E1499" s="254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54" t="s">
        <v>105</v>
      </c>
      <c r="D1500" s="254"/>
      <c r="E1500" s="254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x14ac:dyDescent="0.25">
      <c r="A1501" s="52"/>
      <c r="B1501" s="71"/>
      <c r="C1501" s="258" t="s">
        <v>107</v>
      </c>
      <c r="D1501" s="258"/>
      <c r="E1501" s="258"/>
      <c r="F1501" s="258"/>
      <c r="G1501" s="258"/>
      <c r="H1501" s="258"/>
      <c r="I1501" s="258"/>
      <c r="J1501" s="258"/>
      <c r="K1501" s="258"/>
      <c r="L1501" s="258"/>
      <c r="M1501" s="258"/>
      <c r="N1501" s="260"/>
    </row>
    <row r="1502" spans="1:14" x14ac:dyDescent="0.25">
      <c r="A1502" s="72"/>
      <c r="B1502" s="41"/>
      <c r="C1502" s="248" t="s">
        <v>108</v>
      </c>
      <c r="D1502" s="248"/>
      <c r="E1502" s="248"/>
      <c r="F1502" s="248"/>
      <c r="G1502" s="248"/>
      <c r="H1502" s="248"/>
      <c r="I1502" s="248"/>
      <c r="J1502" s="248"/>
      <c r="K1502" s="248"/>
      <c r="L1502" s="248"/>
      <c r="M1502" s="248"/>
      <c r="N1502" s="261"/>
    </row>
    <row r="1503" spans="1:14" x14ac:dyDescent="0.25">
      <c r="A1503" s="57"/>
      <c r="B1503" s="58"/>
      <c r="C1503" s="254" t="s">
        <v>69</v>
      </c>
      <c r="D1503" s="254"/>
      <c r="E1503" s="254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54" t="s">
        <v>242</v>
      </c>
      <c r="D1504" s="254"/>
      <c r="E1504" s="254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x14ac:dyDescent="0.25">
      <c r="A1505" s="40"/>
      <c r="B1505" s="41" t="s">
        <v>55</v>
      </c>
      <c r="C1505" s="258" t="s">
        <v>59</v>
      </c>
      <c r="D1505" s="258"/>
      <c r="E1505" s="258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x14ac:dyDescent="0.25">
      <c r="A1506" s="40"/>
      <c r="B1506" s="41" t="s">
        <v>70</v>
      </c>
      <c r="C1506" s="258" t="s">
        <v>74</v>
      </c>
      <c r="D1506" s="258"/>
      <c r="E1506" s="258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x14ac:dyDescent="0.25">
      <c r="A1507" s="40"/>
      <c r="B1507" s="41" t="s">
        <v>75</v>
      </c>
      <c r="C1507" s="258" t="s">
        <v>76</v>
      </c>
      <c r="D1507" s="258"/>
      <c r="E1507" s="258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x14ac:dyDescent="0.25">
      <c r="A1508" s="47"/>
      <c r="B1508" s="41"/>
      <c r="C1508" s="258" t="s">
        <v>60</v>
      </c>
      <c r="D1508" s="258"/>
      <c r="E1508" s="258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x14ac:dyDescent="0.25">
      <c r="A1509" s="47"/>
      <c r="B1509" s="41"/>
      <c r="C1509" s="258" t="s">
        <v>77</v>
      </c>
      <c r="D1509" s="258"/>
      <c r="E1509" s="258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x14ac:dyDescent="0.25">
      <c r="A1510" s="52"/>
      <c r="B1510" s="41"/>
      <c r="C1510" s="259" t="s">
        <v>62</v>
      </c>
      <c r="D1510" s="259"/>
      <c r="E1510" s="259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x14ac:dyDescent="0.25">
      <c r="A1511" s="47"/>
      <c r="B1511" s="41"/>
      <c r="C1511" s="258" t="s">
        <v>63</v>
      </c>
      <c r="D1511" s="258"/>
      <c r="E1511" s="258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x14ac:dyDescent="0.25">
      <c r="A1512" s="47"/>
      <c r="B1512" s="41" t="s">
        <v>78</v>
      </c>
      <c r="C1512" s="258" t="s">
        <v>79</v>
      </c>
      <c r="D1512" s="258"/>
      <c r="E1512" s="258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x14ac:dyDescent="0.25">
      <c r="A1513" s="47"/>
      <c r="B1513" s="41" t="s">
        <v>80</v>
      </c>
      <c r="C1513" s="258" t="s">
        <v>81</v>
      </c>
      <c r="D1513" s="258"/>
      <c r="E1513" s="258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x14ac:dyDescent="0.25">
      <c r="A1514" s="57"/>
      <c r="B1514" s="58"/>
      <c r="C1514" s="254" t="s">
        <v>69</v>
      </c>
      <c r="D1514" s="254"/>
      <c r="E1514" s="254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54" t="s">
        <v>245</v>
      </c>
      <c r="D1515" s="254"/>
      <c r="E1515" s="254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x14ac:dyDescent="0.25">
      <c r="A1516" s="52"/>
      <c r="B1516" s="71"/>
      <c r="C1516" s="258" t="s">
        <v>247</v>
      </c>
      <c r="D1516" s="258"/>
      <c r="E1516" s="258"/>
      <c r="F1516" s="258"/>
      <c r="G1516" s="258"/>
      <c r="H1516" s="258"/>
      <c r="I1516" s="258"/>
      <c r="J1516" s="258"/>
      <c r="K1516" s="258"/>
      <c r="L1516" s="258"/>
      <c r="M1516" s="258"/>
      <c r="N1516" s="260"/>
    </row>
    <row r="1517" spans="1:14" x14ac:dyDescent="0.25">
      <c r="A1517" s="72"/>
      <c r="B1517" s="41"/>
      <c r="C1517" s="248" t="s">
        <v>123</v>
      </c>
      <c r="D1517" s="248"/>
      <c r="E1517" s="248"/>
      <c r="F1517" s="248"/>
      <c r="G1517" s="248"/>
      <c r="H1517" s="248"/>
      <c r="I1517" s="248"/>
      <c r="J1517" s="248"/>
      <c r="K1517" s="248"/>
      <c r="L1517" s="248"/>
      <c r="M1517" s="248"/>
      <c r="N1517" s="261"/>
    </row>
    <row r="1518" spans="1:14" x14ac:dyDescent="0.25">
      <c r="A1518" s="72"/>
      <c r="B1518" s="41"/>
      <c r="C1518" s="248" t="s">
        <v>108</v>
      </c>
      <c r="D1518" s="248"/>
      <c r="E1518" s="248"/>
      <c r="F1518" s="248"/>
      <c r="G1518" s="248"/>
      <c r="H1518" s="248"/>
      <c r="I1518" s="248"/>
      <c r="J1518" s="248"/>
      <c r="K1518" s="248"/>
      <c r="L1518" s="248"/>
      <c r="M1518" s="248"/>
      <c r="N1518" s="261"/>
    </row>
    <row r="1519" spans="1:14" x14ac:dyDescent="0.25">
      <c r="A1519" s="57"/>
      <c r="B1519" s="58"/>
      <c r="C1519" s="254" t="s">
        <v>69</v>
      </c>
      <c r="D1519" s="254"/>
      <c r="E1519" s="254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54" t="s">
        <v>451</v>
      </c>
      <c r="D1520" s="254"/>
      <c r="E1520" s="254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x14ac:dyDescent="0.25">
      <c r="A1521" s="52"/>
      <c r="B1521" s="71"/>
      <c r="C1521" s="258" t="s">
        <v>251</v>
      </c>
      <c r="D1521" s="258"/>
      <c r="E1521" s="258"/>
      <c r="F1521" s="258"/>
      <c r="G1521" s="258"/>
      <c r="H1521" s="258"/>
      <c r="I1521" s="258"/>
      <c r="J1521" s="258"/>
      <c r="K1521" s="258"/>
      <c r="L1521" s="258"/>
      <c r="M1521" s="258"/>
      <c r="N1521" s="260"/>
    </row>
    <row r="1522" spans="1:14" x14ac:dyDescent="0.25">
      <c r="A1522" s="72"/>
      <c r="B1522" s="41"/>
      <c r="C1522" s="248" t="s">
        <v>123</v>
      </c>
      <c r="D1522" s="248"/>
      <c r="E1522" s="248"/>
      <c r="F1522" s="248"/>
      <c r="G1522" s="248"/>
      <c r="H1522" s="248"/>
      <c r="I1522" s="248"/>
      <c r="J1522" s="248"/>
      <c r="K1522" s="248"/>
      <c r="L1522" s="248"/>
      <c r="M1522" s="248"/>
      <c r="N1522" s="261"/>
    </row>
    <row r="1523" spans="1:14" x14ac:dyDescent="0.25">
      <c r="A1523" s="72"/>
      <c r="B1523" s="41"/>
      <c r="C1523" s="248" t="s">
        <v>108</v>
      </c>
      <c r="D1523" s="248"/>
      <c r="E1523" s="248"/>
      <c r="F1523" s="248"/>
      <c r="G1523" s="248"/>
      <c r="H1523" s="248"/>
      <c r="I1523" s="248"/>
      <c r="J1523" s="248"/>
      <c r="K1523" s="248"/>
      <c r="L1523" s="248"/>
      <c r="M1523" s="248"/>
      <c r="N1523" s="261"/>
    </row>
    <row r="1524" spans="1:14" x14ac:dyDescent="0.25">
      <c r="A1524" s="57"/>
      <c r="B1524" s="58"/>
      <c r="C1524" s="254" t="s">
        <v>69</v>
      </c>
      <c r="D1524" s="254"/>
      <c r="E1524" s="254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54" t="s">
        <v>254</v>
      </c>
      <c r="D1525" s="254"/>
      <c r="E1525" s="254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x14ac:dyDescent="0.25">
      <c r="A1526" s="40"/>
      <c r="B1526" s="41" t="s">
        <v>55</v>
      </c>
      <c r="C1526" s="258" t="s">
        <v>59</v>
      </c>
      <c r="D1526" s="258"/>
      <c r="E1526" s="258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x14ac:dyDescent="0.25">
      <c r="A1527" s="40"/>
      <c r="B1527" s="41" t="s">
        <v>70</v>
      </c>
      <c r="C1527" s="258" t="s">
        <v>74</v>
      </c>
      <c r="D1527" s="258"/>
      <c r="E1527" s="258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x14ac:dyDescent="0.25">
      <c r="A1528" s="40"/>
      <c r="B1528" s="41" t="s">
        <v>75</v>
      </c>
      <c r="C1528" s="258" t="s">
        <v>76</v>
      </c>
      <c r="D1528" s="258"/>
      <c r="E1528" s="258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x14ac:dyDescent="0.25">
      <c r="A1529" s="40"/>
      <c r="B1529" s="41" t="s">
        <v>88</v>
      </c>
      <c r="C1529" s="258" t="s">
        <v>98</v>
      </c>
      <c r="D1529" s="258"/>
      <c r="E1529" s="258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x14ac:dyDescent="0.25">
      <c r="A1530" s="47"/>
      <c r="B1530" s="41"/>
      <c r="C1530" s="258" t="s">
        <v>60</v>
      </c>
      <c r="D1530" s="258"/>
      <c r="E1530" s="258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x14ac:dyDescent="0.25">
      <c r="A1531" s="47"/>
      <c r="B1531" s="41"/>
      <c r="C1531" s="258" t="s">
        <v>77</v>
      </c>
      <c r="D1531" s="258"/>
      <c r="E1531" s="258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x14ac:dyDescent="0.25">
      <c r="A1532" s="52"/>
      <c r="B1532" s="41"/>
      <c r="C1532" s="259" t="s">
        <v>62</v>
      </c>
      <c r="D1532" s="259"/>
      <c r="E1532" s="259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x14ac:dyDescent="0.25">
      <c r="A1533" s="47"/>
      <c r="B1533" s="41"/>
      <c r="C1533" s="258" t="s">
        <v>63</v>
      </c>
      <c r="D1533" s="258"/>
      <c r="E1533" s="258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x14ac:dyDescent="0.25">
      <c r="A1534" s="47"/>
      <c r="B1534" s="41" t="s">
        <v>255</v>
      </c>
      <c r="C1534" s="258" t="s">
        <v>256</v>
      </c>
      <c r="D1534" s="258"/>
      <c r="E1534" s="258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x14ac:dyDescent="0.25">
      <c r="A1535" s="47"/>
      <c r="B1535" s="41" t="s">
        <v>257</v>
      </c>
      <c r="C1535" s="258" t="s">
        <v>258</v>
      </c>
      <c r="D1535" s="258"/>
      <c r="E1535" s="258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x14ac:dyDescent="0.25">
      <c r="A1536" s="57"/>
      <c r="B1536" s="58"/>
      <c r="C1536" s="254" t="s">
        <v>69</v>
      </c>
      <c r="D1536" s="254"/>
      <c r="E1536" s="254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54" t="s">
        <v>261</v>
      </c>
      <c r="D1537" s="254"/>
      <c r="E1537" s="254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x14ac:dyDescent="0.25">
      <c r="A1538" s="57"/>
      <c r="B1538" s="58"/>
      <c r="C1538" s="254" t="s">
        <v>69</v>
      </c>
      <c r="D1538" s="254"/>
      <c r="E1538" s="254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54" t="s">
        <v>264</v>
      </c>
      <c r="D1539" s="254"/>
      <c r="E1539" s="254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x14ac:dyDescent="0.25">
      <c r="A1540" s="52"/>
      <c r="B1540" s="71"/>
      <c r="C1540" s="258" t="s">
        <v>265</v>
      </c>
      <c r="D1540" s="258"/>
      <c r="E1540" s="258"/>
      <c r="F1540" s="258"/>
      <c r="G1540" s="258"/>
      <c r="H1540" s="258"/>
      <c r="I1540" s="258"/>
      <c r="J1540" s="258"/>
      <c r="K1540" s="258"/>
      <c r="L1540" s="258"/>
      <c r="M1540" s="258"/>
      <c r="N1540" s="260"/>
    </row>
    <row r="1541" spans="1:14" x14ac:dyDescent="0.25">
      <c r="A1541" s="72"/>
      <c r="B1541" s="41"/>
      <c r="C1541" s="248" t="s">
        <v>123</v>
      </c>
      <c r="D1541" s="248"/>
      <c r="E1541" s="248"/>
      <c r="F1541" s="248"/>
      <c r="G1541" s="248"/>
      <c r="H1541" s="248"/>
      <c r="I1541" s="248"/>
      <c r="J1541" s="248"/>
      <c r="K1541" s="248"/>
      <c r="L1541" s="248"/>
      <c r="M1541" s="248"/>
      <c r="N1541" s="261"/>
    </row>
    <row r="1542" spans="1:14" x14ac:dyDescent="0.25">
      <c r="A1542" s="72"/>
      <c r="B1542" s="41"/>
      <c r="C1542" s="248" t="s">
        <v>108</v>
      </c>
      <c r="D1542" s="248"/>
      <c r="E1542" s="248"/>
      <c r="F1542" s="248"/>
      <c r="G1542" s="248"/>
      <c r="H1542" s="248"/>
      <c r="I1542" s="248"/>
      <c r="J1542" s="248"/>
      <c r="K1542" s="248"/>
      <c r="L1542" s="248"/>
      <c r="M1542" s="248"/>
      <c r="N1542" s="261"/>
    </row>
    <row r="1543" spans="1:14" x14ac:dyDescent="0.25">
      <c r="A1543" s="57"/>
      <c r="B1543" s="58"/>
      <c r="C1543" s="254" t="s">
        <v>69</v>
      </c>
      <c r="D1543" s="254"/>
      <c r="E1543" s="254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54" t="s">
        <v>268</v>
      </c>
      <c r="D1544" s="254"/>
      <c r="E1544" s="254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x14ac:dyDescent="0.25">
      <c r="A1545" s="52"/>
      <c r="B1545" s="71"/>
      <c r="C1545" s="258" t="s">
        <v>269</v>
      </c>
      <c r="D1545" s="258"/>
      <c r="E1545" s="258"/>
      <c r="F1545" s="258"/>
      <c r="G1545" s="258"/>
      <c r="H1545" s="258"/>
      <c r="I1545" s="258"/>
      <c r="J1545" s="258"/>
      <c r="K1545" s="258"/>
      <c r="L1545" s="258"/>
      <c r="M1545" s="258"/>
      <c r="N1545" s="260"/>
    </row>
    <row r="1546" spans="1:14" x14ac:dyDescent="0.25">
      <c r="A1546" s="72"/>
      <c r="B1546" s="41"/>
      <c r="C1546" s="248" t="s">
        <v>123</v>
      </c>
      <c r="D1546" s="248"/>
      <c r="E1546" s="248"/>
      <c r="F1546" s="248"/>
      <c r="G1546" s="248"/>
      <c r="H1546" s="248"/>
      <c r="I1546" s="248"/>
      <c r="J1546" s="248"/>
      <c r="K1546" s="248"/>
      <c r="L1546" s="248"/>
      <c r="M1546" s="248"/>
      <c r="N1546" s="261"/>
    </row>
    <row r="1547" spans="1:14" x14ac:dyDescent="0.25">
      <c r="A1547" s="72"/>
      <c r="B1547" s="41"/>
      <c r="C1547" s="248" t="s">
        <v>108</v>
      </c>
      <c r="D1547" s="248"/>
      <c r="E1547" s="248"/>
      <c r="F1547" s="248"/>
      <c r="G1547" s="248"/>
      <c r="H1547" s="248"/>
      <c r="I1547" s="248"/>
      <c r="J1547" s="248"/>
      <c r="K1547" s="248"/>
      <c r="L1547" s="248"/>
      <c r="M1547" s="248"/>
      <c r="N1547" s="261"/>
    </row>
    <row r="1548" spans="1:14" x14ac:dyDescent="0.25">
      <c r="A1548" s="57"/>
      <c r="B1548" s="58"/>
      <c r="C1548" s="254" t="s">
        <v>69</v>
      </c>
      <c r="D1548" s="254"/>
      <c r="E1548" s="254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54" t="s">
        <v>271</v>
      </c>
      <c r="D1549" s="254"/>
      <c r="E1549" s="254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x14ac:dyDescent="0.25">
      <c r="A1550" s="52"/>
      <c r="B1550" s="71"/>
      <c r="C1550" s="258" t="s">
        <v>272</v>
      </c>
      <c r="D1550" s="258"/>
      <c r="E1550" s="258"/>
      <c r="F1550" s="258"/>
      <c r="G1550" s="258"/>
      <c r="H1550" s="258"/>
      <c r="I1550" s="258"/>
      <c r="J1550" s="258"/>
      <c r="K1550" s="258"/>
      <c r="L1550" s="258"/>
      <c r="M1550" s="258"/>
      <c r="N1550" s="260"/>
    </row>
    <row r="1551" spans="1:14" x14ac:dyDescent="0.25">
      <c r="A1551" s="72"/>
      <c r="B1551" s="41"/>
      <c r="C1551" s="248" t="s">
        <v>123</v>
      </c>
      <c r="D1551" s="248"/>
      <c r="E1551" s="248"/>
      <c r="F1551" s="248"/>
      <c r="G1551" s="248"/>
      <c r="H1551" s="248"/>
      <c r="I1551" s="248"/>
      <c r="J1551" s="248"/>
      <c r="K1551" s="248"/>
      <c r="L1551" s="248"/>
      <c r="M1551" s="248"/>
      <c r="N1551" s="261"/>
    </row>
    <row r="1552" spans="1:14" x14ac:dyDescent="0.25">
      <c r="A1552" s="72"/>
      <c r="B1552" s="41"/>
      <c r="C1552" s="248" t="s">
        <v>108</v>
      </c>
      <c r="D1552" s="248"/>
      <c r="E1552" s="248"/>
      <c r="F1552" s="248"/>
      <c r="G1552" s="248"/>
      <c r="H1552" s="248"/>
      <c r="I1552" s="248"/>
      <c r="J1552" s="248"/>
      <c r="K1552" s="248"/>
      <c r="L1552" s="248"/>
      <c r="M1552" s="248"/>
      <c r="N1552" s="261"/>
    </row>
    <row r="1553" spans="1:14" x14ac:dyDescent="0.25">
      <c r="A1553" s="57"/>
      <c r="B1553" s="58"/>
      <c r="C1553" s="254" t="s">
        <v>69</v>
      </c>
      <c r="D1553" s="254"/>
      <c r="E1553" s="254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54" t="s">
        <v>275</v>
      </c>
      <c r="D1554" s="254"/>
      <c r="E1554" s="254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x14ac:dyDescent="0.25">
      <c r="A1555" s="40"/>
      <c r="B1555" s="41" t="s">
        <v>55</v>
      </c>
      <c r="C1555" s="258" t="s">
        <v>59</v>
      </c>
      <c r="D1555" s="258"/>
      <c r="E1555" s="258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x14ac:dyDescent="0.25">
      <c r="A1556" s="40"/>
      <c r="B1556" s="41" t="s">
        <v>70</v>
      </c>
      <c r="C1556" s="258" t="s">
        <v>74</v>
      </c>
      <c r="D1556" s="258"/>
      <c r="E1556" s="258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x14ac:dyDescent="0.25">
      <c r="A1557" s="40"/>
      <c r="B1557" s="41" t="s">
        <v>75</v>
      </c>
      <c r="C1557" s="258" t="s">
        <v>76</v>
      </c>
      <c r="D1557" s="258"/>
      <c r="E1557" s="258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x14ac:dyDescent="0.25">
      <c r="A1558" s="40"/>
      <c r="B1558" s="41" t="s">
        <v>88</v>
      </c>
      <c r="C1558" s="258" t="s">
        <v>98</v>
      </c>
      <c r="D1558" s="258"/>
      <c r="E1558" s="258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x14ac:dyDescent="0.25">
      <c r="A1559" s="47"/>
      <c r="B1559" s="41"/>
      <c r="C1559" s="258" t="s">
        <v>60</v>
      </c>
      <c r="D1559" s="258"/>
      <c r="E1559" s="258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x14ac:dyDescent="0.25">
      <c r="A1560" s="47"/>
      <c r="B1560" s="41"/>
      <c r="C1560" s="258" t="s">
        <v>77</v>
      </c>
      <c r="D1560" s="258"/>
      <c r="E1560" s="258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x14ac:dyDescent="0.25">
      <c r="A1561" s="52"/>
      <c r="B1561" s="41"/>
      <c r="C1561" s="259" t="s">
        <v>62</v>
      </c>
      <c r="D1561" s="259"/>
      <c r="E1561" s="259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x14ac:dyDescent="0.25">
      <c r="A1562" s="47"/>
      <c r="B1562" s="41"/>
      <c r="C1562" s="258" t="s">
        <v>63</v>
      </c>
      <c r="D1562" s="258"/>
      <c r="E1562" s="258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x14ac:dyDescent="0.25">
      <c r="A1563" s="47"/>
      <c r="B1563" s="41" t="s">
        <v>277</v>
      </c>
      <c r="C1563" s="258" t="s">
        <v>278</v>
      </c>
      <c r="D1563" s="258"/>
      <c r="E1563" s="258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x14ac:dyDescent="0.25">
      <c r="A1564" s="47"/>
      <c r="B1564" s="41" t="s">
        <v>279</v>
      </c>
      <c r="C1564" s="258" t="s">
        <v>280</v>
      </c>
      <c r="D1564" s="258"/>
      <c r="E1564" s="258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x14ac:dyDescent="0.25">
      <c r="A1565" s="57"/>
      <c r="B1565" s="58"/>
      <c r="C1565" s="254" t="s">
        <v>69</v>
      </c>
      <c r="D1565" s="254"/>
      <c r="E1565" s="254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54" t="s">
        <v>283</v>
      </c>
      <c r="D1566" s="254"/>
      <c r="E1566" s="254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x14ac:dyDescent="0.25">
      <c r="A1567" s="57"/>
      <c r="B1567" s="58"/>
      <c r="C1567" s="254" t="s">
        <v>69</v>
      </c>
      <c r="D1567" s="254"/>
      <c r="E1567" s="254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54" t="s">
        <v>285</v>
      </c>
      <c r="D1568" s="254"/>
      <c r="E1568" s="254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x14ac:dyDescent="0.25">
      <c r="A1569" s="52"/>
      <c r="B1569" s="71"/>
      <c r="C1569" s="258" t="s">
        <v>137</v>
      </c>
      <c r="D1569" s="258"/>
      <c r="E1569" s="258"/>
      <c r="F1569" s="258"/>
      <c r="G1569" s="258"/>
      <c r="H1569" s="258"/>
      <c r="I1569" s="258"/>
      <c r="J1569" s="258"/>
      <c r="K1569" s="258"/>
      <c r="L1569" s="258"/>
      <c r="M1569" s="258"/>
      <c r="N1569" s="260"/>
    </row>
    <row r="1570" spans="1:14" x14ac:dyDescent="0.25">
      <c r="A1570" s="72"/>
      <c r="B1570" s="41"/>
      <c r="C1570" s="248" t="s">
        <v>123</v>
      </c>
      <c r="D1570" s="248"/>
      <c r="E1570" s="248"/>
      <c r="F1570" s="248"/>
      <c r="G1570" s="248"/>
      <c r="H1570" s="248"/>
      <c r="I1570" s="248"/>
      <c r="J1570" s="248"/>
      <c r="K1570" s="248"/>
      <c r="L1570" s="248"/>
      <c r="M1570" s="248"/>
      <c r="N1570" s="261"/>
    </row>
    <row r="1571" spans="1:14" x14ac:dyDescent="0.25">
      <c r="A1571" s="72"/>
      <c r="B1571" s="41"/>
      <c r="C1571" s="248" t="s">
        <v>108</v>
      </c>
      <c r="D1571" s="248"/>
      <c r="E1571" s="248"/>
      <c r="F1571" s="248"/>
      <c r="G1571" s="248"/>
      <c r="H1571" s="248"/>
      <c r="I1571" s="248"/>
      <c r="J1571" s="248"/>
      <c r="K1571" s="248"/>
      <c r="L1571" s="248"/>
      <c r="M1571" s="248"/>
      <c r="N1571" s="261"/>
    </row>
    <row r="1572" spans="1:14" x14ac:dyDescent="0.25">
      <c r="A1572" s="57"/>
      <c r="B1572" s="58"/>
      <c r="C1572" s="254" t="s">
        <v>69</v>
      </c>
      <c r="D1572" s="254"/>
      <c r="E1572" s="254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54" t="s">
        <v>129</v>
      </c>
      <c r="D1573" s="254"/>
      <c r="E1573" s="254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x14ac:dyDescent="0.25">
      <c r="A1574" s="52"/>
      <c r="B1574" s="71"/>
      <c r="C1574" s="258" t="s">
        <v>131</v>
      </c>
      <c r="D1574" s="258"/>
      <c r="E1574" s="258"/>
      <c r="F1574" s="258"/>
      <c r="G1574" s="258"/>
      <c r="H1574" s="258"/>
      <c r="I1574" s="258"/>
      <c r="J1574" s="258"/>
      <c r="K1574" s="258"/>
      <c r="L1574" s="258"/>
      <c r="M1574" s="258"/>
      <c r="N1574" s="260"/>
    </row>
    <row r="1575" spans="1:14" x14ac:dyDescent="0.25">
      <c r="A1575" s="72"/>
      <c r="B1575" s="41"/>
      <c r="C1575" s="248" t="s">
        <v>123</v>
      </c>
      <c r="D1575" s="248"/>
      <c r="E1575" s="248"/>
      <c r="F1575" s="248"/>
      <c r="G1575" s="248"/>
      <c r="H1575" s="248"/>
      <c r="I1575" s="248"/>
      <c r="J1575" s="248"/>
      <c r="K1575" s="248"/>
      <c r="L1575" s="248"/>
      <c r="M1575" s="248"/>
      <c r="N1575" s="261"/>
    </row>
    <row r="1576" spans="1:14" x14ac:dyDescent="0.25">
      <c r="A1576" s="72"/>
      <c r="B1576" s="41"/>
      <c r="C1576" s="248" t="s">
        <v>108</v>
      </c>
      <c r="D1576" s="248"/>
      <c r="E1576" s="248"/>
      <c r="F1576" s="248"/>
      <c r="G1576" s="248"/>
      <c r="H1576" s="248"/>
      <c r="I1576" s="248"/>
      <c r="J1576" s="248"/>
      <c r="K1576" s="248"/>
      <c r="L1576" s="248"/>
      <c r="M1576" s="248"/>
      <c r="N1576" s="261"/>
    </row>
    <row r="1577" spans="1:14" x14ac:dyDescent="0.25">
      <c r="A1577" s="57"/>
      <c r="B1577" s="58"/>
      <c r="C1577" s="254" t="s">
        <v>69</v>
      </c>
      <c r="D1577" s="254"/>
      <c r="E1577" s="254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54" t="s">
        <v>289</v>
      </c>
      <c r="D1578" s="254"/>
      <c r="E1578" s="254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x14ac:dyDescent="0.25">
      <c r="A1579" s="40"/>
      <c r="B1579" s="41" t="s">
        <v>55</v>
      </c>
      <c r="C1579" s="258" t="s">
        <v>59</v>
      </c>
      <c r="D1579" s="258"/>
      <c r="E1579" s="258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x14ac:dyDescent="0.25">
      <c r="A1580" s="40"/>
      <c r="B1580" s="41" t="s">
        <v>70</v>
      </c>
      <c r="C1580" s="258" t="s">
        <v>74</v>
      </c>
      <c r="D1580" s="258"/>
      <c r="E1580" s="258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x14ac:dyDescent="0.25">
      <c r="A1581" s="40"/>
      <c r="B1581" s="41" t="s">
        <v>75</v>
      </c>
      <c r="C1581" s="258" t="s">
        <v>76</v>
      </c>
      <c r="D1581" s="258"/>
      <c r="E1581" s="258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x14ac:dyDescent="0.25">
      <c r="A1582" s="40"/>
      <c r="B1582" s="41" t="s">
        <v>88</v>
      </c>
      <c r="C1582" s="258" t="s">
        <v>98</v>
      </c>
      <c r="D1582" s="258"/>
      <c r="E1582" s="258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x14ac:dyDescent="0.25">
      <c r="A1583" s="47"/>
      <c r="B1583" s="41"/>
      <c r="C1583" s="258" t="s">
        <v>60</v>
      </c>
      <c r="D1583" s="258"/>
      <c r="E1583" s="258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x14ac:dyDescent="0.25">
      <c r="A1584" s="47"/>
      <c r="B1584" s="41"/>
      <c r="C1584" s="258" t="s">
        <v>77</v>
      </c>
      <c r="D1584" s="258"/>
      <c r="E1584" s="258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x14ac:dyDescent="0.25">
      <c r="A1585" s="52"/>
      <c r="B1585" s="41"/>
      <c r="C1585" s="259" t="s">
        <v>62</v>
      </c>
      <c r="D1585" s="259"/>
      <c r="E1585" s="259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x14ac:dyDescent="0.25">
      <c r="A1586" s="47"/>
      <c r="B1586" s="41"/>
      <c r="C1586" s="258" t="s">
        <v>63</v>
      </c>
      <c r="D1586" s="258"/>
      <c r="E1586" s="258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x14ac:dyDescent="0.25">
      <c r="A1587" s="47"/>
      <c r="B1587" s="41" t="s">
        <v>78</v>
      </c>
      <c r="C1587" s="258" t="s">
        <v>79</v>
      </c>
      <c r="D1587" s="258"/>
      <c r="E1587" s="258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x14ac:dyDescent="0.25">
      <c r="A1588" s="47"/>
      <c r="B1588" s="41" t="s">
        <v>80</v>
      </c>
      <c r="C1588" s="258" t="s">
        <v>81</v>
      </c>
      <c r="D1588" s="258"/>
      <c r="E1588" s="258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x14ac:dyDescent="0.25">
      <c r="A1589" s="57"/>
      <c r="B1589" s="58"/>
      <c r="C1589" s="254" t="s">
        <v>69</v>
      </c>
      <c r="D1589" s="254"/>
      <c r="E1589" s="254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55" t="s">
        <v>161</v>
      </c>
      <c r="B1590" s="256"/>
      <c r="C1590" s="256"/>
      <c r="D1590" s="256"/>
      <c r="E1590" s="256"/>
      <c r="F1590" s="256"/>
      <c r="G1590" s="256"/>
      <c r="H1590" s="256"/>
      <c r="I1590" s="256"/>
      <c r="J1590" s="256"/>
      <c r="K1590" s="256"/>
      <c r="L1590" s="256"/>
      <c r="M1590" s="256"/>
      <c r="N1590" s="257"/>
    </row>
    <row r="1591" spans="1:14" ht="39.75" customHeight="1" x14ac:dyDescent="0.25">
      <c r="A1591" s="32" t="s">
        <v>462</v>
      </c>
      <c r="B1591" s="33" t="s">
        <v>163</v>
      </c>
      <c r="C1591" s="254" t="s">
        <v>164</v>
      </c>
      <c r="D1591" s="254"/>
      <c r="E1591" s="254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x14ac:dyDescent="0.25">
      <c r="A1592" s="57"/>
      <c r="B1592" s="58"/>
      <c r="C1592" s="254" t="s">
        <v>69</v>
      </c>
      <c r="D1592" s="254"/>
      <c r="E1592" s="254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54" t="s">
        <v>292</v>
      </c>
      <c r="D1593" s="254"/>
      <c r="E1593" s="254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x14ac:dyDescent="0.25">
      <c r="A1594" s="57"/>
      <c r="B1594" s="58"/>
      <c r="C1594" s="254" t="s">
        <v>69</v>
      </c>
      <c r="D1594" s="254"/>
      <c r="E1594" s="254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54" t="s">
        <v>294</v>
      </c>
      <c r="D1595" s="254"/>
      <c r="E1595" s="254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x14ac:dyDescent="0.25">
      <c r="A1596" s="57"/>
      <c r="B1596" s="58"/>
      <c r="C1596" s="254" t="s">
        <v>69</v>
      </c>
      <c r="D1596" s="254"/>
      <c r="E1596" s="254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54" t="s">
        <v>174</v>
      </c>
      <c r="D1597" s="254"/>
      <c r="E1597" s="254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x14ac:dyDescent="0.25">
      <c r="A1598" s="57"/>
      <c r="B1598" s="58"/>
      <c r="C1598" s="254" t="s">
        <v>69</v>
      </c>
      <c r="D1598" s="254"/>
      <c r="E1598" s="254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x14ac:dyDescent="0.25">
      <c r="A1600" s="57"/>
      <c r="B1600" s="81"/>
      <c r="C1600" s="253" t="s">
        <v>466</v>
      </c>
      <c r="D1600" s="253"/>
      <c r="E1600" s="253"/>
      <c r="F1600" s="253"/>
      <c r="G1600" s="253"/>
      <c r="H1600" s="253"/>
      <c r="I1600" s="253"/>
      <c r="J1600" s="253"/>
      <c r="K1600" s="253"/>
      <c r="L1600" s="82"/>
      <c r="M1600" s="83"/>
      <c r="N1600" s="84"/>
    </row>
    <row r="1601" spans="1:14" x14ac:dyDescent="0.25">
      <c r="A1601" s="85"/>
      <c r="B1601" s="41"/>
      <c r="C1601" s="252" t="s">
        <v>176</v>
      </c>
      <c r="D1601" s="252"/>
      <c r="E1601" s="252"/>
      <c r="F1601" s="252"/>
      <c r="G1601" s="252"/>
      <c r="H1601" s="252"/>
      <c r="I1601" s="252"/>
      <c r="J1601" s="252"/>
      <c r="K1601" s="252"/>
      <c r="L1601" s="86">
        <v>619599.26</v>
      </c>
      <c r="M1601" s="87"/>
      <c r="N1601" s="88">
        <v>5993238.4400000004</v>
      </c>
    </row>
    <row r="1602" spans="1:14" x14ac:dyDescent="0.25">
      <c r="A1602" s="85"/>
      <c r="B1602" s="41"/>
      <c r="C1602" s="252" t="s">
        <v>177</v>
      </c>
      <c r="D1602" s="252"/>
      <c r="E1602" s="252"/>
      <c r="F1602" s="252"/>
      <c r="G1602" s="252"/>
      <c r="H1602" s="252"/>
      <c r="I1602" s="252"/>
      <c r="J1602" s="252"/>
      <c r="K1602" s="252"/>
      <c r="L1602" s="89"/>
      <c r="M1602" s="87"/>
      <c r="N1602" s="90"/>
    </row>
    <row r="1603" spans="1:14" x14ac:dyDescent="0.25">
      <c r="A1603" s="85"/>
      <c r="B1603" s="41"/>
      <c r="C1603" s="252" t="s">
        <v>178</v>
      </c>
      <c r="D1603" s="252"/>
      <c r="E1603" s="252"/>
      <c r="F1603" s="252"/>
      <c r="G1603" s="252"/>
      <c r="H1603" s="252"/>
      <c r="I1603" s="252"/>
      <c r="J1603" s="252"/>
      <c r="K1603" s="252"/>
      <c r="L1603" s="86">
        <v>1007.08</v>
      </c>
      <c r="M1603" s="87"/>
      <c r="N1603" s="88">
        <v>52579.64</v>
      </c>
    </row>
    <row r="1604" spans="1:14" x14ac:dyDescent="0.25">
      <c r="A1604" s="85"/>
      <c r="B1604" s="41"/>
      <c r="C1604" s="252" t="s">
        <v>179</v>
      </c>
      <c r="D1604" s="252"/>
      <c r="E1604" s="252"/>
      <c r="F1604" s="252"/>
      <c r="G1604" s="252"/>
      <c r="H1604" s="252"/>
      <c r="I1604" s="252"/>
      <c r="J1604" s="252"/>
      <c r="K1604" s="252"/>
      <c r="L1604" s="86">
        <v>9775.9699999999993</v>
      </c>
      <c r="M1604" s="87"/>
      <c r="N1604" s="88">
        <v>153580.49</v>
      </c>
    </row>
    <row r="1605" spans="1:14" x14ac:dyDescent="0.25">
      <c r="A1605" s="85"/>
      <c r="B1605" s="41"/>
      <c r="C1605" s="252" t="s">
        <v>180</v>
      </c>
      <c r="D1605" s="252"/>
      <c r="E1605" s="252"/>
      <c r="F1605" s="252"/>
      <c r="G1605" s="252"/>
      <c r="H1605" s="252"/>
      <c r="I1605" s="252"/>
      <c r="J1605" s="252"/>
      <c r="K1605" s="252"/>
      <c r="L1605" s="95">
        <v>419.21</v>
      </c>
      <c r="M1605" s="87"/>
      <c r="N1605" s="88">
        <v>21886.95</v>
      </c>
    </row>
    <row r="1606" spans="1:14" x14ac:dyDescent="0.25">
      <c r="A1606" s="85"/>
      <c r="B1606" s="41"/>
      <c r="C1606" s="252" t="s">
        <v>181</v>
      </c>
      <c r="D1606" s="252"/>
      <c r="E1606" s="252"/>
      <c r="F1606" s="252"/>
      <c r="G1606" s="252"/>
      <c r="H1606" s="252"/>
      <c r="I1606" s="252"/>
      <c r="J1606" s="252"/>
      <c r="K1606" s="252"/>
      <c r="L1606" s="86">
        <v>608455.32999999996</v>
      </c>
      <c r="M1606" s="87"/>
      <c r="N1606" s="88">
        <v>5781293.9199999999</v>
      </c>
    </row>
    <row r="1607" spans="1:14" x14ac:dyDescent="0.25">
      <c r="A1607" s="85"/>
      <c r="B1607" s="41"/>
      <c r="C1607" s="252" t="s">
        <v>182</v>
      </c>
      <c r="D1607" s="252"/>
      <c r="E1607" s="252"/>
      <c r="F1607" s="252"/>
      <c r="G1607" s="252"/>
      <c r="H1607" s="252"/>
      <c r="I1607" s="252"/>
      <c r="J1607" s="252"/>
      <c r="K1607" s="252"/>
      <c r="L1607" s="89"/>
      <c r="M1607" s="87"/>
      <c r="N1607" s="90"/>
    </row>
    <row r="1608" spans="1:14" x14ac:dyDescent="0.25">
      <c r="A1608" s="85"/>
      <c r="B1608" s="41"/>
      <c r="C1608" s="252" t="s">
        <v>183</v>
      </c>
      <c r="D1608" s="252"/>
      <c r="E1608" s="252"/>
      <c r="F1608" s="252"/>
      <c r="G1608" s="252"/>
      <c r="H1608" s="252"/>
      <c r="I1608" s="252"/>
      <c r="J1608" s="252"/>
      <c r="K1608" s="252"/>
      <c r="L1608" s="86">
        <v>608400.93000000005</v>
      </c>
      <c r="M1608" s="87"/>
      <c r="N1608" s="88">
        <v>5780439.2999999998</v>
      </c>
    </row>
    <row r="1609" spans="1:14" x14ac:dyDescent="0.25">
      <c r="A1609" s="85"/>
      <c r="B1609" s="41"/>
      <c r="C1609" s="252" t="s">
        <v>184</v>
      </c>
      <c r="D1609" s="252"/>
      <c r="E1609" s="252"/>
      <c r="F1609" s="252"/>
      <c r="G1609" s="252"/>
      <c r="H1609" s="252"/>
      <c r="I1609" s="252"/>
      <c r="J1609" s="252"/>
      <c r="K1609" s="252"/>
      <c r="L1609" s="95">
        <v>54.4</v>
      </c>
      <c r="M1609" s="87"/>
      <c r="N1609" s="96">
        <v>854.62</v>
      </c>
    </row>
    <row r="1610" spans="1:14" x14ac:dyDescent="0.25">
      <c r="A1610" s="85"/>
      <c r="B1610" s="41"/>
      <c r="C1610" s="252" t="s">
        <v>185</v>
      </c>
      <c r="D1610" s="252"/>
      <c r="E1610" s="252"/>
      <c r="F1610" s="252"/>
      <c r="G1610" s="252"/>
      <c r="H1610" s="252"/>
      <c r="I1610" s="252"/>
      <c r="J1610" s="252"/>
      <c r="K1610" s="252"/>
      <c r="L1610" s="95">
        <v>360.88</v>
      </c>
      <c r="M1610" s="87"/>
      <c r="N1610" s="88">
        <v>5784.39</v>
      </c>
    </row>
    <row r="1611" spans="1:14" x14ac:dyDescent="0.25">
      <c r="A1611" s="85"/>
      <c r="B1611" s="41"/>
      <c r="C1611" s="252" t="s">
        <v>186</v>
      </c>
      <c r="D1611" s="252"/>
      <c r="E1611" s="252"/>
      <c r="F1611" s="252"/>
      <c r="G1611" s="252"/>
      <c r="H1611" s="252"/>
      <c r="I1611" s="252"/>
      <c r="J1611" s="252"/>
      <c r="K1611" s="252"/>
      <c r="L1611" s="86">
        <v>620890.27</v>
      </c>
      <c r="M1611" s="87"/>
      <c r="N1611" s="88">
        <v>6076956.5199999996</v>
      </c>
    </row>
    <row r="1612" spans="1:14" x14ac:dyDescent="0.25">
      <c r="A1612" s="85"/>
      <c r="B1612" s="41"/>
      <c r="C1612" s="252" t="s">
        <v>187</v>
      </c>
      <c r="D1612" s="252"/>
      <c r="E1612" s="252"/>
      <c r="F1612" s="252"/>
      <c r="G1612" s="252"/>
      <c r="H1612" s="252"/>
      <c r="I1612" s="252"/>
      <c r="J1612" s="252"/>
      <c r="K1612" s="252"/>
      <c r="L1612" s="86">
        <v>620474.99</v>
      </c>
      <c r="M1612" s="87"/>
      <c r="N1612" s="88">
        <v>6070317.5099999998</v>
      </c>
    </row>
    <row r="1613" spans="1:14" x14ac:dyDescent="0.25">
      <c r="A1613" s="85"/>
      <c r="B1613" s="41"/>
      <c r="C1613" s="252" t="s">
        <v>188</v>
      </c>
      <c r="D1613" s="252"/>
      <c r="E1613" s="252"/>
      <c r="F1613" s="252"/>
      <c r="G1613" s="252"/>
      <c r="H1613" s="252"/>
      <c r="I1613" s="252"/>
      <c r="J1613" s="252"/>
      <c r="K1613" s="252"/>
      <c r="L1613" s="89"/>
      <c r="M1613" s="87"/>
      <c r="N1613" s="90"/>
    </row>
    <row r="1614" spans="1:14" x14ac:dyDescent="0.25">
      <c r="A1614" s="85"/>
      <c r="B1614" s="41"/>
      <c r="C1614" s="252" t="s">
        <v>189</v>
      </c>
      <c r="D1614" s="252"/>
      <c r="E1614" s="252"/>
      <c r="F1614" s="252"/>
      <c r="G1614" s="252"/>
      <c r="H1614" s="252"/>
      <c r="I1614" s="252"/>
      <c r="J1614" s="252"/>
      <c r="K1614" s="252"/>
      <c r="L1614" s="95">
        <v>755.16</v>
      </c>
      <c r="M1614" s="87"/>
      <c r="N1614" s="88">
        <v>39426.9</v>
      </c>
    </row>
    <row r="1615" spans="1:14" x14ac:dyDescent="0.25">
      <c r="A1615" s="85"/>
      <c r="B1615" s="41"/>
      <c r="C1615" s="252" t="s">
        <v>190</v>
      </c>
      <c r="D1615" s="252"/>
      <c r="E1615" s="252"/>
      <c r="F1615" s="252"/>
      <c r="G1615" s="252"/>
      <c r="H1615" s="252"/>
      <c r="I1615" s="252"/>
      <c r="J1615" s="252"/>
      <c r="K1615" s="252"/>
      <c r="L1615" s="86">
        <v>9655.19</v>
      </c>
      <c r="M1615" s="87"/>
      <c r="N1615" s="88">
        <v>151683.04</v>
      </c>
    </row>
    <row r="1616" spans="1:14" x14ac:dyDescent="0.25">
      <c r="A1616" s="85"/>
      <c r="B1616" s="41"/>
      <c r="C1616" s="252" t="s">
        <v>191</v>
      </c>
      <c r="D1616" s="252"/>
      <c r="E1616" s="252"/>
      <c r="F1616" s="252"/>
      <c r="G1616" s="252"/>
      <c r="H1616" s="252"/>
      <c r="I1616" s="252"/>
      <c r="J1616" s="252"/>
      <c r="K1616" s="252"/>
      <c r="L1616" s="95">
        <v>407.23</v>
      </c>
      <c r="M1616" s="87"/>
      <c r="N1616" s="88">
        <v>21261.47</v>
      </c>
    </row>
    <row r="1617" spans="1:14" x14ac:dyDescent="0.25">
      <c r="A1617" s="85"/>
      <c r="B1617" s="41"/>
      <c r="C1617" s="252" t="s">
        <v>192</v>
      </c>
      <c r="D1617" s="252"/>
      <c r="E1617" s="252"/>
      <c r="F1617" s="252"/>
      <c r="G1617" s="252"/>
      <c r="H1617" s="252"/>
      <c r="I1617" s="252"/>
      <c r="J1617" s="252"/>
      <c r="K1617" s="252"/>
      <c r="L1617" s="86">
        <v>608122.18000000005</v>
      </c>
      <c r="M1617" s="87"/>
      <c r="N1617" s="88">
        <v>5777791.1699999999</v>
      </c>
    </row>
    <row r="1618" spans="1:14" x14ac:dyDescent="0.25">
      <c r="A1618" s="85"/>
      <c r="B1618" s="41"/>
      <c r="C1618" s="252" t="s">
        <v>193</v>
      </c>
      <c r="D1618" s="252"/>
      <c r="E1618" s="252"/>
      <c r="F1618" s="252"/>
      <c r="G1618" s="252"/>
      <c r="H1618" s="252"/>
      <c r="I1618" s="252"/>
      <c r="J1618" s="252"/>
      <c r="K1618" s="252"/>
      <c r="L1618" s="86">
        <v>1279.22</v>
      </c>
      <c r="M1618" s="87"/>
      <c r="N1618" s="88">
        <v>66788.38</v>
      </c>
    </row>
    <row r="1619" spans="1:14" x14ac:dyDescent="0.25">
      <c r="A1619" s="85"/>
      <c r="B1619" s="41"/>
      <c r="C1619" s="252" t="s">
        <v>194</v>
      </c>
      <c r="D1619" s="252"/>
      <c r="E1619" s="252"/>
      <c r="F1619" s="252"/>
      <c r="G1619" s="252"/>
      <c r="H1619" s="252"/>
      <c r="I1619" s="252"/>
      <c r="J1619" s="252"/>
      <c r="K1619" s="252"/>
      <c r="L1619" s="95">
        <v>663.24</v>
      </c>
      <c r="M1619" s="87"/>
      <c r="N1619" s="88">
        <v>34628.019999999997</v>
      </c>
    </row>
    <row r="1620" spans="1:14" x14ac:dyDescent="0.25">
      <c r="A1620" s="85"/>
      <c r="B1620" s="41"/>
      <c r="C1620" s="252" t="s">
        <v>195</v>
      </c>
      <c r="D1620" s="252"/>
      <c r="E1620" s="252"/>
      <c r="F1620" s="252"/>
      <c r="G1620" s="252"/>
      <c r="H1620" s="252"/>
      <c r="I1620" s="252"/>
      <c r="J1620" s="252"/>
      <c r="K1620" s="252"/>
      <c r="L1620" s="95">
        <v>360.88</v>
      </c>
      <c r="M1620" s="87"/>
      <c r="N1620" s="88">
        <v>5784.39</v>
      </c>
    </row>
    <row r="1621" spans="1:14" x14ac:dyDescent="0.25">
      <c r="A1621" s="85"/>
      <c r="B1621" s="41"/>
      <c r="C1621" s="252" t="s">
        <v>196</v>
      </c>
      <c r="D1621" s="252"/>
      <c r="E1621" s="252"/>
      <c r="F1621" s="252"/>
      <c r="G1621" s="252"/>
      <c r="H1621" s="252"/>
      <c r="I1621" s="252"/>
      <c r="J1621" s="252"/>
      <c r="K1621" s="252"/>
      <c r="L1621" s="95">
        <v>54.4</v>
      </c>
      <c r="M1621" s="87"/>
      <c r="N1621" s="96">
        <v>854.62</v>
      </c>
    </row>
    <row r="1622" spans="1:14" x14ac:dyDescent="0.25">
      <c r="A1622" s="85"/>
      <c r="B1622" s="41"/>
      <c r="C1622" s="252" t="s">
        <v>297</v>
      </c>
      <c r="D1622" s="252"/>
      <c r="E1622" s="252"/>
      <c r="F1622" s="252"/>
      <c r="G1622" s="252"/>
      <c r="H1622" s="252"/>
      <c r="I1622" s="252"/>
      <c r="J1622" s="252"/>
      <c r="K1622" s="252"/>
      <c r="L1622" s="86">
        <v>1023.55</v>
      </c>
      <c r="M1622" s="87"/>
      <c r="N1622" s="88">
        <v>37125.61</v>
      </c>
    </row>
    <row r="1623" spans="1:14" x14ac:dyDescent="0.25">
      <c r="A1623" s="85"/>
      <c r="B1623" s="41"/>
      <c r="C1623" s="252" t="s">
        <v>177</v>
      </c>
      <c r="D1623" s="252"/>
      <c r="E1623" s="252"/>
      <c r="F1623" s="252"/>
      <c r="G1623" s="252"/>
      <c r="H1623" s="252"/>
      <c r="I1623" s="252"/>
      <c r="J1623" s="252"/>
      <c r="K1623" s="252"/>
      <c r="L1623" s="89"/>
      <c r="M1623" s="87"/>
      <c r="N1623" s="90"/>
    </row>
    <row r="1624" spans="1:14" x14ac:dyDescent="0.25">
      <c r="A1624" s="85"/>
      <c r="B1624" s="41"/>
      <c r="C1624" s="252" t="s">
        <v>298</v>
      </c>
      <c r="D1624" s="252"/>
      <c r="E1624" s="252"/>
      <c r="F1624" s="252"/>
      <c r="G1624" s="252"/>
      <c r="H1624" s="252"/>
      <c r="I1624" s="252"/>
      <c r="J1624" s="252"/>
      <c r="K1624" s="252"/>
      <c r="L1624" s="95">
        <v>251.92</v>
      </c>
      <c r="M1624" s="87"/>
      <c r="N1624" s="88">
        <v>13152.74</v>
      </c>
    </row>
    <row r="1625" spans="1:14" x14ac:dyDescent="0.25">
      <c r="A1625" s="85"/>
      <c r="B1625" s="41"/>
      <c r="C1625" s="252" t="s">
        <v>299</v>
      </c>
      <c r="D1625" s="252"/>
      <c r="E1625" s="252"/>
      <c r="F1625" s="252"/>
      <c r="G1625" s="252"/>
      <c r="H1625" s="252"/>
      <c r="I1625" s="252"/>
      <c r="J1625" s="252"/>
      <c r="K1625" s="252"/>
      <c r="L1625" s="95">
        <v>120.78</v>
      </c>
      <c r="M1625" s="87"/>
      <c r="N1625" s="88">
        <v>1897.45</v>
      </c>
    </row>
    <row r="1626" spans="1:14" x14ac:dyDescent="0.25">
      <c r="A1626" s="85"/>
      <c r="B1626" s="41"/>
      <c r="C1626" s="252" t="s">
        <v>300</v>
      </c>
      <c r="D1626" s="252"/>
      <c r="E1626" s="252"/>
      <c r="F1626" s="252"/>
      <c r="G1626" s="252"/>
      <c r="H1626" s="252"/>
      <c r="I1626" s="252"/>
      <c r="J1626" s="252"/>
      <c r="K1626" s="252"/>
      <c r="L1626" s="95">
        <v>11.98</v>
      </c>
      <c r="M1626" s="87"/>
      <c r="N1626" s="96">
        <v>625.48</v>
      </c>
    </row>
    <row r="1627" spans="1:14" x14ac:dyDescent="0.25">
      <c r="A1627" s="85"/>
      <c r="B1627" s="41"/>
      <c r="C1627" s="252" t="s">
        <v>301</v>
      </c>
      <c r="D1627" s="252"/>
      <c r="E1627" s="252"/>
      <c r="F1627" s="252"/>
      <c r="G1627" s="252"/>
      <c r="H1627" s="252"/>
      <c r="I1627" s="252"/>
      <c r="J1627" s="252"/>
      <c r="K1627" s="252"/>
      <c r="L1627" s="95">
        <v>278.75</v>
      </c>
      <c r="M1627" s="87"/>
      <c r="N1627" s="88">
        <v>2648.13</v>
      </c>
    </row>
    <row r="1628" spans="1:14" x14ac:dyDescent="0.25">
      <c r="A1628" s="85"/>
      <c r="B1628" s="41"/>
      <c r="C1628" s="252" t="s">
        <v>302</v>
      </c>
      <c r="D1628" s="252"/>
      <c r="E1628" s="252"/>
      <c r="F1628" s="252"/>
      <c r="G1628" s="252"/>
      <c r="H1628" s="252"/>
      <c r="I1628" s="252"/>
      <c r="J1628" s="252"/>
      <c r="K1628" s="252"/>
      <c r="L1628" s="95">
        <v>242.79</v>
      </c>
      <c r="M1628" s="87"/>
      <c r="N1628" s="88">
        <v>12675.96</v>
      </c>
    </row>
    <row r="1629" spans="1:14" x14ac:dyDescent="0.25">
      <c r="A1629" s="85"/>
      <c r="B1629" s="41"/>
      <c r="C1629" s="252" t="s">
        <v>303</v>
      </c>
      <c r="D1629" s="252"/>
      <c r="E1629" s="252"/>
      <c r="F1629" s="252"/>
      <c r="G1629" s="252"/>
      <c r="H1629" s="252"/>
      <c r="I1629" s="252"/>
      <c r="J1629" s="252"/>
      <c r="K1629" s="252"/>
      <c r="L1629" s="95">
        <v>129.31</v>
      </c>
      <c r="M1629" s="87"/>
      <c r="N1629" s="88">
        <v>6751.33</v>
      </c>
    </row>
    <row r="1630" spans="1:14" x14ac:dyDescent="0.25">
      <c r="A1630" s="85"/>
      <c r="B1630" s="41"/>
      <c r="C1630" s="252" t="s">
        <v>197</v>
      </c>
      <c r="D1630" s="252"/>
      <c r="E1630" s="252"/>
      <c r="F1630" s="252"/>
      <c r="G1630" s="252"/>
      <c r="H1630" s="252"/>
      <c r="I1630" s="252"/>
      <c r="J1630" s="252"/>
      <c r="K1630" s="252"/>
      <c r="L1630" s="86">
        <v>1426.29</v>
      </c>
      <c r="M1630" s="87"/>
      <c r="N1630" s="88">
        <v>74466.59</v>
      </c>
    </row>
    <row r="1631" spans="1:14" x14ac:dyDescent="0.25">
      <c r="A1631" s="85"/>
      <c r="B1631" s="41"/>
      <c r="C1631" s="252" t="s">
        <v>198</v>
      </c>
      <c r="D1631" s="252"/>
      <c r="E1631" s="252"/>
      <c r="F1631" s="252"/>
      <c r="G1631" s="252"/>
      <c r="H1631" s="252"/>
      <c r="I1631" s="252"/>
      <c r="J1631" s="252"/>
      <c r="K1631" s="252"/>
      <c r="L1631" s="86">
        <v>1522.01</v>
      </c>
      <c r="M1631" s="87"/>
      <c r="N1631" s="88">
        <v>79464.34</v>
      </c>
    </row>
    <row r="1632" spans="1:14" x14ac:dyDescent="0.25">
      <c r="A1632" s="85"/>
      <c r="B1632" s="41"/>
      <c r="C1632" s="252" t="s">
        <v>199</v>
      </c>
      <c r="D1632" s="252"/>
      <c r="E1632" s="252"/>
      <c r="F1632" s="252"/>
      <c r="G1632" s="252"/>
      <c r="H1632" s="252"/>
      <c r="I1632" s="252"/>
      <c r="J1632" s="252"/>
      <c r="K1632" s="252"/>
      <c r="L1632" s="95">
        <v>792.55</v>
      </c>
      <c r="M1632" s="87"/>
      <c r="N1632" s="88">
        <v>41379.35</v>
      </c>
    </row>
    <row r="1633" spans="1:14" x14ac:dyDescent="0.25">
      <c r="A1633" s="85"/>
      <c r="B1633" s="81"/>
      <c r="C1633" s="253" t="s">
        <v>467</v>
      </c>
      <c r="D1633" s="253"/>
      <c r="E1633" s="253"/>
      <c r="F1633" s="253"/>
      <c r="G1633" s="253"/>
      <c r="H1633" s="253"/>
      <c r="I1633" s="253"/>
      <c r="J1633" s="253"/>
      <c r="K1633" s="253"/>
      <c r="L1633" s="91">
        <v>621913.81999999995</v>
      </c>
      <c r="M1633" s="83"/>
      <c r="N1633" s="92">
        <v>6114082.1299999999</v>
      </c>
    </row>
    <row r="1634" spans="1:14" x14ac:dyDescent="0.25">
      <c r="A1634" s="85"/>
      <c r="B1634" s="41"/>
      <c r="C1634" s="252" t="s">
        <v>201</v>
      </c>
      <c r="D1634" s="252"/>
      <c r="E1634" s="252"/>
      <c r="F1634" s="252"/>
      <c r="G1634" s="252"/>
      <c r="H1634" s="252"/>
      <c r="I1634" s="252"/>
      <c r="J1634" s="252"/>
      <c r="K1634" s="252"/>
      <c r="L1634" s="89"/>
      <c r="M1634" s="87"/>
      <c r="N1634" s="90"/>
    </row>
    <row r="1635" spans="1:14" x14ac:dyDescent="0.25">
      <c r="A1635" s="85"/>
      <c r="B1635" s="41"/>
      <c r="C1635" s="252" t="s">
        <v>202</v>
      </c>
      <c r="D1635" s="252"/>
      <c r="E1635" s="252"/>
      <c r="F1635" s="252"/>
      <c r="G1635" s="252"/>
      <c r="H1635" s="252"/>
      <c r="I1635" s="42" t="s">
        <v>468</v>
      </c>
      <c r="J1635" s="93"/>
      <c r="K1635" s="93"/>
      <c r="L1635" s="89"/>
      <c r="M1635" s="87"/>
      <c r="N1635" s="90"/>
    </row>
    <row r="1636" spans="1:14" x14ac:dyDescent="0.25">
      <c r="A1636" s="85"/>
      <c r="B1636" s="41"/>
      <c r="C1636" s="252" t="s">
        <v>204</v>
      </c>
      <c r="D1636" s="252"/>
      <c r="E1636" s="252"/>
      <c r="F1636" s="252"/>
      <c r="G1636" s="252"/>
      <c r="H1636" s="252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62" t="s">
        <v>470</v>
      </c>
      <c r="B1637" s="263"/>
      <c r="C1637" s="263"/>
      <c r="D1637" s="263"/>
      <c r="E1637" s="263"/>
      <c r="F1637" s="263"/>
      <c r="G1637" s="263"/>
      <c r="H1637" s="263"/>
      <c r="I1637" s="263"/>
      <c r="J1637" s="263"/>
      <c r="K1637" s="263"/>
      <c r="L1637" s="263"/>
      <c r="M1637" s="263"/>
      <c r="N1637" s="264"/>
    </row>
    <row r="1638" spans="1:14" ht="37.5" customHeight="1" x14ac:dyDescent="0.25">
      <c r="A1638" s="32" t="s">
        <v>471</v>
      </c>
      <c r="B1638" s="33" t="s">
        <v>208</v>
      </c>
      <c r="C1638" s="254" t="s">
        <v>209</v>
      </c>
      <c r="D1638" s="254"/>
      <c r="E1638" s="254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x14ac:dyDescent="0.25">
      <c r="A1639" s="40"/>
      <c r="B1639" s="41" t="s">
        <v>55</v>
      </c>
      <c r="C1639" s="258" t="s">
        <v>59</v>
      </c>
      <c r="D1639" s="258"/>
      <c r="E1639" s="258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x14ac:dyDescent="0.25">
      <c r="A1640" s="40"/>
      <c r="B1640" s="41" t="s">
        <v>70</v>
      </c>
      <c r="C1640" s="258" t="s">
        <v>74</v>
      </c>
      <c r="D1640" s="258"/>
      <c r="E1640" s="258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x14ac:dyDescent="0.25">
      <c r="A1641" s="40"/>
      <c r="B1641" s="41" t="s">
        <v>75</v>
      </c>
      <c r="C1641" s="258" t="s">
        <v>76</v>
      </c>
      <c r="D1641" s="258"/>
      <c r="E1641" s="258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x14ac:dyDescent="0.25">
      <c r="A1642" s="47"/>
      <c r="B1642" s="41"/>
      <c r="C1642" s="258" t="s">
        <v>60</v>
      </c>
      <c r="D1642" s="258"/>
      <c r="E1642" s="258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x14ac:dyDescent="0.25">
      <c r="A1643" s="47"/>
      <c r="B1643" s="41"/>
      <c r="C1643" s="258" t="s">
        <v>77</v>
      </c>
      <c r="D1643" s="258"/>
      <c r="E1643" s="258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x14ac:dyDescent="0.25">
      <c r="A1644" s="52"/>
      <c r="B1644" s="41"/>
      <c r="C1644" s="259" t="s">
        <v>62</v>
      </c>
      <c r="D1644" s="259"/>
      <c r="E1644" s="259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x14ac:dyDescent="0.25">
      <c r="A1645" s="47"/>
      <c r="B1645" s="41"/>
      <c r="C1645" s="258" t="s">
        <v>63</v>
      </c>
      <c r="D1645" s="258"/>
      <c r="E1645" s="258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x14ac:dyDescent="0.25">
      <c r="A1646" s="47"/>
      <c r="B1646" s="41" t="s">
        <v>78</v>
      </c>
      <c r="C1646" s="258" t="s">
        <v>79</v>
      </c>
      <c r="D1646" s="258"/>
      <c r="E1646" s="258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x14ac:dyDescent="0.25">
      <c r="A1647" s="47"/>
      <c r="B1647" s="41" t="s">
        <v>80</v>
      </c>
      <c r="C1647" s="258" t="s">
        <v>81</v>
      </c>
      <c r="D1647" s="258"/>
      <c r="E1647" s="258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x14ac:dyDescent="0.25">
      <c r="A1648" s="57"/>
      <c r="B1648" s="58"/>
      <c r="C1648" s="254" t="s">
        <v>69</v>
      </c>
      <c r="D1648" s="254"/>
      <c r="E1648" s="254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54" t="s">
        <v>83</v>
      </c>
      <c r="D1649" s="254"/>
      <c r="E1649" s="254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x14ac:dyDescent="0.25">
      <c r="A1650" s="40"/>
      <c r="B1650" s="41" t="s">
        <v>55</v>
      </c>
      <c r="C1650" s="258" t="s">
        <v>59</v>
      </c>
      <c r="D1650" s="258"/>
      <c r="E1650" s="258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x14ac:dyDescent="0.25">
      <c r="A1651" s="40"/>
      <c r="B1651" s="41" t="s">
        <v>70</v>
      </c>
      <c r="C1651" s="258" t="s">
        <v>74</v>
      </c>
      <c r="D1651" s="258"/>
      <c r="E1651" s="258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x14ac:dyDescent="0.25">
      <c r="A1652" s="40"/>
      <c r="B1652" s="41" t="s">
        <v>75</v>
      </c>
      <c r="C1652" s="258" t="s">
        <v>76</v>
      </c>
      <c r="D1652" s="258"/>
      <c r="E1652" s="258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x14ac:dyDescent="0.25">
      <c r="A1653" s="47"/>
      <c r="B1653" s="41"/>
      <c r="C1653" s="258" t="s">
        <v>60</v>
      </c>
      <c r="D1653" s="258"/>
      <c r="E1653" s="258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x14ac:dyDescent="0.25">
      <c r="A1654" s="47"/>
      <c r="B1654" s="41"/>
      <c r="C1654" s="258" t="s">
        <v>77</v>
      </c>
      <c r="D1654" s="258"/>
      <c r="E1654" s="258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x14ac:dyDescent="0.25">
      <c r="A1655" s="52"/>
      <c r="B1655" s="41"/>
      <c r="C1655" s="259" t="s">
        <v>62</v>
      </c>
      <c r="D1655" s="259"/>
      <c r="E1655" s="259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x14ac:dyDescent="0.25">
      <c r="A1656" s="47"/>
      <c r="B1656" s="41"/>
      <c r="C1656" s="258" t="s">
        <v>63</v>
      </c>
      <c r="D1656" s="258"/>
      <c r="E1656" s="258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x14ac:dyDescent="0.25">
      <c r="A1657" s="47"/>
      <c r="B1657" s="41" t="s">
        <v>84</v>
      </c>
      <c r="C1657" s="258" t="s">
        <v>85</v>
      </c>
      <c r="D1657" s="258"/>
      <c r="E1657" s="258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x14ac:dyDescent="0.25">
      <c r="A1658" s="47"/>
      <c r="B1658" s="41" t="s">
        <v>86</v>
      </c>
      <c r="C1658" s="258" t="s">
        <v>87</v>
      </c>
      <c r="D1658" s="258"/>
      <c r="E1658" s="258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x14ac:dyDescent="0.25">
      <c r="A1659" s="57"/>
      <c r="B1659" s="58"/>
      <c r="C1659" s="254" t="s">
        <v>69</v>
      </c>
      <c r="D1659" s="254"/>
      <c r="E1659" s="254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54" t="s">
        <v>90</v>
      </c>
      <c r="D1660" s="254"/>
      <c r="E1660" s="254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x14ac:dyDescent="0.25">
      <c r="A1661" s="40"/>
      <c r="B1661" s="41" t="s">
        <v>55</v>
      </c>
      <c r="C1661" s="258" t="s">
        <v>59</v>
      </c>
      <c r="D1661" s="258"/>
      <c r="E1661" s="258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x14ac:dyDescent="0.25">
      <c r="A1662" s="40"/>
      <c r="B1662" s="41" t="s">
        <v>70</v>
      </c>
      <c r="C1662" s="258" t="s">
        <v>74</v>
      </c>
      <c r="D1662" s="258"/>
      <c r="E1662" s="258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x14ac:dyDescent="0.25">
      <c r="A1663" s="40"/>
      <c r="B1663" s="41" t="s">
        <v>75</v>
      </c>
      <c r="C1663" s="258" t="s">
        <v>76</v>
      </c>
      <c r="D1663" s="258"/>
      <c r="E1663" s="258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x14ac:dyDescent="0.25">
      <c r="A1664" s="47"/>
      <c r="B1664" s="41"/>
      <c r="C1664" s="258" t="s">
        <v>60</v>
      </c>
      <c r="D1664" s="258"/>
      <c r="E1664" s="258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x14ac:dyDescent="0.25">
      <c r="A1665" s="47"/>
      <c r="B1665" s="41"/>
      <c r="C1665" s="258" t="s">
        <v>77</v>
      </c>
      <c r="D1665" s="258"/>
      <c r="E1665" s="258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x14ac:dyDescent="0.25">
      <c r="A1666" s="52"/>
      <c r="B1666" s="41"/>
      <c r="C1666" s="259" t="s">
        <v>62</v>
      </c>
      <c r="D1666" s="259"/>
      <c r="E1666" s="259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x14ac:dyDescent="0.25">
      <c r="A1667" s="47"/>
      <c r="B1667" s="41"/>
      <c r="C1667" s="258" t="s">
        <v>63</v>
      </c>
      <c r="D1667" s="258"/>
      <c r="E1667" s="258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x14ac:dyDescent="0.25">
      <c r="A1668" s="47"/>
      <c r="B1668" s="41" t="s">
        <v>91</v>
      </c>
      <c r="C1668" s="258" t="s">
        <v>92</v>
      </c>
      <c r="D1668" s="258"/>
      <c r="E1668" s="258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x14ac:dyDescent="0.25">
      <c r="A1669" s="47"/>
      <c r="B1669" s="41" t="s">
        <v>93</v>
      </c>
      <c r="C1669" s="258" t="s">
        <v>94</v>
      </c>
      <c r="D1669" s="258"/>
      <c r="E1669" s="258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x14ac:dyDescent="0.25">
      <c r="A1670" s="57"/>
      <c r="B1670" s="58"/>
      <c r="C1670" s="254" t="s">
        <v>69</v>
      </c>
      <c r="D1670" s="254"/>
      <c r="E1670" s="254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54" t="s">
        <v>97</v>
      </c>
      <c r="D1671" s="254"/>
      <c r="E1671" s="254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x14ac:dyDescent="0.25">
      <c r="A1672" s="40"/>
      <c r="B1672" s="41" t="s">
        <v>55</v>
      </c>
      <c r="C1672" s="258" t="s">
        <v>59</v>
      </c>
      <c r="D1672" s="258"/>
      <c r="E1672" s="258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x14ac:dyDescent="0.25">
      <c r="A1673" s="40"/>
      <c r="B1673" s="41" t="s">
        <v>70</v>
      </c>
      <c r="C1673" s="258" t="s">
        <v>74</v>
      </c>
      <c r="D1673" s="258"/>
      <c r="E1673" s="258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x14ac:dyDescent="0.25">
      <c r="A1674" s="40"/>
      <c r="B1674" s="41" t="s">
        <v>75</v>
      </c>
      <c r="C1674" s="258" t="s">
        <v>76</v>
      </c>
      <c r="D1674" s="258"/>
      <c r="E1674" s="258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x14ac:dyDescent="0.25">
      <c r="A1675" s="40"/>
      <c r="B1675" s="41" t="s">
        <v>88</v>
      </c>
      <c r="C1675" s="258" t="s">
        <v>98</v>
      </c>
      <c r="D1675" s="258"/>
      <c r="E1675" s="258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x14ac:dyDescent="0.25">
      <c r="A1676" s="47"/>
      <c r="B1676" s="41"/>
      <c r="C1676" s="258" t="s">
        <v>60</v>
      </c>
      <c r="D1676" s="258"/>
      <c r="E1676" s="258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x14ac:dyDescent="0.25">
      <c r="A1677" s="47"/>
      <c r="B1677" s="41"/>
      <c r="C1677" s="258" t="s">
        <v>77</v>
      </c>
      <c r="D1677" s="258"/>
      <c r="E1677" s="258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x14ac:dyDescent="0.25">
      <c r="A1678" s="52"/>
      <c r="B1678" s="41"/>
      <c r="C1678" s="259" t="s">
        <v>62</v>
      </c>
      <c r="D1678" s="259"/>
      <c r="E1678" s="259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x14ac:dyDescent="0.25">
      <c r="A1679" s="47"/>
      <c r="B1679" s="41"/>
      <c r="C1679" s="258" t="s">
        <v>63</v>
      </c>
      <c r="D1679" s="258"/>
      <c r="E1679" s="258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x14ac:dyDescent="0.25">
      <c r="A1680" s="47"/>
      <c r="B1680" s="41" t="s">
        <v>99</v>
      </c>
      <c r="C1680" s="258" t="s">
        <v>100</v>
      </c>
      <c r="D1680" s="258"/>
      <c r="E1680" s="258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x14ac:dyDescent="0.25">
      <c r="A1681" s="47"/>
      <c r="B1681" s="41" t="s">
        <v>101</v>
      </c>
      <c r="C1681" s="258" t="s">
        <v>102</v>
      </c>
      <c r="D1681" s="258"/>
      <c r="E1681" s="258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x14ac:dyDescent="0.25">
      <c r="A1682" s="57"/>
      <c r="B1682" s="58"/>
      <c r="C1682" s="254" t="s">
        <v>69</v>
      </c>
      <c r="D1682" s="254"/>
      <c r="E1682" s="254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54" t="s">
        <v>105</v>
      </c>
      <c r="D1683" s="254"/>
      <c r="E1683" s="254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x14ac:dyDescent="0.25">
      <c r="A1684" s="52"/>
      <c r="B1684" s="71"/>
      <c r="C1684" s="258" t="s">
        <v>107</v>
      </c>
      <c r="D1684" s="258"/>
      <c r="E1684" s="258"/>
      <c r="F1684" s="258"/>
      <c r="G1684" s="258"/>
      <c r="H1684" s="258"/>
      <c r="I1684" s="258"/>
      <c r="J1684" s="258"/>
      <c r="K1684" s="258"/>
      <c r="L1684" s="258"/>
      <c r="M1684" s="258"/>
      <c r="N1684" s="260"/>
    </row>
    <row r="1685" spans="1:14" x14ac:dyDescent="0.25">
      <c r="A1685" s="72"/>
      <c r="B1685" s="41"/>
      <c r="C1685" s="248" t="s">
        <v>108</v>
      </c>
      <c r="D1685" s="248"/>
      <c r="E1685" s="248"/>
      <c r="F1685" s="248"/>
      <c r="G1685" s="248"/>
      <c r="H1685" s="248"/>
      <c r="I1685" s="248"/>
      <c r="J1685" s="248"/>
      <c r="K1685" s="248"/>
      <c r="L1685" s="248"/>
      <c r="M1685" s="248"/>
      <c r="N1685" s="261"/>
    </row>
    <row r="1686" spans="1:14" x14ac:dyDescent="0.25">
      <c r="A1686" s="57"/>
      <c r="B1686" s="58"/>
      <c r="C1686" s="254" t="s">
        <v>69</v>
      </c>
      <c r="D1686" s="254"/>
      <c r="E1686" s="254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54" t="s">
        <v>242</v>
      </c>
      <c r="D1687" s="254"/>
      <c r="E1687" s="254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x14ac:dyDescent="0.25">
      <c r="A1688" s="40"/>
      <c r="B1688" s="41" t="s">
        <v>55</v>
      </c>
      <c r="C1688" s="258" t="s">
        <v>59</v>
      </c>
      <c r="D1688" s="258"/>
      <c r="E1688" s="258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x14ac:dyDescent="0.25">
      <c r="A1689" s="40"/>
      <c r="B1689" s="41" t="s">
        <v>70</v>
      </c>
      <c r="C1689" s="258" t="s">
        <v>74</v>
      </c>
      <c r="D1689" s="258"/>
      <c r="E1689" s="258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x14ac:dyDescent="0.25">
      <c r="A1690" s="40"/>
      <c r="B1690" s="41" t="s">
        <v>75</v>
      </c>
      <c r="C1690" s="258" t="s">
        <v>76</v>
      </c>
      <c r="D1690" s="258"/>
      <c r="E1690" s="258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x14ac:dyDescent="0.25">
      <c r="A1691" s="47"/>
      <c r="B1691" s="41"/>
      <c r="C1691" s="258" t="s">
        <v>60</v>
      </c>
      <c r="D1691" s="258"/>
      <c r="E1691" s="258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x14ac:dyDescent="0.25">
      <c r="A1692" s="47"/>
      <c r="B1692" s="41"/>
      <c r="C1692" s="258" t="s">
        <v>77</v>
      </c>
      <c r="D1692" s="258"/>
      <c r="E1692" s="258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x14ac:dyDescent="0.25">
      <c r="A1693" s="52"/>
      <c r="B1693" s="41"/>
      <c r="C1693" s="259" t="s">
        <v>62</v>
      </c>
      <c r="D1693" s="259"/>
      <c r="E1693" s="259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x14ac:dyDescent="0.25">
      <c r="A1694" s="47"/>
      <c r="B1694" s="41"/>
      <c r="C1694" s="258" t="s">
        <v>63</v>
      </c>
      <c r="D1694" s="258"/>
      <c r="E1694" s="258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x14ac:dyDescent="0.25">
      <c r="A1695" s="47"/>
      <c r="B1695" s="41" t="s">
        <v>78</v>
      </c>
      <c r="C1695" s="258" t="s">
        <v>79</v>
      </c>
      <c r="D1695" s="258"/>
      <c r="E1695" s="258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x14ac:dyDescent="0.25">
      <c r="A1696" s="47"/>
      <c r="B1696" s="41" t="s">
        <v>80</v>
      </c>
      <c r="C1696" s="258" t="s">
        <v>81</v>
      </c>
      <c r="D1696" s="258"/>
      <c r="E1696" s="258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x14ac:dyDescent="0.25">
      <c r="A1697" s="57"/>
      <c r="B1697" s="58"/>
      <c r="C1697" s="254" t="s">
        <v>69</v>
      </c>
      <c r="D1697" s="254"/>
      <c r="E1697" s="254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54" t="s">
        <v>245</v>
      </c>
      <c r="D1698" s="254"/>
      <c r="E1698" s="254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x14ac:dyDescent="0.25">
      <c r="A1699" s="52"/>
      <c r="B1699" s="71"/>
      <c r="C1699" s="258" t="s">
        <v>247</v>
      </c>
      <c r="D1699" s="258"/>
      <c r="E1699" s="258"/>
      <c r="F1699" s="258"/>
      <c r="G1699" s="258"/>
      <c r="H1699" s="258"/>
      <c r="I1699" s="258"/>
      <c r="J1699" s="258"/>
      <c r="K1699" s="258"/>
      <c r="L1699" s="258"/>
      <c r="M1699" s="258"/>
      <c r="N1699" s="260"/>
    </row>
    <row r="1700" spans="1:14" x14ac:dyDescent="0.25">
      <c r="A1700" s="72"/>
      <c r="B1700" s="41"/>
      <c r="C1700" s="248" t="s">
        <v>123</v>
      </c>
      <c r="D1700" s="248"/>
      <c r="E1700" s="248"/>
      <c r="F1700" s="248"/>
      <c r="G1700" s="248"/>
      <c r="H1700" s="248"/>
      <c r="I1700" s="248"/>
      <c r="J1700" s="248"/>
      <c r="K1700" s="248"/>
      <c r="L1700" s="248"/>
      <c r="M1700" s="248"/>
      <c r="N1700" s="261"/>
    </row>
    <row r="1701" spans="1:14" x14ac:dyDescent="0.25">
      <c r="A1701" s="72"/>
      <c r="B1701" s="41"/>
      <c r="C1701" s="248" t="s">
        <v>108</v>
      </c>
      <c r="D1701" s="248"/>
      <c r="E1701" s="248"/>
      <c r="F1701" s="248"/>
      <c r="G1701" s="248"/>
      <c r="H1701" s="248"/>
      <c r="I1701" s="248"/>
      <c r="J1701" s="248"/>
      <c r="K1701" s="248"/>
      <c r="L1701" s="248"/>
      <c r="M1701" s="248"/>
      <c r="N1701" s="261"/>
    </row>
    <row r="1702" spans="1:14" x14ac:dyDescent="0.25">
      <c r="A1702" s="57"/>
      <c r="B1702" s="58"/>
      <c r="C1702" s="254" t="s">
        <v>69</v>
      </c>
      <c r="D1702" s="254"/>
      <c r="E1702" s="254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54" t="s">
        <v>250</v>
      </c>
      <c r="D1703" s="254"/>
      <c r="E1703" s="254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x14ac:dyDescent="0.25">
      <c r="A1704" s="52"/>
      <c r="B1704" s="71"/>
      <c r="C1704" s="258" t="s">
        <v>251</v>
      </c>
      <c r="D1704" s="258"/>
      <c r="E1704" s="258"/>
      <c r="F1704" s="258"/>
      <c r="G1704" s="258"/>
      <c r="H1704" s="258"/>
      <c r="I1704" s="258"/>
      <c r="J1704" s="258"/>
      <c r="K1704" s="258"/>
      <c r="L1704" s="258"/>
      <c r="M1704" s="258"/>
      <c r="N1704" s="260"/>
    </row>
    <row r="1705" spans="1:14" x14ac:dyDescent="0.25">
      <c r="A1705" s="72"/>
      <c r="B1705" s="41"/>
      <c r="C1705" s="248" t="s">
        <v>123</v>
      </c>
      <c r="D1705" s="248"/>
      <c r="E1705" s="248"/>
      <c r="F1705" s="248"/>
      <c r="G1705" s="248"/>
      <c r="H1705" s="248"/>
      <c r="I1705" s="248"/>
      <c r="J1705" s="248"/>
      <c r="K1705" s="248"/>
      <c r="L1705" s="248"/>
      <c r="M1705" s="248"/>
      <c r="N1705" s="261"/>
    </row>
    <row r="1706" spans="1:14" x14ac:dyDescent="0.25">
      <c r="A1706" s="72"/>
      <c r="B1706" s="41"/>
      <c r="C1706" s="248" t="s">
        <v>108</v>
      </c>
      <c r="D1706" s="248"/>
      <c r="E1706" s="248"/>
      <c r="F1706" s="248"/>
      <c r="G1706" s="248"/>
      <c r="H1706" s="248"/>
      <c r="I1706" s="248"/>
      <c r="J1706" s="248"/>
      <c r="K1706" s="248"/>
      <c r="L1706" s="248"/>
      <c r="M1706" s="248"/>
      <c r="N1706" s="261"/>
    </row>
    <row r="1707" spans="1:14" x14ac:dyDescent="0.25">
      <c r="A1707" s="57"/>
      <c r="B1707" s="58"/>
      <c r="C1707" s="254" t="s">
        <v>69</v>
      </c>
      <c r="D1707" s="254"/>
      <c r="E1707" s="254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54" t="s">
        <v>254</v>
      </c>
      <c r="D1708" s="254"/>
      <c r="E1708" s="254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x14ac:dyDescent="0.25">
      <c r="A1709" s="40"/>
      <c r="B1709" s="41" t="s">
        <v>55</v>
      </c>
      <c r="C1709" s="258" t="s">
        <v>59</v>
      </c>
      <c r="D1709" s="258"/>
      <c r="E1709" s="258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x14ac:dyDescent="0.25">
      <c r="A1710" s="40"/>
      <c r="B1710" s="41" t="s">
        <v>70</v>
      </c>
      <c r="C1710" s="258" t="s">
        <v>74</v>
      </c>
      <c r="D1710" s="258"/>
      <c r="E1710" s="258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x14ac:dyDescent="0.25">
      <c r="A1711" s="40"/>
      <c r="B1711" s="41" t="s">
        <v>75</v>
      </c>
      <c r="C1711" s="258" t="s">
        <v>76</v>
      </c>
      <c r="D1711" s="258"/>
      <c r="E1711" s="258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x14ac:dyDescent="0.25">
      <c r="A1712" s="40"/>
      <c r="B1712" s="41" t="s">
        <v>88</v>
      </c>
      <c r="C1712" s="258" t="s">
        <v>98</v>
      </c>
      <c r="D1712" s="258"/>
      <c r="E1712" s="258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x14ac:dyDescent="0.25">
      <c r="A1713" s="47"/>
      <c r="B1713" s="41"/>
      <c r="C1713" s="258" t="s">
        <v>60</v>
      </c>
      <c r="D1713" s="258"/>
      <c r="E1713" s="258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x14ac:dyDescent="0.25">
      <c r="A1714" s="47"/>
      <c r="B1714" s="41"/>
      <c r="C1714" s="258" t="s">
        <v>77</v>
      </c>
      <c r="D1714" s="258"/>
      <c r="E1714" s="258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x14ac:dyDescent="0.25">
      <c r="A1715" s="52"/>
      <c r="B1715" s="41"/>
      <c r="C1715" s="259" t="s">
        <v>62</v>
      </c>
      <c r="D1715" s="259"/>
      <c r="E1715" s="259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x14ac:dyDescent="0.25">
      <c r="A1716" s="47"/>
      <c r="B1716" s="41"/>
      <c r="C1716" s="258" t="s">
        <v>63</v>
      </c>
      <c r="D1716" s="258"/>
      <c r="E1716" s="258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x14ac:dyDescent="0.25">
      <c r="A1717" s="47"/>
      <c r="B1717" s="41" t="s">
        <v>255</v>
      </c>
      <c r="C1717" s="258" t="s">
        <v>256</v>
      </c>
      <c r="D1717" s="258"/>
      <c r="E1717" s="258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x14ac:dyDescent="0.25">
      <c r="A1718" s="47"/>
      <c r="B1718" s="41" t="s">
        <v>257</v>
      </c>
      <c r="C1718" s="258" t="s">
        <v>258</v>
      </c>
      <c r="D1718" s="258"/>
      <c r="E1718" s="258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x14ac:dyDescent="0.25">
      <c r="A1719" s="57"/>
      <c r="B1719" s="58"/>
      <c r="C1719" s="254" t="s">
        <v>69</v>
      </c>
      <c r="D1719" s="254"/>
      <c r="E1719" s="254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54" t="s">
        <v>261</v>
      </c>
      <c r="D1720" s="254"/>
      <c r="E1720" s="254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x14ac:dyDescent="0.25">
      <c r="A1721" s="57"/>
      <c r="B1721" s="58"/>
      <c r="C1721" s="254" t="s">
        <v>69</v>
      </c>
      <c r="D1721" s="254"/>
      <c r="E1721" s="254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54" t="s">
        <v>264</v>
      </c>
      <c r="D1722" s="254"/>
      <c r="E1722" s="254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x14ac:dyDescent="0.25">
      <c r="A1723" s="52"/>
      <c r="B1723" s="71"/>
      <c r="C1723" s="258" t="s">
        <v>265</v>
      </c>
      <c r="D1723" s="258"/>
      <c r="E1723" s="258"/>
      <c r="F1723" s="258"/>
      <c r="G1723" s="258"/>
      <c r="H1723" s="258"/>
      <c r="I1723" s="258"/>
      <c r="J1723" s="258"/>
      <c r="K1723" s="258"/>
      <c r="L1723" s="258"/>
      <c r="M1723" s="258"/>
      <c r="N1723" s="260"/>
    </row>
    <row r="1724" spans="1:14" x14ac:dyDescent="0.25">
      <c r="A1724" s="72"/>
      <c r="B1724" s="41"/>
      <c r="C1724" s="248" t="s">
        <v>123</v>
      </c>
      <c r="D1724" s="248"/>
      <c r="E1724" s="248"/>
      <c r="F1724" s="248"/>
      <c r="G1724" s="248"/>
      <c r="H1724" s="248"/>
      <c r="I1724" s="248"/>
      <c r="J1724" s="248"/>
      <c r="K1724" s="248"/>
      <c r="L1724" s="248"/>
      <c r="M1724" s="248"/>
      <c r="N1724" s="261"/>
    </row>
    <row r="1725" spans="1:14" x14ac:dyDescent="0.25">
      <c r="A1725" s="72"/>
      <c r="B1725" s="41"/>
      <c r="C1725" s="248" t="s">
        <v>108</v>
      </c>
      <c r="D1725" s="248"/>
      <c r="E1725" s="248"/>
      <c r="F1725" s="248"/>
      <c r="G1725" s="248"/>
      <c r="H1725" s="248"/>
      <c r="I1725" s="248"/>
      <c r="J1725" s="248"/>
      <c r="K1725" s="248"/>
      <c r="L1725" s="248"/>
      <c r="M1725" s="248"/>
      <c r="N1725" s="261"/>
    </row>
    <row r="1726" spans="1:14" x14ac:dyDescent="0.25">
      <c r="A1726" s="57"/>
      <c r="B1726" s="58"/>
      <c r="C1726" s="254" t="s">
        <v>69</v>
      </c>
      <c r="D1726" s="254"/>
      <c r="E1726" s="254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54" t="s">
        <v>268</v>
      </c>
      <c r="D1727" s="254"/>
      <c r="E1727" s="254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x14ac:dyDescent="0.25">
      <c r="A1728" s="52"/>
      <c r="B1728" s="71"/>
      <c r="C1728" s="258" t="s">
        <v>269</v>
      </c>
      <c r="D1728" s="258"/>
      <c r="E1728" s="258"/>
      <c r="F1728" s="258"/>
      <c r="G1728" s="258"/>
      <c r="H1728" s="258"/>
      <c r="I1728" s="258"/>
      <c r="J1728" s="258"/>
      <c r="K1728" s="258"/>
      <c r="L1728" s="258"/>
      <c r="M1728" s="258"/>
      <c r="N1728" s="260"/>
    </row>
    <row r="1729" spans="1:14" x14ac:dyDescent="0.25">
      <c r="A1729" s="72"/>
      <c r="B1729" s="41"/>
      <c r="C1729" s="248" t="s">
        <v>123</v>
      </c>
      <c r="D1729" s="248"/>
      <c r="E1729" s="248"/>
      <c r="F1729" s="248"/>
      <c r="G1729" s="248"/>
      <c r="H1729" s="248"/>
      <c r="I1729" s="248"/>
      <c r="J1729" s="248"/>
      <c r="K1729" s="248"/>
      <c r="L1729" s="248"/>
      <c r="M1729" s="248"/>
      <c r="N1729" s="261"/>
    </row>
    <row r="1730" spans="1:14" x14ac:dyDescent="0.25">
      <c r="A1730" s="72"/>
      <c r="B1730" s="41"/>
      <c r="C1730" s="248" t="s">
        <v>108</v>
      </c>
      <c r="D1730" s="248"/>
      <c r="E1730" s="248"/>
      <c r="F1730" s="248"/>
      <c r="G1730" s="248"/>
      <c r="H1730" s="248"/>
      <c r="I1730" s="248"/>
      <c r="J1730" s="248"/>
      <c r="K1730" s="248"/>
      <c r="L1730" s="248"/>
      <c r="M1730" s="248"/>
      <c r="N1730" s="261"/>
    </row>
    <row r="1731" spans="1:14" x14ac:dyDescent="0.25">
      <c r="A1731" s="57"/>
      <c r="B1731" s="58"/>
      <c r="C1731" s="254" t="s">
        <v>69</v>
      </c>
      <c r="D1731" s="254"/>
      <c r="E1731" s="254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54" t="s">
        <v>271</v>
      </c>
      <c r="D1732" s="254"/>
      <c r="E1732" s="254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x14ac:dyDescent="0.25">
      <c r="A1733" s="52"/>
      <c r="B1733" s="71"/>
      <c r="C1733" s="258" t="s">
        <v>272</v>
      </c>
      <c r="D1733" s="258"/>
      <c r="E1733" s="258"/>
      <c r="F1733" s="258"/>
      <c r="G1733" s="258"/>
      <c r="H1733" s="258"/>
      <c r="I1733" s="258"/>
      <c r="J1733" s="258"/>
      <c r="K1733" s="258"/>
      <c r="L1733" s="258"/>
      <c r="M1733" s="258"/>
      <c r="N1733" s="260"/>
    </row>
    <row r="1734" spans="1:14" x14ac:dyDescent="0.25">
      <c r="A1734" s="72"/>
      <c r="B1734" s="41"/>
      <c r="C1734" s="248" t="s">
        <v>123</v>
      </c>
      <c r="D1734" s="248"/>
      <c r="E1734" s="248"/>
      <c r="F1734" s="248"/>
      <c r="G1734" s="248"/>
      <c r="H1734" s="248"/>
      <c r="I1734" s="248"/>
      <c r="J1734" s="248"/>
      <c r="K1734" s="248"/>
      <c r="L1734" s="248"/>
      <c r="M1734" s="248"/>
      <c r="N1734" s="261"/>
    </row>
    <row r="1735" spans="1:14" x14ac:dyDescent="0.25">
      <c r="A1735" s="72"/>
      <c r="B1735" s="41"/>
      <c r="C1735" s="248" t="s">
        <v>108</v>
      </c>
      <c r="D1735" s="248"/>
      <c r="E1735" s="248"/>
      <c r="F1735" s="248"/>
      <c r="G1735" s="248"/>
      <c r="H1735" s="248"/>
      <c r="I1735" s="248"/>
      <c r="J1735" s="248"/>
      <c r="K1735" s="248"/>
      <c r="L1735" s="248"/>
      <c r="M1735" s="248"/>
      <c r="N1735" s="261"/>
    </row>
    <row r="1736" spans="1:14" x14ac:dyDescent="0.25">
      <c r="A1736" s="57"/>
      <c r="B1736" s="58"/>
      <c r="C1736" s="254" t="s">
        <v>69</v>
      </c>
      <c r="D1736" s="254"/>
      <c r="E1736" s="254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54" t="s">
        <v>275</v>
      </c>
      <c r="D1737" s="254"/>
      <c r="E1737" s="254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x14ac:dyDescent="0.25">
      <c r="A1738" s="40"/>
      <c r="B1738" s="41" t="s">
        <v>55</v>
      </c>
      <c r="C1738" s="258" t="s">
        <v>59</v>
      </c>
      <c r="D1738" s="258"/>
      <c r="E1738" s="258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x14ac:dyDescent="0.25">
      <c r="A1739" s="40"/>
      <c r="B1739" s="41" t="s">
        <v>70</v>
      </c>
      <c r="C1739" s="258" t="s">
        <v>74</v>
      </c>
      <c r="D1739" s="258"/>
      <c r="E1739" s="258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x14ac:dyDescent="0.25">
      <c r="A1740" s="40"/>
      <c r="B1740" s="41" t="s">
        <v>75</v>
      </c>
      <c r="C1740" s="258" t="s">
        <v>76</v>
      </c>
      <c r="D1740" s="258"/>
      <c r="E1740" s="258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x14ac:dyDescent="0.25">
      <c r="A1741" s="40"/>
      <c r="B1741" s="41" t="s">
        <v>88</v>
      </c>
      <c r="C1741" s="258" t="s">
        <v>98</v>
      </c>
      <c r="D1741" s="258"/>
      <c r="E1741" s="258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x14ac:dyDescent="0.25">
      <c r="A1742" s="47"/>
      <c r="B1742" s="41"/>
      <c r="C1742" s="258" t="s">
        <v>60</v>
      </c>
      <c r="D1742" s="258"/>
      <c r="E1742" s="258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x14ac:dyDescent="0.25">
      <c r="A1743" s="47"/>
      <c r="B1743" s="41"/>
      <c r="C1743" s="258" t="s">
        <v>77</v>
      </c>
      <c r="D1743" s="258"/>
      <c r="E1743" s="258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x14ac:dyDescent="0.25">
      <c r="A1744" s="52"/>
      <c r="B1744" s="41"/>
      <c r="C1744" s="259" t="s">
        <v>62</v>
      </c>
      <c r="D1744" s="259"/>
      <c r="E1744" s="259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x14ac:dyDescent="0.25">
      <c r="A1745" s="47"/>
      <c r="B1745" s="41"/>
      <c r="C1745" s="258" t="s">
        <v>63</v>
      </c>
      <c r="D1745" s="258"/>
      <c r="E1745" s="258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x14ac:dyDescent="0.25">
      <c r="A1746" s="47"/>
      <c r="B1746" s="41" t="s">
        <v>277</v>
      </c>
      <c r="C1746" s="258" t="s">
        <v>278</v>
      </c>
      <c r="D1746" s="258"/>
      <c r="E1746" s="258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x14ac:dyDescent="0.25">
      <c r="A1747" s="47"/>
      <c r="B1747" s="41" t="s">
        <v>279</v>
      </c>
      <c r="C1747" s="258" t="s">
        <v>280</v>
      </c>
      <c r="D1747" s="258"/>
      <c r="E1747" s="258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x14ac:dyDescent="0.25">
      <c r="A1748" s="57"/>
      <c r="B1748" s="58"/>
      <c r="C1748" s="254" t="s">
        <v>69</v>
      </c>
      <c r="D1748" s="254"/>
      <c r="E1748" s="254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54" t="s">
        <v>283</v>
      </c>
      <c r="D1749" s="254"/>
      <c r="E1749" s="254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x14ac:dyDescent="0.25">
      <c r="A1750" s="57"/>
      <c r="B1750" s="58"/>
      <c r="C1750" s="254" t="s">
        <v>69</v>
      </c>
      <c r="D1750" s="254"/>
      <c r="E1750" s="254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54" t="s">
        <v>285</v>
      </c>
      <c r="D1751" s="254"/>
      <c r="E1751" s="254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x14ac:dyDescent="0.25">
      <c r="A1752" s="52"/>
      <c r="B1752" s="71"/>
      <c r="C1752" s="258" t="s">
        <v>137</v>
      </c>
      <c r="D1752" s="258"/>
      <c r="E1752" s="258"/>
      <c r="F1752" s="258"/>
      <c r="G1752" s="258"/>
      <c r="H1752" s="258"/>
      <c r="I1752" s="258"/>
      <c r="J1752" s="258"/>
      <c r="K1752" s="258"/>
      <c r="L1752" s="258"/>
      <c r="M1752" s="258"/>
      <c r="N1752" s="260"/>
    </row>
    <row r="1753" spans="1:14" x14ac:dyDescent="0.25">
      <c r="A1753" s="72"/>
      <c r="B1753" s="41"/>
      <c r="C1753" s="248" t="s">
        <v>123</v>
      </c>
      <c r="D1753" s="248"/>
      <c r="E1753" s="248"/>
      <c r="F1753" s="248"/>
      <c r="G1753" s="248"/>
      <c r="H1753" s="248"/>
      <c r="I1753" s="248"/>
      <c r="J1753" s="248"/>
      <c r="K1753" s="248"/>
      <c r="L1753" s="248"/>
      <c r="M1753" s="248"/>
      <c r="N1753" s="261"/>
    </row>
    <row r="1754" spans="1:14" x14ac:dyDescent="0.25">
      <c r="A1754" s="72"/>
      <c r="B1754" s="41"/>
      <c r="C1754" s="248" t="s">
        <v>108</v>
      </c>
      <c r="D1754" s="248"/>
      <c r="E1754" s="248"/>
      <c r="F1754" s="248"/>
      <c r="G1754" s="248"/>
      <c r="H1754" s="248"/>
      <c r="I1754" s="248"/>
      <c r="J1754" s="248"/>
      <c r="K1754" s="248"/>
      <c r="L1754" s="248"/>
      <c r="M1754" s="248"/>
      <c r="N1754" s="261"/>
    </row>
    <row r="1755" spans="1:14" x14ac:dyDescent="0.25">
      <c r="A1755" s="57"/>
      <c r="B1755" s="58"/>
      <c r="C1755" s="254" t="s">
        <v>69</v>
      </c>
      <c r="D1755" s="254"/>
      <c r="E1755" s="254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54" t="s">
        <v>129</v>
      </c>
      <c r="D1756" s="254"/>
      <c r="E1756" s="254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x14ac:dyDescent="0.25">
      <c r="A1757" s="52"/>
      <c r="B1757" s="71"/>
      <c r="C1757" s="258" t="s">
        <v>131</v>
      </c>
      <c r="D1757" s="258"/>
      <c r="E1757" s="258"/>
      <c r="F1757" s="258"/>
      <c r="G1757" s="258"/>
      <c r="H1757" s="258"/>
      <c r="I1757" s="258"/>
      <c r="J1757" s="258"/>
      <c r="K1757" s="258"/>
      <c r="L1757" s="258"/>
      <c r="M1757" s="258"/>
      <c r="N1757" s="260"/>
    </row>
    <row r="1758" spans="1:14" x14ac:dyDescent="0.25">
      <c r="A1758" s="72"/>
      <c r="B1758" s="41"/>
      <c r="C1758" s="248" t="s">
        <v>123</v>
      </c>
      <c r="D1758" s="248"/>
      <c r="E1758" s="248"/>
      <c r="F1758" s="248"/>
      <c r="G1758" s="248"/>
      <c r="H1758" s="248"/>
      <c r="I1758" s="248"/>
      <c r="J1758" s="248"/>
      <c r="K1758" s="248"/>
      <c r="L1758" s="248"/>
      <c r="M1758" s="248"/>
      <c r="N1758" s="261"/>
    </row>
    <row r="1759" spans="1:14" x14ac:dyDescent="0.25">
      <c r="A1759" s="72"/>
      <c r="B1759" s="41"/>
      <c r="C1759" s="248" t="s">
        <v>108</v>
      </c>
      <c r="D1759" s="248"/>
      <c r="E1759" s="248"/>
      <c r="F1759" s="248"/>
      <c r="G1759" s="248"/>
      <c r="H1759" s="248"/>
      <c r="I1759" s="248"/>
      <c r="J1759" s="248"/>
      <c r="K1759" s="248"/>
      <c r="L1759" s="248"/>
      <c r="M1759" s="248"/>
      <c r="N1759" s="261"/>
    </row>
    <row r="1760" spans="1:14" x14ac:dyDescent="0.25">
      <c r="A1760" s="57"/>
      <c r="B1760" s="58"/>
      <c r="C1760" s="254" t="s">
        <v>69</v>
      </c>
      <c r="D1760" s="254"/>
      <c r="E1760" s="254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54" t="s">
        <v>289</v>
      </c>
      <c r="D1761" s="254"/>
      <c r="E1761" s="254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x14ac:dyDescent="0.25">
      <c r="A1762" s="40"/>
      <c r="B1762" s="41" t="s">
        <v>55</v>
      </c>
      <c r="C1762" s="258" t="s">
        <v>59</v>
      </c>
      <c r="D1762" s="258"/>
      <c r="E1762" s="258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x14ac:dyDescent="0.25">
      <c r="A1763" s="40"/>
      <c r="B1763" s="41" t="s">
        <v>70</v>
      </c>
      <c r="C1763" s="258" t="s">
        <v>74</v>
      </c>
      <c r="D1763" s="258"/>
      <c r="E1763" s="258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x14ac:dyDescent="0.25">
      <c r="A1764" s="40"/>
      <c r="B1764" s="41" t="s">
        <v>75</v>
      </c>
      <c r="C1764" s="258" t="s">
        <v>76</v>
      </c>
      <c r="D1764" s="258"/>
      <c r="E1764" s="258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x14ac:dyDescent="0.25">
      <c r="A1765" s="40"/>
      <c r="B1765" s="41" t="s">
        <v>88</v>
      </c>
      <c r="C1765" s="258" t="s">
        <v>98</v>
      </c>
      <c r="D1765" s="258"/>
      <c r="E1765" s="258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x14ac:dyDescent="0.25">
      <c r="A1766" s="47"/>
      <c r="B1766" s="41"/>
      <c r="C1766" s="258" t="s">
        <v>60</v>
      </c>
      <c r="D1766" s="258"/>
      <c r="E1766" s="258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x14ac:dyDescent="0.25">
      <c r="A1767" s="47"/>
      <c r="B1767" s="41"/>
      <c r="C1767" s="258" t="s">
        <v>77</v>
      </c>
      <c r="D1767" s="258"/>
      <c r="E1767" s="258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x14ac:dyDescent="0.25">
      <c r="A1768" s="52"/>
      <c r="B1768" s="41"/>
      <c r="C1768" s="259" t="s">
        <v>62</v>
      </c>
      <c r="D1768" s="259"/>
      <c r="E1768" s="259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x14ac:dyDescent="0.25">
      <c r="A1769" s="47"/>
      <c r="B1769" s="41"/>
      <c r="C1769" s="258" t="s">
        <v>63</v>
      </c>
      <c r="D1769" s="258"/>
      <c r="E1769" s="258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x14ac:dyDescent="0.25">
      <c r="A1770" s="47"/>
      <c r="B1770" s="41" t="s">
        <v>78</v>
      </c>
      <c r="C1770" s="258" t="s">
        <v>79</v>
      </c>
      <c r="D1770" s="258"/>
      <c r="E1770" s="258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x14ac:dyDescent="0.25">
      <c r="A1771" s="47"/>
      <c r="B1771" s="41" t="s">
        <v>80</v>
      </c>
      <c r="C1771" s="258" t="s">
        <v>81</v>
      </c>
      <c r="D1771" s="258"/>
      <c r="E1771" s="258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x14ac:dyDescent="0.25">
      <c r="A1772" s="57"/>
      <c r="B1772" s="58"/>
      <c r="C1772" s="254" t="s">
        <v>69</v>
      </c>
      <c r="D1772" s="254"/>
      <c r="E1772" s="254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55" t="s">
        <v>161</v>
      </c>
      <c r="B1773" s="256"/>
      <c r="C1773" s="256"/>
      <c r="D1773" s="256"/>
      <c r="E1773" s="256"/>
      <c r="F1773" s="256"/>
      <c r="G1773" s="256"/>
      <c r="H1773" s="256"/>
      <c r="I1773" s="256"/>
      <c r="J1773" s="256"/>
      <c r="K1773" s="256"/>
      <c r="L1773" s="256"/>
      <c r="M1773" s="256"/>
      <c r="N1773" s="257"/>
    </row>
    <row r="1774" spans="1:14" ht="36" customHeight="1" x14ac:dyDescent="0.25">
      <c r="A1774" s="32" t="s">
        <v>489</v>
      </c>
      <c r="B1774" s="33" t="s">
        <v>163</v>
      </c>
      <c r="C1774" s="254" t="s">
        <v>164</v>
      </c>
      <c r="D1774" s="254"/>
      <c r="E1774" s="254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x14ac:dyDescent="0.25">
      <c r="A1775" s="57"/>
      <c r="B1775" s="58"/>
      <c r="C1775" s="254" t="s">
        <v>69</v>
      </c>
      <c r="D1775" s="254"/>
      <c r="E1775" s="254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54" t="s">
        <v>292</v>
      </c>
      <c r="D1776" s="254"/>
      <c r="E1776" s="254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x14ac:dyDescent="0.25">
      <c r="A1777" s="57"/>
      <c r="B1777" s="58"/>
      <c r="C1777" s="254" t="s">
        <v>69</v>
      </c>
      <c r="D1777" s="254"/>
      <c r="E1777" s="254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54" t="s">
        <v>294</v>
      </c>
      <c r="D1778" s="254"/>
      <c r="E1778" s="254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x14ac:dyDescent="0.25">
      <c r="A1779" s="57"/>
      <c r="B1779" s="58"/>
      <c r="C1779" s="254" t="s">
        <v>69</v>
      </c>
      <c r="D1779" s="254"/>
      <c r="E1779" s="254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54" t="s">
        <v>174</v>
      </c>
      <c r="D1780" s="254"/>
      <c r="E1780" s="254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x14ac:dyDescent="0.25">
      <c r="A1781" s="57"/>
      <c r="B1781" s="58"/>
      <c r="C1781" s="254" t="s">
        <v>69</v>
      </c>
      <c r="D1781" s="254"/>
      <c r="E1781" s="254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x14ac:dyDescent="0.25">
      <c r="A1783" s="57"/>
      <c r="B1783" s="81"/>
      <c r="C1783" s="253" t="s">
        <v>493</v>
      </c>
      <c r="D1783" s="253"/>
      <c r="E1783" s="253"/>
      <c r="F1783" s="253"/>
      <c r="G1783" s="253"/>
      <c r="H1783" s="253"/>
      <c r="I1783" s="253"/>
      <c r="J1783" s="253"/>
      <c r="K1783" s="253"/>
      <c r="L1783" s="82"/>
      <c r="M1783" s="83"/>
      <c r="N1783" s="84"/>
    </row>
    <row r="1784" spans="1:14" x14ac:dyDescent="0.25">
      <c r="A1784" s="85"/>
      <c r="B1784" s="41"/>
      <c r="C1784" s="252" t="s">
        <v>176</v>
      </c>
      <c r="D1784" s="252"/>
      <c r="E1784" s="252"/>
      <c r="F1784" s="252"/>
      <c r="G1784" s="252"/>
      <c r="H1784" s="252"/>
      <c r="I1784" s="252"/>
      <c r="J1784" s="252"/>
      <c r="K1784" s="252"/>
      <c r="L1784" s="86">
        <v>619755.63</v>
      </c>
      <c r="M1784" s="87"/>
      <c r="N1784" s="88">
        <v>5996094.9400000004</v>
      </c>
    </row>
    <row r="1785" spans="1:14" x14ac:dyDescent="0.25">
      <c r="A1785" s="85"/>
      <c r="B1785" s="41"/>
      <c r="C1785" s="252" t="s">
        <v>177</v>
      </c>
      <c r="D1785" s="252"/>
      <c r="E1785" s="252"/>
      <c r="F1785" s="252"/>
      <c r="G1785" s="252"/>
      <c r="H1785" s="252"/>
      <c r="I1785" s="252"/>
      <c r="J1785" s="252"/>
      <c r="K1785" s="252"/>
      <c r="L1785" s="89"/>
      <c r="M1785" s="87"/>
      <c r="N1785" s="90"/>
    </row>
    <row r="1786" spans="1:14" x14ac:dyDescent="0.25">
      <c r="A1786" s="85"/>
      <c r="B1786" s="41"/>
      <c r="C1786" s="252" t="s">
        <v>178</v>
      </c>
      <c r="D1786" s="252"/>
      <c r="E1786" s="252"/>
      <c r="F1786" s="252"/>
      <c r="G1786" s="252"/>
      <c r="H1786" s="252"/>
      <c r="I1786" s="252"/>
      <c r="J1786" s="252"/>
      <c r="K1786" s="252"/>
      <c r="L1786" s="86">
        <v>1016.99</v>
      </c>
      <c r="M1786" s="87"/>
      <c r="N1786" s="88">
        <v>53097.04</v>
      </c>
    </row>
    <row r="1787" spans="1:14" x14ac:dyDescent="0.25">
      <c r="A1787" s="85"/>
      <c r="B1787" s="41"/>
      <c r="C1787" s="252" t="s">
        <v>179</v>
      </c>
      <c r="D1787" s="252"/>
      <c r="E1787" s="252"/>
      <c r="F1787" s="252"/>
      <c r="G1787" s="252"/>
      <c r="H1787" s="252"/>
      <c r="I1787" s="252"/>
      <c r="J1787" s="252"/>
      <c r="K1787" s="252"/>
      <c r="L1787" s="86">
        <v>9894.33</v>
      </c>
      <c r="M1787" s="87"/>
      <c r="N1787" s="88">
        <v>155439.92000000001</v>
      </c>
    </row>
    <row r="1788" spans="1:14" x14ac:dyDescent="0.25">
      <c r="A1788" s="85"/>
      <c r="B1788" s="41"/>
      <c r="C1788" s="252" t="s">
        <v>180</v>
      </c>
      <c r="D1788" s="252"/>
      <c r="E1788" s="252"/>
      <c r="F1788" s="252"/>
      <c r="G1788" s="252"/>
      <c r="H1788" s="252"/>
      <c r="I1788" s="252"/>
      <c r="J1788" s="252"/>
      <c r="K1788" s="252"/>
      <c r="L1788" s="95">
        <v>426.58</v>
      </c>
      <c r="M1788" s="87"/>
      <c r="N1788" s="88">
        <v>22271.74</v>
      </c>
    </row>
    <row r="1789" spans="1:14" x14ac:dyDescent="0.25">
      <c r="A1789" s="85"/>
      <c r="B1789" s="41"/>
      <c r="C1789" s="252" t="s">
        <v>181</v>
      </c>
      <c r="D1789" s="252"/>
      <c r="E1789" s="252"/>
      <c r="F1789" s="252"/>
      <c r="G1789" s="252"/>
      <c r="H1789" s="252"/>
      <c r="I1789" s="252"/>
      <c r="J1789" s="252"/>
      <c r="K1789" s="252"/>
      <c r="L1789" s="86">
        <v>608432.65</v>
      </c>
      <c r="M1789" s="87"/>
      <c r="N1789" s="88">
        <v>5780963.8300000001</v>
      </c>
    </row>
    <row r="1790" spans="1:14" x14ac:dyDescent="0.25">
      <c r="A1790" s="85"/>
      <c r="B1790" s="41"/>
      <c r="C1790" s="252" t="s">
        <v>182</v>
      </c>
      <c r="D1790" s="252"/>
      <c r="E1790" s="252"/>
      <c r="F1790" s="252"/>
      <c r="G1790" s="252"/>
      <c r="H1790" s="252"/>
      <c r="I1790" s="252"/>
      <c r="J1790" s="252"/>
      <c r="K1790" s="252"/>
      <c r="L1790" s="89"/>
      <c r="M1790" s="87"/>
      <c r="N1790" s="90"/>
    </row>
    <row r="1791" spans="1:14" x14ac:dyDescent="0.25">
      <c r="A1791" s="85"/>
      <c r="B1791" s="41"/>
      <c r="C1791" s="252" t="s">
        <v>183</v>
      </c>
      <c r="D1791" s="252"/>
      <c r="E1791" s="252"/>
      <c r="F1791" s="252"/>
      <c r="G1791" s="252"/>
      <c r="H1791" s="252"/>
      <c r="I1791" s="252"/>
      <c r="J1791" s="252"/>
      <c r="K1791" s="252"/>
      <c r="L1791" s="86">
        <v>608378.25</v>
      </c>
      <c r="M1791" s="87"/>
      <c r="N1791" s="88">
        <v>5780109.21</v>
      </c>
    </row>
    <row r="1792" spans="1:14" x14ac:dyDescent="0.25">
      <c r="A1792" s="85"/>
      <c r="B1792" s="41"/>
      <c r="C1792" s="252" t="s">
        <v>184</v>
      </c>
      <c r="D1792" s="252"/>
      <c r="E1792" s="252"/>
      <c r="F1792" s="252"/>
      <c r="G1792" s="252"/>
      <c r="H1792" s="252"/>
      <c r="I1792" s="252"/>
      <c r="J1792" s="252"/>
      <c r="K1792" s="252"/>
      <c r="L1792" s="95">
        <v>54.4</v>
      </c>
      <c r="M1792" s="87"/>
      <c r="N1792" s="96">
        <v>854.62</v>
      </c>
    </row>
    <row r="1793" spans="1:14" x14ac:dyDescent="0.25">
      <c r="A1793" s="85"/>
      <c r="B1793" s="41"/>
      <c r="C1793" s="252" t="s">
        <v>185</v>
      </c>
      <c r="D1793" s="252"/>
      <c r="E1793" s="252"/>
      <c r="F1793" s="252"/>
      <c r="G1793" s="252"/>
      <c r="H1793" s="252"/>
      <c r="I1793" s="252"/>
      <c r="J1793" s="252"/>
      <c r="K1793" s="252"/>
      <c r="L1793" s="95">
        <v>411.66</v>
      </c>
      <c r="M1793" s="87"/>
      <c r="N1793" s="88">
        <v>6594.15</v>
      </c>
    </row>
    <row r="1794" spans="1:14" x14ac:dyDescent="0.25">
      <c r="A1794" s="85"/>
      <c r="B1794" s="41"/>
      <c r="C1794" s="252" t="s">
        <v>186</v>
      </c>
      <c r="D1794" s="252"/>
      <c r="E1794" s="252"/>
      <c r="F1794" s="252"/>
      <c r="G1794" s="252"/>
      <c r="H1794" s="252"/>
      <c r="I1794" s="252"/>
      <c r="J1794" s="252"/>
      <c r="K1794" s="252"/>
      <c r="L1794" s="86">
        <v>621081.78</v>
      </c>
      <c r="M1794" s="87"/>
      <c r="N1794" s="88">
        <v>6081647.2400000002</v>
      </c>
    </row>
    <row r="1795" spans="1:14" x14ac:dyDescent="0.25">
      <c r="A1795" s="85"/>
      <c r="B1795" s="41"/>
      <c r="C1795" s="252" t="s">
        <v>187</v>
      </c>
      <c r="D1795" s="252"/>
      <c r="E1795" s="252"/>
      <c r="F1795" s="252"/>
      <c r="G1795" s="252"/>
      <c r="H1795" s="252"/>
      <c r="I1795" s="252"/>
      <c r="J1795" s="252"/>
      <c r="K1795" s="252"/>
      <c r="L1795" s="86">
        <v>620615.72</v>
      </c>
      <c r="M1795" s="87"/>
      <c r="N1795" s="88">
        <v>6074198.4699999997</v>
      </c>
    </row>
    <row r="1796" spans="1:14" x14ac:dyDescent="0.25">
      <c r="A1796" s="85"/>
      <c r="B1796" s="41"/>
      <c r="C1796" s="252" t="s">
        <v>188</v>
      </c>
      <c r="D1796" s="252"/>
      <c r="E1796" s="252"/>
      <c r="F1796" s="252"/>
      <c r="G1796" s="252"/>
      <c r="H1796" s="252"/>
      <c r="I1796" s="252"/>
      <c r="J1796" s="252"/>
      <c r="K1796" s="252"/>
      <c r="L1796" s="89"/>
      <c r="M1796" s="87"/>
      <c r="N1796" s="90"/>
    </row>
    <row r="1797" spans="1:14" x14ac:dyDescent="0.25">
      <c r="A1797" s="85"/>
      <c r="B1797" s="41"/>
      <c r="C1797" s="252" t="s">
        <v>189</v>
      </c>
      <c r="D1797" s="252"/>
      <c r="E1797" s="252"/>
      <c r="F1797" s="252"/>
      <c r="G1797" s="252"/>
      <c r="H1797" s="252"/>
      <c r="I1797" s="252"/>
      <c r="J1797" s="252"/>
      <c r="K1797" s="252"/>
      <c r="L1797" s="95">
        <v>765.07</v>
      </c>
      <c r="M1797" s="87"/>
      <c r="N1797" s="88">
        <v>39944.300000000003</v>
      </c>
    </row>
    <row r="1798" spans="1:14" x14ac:dyDescent="0.25">
      <c r="A1798" s="85"/>
      <c r="B1798" s="41"/>
      <c r="C1798" s="252" t="s">
        <v>190</v>
      </c>
      <c r="D1798" s="252"/>
      <c r="E1798" s="252"/>
      <c r="F1798" s="252"/>
      <c r="G1798" s="252"/>
      <c r="H1798" s="252"/>
      <c r="I1798" s="252"/>
      <c r="J1798" s="252"/>
      <c r="K1798" s="252"/>
      <c r="L1798" s="86">
        <v>9773.5499999999993</v>
      </c>
      <c r="M1798" s="87"/>
      <c r="N1798" s="88">
        <v>153542.47</v>
      </c>
    </row>
    <row r="1799" spans="1:14" x14ac:dyDescent="0.25">
      <c r="A1799" s="85"/>
      <c r="B1799" s="41"/>
      <c r="C1799" s="252" t="s">
        <v>191</v>
      </c>
      <c r="D1799" s="252"/>
      <c r="E1799" s="252"/>
      <c r="F1799" s="252"/>
      <c r="G1799" s="252"/>
      <c r="H1799" s="252"/>
      <c r="I1799" s="252"/>
      <c r="J1799" s="252"/>
      <c r="K1799" s="252"/>
      <c r="L1799" s="95">
        <v>414.6</v>
      </c>
      <c r="M1799" s="87"/>
      <c r="N1799" s="88">
        <v>21646.26</v>
      </c>
    </row>
    <row r="1800" spans="1:14" x14ac:dyDescent="0.25">
      <c r="A1800" s="85"/>
      <c r="B1800" s="41"/>
      <c r="C1800" s="252" t="s">
        <v>192</v>
      </c>
      <c r="D1800" s="252"/>
      <c r="E1800" s="252"/>
      <c r="F1800" s="252"/>
      <c r="G1800" s="252"/>
      <c r="H1800" s="252"/>
      <c r="I1800" s="252"/>
      <c r="J1800" s="252"/>
      <c r="K1800" s="252"/>
      <c r="L1800" s="86">
        <v>608099.5</v>
      </c>
      <c r="M1800" s="87"/>
      <c r="N1800" s="88">
        <v>5777461.0800000001</v>
      </c>
    </row>
    <row r="1801" spans="1:14" x14ac:dyDescent="0.25">
      <c r="A1801" s="85"/>
      <c r="B1801" s="41"/>
      <c r="C1801" s="252" t="s">
        <v>193</v>
      </c>
      <c r="D1801" s="252"/>
      <c r="E1801" s="252"/>
      <c r="F1801" s="252"/>
      <c r="G1801" s="252"/>
      <c r="H1801" s="252"/>
      <c r="I1801" s="252"/>
      <c r="J1801" s="252"/>
      <c r="K1801" s="252"/>
      <c r="L1801" s="86">
        <v>1300.3900000000001</v>
      </c>
      <c r="M1801" s="87"/>
      <c r="N1801" s="88">
        <v>67893.179999999993</v>
      </c>
    </row>
    <row r="1802" spans="1:14" x14ac:dyDescent="0.25">
      <c r="A1802" s="85"/>
      <c r="B1802" s="41"/>
      <c r="C1802" s="252" t="s">
        <v>194</v>
      </c>
      <c r="D1802" s="252"/>
      <c r="E1802" s="252"/>
      <c r="F1802" s="252"/>
      <c r="G1802" s="252"/>
      <c r="H1802" s="252"/>
      <c r="I1802" s="252"/>
      <c r="J1802" s="252"/>
      <c r="K1802" s="252"/>
      <c r="L1802" s="95">
        <v>677.21</v>
      </c>
      <c r="M1802" s="87"/>
      <c r="N1802" s="88">
        <v>35357.440000000002</v>
      </c>
    </row>
    <row r="1803" spans="1:14" x14ac:dyDescent="0.25">
      <c r="A1803" s="85"/>
      <c r="B1803" s="41"/>
      <c r="C1803" s="252" t="s">
        <v>195</v>
      </c>
      <c r="D1803" s="252"/>
      <c r="E1803" s="252"/>
      <c r="F1803" s="252"/>
      <c r="G1803" s="252"/>
      <c r="H1803" s="252"/>
      <c r="I1803" s="252"/>
      <c r="J1803" s="252"/>
      <c r="K1803" s="252"/>
      <c r="L1803" s="95">
        <v>411.66</v>
      </c>
      <c r="M1803" s="87"/>
      <c r="N1803" s="88">
        <v>6594.15</v>
      </c>
    </row>
    <row r="1804" spans="1:14" x14ac:dyDescent="0.25">
      <c r="A1804" s="85"/>
      <c r="B1804" s="41"/>
      <c r="C1804" s="252" t="s">
        <v>196</v>
      </c>
      <c r="D1804" s="252"/>
      <c r="E1804" s="252"/>
      <c r="F1804" s="252"/>
      <c r="G1804" s="252"/>
      <c r="H1804" s="252"/>
      <c r="I1804" s="252"/>
      <c r="J1804" s="252"/>
      <c r="K1804" s="252"/>
      <c r="L1804" s="95">
        <v>54.4</v>
      </c>
      <c r="M1804" s="87"/>
      <c r="N1804" s="96">
        <v>854.62</v>
      </c>
    </row>
    <row r="1805" spans="1:14" x14ac:dyDescent="0.25">
      <c r="A1805" s="85"/>
      <c r="B1805" s="41"/>
      <c r="C1805" s="252" t="s">
        <v>297</v>
      </c>
      <c r="D1805" s="252"/>
      <c r="E1805" s="252"/>
      <c r="F1805" s="252"/>
      <c r="G1805" s="252"/>
      <c r="H1805" s="252"/>
      <c r="I1805" s="252"/>
      <c r="J1805" s="252"/>
      <c r="K1805" s="252"/>
      <c r="L1805" s="86">
        <v>1023.55</v>
      </c>
      <c r="M1805" s="87"/>
      <c r="N1805" s="88">
        <v>37125.61</v>
      </c>
    </row>
    <row r="1806" spans="1:14" x14ac:dyDescent="0.25">
      <c r="A1806" s="85"/>
      <c r="B1806" s="41"/>
      <c r="C1806" s="252" t="s">
        <v>177</v>
      </c>
      <c r="D1806" s="252"/>
      <c r="E1806" s="252"/>
      <c r="F1806" s="252"/>
      <c r="G1806" s="252"/>
      <c r="H1806" s="252"/>
      <c r="I1806" s="252"/>
      <c r="J1806" s="252"/>
      <c r="K1806" s="252"/>
      <c r="L1806" s="89"/>
      <c r="M1806" s="87"/>
      <c r="N1806" s="90"/>
    </row>
    <row r="1807" spans="1:14" x14ac:dyDescent="0.25">
      <c r="A1807" s="85"/>
      <c r="B1807" s="41"/>
      <c r="C1807" s="252" t="s">
        <v>298</v>
      </c>
      <c r="D1807" s="252"/>
      <c r="E1807" s="252"/>
      <c r="F1807" s="252"/>
      <c r="G1807" s="252"/>
      <c r="H1807" s="252"/>
      <c r="I1807" s="252"/>
      <c r="J1807" s="252"/>
      <c r="K1807" s="252"/>
      <c r="L1807" s="95">
        <v>251.92</v>
      </c>
      <c r="M1807" s="87"/>
      <c r="N1807" s="88">
        <v>13152.74</v>
      </c>
    </row>
    <row r="1808" spans="1:14" x14ac:dyDescent="0.25">
      <c r="A1808" s="85"/>
      <c r="B1808" s="41"/>
      <c r="C1808" s="252" t="s">
        <v>299</v>
      </c>
      <c r="D1808" s="252"/>
      <c r="E1808" s="252"/>
      <c r="F1808" s="252"/>
      <c r="G1808" s="252"/>
      <c r="H1808" s="252"/>
      <c r="I1808" s="252"/>
      <c r="J1808" s="252"/>
      <c r="K1808" s="252"/>
      <c r="L1808" s="95">
        <v>120.78</v>
      </c>
      <c r="M1808" s="87"/>
      <c r="N1808" s="88">
        <v>1897.45</v>
      </c>
    </row>
    <row r="1809" spans="1:14" x14ac:dyDescent="0.25">
      <c r="A1809" s="85"/>
      <c r="B1809" s="41"/>
      <c r="C1809" s="252" t="s">
        <v>300</v>
      </c>
      <c r="D1809" s="252"/>
      <c r="E1809" s="252"/>
      <c r="F1809" s="252"/>
      <c r="G1809" s="252"/>
      <c r="H1809" s="252"/>
      <c r="I1809" s="252"/>
      <c r="J1809" s="252"/>
      <c r="K1809" s="252"/>
      <c r="L1809" s="95">
        <v>11.98</v>
      </c>
      <c r="M1809" s="87"/>
      <c r="N1809" s="96">
        <v>625.48</v>
      </c>
    </row>
    <row r="1810" spans="1:14" x14ac:dyDescent="0.25">
      <c r="A1810" s="85"/>
      <c r="B1810" s="41"/>
      <c r="C1810" s="252" t="s">
        <v>301</v>
      </c>
      <c r="D1810" s="252"/>
      <c r="E1810" s="252"/>
      <c r="F1810" s="252"/>
      <c r="G1810" s="252"/>
      <c r="H1810" s="252"/>
      <c r="I1810" s="252"/>
      <c r="J1810" s="252"/>
      <c r="K1810" s="252"/>
      <c r="L1810" s="95">
        <v>278.75</v>
      </c>
      <c r="M1810" s="87"/>
      <c r="N1810" s="88">
        <v>2648.13</v>
      </c>
    </row>
    <row r="1811" spans="1:14" x14ac:dyDescent="0.25">
      <c r="A1811" s="85"/>
      <c r="B1811" s="41"/>
      <c r="C1811" s="252" t="s">
        <v>302</v>
      </c>
      <c r="D1811" s="252"/>
      <c r="E1811" s="252"/>
      <c r="F1811" s="252"/>
      <c r="G1811" s="252"/>
      <c r="H1811" s="252"/>
      <c r="I1811" s="252"/>
      <c r="J1811" s="252"/>
      <c r="K1811" s="252"/>
      <c r="L1811" s="95">
        <v>242.79</v>
      </c>
      <c r="M1811" s="87"/>
      <c r="N1811" s="88">
        <v>12675.96</v>
      </c>
    </row>
    <row r="1812" spans="1:14" x14ac:dyDescent="0.25">
      <c r="A1812" s="85"/>
      <c r="B1812" s="41"/>
      <c r="C1812" s="252" t="s">
        <v>303</v>
      </c>
      <c r="D1812" s="252"/>
      <c r="E1812" s="252"/>
      <c r="F1812" s="252"/>
      <c r="G1812" s="252"/>
      <c r="H1812" s="252"/>
      <c r="I1812" s="252"/>
      <c r="J1812" s="252"/>
      <c r="K1812" s="252"/>
      <c r="L1812" s="95">
        <v>129.31</v>
      </c>
      <c r="M1812" s="87"/>
      <c r="N1812" s="88">
        <v>6751.33</v>
      </c>
    </row>
    <row r="1813" spans="1:14" x14ac:dyDescent="0.25">
      <c r="A1813" s="85"/>
      <c r="B1813" s="41"/>
      <c r="C1813" s="252" t="s">
        <v>197</v>
      </c>
      <c r="D1813" s="252"/>
      <c r="E1813" s="252"/>
      <c r="F1813" s="252"/>
      <c r="G1813" s="252"/>
      <c r="H1813" s="252"/>
      <c r="I1813" s="252"/>
      <c r="J1813" s="252"/>
      <c r="K1813" s="252"/>
      <c r="L1813" s="86">
        <v>1443.57</v>
      </c>
      <c r="M1813" s="87"/>
      <c r="N1813" s="88">
        <v>75368.78</v>
      </c>
    </row>
    <row r="1814" spans="1:14" x14ac:dyDescent="0.25">
      <c r="A1814" s="85"/>
      <c r="B1814" s="41"/>
      <c r="C1814" s="252" t="s">
        <v>198</v>
      </c>
      <c r="D1814" s="252"/>
      <c r="E1814" s="252"/>
      <c r="F1814" s="252"/>
      <c r="G1814" s="252"/>
      <c r="H1814" s="252"/>
      <c r="I1814" s="252"/>
      <c r="J1814" s="252"/>
      <c r="K1814" s="252"/>
      <c r="L1814" s="86">
        <v>1543.18</v>
      </c>
      <c r="M1814" s="87"/>
      <c r="N1814" s="88">
        <v>80569.14</v>
      </c>
    </row>
    <row r="1815" spans="1:14" x14ac:dyDescent="0.25">
      <c r="A1815" s="85"/>
      <c r="B1815" s="41"/>
      <c r="C1815" s="252" t="s">
        <v>199</v>
      </c>
      <c r="D1815" s="252"/>
      <c r="E1815" s="252"/>
      <c r="F1815" s="252"/>
      <c r="G1815" s="252"/>
      <c r="H1815" s="252"/>
      <c r="I1815" s="252"/>
      <c r="J1815" s="252"/>
      <c r="K1815" s="252"/>
      <c r="L1815" s="95">
        <v>806.52</v>
      </c>
      <c r="M1815" s="87"/>
      <c r="N1815" s="88">
        <v>42108.77</v>
      </c>
    </row>
    <row r="1816" spans="1:14" x14ac:dyDescent="0.25">
      <c r="A1816" s="85"/>
      <c r="B1816" s="81"/>
      <c r="C1816" s="253" t="s">
        <v>494</v>
      </c>
      <c r="D1816" s="253"/>
      <c r="E1816" s="253"/>
      <c r="F1816" s="253"/>
      <c r="G1816" s="253"/>
      <c r="H1816" s="253"/>
      <c r="I1816" s="253"/>
      <c r="J1816" s="253"/>
      <c r="K1816" s="253"/>
      <c r="L1816" s="91">
        <v>622105.32999999996</v>
      </c>
      <c r="M1816" s="83"/>
      <c r="N1816" s="92">
        <v>6118772.8499999996</v>
      </c>
    </row>
    <row r="1817" spans="1:14" x14ac:dyDescent="0.25">
      <c r="A1817" s="85"/>
      <c r="B1817" s="41"/>
      <c r="C1817" s="252" t="s">
        <v>201</v>
      </c>
      <c r="D1817" s="252"/>
      <c r="E1817" s="252"/>
      <c r="F1817" s="252"/>
      <c r="G1817" s="252"/>
      <c r="H1817" s="252"/>
      <c r="I1817" s="252"/>
      <c r="J1817" s="252"/>
      <c r="K1817" s="252"/>
      <c r="L1817" s="89"/>
      <c r="M1817" s="87"/>
      <c r="N1817" s="90"/>
    </row>
    <row r="1818" spans="1:14" x14ac:dyDescent="0.25">
      <c r="A1818" s="85"/>
      <c r="B1818" s="41"/>
      <c r="C1818" s="252" t="s">
        <v>202</v>
      </c>
      <c r="D1818" s="252"/>
      <c r="E1818" s="252"/>
      <c r="F1818" s="252"/>
      <c r="G1818" s="252"/>
      <c r="H1818" s="252"/>
      <c r="I1818" s="42" t="s">
        <v>495</v>
      </c>
      <c r="J1818" s="93"/>
      <c r="K1818" s="93"/>
      <c r="L1818" s="89"/>
      <c r="M1818" s="87"/>
      <c r="N1818" s="90"/>
    </row>
    <row r="1819" spans="1:14" x14ac:dyDescent="0.25">
      <c r="A1819" s="85"/>
      <c r="B1819" s="41"/>
      <c r="C1819" s="252" t="s">
        <v>204</v>
      </c>
      <c r="D1819" s="252"/>
      <c r="E1819" s="252"/>
      <c r="F1819" s="252"/>
      <c r="G1819" s="252"/>
      <c r="H1819" s="252"/>
      <c r="I1819" s="42" t="s">
        <v>496</v>
      </c>
      <c r="J1819" s="93"/>
      <c r="K1819" s="93"/>
      <c r="L1819" s="89"/>
      <c r="M1819" s="87"/>
      <c r="N1819" s="90"/>
    </row>
    <row r="1820" spans="1:14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53" t="s">
        <v>497</v>
      </c>
      <c r="D1821" s="253"/>
      <c r="E1821" s="253"/>
      <c r="F1821" s="253"/>
      <c r="G1821" s="253"/>
      <c r="H1821" s="253"/>
      <c r="I1821" s="253"/>
      <c r="J1821" s="253"/>
      <c r="K1821" s="253"/>
      <c r="L1821" s="82"/>
      <c r="M1821" s="83"/>
      <c r="N1821" s="84"/>
    </row>
    <row r="1822" spans="1:14" x14ac:dyDescent="0.25">
      <c r="A1822" s="85"/>
      <c r="B1822" s="41"/>
      <c r="C1822" s="252" t="s">
        <v>176</v>
      </c>
      <c r="D1822" s="252"/>
      <c r="E1822" s="252"/>
      <c r="F1822" s="252"/>
      <c r="G1822" s="252"/>
      <c r="H1822" s="252"/>
      <c r="I1822" s="252"/>
      <c r="J1822" s="252"/>
      <c r="K1822" s="252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52" t="s">
        <v>177</v>
      </c>
      <c r="D1823" s="252"/>
      <c r="E1823" s="252"/>
      <c r="F1823" s="252"/>
      <c r="G1823" s="252"/>
      <c r="H1823" s="252"/>
      <c r="I1823" s="252"/>
      <c r="J1823" s="252"/>
      <c r="K1823" s="252"/>
      <c r="L1823" s="89"/>
      <c r="M1823" s="87"/>
      <c r="N1823" s="90"/>
    </row>
    <row r="1824" spans="1:14" x14ac:dyDescent="0.25">
      <c r="A1824" s="85"/>
      <c r="B1824" s="41"/>
      <c r="C1824" s="252" t="s">
        <v>178</v>
      </c>
      <c r="D1824" s="252"/>
      <c r="E1824" s="252"/>
      <c r="F1824" s="252"/>
      <c r="G1824" s="252"/>
      <c r="H1824" s="252"/>
      <c r="I1824" s="252"/>
      <c r="J1824" s="252"/>
      <c r="K1824" s="252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52" t="s">
        <v>179</v>
      </c>
      <c r="D1825" s="252"/>
      <c r="E1825" s="252"/>
      <c r="F1825" s="252"/>
      <c r="G1825" s="252"/>
      <c r="H1825" s="252"/>
      <c r="I1825" s="252"/>
      <c r="J1825" s="252"/>
      <c r="K1825" s="252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52" t="s">
        <v>180</v>
      </c>
      <c r="D1826" s="252"/>
      <c r="E1826" s="252"/>
      <c r="F1826" s="252"/>
      <c r="G1826" s="252"/>
      <c r="H1826" s="252"/>
      <c r="I1826" s="252"/>
      <c r="J1826" s="252"/>
      <c r="K1826" s="252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52" t="s">
        <v>181</v>
      </c>
      <c r="D1827" s="252"/>
      <c r="E1827" s="252"/>
      <c r="F1827" s="252"/>
      <c r="G1827" s="252"/>
      <c r="H1827" s="252"/>
      <c r="I1827" s="252"/>
      <c r="J1827" s="252"/>
      <c r="K1827" s="252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52" t="s">
        <v>182</v>
      </c>
      <c r="D1828" s="252"/>
      <c r="E1828" s="252"/>
      <c r="F1828" s="252"/>
      <c r="G1828" s="252"/>
      <c r="H1828" s="252"/>
      <c r="I1828" s="252"/>
      <c r="J1828" s="252"/>
      <c r="K1828" s="252"/>
      <c r="L1828" s="89"/>
      <c r="M1828" s="87"/>
      <c r="N1828" s="90"/>
    </row>
    <row r="1829" spans="1:14" x14ac:dyDescent="0.25">
      <c r="A1829" s="85"/>
      <c r="B1829" s="41"/>
      <c r="C1829" s="252" t="s">
        <v>183</v>
      </c>
      <c r="D1829" s="252"/>
      <c r="E1829" s="252"/>
      <c r="F1829" s="252"/>
      <c r="G1829" s="252"/>
      <c r="H1829" s="252"/>
      <c r="I1829" s="252"/>
      <c r="J1829" s="252"/>
      <c r="K1829" s="252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52" t="s">
        <v>184</v>
      </c>
      <c r="D1830" s="252"/>
      <c r="E1830" s="252"/>
      <c r="F1830" s="252"/>
      <c r="G1830" s="252"/>
      <c r="H1830" s="252"/>
      <c r="I1830" s="252"/>
      <c r="J1830" s="252"/>
      <c r="K1830" s="252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52" t="s">
        <v>185</v>
      </c>
      <c r="D1831" s="252"/>
      <c r="E1831" s="252"/>
      <c r="F1831" s="252"/>
      <c r="G1831" s="252"/>
      <c r="H1831" s="252"/>
      <c r="I1831" s="252"/>
      <c r="J1831" s="252"/>
      <c r="K1831" s="252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52" t="s">
        <v>186</v>
      </c>
      <c r="D1832" s="252"/>
      <c r="E1832" s="252"/>
      <c r="F1832" s="252"/>
      <c r="G1832" s="252"/>
      <c r="H1832" s="252"/>
      <c r="I1832" s="252"/>
      <c r="J1832" s="252"/>
      <c r="K1832" s="252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52" t="s">
        <v>187</v>
      </c>
      <c r="D1833" s="252"/>
      <c r="E1833" s="252"/>
      <c r="F1833" s="252"/>
      <c r="G1833" s="252"/>
      <c r="H1833" s="252"/>
      <c r="I1833" s="252"/>
      <c r="J1833" s="252"/>
      <c r="K1833" s="252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52" t="s">
        <v>188</v>
      </c>
      <c r="D1834" s="252"/>
      <c r="E1834" s="252"/>
      <c r="F1834" s="252"/>
      <c r="G1834" s="252"/>
      <c r="H1834" s="252"/>
      <c r="I1834" s="252"/>
      <c r="J1834" s="252"/>
      <c r="K1834" s="252"/>
      <c r="L1834" s="89"/>
      <c r="M1834" s="87"/>
      <c r="N1834" s="90"/>
    </row>
    <row r="1835" spans="1:14" x14ac:dyDescent="0.25">
      <c r="A1835" s="85"/>
      <c r="B1835" s="41"/>
      <c r="C1835" s="252" t="s">
        <v>189</v>
      </c>
      <c r="D1835" s="252"/>
      <c r="E1835" s="252"/>
      <c r="F1835" s="252"/>
      <c r="G1835" s="252"/>
      <c r="H1835" s="252"/>
      <c r="I1835" s="252"/>
      <c r="J1835" s="252"/>
      <c r="K1835" s="252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52" t="s">
        <v>190</v>
      </c>
      <c r="D1836" s="252"/>
      <c r="E1836" s="252"/>
      <c r="F1836" s="252"/>
      <c r="G1836" s="252"/>
      <c r="H1836" s="252"/>
      <c r="I1836" s="252"/>
      <c r="J1836" s="252"/>
      <c r="K1836" s="252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52" t="s">
        <v>191</v>
      </c>
      <c r="D1837" s="252"/>
      <c r="E1837" s="252"/>
      <c r="F1837" s="252"/>
      <c r="G1837" s="252"/>
      <c r="H1837" s="252"/>
      <c r="I1837" s="252"/>
      <c r="J1837" s="252"/>
      <c r="K1837" s="252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52" t="s">
        <v>192</v>
      </c>
      <c r="D1838" s="252"/>
      <c r="E1838" s="252"/>
      <c r="F1838" s="252"/>
      <c r="G1838" s="252"/>
      <c r="H1838" s="252"/>
      <c r="I1838" s="252"/>
      <c r="J1838" s="252"/>
      <c r="K1838" s="252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52" t="s">
        <v>193</v>
      </c>
      <c r="D1839" s="252"/>
      <c r="E1839" s="252"/>
      <c r="F1839" s="252"/>
      <c r="G1839" s="252"/>
      <c r="H1839" s="252"/>
      <c r="I1839" s="252"/>
      <c r="J1839" s="252"/>
      <c r="K1839" s="252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52" t="s">
        <v>194</v>
      </c>
      <c r="D1840" s="252"/>
      <c r="E1840" s="252"/>
      <c r="F1840" s="252"/>
      <c r="G1840" s="252"/>
      <c r="H1840" s="252"/>
      <c r="I1840" s="252"/>
      <c r="J1840" s="252"/>
      <c r="K1840" s="252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52" t="s">
        <v>195</v>
      </c>
      <c r="D1841" s="252"/>
      <c r="E1841" s="252"/>
      <c r="F1841" s="252"/>
      <c r="G1841" s="252"/>
      <c r="H1841" s="252"/>
      <c r="I1841" s="252"/>
      <c r="J1841" s="252"/>
      <c r="K1841" s="252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52" t="s">
        <v>196</v>
      </c>
      <c r="D1842" s="252"/>
      <c r="E1842" s="252"/>
      <c r="F1842" s="252"/>
      <c r="G1842" s="252"/>
      <c r="H1842" s="252"/>
      <c r="I1842" s="252"/>
      <c r="J1842" s="252"/>
      <c r="K1842" s="252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52" t="s">
        <v>297</v>
      </c>
      <c r="D1843" s="252"/>
      <c r="E1843" s="252"/>
      <c r="F1843" s="252"/>
      <c r="G1843" s="252"/>
      <c r="H1843" s="252"/>
      <c r="I1843" s="252"/>
      <c r="J1843" s="252"/>
      <c r="K1843" s="252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52" t="s">
        <v>177</v>
      </c>
      <c r="D1844" s="252"/>
      <c r="E1844" s="252"/>
      <c r="F1844" s="252"/>
      <c r="G1844" s="252"/>
      <c r="H1844" s="252"/>
      <c r="I1844" s="252"/>
      <c r="J1844" s="252"/>
      <c r="K1844" s="252"/>
      <c r="L1844" s="89"/>
      <c r="M1844" s="87"/>
      <c r="N1844" s="90"/>
    </row>
    <row r="1845" spans="1:14" x14ac:dyDescent="0.25">
      <c r="A1845" s="85"/>
      <c r="B1845" s="41"/>
      <c r="C1845" s="252" t="s">
        <v>298</v>
      </c>
      <c r="D1845" s="252"/>
      <c r="E1845" s="252"/>
      <c r="F1845" s="252"/>
      <c r="G1845" s="252"/>
      <c r="H1845" s="252"/>
      <c r="I1845" s="252"/>
      <c r="J1845" s="252"/>
      <c r="K1845" s="252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52" t="s">
        <v>299</v>
      </c>
      <c r="D1846" s="252"/>
      <c r="E1846" s="252"/>
      <c r="F1846" s="252"/>
      <c r="G1846" s="252"/>
      <c r="H1846" s="252"/>
      <c r="I1846" s="252"/>
      <c r="J1846" s="252"/>
      <c r="K1846" s="252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52" t="s">
        <v>300</v>
      </c>
      <c r="D1847" s="252"/>
      <c r="E1847" s="252"/>
      <c r="F1847" s="252"/>
      <c r="G1847" s="252"/>
      <c r="H1847" s="252"/>
      <c r="I1847" s="252"/>
      <c r="J1847" s="252"/>
      <c r="K1847" s="252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52" t="s">
        <v>301</v>
      </c>
      <c r="D1848" s="252"/>
      <c r="E1848" s="252"/>
      <c r="F1848" s="252"/>
      <c r="G1848" s="252"/>
      <c r="H1848" s="252"/>
      <c r="I1848" s="252"/>
      <c r="J1848" s="252"/>
      <c r="K1848" s="252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52" t="s">
        <v>302</v>
      </c>
      <c r="D1849" s="252"/>
      <c r="E1849" s="252"/>
      <c r="F1849" s="252"/>
      <c r="G1849" s="252"/>
      <c r="H1849" s="252"/>
      <c r="I1849" s="252"/>
      <c r="J1849" s="252"/>
      <c r="K1849" s="252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52" t="s">
        <v>303</v>
      </c>
      <c r="D1850" s="252"/>
      <c r="E1850" s="252"/>
      <c r="F1850" s="252"/>
      <c r="G1850" s="252"/>
      <c r="H1850" s="252"/>
      <c r="I1850" s="252"/>
      <c r="J1850" s="252"/>
      <c r="K1850" s="252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53" t="s">
        <v>498</v>
      </c>
      <c r="D1851" s="253"/>
      <c r="E1851" s="253"/>
      <c r="F1851" s="253"/>
      <c r="G1851" s="253"/>
      <c r="H1851" s="253"/>
      <c r="I1851" s="253"/>
      <c r="J1851" s="253"/>
      <c r="K1851" s="253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52" t="s">
        <v>197</v>
      </c>
      <c r="D1852" s="252"/>
      <c r="E1852" s="252"/>
      <c r="F1852" s="252"/>
      <c r="G1852" s="252"/>
      <c r="H1852" s="252"/>
      <c r="I1852" s="252"/>
      <c r="J1852" s="252"/>
      <c r="K1852" s="252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52" t="s">
        <v>198</v>
      </c>
      <c r="D1853" s="252"/>
      <c r="E1853" s="252"/>
      <c r="F1853" s="252"/>
      <c r="G1853" s="252"/>
      <c r="H1853" s="252"/>
      <c r="I1853" s="252"/>
      <c r="J1853" s="252"/>
      <c r="K1853" s="252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52" t="s">
        <v>199</v>
      </c>
      <c r="D1854" s="252"/>
      <c r="E1854" s="252"/>
      <c r="F1854" s="252"/>
      <c r="G1854" s="252"/>
      <c r="H1854" s="252"/>
      <c r="I1854" s="252"/>
      <c r="J1854" s="252"/>
      <c r="K1854" s="252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52" t="s">
        <v>499</v>
      </c>
      <c r="D1855" s="252"/>
      <c r="E1855" s="252"/>
      <c r="F1855" s="252"/>
      <c r="G1855" s="252"/>
      <c r="H1855" s="252"/>
      <c r="I1855" s="252"/>
      <c r="J1855" s="252"/>
      <c r="K1855" s="252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53" t="s">
        <v>500</v>
      </c>
      <c r="D1856" s="253"/>
      <c r="E1856" s="253"/>
      <c r="F1856" s="253"/>
      <c r="G1856" s="253"/>
      <c r="H1856" s="253"/>
      <c r="I1856" s="253"/>
      <c r="J1856" s="253"/>
      <c r="K1856" s="253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49" t="s">
        <v>515</v>
      </c>
      <c r="D1859" s="249"/>
      <c r="E1859" s="249"/>
      <c r="F1859" s="249"/>
      <c r="G1859" s="249"/>
      <c r="H1859" s="250"/>
      <c r="I1859" s="250"/>
      <c r="J1859" s="250"/>
      <c r="K1859" s="250"/>
      <c r="L1859" s="250"/>
    </row>
    <row r="1860" spans="1:14" x14ac:dyDescent="0.25">
      <c r="A1860" s="5"/>
      <c r="B1860" s="108"/>
      <c r="C1860" s="251" t="s">
        <v>514</v>
      </c>
      <c r="D1860" s="251"/>
      <c r="E1860" s="251"/>
      <c r="F1860" s="251"/>
      <c r="G1860" s="251"/>
      <c r="H1860" s="251"/>
      <c r="I1860" s="251"/>
      <c r="J1860" s="251"/>
      <c r="K1860" s="251"/>
      <c r="L1860" s="251"/>
      <c r="M1860" s="108"/>
      <c r="N1860" s="108"/>
    </row>
    <row r="1862" spans="1:14" ht="33" customHeight="1" x14ac:dyDescent="0.25">
      <c r="A1862" s="248" t="s">
        <v>502</v>
      </c>
      <c r="B1862" s="248"/>
      <c r="C1862" s="248"/>
      <c r="D1862" s="248"/>
      <c r="E1862" s="248"/>
      <c r="F1862" s="248"/>
      <c r="G1862" s="248"/>
      <c r="H1862" s="248"/>
      <c r="I1862" s="248"/>
      <c r="J1862" s="248"/>
      <c r="K1862" s="248"/>
      <c r="L1862" s="248"/>
      <c r="M1862" s="248"/>
      <c r="N1862" s="248"/>
    </row>
    <row r="1863" spans="1:14" x14ac:dyDescent="0.25">
      <c r="A1863" s="248" t="s">
        <v>503</v>
      </c>
      <c r="B1863" s="248"/>
      <c r="C1863" s="248"/>
      <c r="D1863" s="248"/>
      <c r="E1863" s="248"/>
      <c r="F1863" s="248"/>
      <c r="G1863" s="248"/>
      <c r="H1863" s="248"/>
      <c r="I1863" s="248"/>
      <c r="J1863" s="248"/>
      <c r="K1863" s="248"/>
      <c r="L1863" s="248"/>
      <c r="M1863" s="248"/>
      <c r="N1863" s="248"/>
    </row>
    <row r="1864" spans="1:14" x14ac:dyDescent="0.25">
      <c r="A1864" s="248" t="s">
        <v>504</v>
      </c>
      <c r="B1864" s="248"/>
      <c r="C1864" s="248"/>
      <c r="D1864" s="248"/>
      <c r="E1864" s="248"/>
      <c r="F1864" s="248"/>
      <c r="G1864" s="248"/>
      <c r="H1864" s="248"/>
      <c r="I1864" s="248"/>
      <c r="J1864" s="248"/>
      <c r="K1864" s="248"/>
      <c r="L1864" s="248"/>
      <c r="M1864" s="248"/>
      <c r="N1864" s="248"/>
    </row>
  </sheetData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2025-12-18T19:00:30Z</dcterms:modified>
</cp:coreProperties>
</file>